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lockStructure="1"/>
  <bookViews>
    <workbookView xWindow="-15" yWindow="885" windowWidth="15480" windowHeight="11130" tabRatio="1000"/>
  </bookViews>
  <sheets>
    <sheet name="סכום נכסי הקרן" sheetId="88" r:id="rId1"/>
    <sheet name="מזומנים" sheetId="58" r:id="rId2"/>
    <sheet name="תעודות התחייבות ממשלתיות" sheetId="59" r:id="rId3"/>
    <sheet name="תעודות חוב מסחריות " sheetId="60" r:id="rId4"/>
    <sheet name="אג&quot;ח קונצרני" sheetId="61" r:id="rId5"/>
    <sheet name="מניות" sheetId="62" r:id="rId6"/>
    <sheet name="קרנות סל" sheetId="63" r:id="rId7"/>
    <sheet name="קרנות נאמנות" sheetId="64" r:id="rId8"/>
    <sheet name="כתבי אופציה" sheetId="65" r:id="rId9"/>
    <sheet name="אופציות" sheetId="66" r:id="rId10"/>
    <sheet name="חוזים עתידיים" sheetId="67" r:id="rId11"/>
    <sheet name="מוצרים מובנים" sheetId="68" r:id="rId12"/>
    <sheet name="לא סחיר- תעודות התחייבות ממשלתי" sheetId="69" r:id="rId13"/>
    <sheet name="לא סחיר - תעודות חוב מסחריות" sheetId="70" r:id="rId14"/>
    <sheet name="לא סחיר - אג&quot;ח קונצרני" sheetId="71" r:id="rId15"/>
    <sheet name="לא סחיר - מניות" sheetId="72" r:id="rId16"/>
    <sheet name="לא סחיר - קרנות השקעה" sheetId="73" r:id="rId17"/>
    <sheet name="לא סחיר - כתבי אופציה" sheetId="74" r:id="rId18"/>
    <sheet name="לא סחיר - אופציות" sheetId="75" r:id="rId19"/>
    <sheet name="לא סחיר - חוזים עתידיים" sheetId="76" r:id="rId20"/>
    <sheet name="לא סחיר - מוצרים מובנים" sheetId="77" r:id="rId21"/>
    <sheet name="הלוואות" sheetId="78" r:id="rId22"/>
    <sheet name="פקדונות מעל 3 חודשים" sheetId="79" r:id="rId23"/>
    <sheet name="זכויות מקרקעין" sheetId="80" r:id="rId24"/>
    <sheet name="השקעה בחברות מוחזקות" sheetId="90" r:id="rId25"/>
    <sheet name="השקעות אחרות " sheetId="81" r:id="rId26"/>
    <sheet name="יתרת התחייבות להשקעה" sheetId="84" r:id="rId27"/>
    <sheet name="עלות מתואמת אג&quot;ח קונצרני סחיר" sheetId="91" r:id="rId28"/>
    <sheet name="עלות מתואמת אג&quot;ח קונצרני ל.סחיר" sheetId="92" r:id="rId29"/>
    <sheet name="עלות מתואמת מסגרות אשראי ללווים" sheetId="93" r:id="rId30"/>
  </sheets>
  <externalReferences>
    <externalReference r:id="rId31"/>
    <externalReference r:id="rId32"/>
    <externalReference r:id="rId33"/>
    <externalReference r:id="rId34"/>
    <externalReference r:id="rId35"/>
  </externalReferences>
  <definedNames>
    <definedName name="_xlnm._FilterDatabase" localSheetId="4" hidden="1">'אג"ח קונצרני'!$B$11:$U$616</definedName>
    <definedName name="_xlnm._FilterDatabase" localSheetId="21" hidden="1">הלוואות!$B$37:$R$241</definedName>
    <definedName name="_xlnm._FilterDatabase" localSheetId="12" hidden="1">'לא סחיר- תעודות התחייבות ממשלתי'!$B$13:$P$13</definedName>
    <definedName name="_xlnm._FilterDatabase" localSheetId="14" hidden="1">'לא סחיר - אג"ח קונצרני'!$B$10:$AD$10</definedName>
    <definedName name="_xlnm._FilterDatabase" localSheetId="19" hidden="1">'לא סחיר - חוזים עתידיים'!$B$10:$K$1178</definedName>
    <definedName name="_xlnm._FilterDatabase" localSheetId="5" hidden="1">מניות!$B$159:$O$228</definedName>
    <definedName name="_xlnm._FilterDatabase" localSheetId="6" hidden="1">'קרנות סל'!$B$10:$N$251</definedName>
    <definedName name="_new1">[1]הערות!$E$55</definedName>
    <definedName name="_new2">[2]הערות!$E$55</definedName>
    <definedName name="a">#REF!</definedName>
    <definedName name="adi_1212" localSheetId="2">'תעודות התחייבות ממשלתיות'!$B$6:$R$27</definedName>
    <definedName name="currency">#REF!</definedName>
    <definedName name="data_colm">#REF!</definedName>
    <definedName name="data_columns">#REF!</definedName>
    <definedName name="data_tocompany" localSheetId="24">#REF!</definedName>
    <definedName name="data_tocompany">#REF!</definedName>
    <definedName name="dates">#REF!</definedName>
    <definedName name="list_dates">#REF!</definedName>
    <definedName name="Market">#REF!</definedName>
    <definedName name="mess28">[3]הערות!$E$53</definedName>
    <definedName name="nomoremess">[4]הערות!$E$55</definedName>
    <definedName name="print_adi" localSheetId="18">'לא סחיר - אופציות'!$B$6:$L$44</definedName>
    <definedName name="Print_Area" localSheetId="4">'אג"ח קונצרני'!$B$6:$U$31</definedName>
    <definedName name="Print_Area" localSheetId="9">אופציות!$B$6:$L$41</definedName>
    <definedName name="Print_Area" localSheetId="21">הלוואות!$B$6:$Q$45</definedName>
    <definedName name="Print_Area" localSheetId="24">'השקעה בחברות מוחזקות'!$B$6:$K$17</definedName>
    <definedName name="Print_Area" localSheetId="25">'השקעות אחרות '!$B$6:$K$17</definedName>
    <definedName name="Print_Area" localSheetId="23">'זכויות מקרקעין'!$B$6:$J$24</definedName>
    <definedName name="Print_Area" localSheetId="10">'חוזים עתידיים'!$B$6:$I$18</definedName>
    <definedName name="Print_Area" localSheetId="26">'יתרת התחייבות להשקעה'!$B$6:$D$16</definedName>
    <definedName name="Print_Area" localSheetId="8">'כתבי אופציה'!$B$6:$L$20</definedName>
    <definedName name="Print_Area" localSheetId="12">'לא סחיר- תעודות התחייבות ממשלתי'!$B$6:$P$24</definedName>
    <definedName name="Print_Area" localSheetId="14">'לא סחיר - אג"ח קונצרני'!$B$6:$S$32</definedName>
    <definedName name="Print_Area" localSheetId="18">'לא סחיר - אופציות'!$B$12:$B$43</definedName>
    <definedName name="Print_Area" localSheetId="19">'לא סחיר - חוזים עתידיים'!$B$6:$K$41</definedName>
    <definedName name="Print_Area" localSheetId="17">'לא סחיר - כתבי אופציה'!$B$6:$L$19</definedName>
    <definedName name="Print_Area" localSheetId="20">'לא סחיר - מוצרים מובנים'!$B$6:$Q$36</definedName>
    <definedName name="Print_Area" localSheetId="15">'לא סחיר - מניות'!$B$6:$M$20</definedName>
    <definedName name="Print_Area" localSheetId="16">'לא סחיר - קרנות השקעה'!$B$6:$K$38</definedName>
    <definedName name="Print_Area" localSheetId="13">'לא סחיר - תעודות חוב מסחריות'!$B$6:$S$32</definedName>
    <definedName name="Print_Area" localSheetId="11">'מוצרים מובנים'!$B$6:$Q$37</definedName>
    <definedName name="Print_Area" localSheetId="1">מזומנים!$B$6:$K$38</definedName>
    <definedName name="Print_Area" localSheetId="5">מניות!$B$6:$O$32</definedName>
    <definedName name="Print_Area" localSheetId="0">'סכום נכסי הקרן'!$B$6:$D$49</definedName>
    <definedName name="Print_Area" localSheetId="22">'פקדונות מעל 3 חודשים'!$B$6:$O$30</definedName>
    <definedName name="Print_Area" localSheetId="7">'קרנות נאמנות'!$B$6:$O$39</definedName>
    <definedName name="Print_Area" localSheetId="6">'קרנות סל'!$B$6:$N$44</definedName>
    <definedName name="Print_Area" localSheetId="2">'תעודות התחייבות ממשלתיות'!$B$8:$R$12</definedName>
    <definedName name="Print_Area" localSheetId="3">'תעודות חוב מסחריות '!$B$6:$T$29</definedName>
    <definedName name="range_data">#REF!</definedName>
    <definedName name="Raters">#REF!</definedName>
    <definedName name="Rating">#REF!</definedName>
    <definedName name="table_company">#REF!</definedName>
    <definedName name="Type_Business">#REF!</definedName>
    <definedName name="value">#REF!</definedName>
    <definedName name="_xlnm.Print_Area" localSheetId="0">'סכום נכסי הקרן'!#REF!</definedName>
  </definedNames>
  <calcPr calcId="145621"/>
</workbook>
</file>

<file path=xl/calcChain.xml><?xml version="1.0" encoding="utf-8"?>
<calcChain xmlns="http://schemas.openxmlformats.org/spreadsheetml/2006/main">
  <c r="J12" i="58" l="1"/>
  <c r="J70" i="58"/>
  <c r="J24" i="58"/>
  <c r="J11" i="58" s="1"/>
  <c r="P244" i="78" l="1"/>
  <c r="P37" i="78"/>
  <c r="P16" i="78"/>
  <c r="R167" i="61" l="1"/>
  <c r="S313" i="61" l="1"/>
  <c r="R624" i="61" l="1"/>
  <c r="R625" i="61"/>
  <c r="R626" i="61"/>
  <c r="R627" i="61"/>
  <c r="R628" i="61"/>
  <c r="R629" i="61"/>
  <c r="R630" i="61"/>
  <c r="R631" i="61"/>
  <c r="R632" i="61"/>
  <c r="R633" i="61"/>
  <c r="R634" i="61"/>
  <c r="R635" i="61"/>
  <c r="R636" i="61"/>
  <c r="R637" i="61"/>
  <c r="R638" i="61"/>
  <c r="R623" i="61"/>
  <c r="J69" i="58" l="1"/>
  <c r="S303" i="61"/>
  <c r="S287" i="61"/>
  <c r="S281" i="61"/>
  <c r="S278" i="61"/>
  <c r="R266" i="61"/>
  <c r="R265" i="61" s="1"/>
  <c r="Q167" i="61"/>
  <c r="Q12" i="61" s="1"/>
  <c r="Q11" i="61" s="1"/>
  <c r="S187" i="61"/>
  <c r="S190" i="61"/>
  <c r="S135" i="61"/>
  <c r="S134" i="61"/>
  <c r="S133" i="61"/>
  <c r="S124" i="61"/>
  <c r="S123" i="61"/>
  <c r="S122" i="61"/>
  <c r="S108" i="61"/>
  <c r="S104" i="61"/>
  <c r="S103" i="61"/>
  <c r="S102" i="61"/>
  <c r="S77" i="61"/>
  <c r="O187" i="61"/>
  <c r="O190" i="61"/>
  <c r="O135" i="61"/>
  <c r="O134" i="61"/>
  <c r="O133" i="61"/>
  <c r="O124" i="61"/>
  <c r="O123" i="61"/>
  <c r="O122" i="61"/>
  <c r="O108" i="61"/>
  <c r="O104" i="61"/>
  <c r="O103" i="61"/>
  <c r="O102" i="61"/>
  <c r="O77" i="61"/>
  <c r="S74" i="61"/>
  <c r="O74" i="61"/>
  <c r="O76" i="61"/>
  <c r="S76" i="61"/>
  <c r="S75" i="61"/>
  <c r="O75" i="61"/>
  <c r="R12" i="61" l="1"/>
  <c r="T284" i="61"/>
  <c r="T289" i="61"/>
  <c r="T288" i="61"/>
  <c r="T275" i="61"/>
  <c r="T349" i="61"/>
  <c r="T287" i="61"/>
  <c r="T278" i="61"/>
  <c r="T348" i="61"/>
  <c r="T347" i="61"/>
  <c r="T346" i="61"/>
  <c r="T345" i="61"/>
  <c r="T344" i="61"/>
  <c r="T343" i="61"/>
  <c r="T342" i="61"/>
  <c r="T341" i="61"/>
  <c r="T339" i="61"/>
  <c r="T338" i="61"/>
  <c r="T337" i="61"/>
  <c r="T336" i="61"/>
  <c r="T334" i="61"/>
  <c r="T333" i="61"/>
  <c r="T332" i="61"/>
  <c r="T331" i="61"/>
  <c r="T330" i="61"/>
  <c r="T329" i="61"/>
  <c r="T328" i="61"/>
  <c r="T327" i="61"/>
  <c r="T326" i="61"/>
  <c r="T325" i="61"/>
  <c r="T335" i="61"/>
  <c r="T324" i="61"/>
  <c r="T340" i="61"/>
  <c r="T323" i="61"/>
  <c r="T322" i="61"/>
  <c r="T321" i="61"/>
  <c r="T320" i="61"/>
  <c r="T319" i="61"/>
  <c r="T318" i="61"/>
  <c r="T317" i="61"/>
  <c r="T316" i="61"/>
  <c r="T315" i="61"/>
  <c r="T314" i="61"/>
  <c r="T313" i="61"/>
  <c r="T312" i="61"/>
  <c r="T311" i="61"/>
  <c r="T310" i="61"/>
  <c r="T309" i="61"/>
  <c r="T308" i="61"/>
  <c r="T307" i="61"/>
  <c r="T306" i="61"/>
  <c r="T305" i="61"/>
  <c r="T304" i="61"/>
  <c r="T303" i="61"/>
  <c r="T302" i="61"/>
  <c r="T301" i="61"/>
  <c r="T300" i="61"/>
  <c r="T281" i="61"/>
  <c r="T299" i="61"/>
  <c r="T298" i="61"/>
  <c r="T297" i="61"/>
  <c r="T296" i="61"/>
  <c r="T295" i="61"/>
  <c r="T294" i="61"/>
  <c r="T293" i="61"/>
  <c r="T292" i="61"/>
  <c r="T291" i="61"/>
  <c r="T290" i="61"/>
  <c r="T286" i="61"/>
  <c r="T285" i="61"/>
  <c r="T283" i="61"/>
  <c r="T282" i="61"/>
  <c r="T280" i="61"/>
  <c r="T279" i="61"/>
  <c r="T277" i="61"/>
  <c r="T276" i="61"/>
  <c r="T274" i="61"/>
  <c r="T272" i="61"/>
  <c r="T271" i="61"/>
  <c r="T269" i="61"/>
  <c r="T268" i="61"/>
  <c r="T267" i="61"/>
  <c r="T266" i="61"/>
  <c r="T265" i="61"/>
  <c r="T263" i="61"/>
  <c r="T262" i="61"/>
  <c r="T261" i="61"/>
  <c r="T260" i="61"/>
  <c r="T259" i="61"/>
  <c r="T258" i="61"/>
  <c r="T257" i="61"/>
  <c r="T255" i="61"/>
  <c r="T254" i="61"/>
  <c r="T270" i="61"/>
  <c r="T253" i="61"/>
  <c r="T252" i="61"/>
  <c r="T251" i="61"/>
  <c r="T250" i="61"/>
  <c r="T249" i="61"/>
  <c r="T248" i="61"/>
  <c r="T247" i="61"/>
  <c r="T246" i="61"/>
  <c r="T245" i="61"/>
  <c r="T244" i="61"/>
  <c r="T243" i="61"/>
  <c r="T242" i="61"/>
  <c r="T241" i="61"/>
  <c r="T240" i="61"/>
  <c r="T239" i="61"/>
  <c r="T238" i="61"/>
  <c r="T237" i="61"/>
  <c r="T236" i="61"/>
  <c r="T235" i="61"/>
  <c r="T234" i="61"/>
  <c r="T233" i="61"/>
  <c r="T232" i="61"/>
  <c r="T231" i="61"/>
  <c r="T230" i="61"/>
  <c r="T229" i="61"/>
  <c r="T228" i="61"/>
  <c r="T227" i="61"/>
  <c r="T226" i="61"/>
  <c r="T225" i="61"/>
  <c r="T224" i="61"/>
  <c r="T223" i="61"/>
  <c r="T222" i="61"/>
  <c r="T221" i="61"/>
  <c r="T220" i="61"/>
  <c r="T219" i="61"/>
  <c r="T218" i="61"/>
  <c r="T217" i="61"/>
  <c r="T216" i="61"/>
  <c r="T215" i="61"/>
  <c r="T214" i="61"/>
  <c r="T213" i="61"/>
  <c r="T212" i="61"/>
  <c r="T211" i="61"/>
  <c r="T210" i="61"/>
  <c r="T209" i="61"/>
  <c r="T208" i="61"/>
  <c r="T207" i="61"/>
  <c r="T206" i="61"/>
  <c r="T205" i="61"/>
  <c r="T204" i="61"/>
  <c r="T203" i="61"/>
  <c r="T202" i="61"/>
  <c r="T201" i="61"/>
  <c r="T200" i="61"/>
  <c r="T199" i="61"/>
  <c r="T198" i="61"/>
  <c r="T187" i="61"/>
  <c r="T197" i="61"/>
  <c r="T196" i="61"/>
  <c r="T195" i="61"/>
  <c r="T194" i="61"/>
  <c r="T193" i="61"/>
  <c r="T192" i="61"/>
  <c r="T191" i="61"/>
  <c r="T190" i="61"/>
  <c r="T189" i="61"/>
  <c r="T188" i="61"/>
  <c r="T186" i="61"/>
  <c r="T185" i="61"/>
  <c r="T184" i="61"/>
  <c r="T183" i="61"/>
  <c r="T182" i="61"/>
  <c r="T181" i="61"/>
  <c r="T180" i="61"/>
  <c r="T179" i="61"/>
  <c r="T178" i="61"/>
  <c r="T177" i="61"/>
  <c r="T176" i="61"/>
  <c r="T175" i="61"/>
  <c r="T174" i="61"/>
  <c r="T173" i="61"/>
  <c r="T172" i="61"/>
  <c r="T171" i="61"/>
  <c r="T170" i="61"/>
  <c r="T169" i="61"/>
  <c r="T168" i="61"/>
  <c r="T167" i="61"/>
  <c r="T164" i="61"/>
  <c r="T163" i="61"/>
  <c r="T162" i="61"/>
  <c r="T161" i="61"/>
  <c r="T160" i="61"/>
  <c r="T159" i="61"/>
  <c r="T158" i="61"/>
  <c r="T157" i="61"/>
  <c r="T156" i="61"/>
  <c r="T155" i="61"/>
  <c r="T154" i="61"/>
  <c r="T153" i="61"/>
  <c r="T152" i="61"/>
  <c r="T151" i="61"/>
  <c r="T150" i="61"/>
  <c r="T149" i="61"/>
  <c r="T148" i="61"/>
  <c r="T147" i="61"/>
  <c r="T120" i="61"/>
  <c r="T80" i="61"/>
  <c r="T119" i="61"/>
  <c r="T146" i="61"/>
  <c r="T145" i="61"/>
  <c r="T144" i="61"/>
  <c r="T143" i="61"/>
  <c r="T142" i="61"/>
  <c r="T141" i="61"/>
  <c r="T140" i="61"/>
  <c r="T139" i="61"/>
  <c r="T138" i="61"/>
  <c r="T137" i="61"/>
  <c r="T136" i="61"/>
  <c r="T135" i="61"/>
  <c r="T134" i="61"/>
  <c r="T133" i="61"/>
  <c r="T132" i="61"/>
  <c r="T131" i="61"/>
  <c r="T130" i="61"/>
  <c r="T129" i="61"/>
  <c r="T128" i="61"/>
  <c r="T127" i="61"/>
  <c r="T126" i="61"/>
  <c r="T125" i="61"/>
  <c r="T124" i="61"/>
  <c r="T123" i="61"/>
  <c r="T122" i="61"/>
  <c r="T121" i="61"/>
  <c r="T118" i="61"/>
  <c r="T117" i="61"/>
  <c r="T116" i="61"/>
  <c r="T115" i="61"/>
  <c r="T114" i="61"/>
  <c r="T113" i="61"/>
  <c r="T112" i="61"/>
  <c r="T111" i="61"/>
  <c r="T110" i="61"/>
  <c r="T109" i="61"/>
  <c r="T108" i="61"/>
  <c r="T107" i="61"/>
  <c r="T106" i="61"/>
  <c r="T105" i="61"/>
  <c r="T104" i="61"/>
  <c r="T103" i="61"/>
  <c r="T102" i="61"/>
  <c r="T101" i="61"/>
  <c r="T100" i="61"/>
  <c r="T99" i="61"/>
  <c r="T98" i="61"/>
  <c r="T97" i="61"/>
  <c r="T96" i="61"/>
  <c r="T95" i="61"/>
  <c r="T94" i="61"/>
  <c r="T93" i="61"/>
  <c r="T92" i="61"/>
  <c r="T91" i="61"/>
  <c r="T90" i="61"/>
  <c r="T89" i="61"/>
  <c r="T88" i="61"/>
  <c r="T87" i="61"/>
  <c r="T86" i="61"/>
  <c r="T85" i="61"/>
  <c r="T84" i="61"/>
  <c r="T83" i="61"/>
  <c r="T82" i="61"/>
  <c r="T81" i="61"/>
  <c r="T79" i="61"/>
  <c r="T78" i="61"/>
  <c r="T77" i="61"/>
  <c r="T76" i="61"/>
  <c r="T75" i="61"/>
  <c r="T74" i="61"/>
  <c r="T73" i="61"/>
  <c r="T72" i="61"/>
  <c r="T71" i="61"/>
  <c r="T70" i="61"/>
  <c r="T69" i="61"/>
  <c r="T68" i="61"/>
  <c r="T67" i="61"/>
  <c r="T66" i="61"/>
  <c r="T65" i="61"/>
  <c r="T64" i="61"/>
  <c r="T63" i="61"/>
  <c r="T62" i="61"/>
  <c r="T61" i="61"/>
  <c r="T60" i="61"/>
  <c r="T59" i="61"/>
  <c r="T58" i="61"/>
  <c r="T57" i="61"/>
  <c r="T56" i="61"/>
  <c r="T55" i="61"/>
  <c r="T54" i="61"/>
  <c r="T53" i="61"/>
  <c r="T52" i="61"/>
  <c r="T51" i="61"/>
  <c r="T50" i="61"/>
  <c r="T49" i="61"/>
  <c r="T48" i="61"/>
  <c r="T47" i="61"/>
  <c r="T46" i="61"/>
  <c r="T45" i="61"/>
  <c r="T44" i="61"/>
  <c r="T43" i="61"/>
  <c r="T42" i="61"/>
  <c r="T41" i="61"/>
  <c r="T40" i="61"/>
  <c r="T39" i="61"/>
  <c r="T38" i="61"/>
  <c r="T37" i="61"/>
  <c r="T36" i="61"/>
  <c r="T35" i="61"/>
  <c r="T34" i="61"/>
  <c r="T33" i="61"/>
  <c r="T32" i="61"/>
  <c r="T31" i="61"/>
  <c r="T165" i="61"/>
  <c r="T30" i="61"/>
  <c r="T29" i="61"/>
  <c r="T28" i="61"/>
  <c r="T27" i="61"/>
  <c r="T26" i="61"/>
  <c r="T25" i="61"/>
  <c r="T24" i="61"/>
  <c r="T23" i="61"/>
  <c r="T22" i="61"/>
  <c r="T21" i="61"/>
  <c r="T20" i="61"/>
  <c r="T19" i="61"/>
  <c r="T18" i="61"/>
  <c r="T17" i="61"/>
  <c r="T16" i="61"/>
  <c r="T15" i="61"/>
  <c r="T14" i="61"/>
  <c r="T13" i="61"/>
  <c r="T12" i="61"/>
  <c r="T11" i="61"/>
  <c r="L50" i="72"/>
  <c r="L49" i="72"/>
  <c r="L48" i="72"/>
  <c r="L47" i="72"/>
  <c r="L46" i="72"/>
  <c r="L45" i="72"/>
  <c r="L44" i="72"/>
  <c r="L43" i="72"/>
  <c r="L42" i="72"/>
  <c r="L41" i="72"/>
  <c r="L40" i="72"/>
  <c r="L39" i="72"/>
  <c r="L38" i="72"/>
  <c r="L37" i="72"/>
  <c r="L36" i="72"/>
  <c r="L35" i="72"/>
  <c r="L34" i="72"/>
  <c r="L33" i="72"/>
  <c r="L32" i="72"/>
  <c r="L31" i="72"/>
  <c r="L30" i="72"/>
  <c r="L29" i="72"/>
  <c r="L28" i="72"/>
  <c r="L27" i="72"/>
  <c r="L26" i="72"/>
  <c r="L25" i="72"/>
  <c r="L24" i="72"/>
  <c r="L23" i="72"/>
  <c r="L22" i="72"/>
  <c r="L21" i="72"/>
  <c r="L20" i="72"/>
  <c r="L19" i="72"/>
  <c r="L18" i="72"/>
  <c r="L16" i="72"/>
  <c r="L15" i="72"/>
  <c r="L14" i="72"/>
  <c r="L13" i="72"/>
  <c r="L12" i="72"/>
  <c r="L11" i="72"/>
  <c r="R46" i="71" l="1"/>
  <c r="R45" i="71"/>
  <c r="R44" i="71"/>
  <c r="R40" i="71"/>
  <c r="R39" i="71"/>
  <c r="R38" i="71"/>
  <c r="R37" i="71"/>
  <c r="R36" i="71"/>
  <c r="R34" i="71"/>
  <c r="R33" i="71"/>
  <c r="R32" i="71"/>
  <c r="R31" i="71"/>
  <c r="R30" i="71"/>
  <c r="R29" i="71"/>
  <c r="R28" i="71"/>
  <c r="R26" i="71"/>
  <c r="R25" i="71"/>
  <c r="R24" i="71"/>
  <c r="R23" i="71"/>
  <c r="R22" i="71"/>
  <c r="R21" i="71"/>
  <c r="R20" i="71"/>
  <c r="R19" i="71"/>
  <c r="R18" i="71"/>
  <c r="R17" i="71"/>
  <c r="R16" i="71"/>
  <c r="R15" i="71"/>
  <c r="R14" i="71"/>
  <c r="R13" i="71"/>
  <c r="R12" i="71"/>
  <c r="R11" i="71"/>
  <c r="O152" i="69"/>
  <c r="O151" i="69"/>
  <c r="O150" i="69"/>
  <c r="O149" i="69"/>
  <c r="O148" i="69"/>
  <c r="O147" i="69"/>
  <c r="O146" i="69"/>
  <c r="O145" i="69"/>
  <c r="O144" i="69"/>
  <c r="O143" i="69"/>
  <c r="O142" i="69"/>
  <c r="O141" i="69"/>
  <c r="O140" i="69"/>
  <c r="O139" i="69"/>
  <c r="O138" i="69"/>
  <c r="O137" i="69"/>
  <c r="O136" i="69"/>
  <c r="O135" i="69"/>
  <c r="O134" i="69"/>
  <c r="O133" i="69"/>
  <c r="O132" i="69"/>
  <c r="O131" i="69"/>
  <c r="O130" i="69"/>
  <c r="O129" i="69"/>
  <c r="O128" i="69"/>
  <c r="O127" i="69"/>
  <c r="O126" i="69"/>
  <c r="O125" i="69"/>
  <c r="O124" i="69"/>
  <c r="O123" i="69"/>
  <c r="O122" i="69"/>
  <c r="O121" i="69"/>
  <c r="O120" i="69"/>
  <c r="O119" i="69"/>
  <c r="O118" i="69"/>
  <c r="O117" i="69"/>
  <c r="O116" i="69"/>
  <c r="O115" i="69"/>
  <c r="O114" i="69"/>
  <c r="O113" i="69"/>
  <c r="O112" i="69"/>
  <c r="O111" i="69"/>
  <c r="O110" i="69"/>
  <c r="O109" i="69"/>
  <c r="O108" i="69"/>
  <c r="O107" i="69"/>
  <c r="O106" i="69"/>
  <c r="O105" i="69"/>
  <c r="O104" i="69"/>
  <c r="O103" i="69"/>
  <c r="O102" i="69"/>
  <c r="O101" i="69"/>
  <c r="O100" i="69"/>
  <c r="O99" i="69"/>
  <c r="O98" i="69"/>
  <c r="O97" i="69"/>
  <c r="O96" i="69"/>
  <c r="O95" i="69"/>
  <c r="O94" i="69"/>
  <c r="O93" i="69"/>
  <c r="O92" i="69"/>
  <c r="O91" i="69"/>
  <c r="O90" i="69"/>
  <c r="O89" i="69"/>
  <c r="O88" i="69"/>
  <c r="O87" i="69"/>
  <c r="O86" i="69"/>
  <c r="O85" i="69"/>
  <c r="O84" i="69"/>
  <c r="O83" i="69"/>
  <c r="O82" i="69"/>
  <c r="O81" i="69"/>
  <c r="O80" i="69"/>
  <c r="O79" i="69"/>
  <c r="O78" i="69"/>
  <c r="O77" i="69"/>
  <c r="O76" i="69"/>
  <c r="O75" i="69"/>
  <c r="O74" i="69"/>
  <c r="O73" i="69"/>
  <c r="O72" i="69"/>
  <c r="O71" i="69"/>
  <c r="O70" i="69"/>
  <c r="O69" i="69"/>
  <c r="O68" i="69"/>
  <c r="O67" i="69"/>
  <c r="O66" i="69"/>
  <c r="O65" i="69"/>
  <c r="O64" i="69"/>
  <c r="O63" i="69"/>
  <c r="O62" i="69"/>
  <c r="O61" i="69"/>
  <c r="O60" i="69"/>
  <c r="O59" i="69"/>
  <c r="O58" i="69"/>
  <c r="O57" i="69"/>
  <c r="O56" i="69"/>
  <c r="O55" i="69"/>
  <c r="O54" i="69"/>
  <c r="O53" i="69"/>
  <c r="O52" i="69"/>
  <c r="O51" i="69"/>
  <c r="O50" i="69"/>
  <c r="O49" i="69"/>
  <c r="O48" i="69"/>
  <c r="O47" i="69"/>
  <c r="O46" i="69"/>
  <c r="O45" i="69"/>
  <c r="O44" i="69"/>
  <c r="O43" i="69"/>
  <c r="O42" i="69"/>
  <c r="O41" i="69"/>
  <c r="O40" i="69"/>
  <c r="O39" i="69"/>
  <c r="O38" i="69"/>
  <c r="O37" i="69"/>
  <c r="O36" i="69"/>
  <c r="O35" i="69"/>
  <c r="O34" i="69"/>
  <c r="O33" i="69"/>
  <c r="O32" i="69"/>
  <c r="O31" i="69"/>
  <c r="O30" i="69"/>
  <c r="O29" i="69"/>
  <c r="O28" i="69"/>
  <c r="O27" i="69"/>
  <c r="O26" i="69"/>
  <c r="O25" i="69"/>
  <c r="O24" i="69"/>
  <c r="O23" i="69"/>
  <c r="O22" i="69"/>
  <c r="O21" i="69"/>
  <c r="O20" i="69"/>
  <c r="O19" i="69"/>
  <c r="O18" i="69"/>
  <c r="O17" i="69"/>
  <c r="O16" i="69"/>
  <c r="O15" i="69"/>
  <c r="O14" i="69"/>
  <c r="O13" i="69"/>
  <c r="O12" i="69"/>
  <c r="O11" i="69"/>
  <c r="K27" i="66"/>
  <c r="K26" i="66"/>
  <c r="K25" i="66"/>
  <c r="K24" i="66"/>
  <c r="K23" i="66"/>
  <c r="K22" i="66"/>
  <c r="K21" i="66"/>
  <c r="K20" i="66"/>
  <c r="K19" i="66"/>
  <c r="K17" i="66"/>
  <c r="K16" i="66"/>
  <c r="K15" i="66"/>
  <c r="K14" i="66"/>
  <c r="K13" i="66"/>
  <c r="K12" i="66"/>
  <c r="K11" i="66"/>
  <c r="K14" i="65"/>
  <c r="K13" i="65"/>
  <c r="K12" i="65"/>
  <c r="K11" i="65"/>
  <c r="K39" i="64"/>
  <c r="K37" i="64"/>
  <c r="N40" i="64"/>
  <c r="N39" i="64"/>
  <c r="N38" i="64"/>
  <c r="N37" i="64"/>
  <c r="N36" i="64"/>
  <c r="N35" i="64"/>
  <c r="N33" i="64"/>
  <c r="N32" i="64"/>
  <c r="N29" i="64"/>
  <c r="N28" i="64"/>
  <c r="N27" i="64"/>
  <c r="N18" i="64"/>
  <c r="N25" i="64"/>
  <c r="N23" i="64"/>
  <c r="N26" i="64"/>
  <c r="N22" i="64"/>
  <c r="N20" i="64"/>
  <c r="N24" i="64"/>
  <c r="N21" i="64"/>
  <c r="N19" i="64"/>
  <c r="N17" i="64"/>
  <c r="N16" i="64"/>
  <c r="N15" i="64"/>
  <c r="N14" i="64"/>
  <c r="N13" i="64"/>
  <c r="N12" i="64"/>
  <c r="N11" i="64"/>
  <c r="I60" i="63"/>
  <c r="M111" i="63"/>
  <c r="M110" i="63"/>
  <c r="M109" i="63"/>
  <c r="M108" i="63"/>
  <c r="M107" i="63"/>
  <c r="M106" i="63"/>
  <c r="M105" i="63"/>
  <c r="M104" i="63"/>
  <c r="M103" i="63"/>
  <c r="M102" i="63"/>
  <c r="M101" i="63"/>
  <c r="M99" i="63"/>
  <c r="M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M74" i="63"/>
  <c r="M73" i="63"/>
  <c r="M72" i="63"/>
  <c r="M71" i="63"/>
  <c r="M70" i="63"/>
  <c r="M69" i="63"/>
  <c r="M68" i="63"/>
  <c r="M67" i="63"/>
  <c r="M66" i="63"/>
  <c r="M65" i="63"/>
  <c r="M64" i="63"/>
  <c r="M63" i="63"/>
  <c r="M62" i="63"/>
  <c r="M61" i="63"/>
  <c r="M60" i="63"/>
  <c r="M59" i="63"/>
  <c r="M58" i="63"/>
  <c r="M57" i="63"/>
  <c r="M56" i="63"/>
  <c r="M55" i="63"/>
  <c r="M54" i="63"/>
  <c r="M52" i="63"/>
  <c r="M51" i="63"/>
  <c r="M50" i="63"/>
  <c r="M49" i="63"/>
  <c r="M48" i="63"/>
  <c r="M47" i="63"/>
  <c r="M46" i="63"/>
  <c r="M45" i="63"/>
  <c r="M44" i="63"/>
  <c r="M43" i="63"/>
  <c r="M42" i="63"/>
  <c r="M41" i="63"/>
  <c r="M40" i="63"/>
  <c r="M39" i="63"/>
  <c r="M38" i="63"/>
  <c r="M37" i="63"/>
  <c r="M36" i="63"/>
  <c r="M35" i="63"/>
  <c r="M34" i="63"/>
  <c r="M33" i="63"/>
  <c r="M32" i="63"/>
  <c r="M31" i="63"/>
  <c r="M30" i="63"/>
  <c r="M29" i="63"/>
  <c r="M27" i="63"/>
  <c r="M26" i="63"/>
  <c r="M25" i="63"/>
  <c r="M24" i="63"/>
  <c r="M23" i="63"/>
  <c r="M22" i="63"/>
  <c r="M21" i="63"/>
  <c r="M20" i="63"/>
  <c r="M19" i="63"/>
  <c r="M18" i="63"/>
  <c r="M17" i="63"/>
  <c r="M16" i="63"/>
  <c r="M15" i="63"/>
  <c r="M14" i="63"/>
  <c r="M13" i="63"/>
  <c r="M12" i="63"/>
  <c r="M11" i="63"/>
  <c r="L130" i="62"/>
  <c r="L159" i="62"/>
  <c r="N206" i="62"/>
  <c r="N228" i="62"/>
  <c r="N227" i="62"/>
  <c r="N226" i="62"/>
  <c r="N225" i="62"/>
  <c r="N224" i="62"/>
  <c r="N223" i="62"/>
  <c r="N222" i="62"/>
  <c r="N221" i="62"/>
  <c r="N220" i="62"/>
  <c r="N219" i="62"/>
  <c r="N218" i="62"/>
  <c r="N217" i="62"/>
  <c r="N216" i="62"/>
  <c r="N215" i="62"/>
  <c r="N214" i="62"/>
  <c r="N213" i="62"/>
  <c r="N212" i="62"/>
  <c r="N211" i="62"/>
  <c r="N209" i="62"/>
  <c r="N208" i="62"/>
  <c r="N207" i="62"/>
  <c r="N205" i="62"/>
  <c r="N204" i="62"/>
  <c r="N203" i="62"/>
  <c r="N202" i="62"/>
  <c r="N201" i="62"/>
  <c r="N200" i="62"/>
  <c r="N199" i="62"/>
  <c r="N198" i="62"/>
  <c r="N197" i="62"/>
  <c r="N196" i="62"/>
  <c r="N195" i="62"/>
  <c r="N194" i="62"/>
  <c r="N193" i="62"/>
  <c r="N192" i="62"/>
  <c r="N191" i="62"/>
  <c r="N190" i="62"/>
  <c r="N189" i="62"/>
  <c r="N188" i="62"/>
  <c r="N187" i="62"/>
  <c r="N186" i="62"/>
  <c r="N185" i="62"/>
  <c r="N184" i="62"/>
  <c r="N183" i="62"/>
  <c r="N182" i="62"/>
  <c r="N181" i="62"/>
  <c r="N180" i="62"/>
  <c r="N179" i="62"/>
  <c r="N178" i="62"/>
  <c r="N177" i="62"/>
  <c r="N176" i="62"/>
  <c r="N175" i="62"/>
  <c r="N174" i="62"/>
  <c r="N173" i="62"/>
  <c r="N172" i="62"/>
  <c r="N171" i="62"/>
  <c r="N170" i="62"/>
  <c r="N169" i="62"/>
  <c r="N168" i="62"/>
  <c r="N167" i="62"/>
  <c r="N166" i="62"/>
  <c r="N165" i="62"/>
  <c r="N164" i="62"/>
  <c r="N163" i="62"/>
  <c r="N162" i="62"/>
  <c r="N161" i="62"/>
  <c r="N160" i="62"/>
  <c r="N157" i="62"/>
  <c r="N156" i="62"/>
  <c r="N155" i="62"/>
  <c r="N154" i="62"/>
  <c r="N153" i="62"/>
  <c r="N152" i="62"/>
  <c r="N151" i="62"/>
  <c r="N150" i="62"/>
  <c r="N149" i="62"/>
  <c r="N210" i="62"/>
  <c r="N148" i="62"/>
  <c r="N147" i="62"/>
  <c r="N146" i="62"/>
  <c r="N145" i="62"/>
  <c r="N144" i="62"/>
  <c r="N143" i="62"/>
  <c r="N142" i="62"/>
  <c r="N141" i="62"/>
  <c r="N140" i="62"/>
  <c r="N139" i="62"/>
  <c r="N138" i="62"/>
  <c r="N137" i="62"/>
  <c r="N136" i="62"/>
  <c r="N135" i="62"/>
  <c r="N134" i="62"/>
  <c r="N133" i="62"/>
  <c r="N132" i="62"/>
  <c r="N131" i="62"/>
  <c r="N130" i="62"/>
  <c r="N129" i="62"/>
  <c r="N127" i="62"/>
  <c r="N126" i="62"/>
  <c r="N125" i="62"/>
  <c r="N124" i="62"/>
  <c r="N123" i="62"/>
  <c r="N122" i="62"/>
  <c r="N121" i="62"/>
  <c r="N120" i="62"/>
  <c r="N119" i="62"/>
  <c r="N118" i="62"/>
  <c r="N117" i="62"/>
  <c r="N116" i="62"/>
  <c r="N115" i="62"/>
  <c r="N114" i="62"/>
  <c r="N113" i="62"/>
  <c r="N112" i="62"/>
  <c r="N111" i="62"/>
  <c r="N110" i="62"/>
  <c r="N109" i="62"/>
  <c r="N108" i="62"/>
  <c r="N107" i="62"/>
  <c r="N106" i="62"/>
  <c r="N105" i="62"/>
  <c r="N104" i="62"/>
  <c r="N103" i="62"/>
  <c r="N102" i="62"/>
  <c r="N101" i="62"/>
  <c r="N100" i="62"/>
  <c r="N99" i="62"/>
  <c r="N98" i="62"/>
  <c r="N97" i="62"/>
  <c r="N96" i="62"/>
  <c r="N95" i="62"/>
  <c r="N94" i="62"/>
  <c r="N93" i="62"/>
  <c r="N92" i="62"/>
  <c r="N91" i="62"/>
  <c r="N90" i="62"/>
  <c r="N89" i="62"/>
  <c r="N88" i="62"/>
  <c r="N87" i="62"/>
  <c r="N86" i="62"/>
  <c r="N85" i="62"/>
  <c r="N83" i="62"/>
  <c r="N82" i="62"/>
  <c r="N81" i="62"/>
  <c r="N80" i="62"/>
  <c r="N79" i="62"/>
  <c r="N78" i="62"/>
  <c r="N77" i="62"/>
  <c r="N76" i="62"/>
  <c r="N75" i="62"/>
  <c r="N74" i="62"/>
  <c r="N73" i="62"/>
  <c r="N72" i="62"/>
  <c r="N71" i="62"/>
  <c r="N70" i="62"/>
  <c r="N69" i="62"/>
  <c r="N68" i="62"/>
  <c r="N67" i="62"/>
  <c r="N66" i="62"/>
  <c r="N65" i="62"/>
  <c r="N64" i="62"/>
  <c r="N63" i="62"/>
  <c r="N62" i="62"/>
  <c r="N61" i="62"/>
  <c r="N60" i="62"/>
  <c r="N59" i="62"/>
  <c r="N58" i="62"/>
  <c r="N57" i="62"/>
  <c r="N56" i="62"/>
  <c r="N55" i="62"/>
  <c r="N54" i="62"/>
  <c r="N53" i="62"/>
  <c r="N52" i="62"/>
  <c r="N51" i="62"/>
  <c r="N50" i="62"/>
  <c r="N49" i="62"/>
  <c r="N48" i="62"/>
  <c r="N47" i="62"/>
  <c r="N46" i="62"/>
  <c r="N45" i="62"/>
  <c r="N44" i="62"/>
  <c r="N43" i="62"/>
  <c r="N41" i="62"/>
  <c r="N40" i="62"/>
  <c r="N39" i="62"/>
  <c r="N38" i="62"/>
  <c r="N37" i="62"/>
  <c r="N36" i="62"/>
  <c r="N35" i="62"/>
  <c r="N34" i="62"/>
  <c r="N33" i="62"/>
  <c r="N32" i="62"/>
  <c r="N31" i="62"/>
  <c r="N30" i="62"/>
  <c r="N29" i="62"/>
  <c r="N28" i="62"/>
  <c r="N27" i="62"/>
  <c r="N26" i="62"/>
  <c r="N25" i="62"/>
  <c r="N24" i="62"/>
  <c r="N23" i="62"/>
  <c r="N22" i="62"/>
  <c r="N21" i="62"/>
  <c r="N20" i="62"/>
  <c r="N19" i="62"/>
  <c r="N18" i="62"/>
  <c r="N17" i="62"/>
  <c r="N16" i="62"/>
  <c r="N15" i="62"/>
  <c r="N14" i="62"/>
  <c r="N13" i="62"/>
  <c r="N12" i="62"/>
  <c r="N11" i="62"/>
  <c r="Q64" i="59"/>
  <c r="Q63" i="59"/>
  <c r="Q62" i="59"/>
  <c r="Q60" i="59"/>
  <c r="Q59" i="59"/>
  <c r="Q58" i="59"/>
  <c r="Q57" i="59"/>
  <c r="Q55" i="59"/>
  <c r="Q54" i="59"/>
  <c r="Q53" i="59"/>
  <c r="Q52" i="59"/>
  <c r="Q51" i="59"/>
  <c r="Q50" i="59"/>
  <c r="Q49" i="59"/>
  <c r="Q48" i="59"/>
  <c r="Q47" i="59"/>
  <c r="Q46" i="59"/>
  <c r="Q45" i="59"/>
  <c r="Q44" i="59"/>
  <c r="Q43" i="59"/>
  <c r="Q42" i="59"/>
  <c r="Q41" i="59"/>
  <c r="Q40" i="59"/>
  <c r="Q38" i="59"/>
  <c r="Q37" i="59"/>
  <c r="Q36" i="59"/>
  <c r="Q35" i="59"/>
  <c r="Q34" i="59"/>
  <c r="Q33" i="59"/>
  <c r="Q32" i="59"/>
  <c r="Q31" i="59"/>
  <c r="Q30" i="59"/>
  <c r="Q29" i="59"/>
  <c r="Q28" i="59"/>
  <c r="Q27" i="59"/>
  <c r="Q25" i="59"/>
  <c r="Q24" i="59"/>
  <c r="Q23" i="59"/>
  <c r="Q22" i="59"/>
  <c r="Q21" i="59"/>
  <c r="Q20" i="59"/>
  <c r="Q19" i="59"/>
  <c r="Q18" i="59"/>
  <c r="Q17" i="59"/>
  <c r="Q16" i="59"/>
  <c r="Q15" i="59"/>
  <c r="Q14" i="59"/>
  <c r="Q13" i="59"/>
  <c r="Q12" i="59"/>
  <c r="Q11" i="59"/>
  <c r="J10" i="58"/>
  <c r="G152" i="73"/>
  <c r="K67" i="58" l="1"/>
  <c r="K66" i="58"/>
  <c r="K77" i="58"/>
  <c r="K73" i="58"/>
  <c r="K69" i="58"/>
  <c r="K76" i="58"/>
  <c r="K72" i="58"/>
  <c r="K75" i="58"/>
  <c r="K71" i="58"/>
  <c r="K74" i="58"/>
  <c r="K70" i="58"/>
  <c r="K52" i="58"/>
  <c r="K37" i="58"/>
  <c r="K19" i="58"/>
  <c r="K48" i="58"/>
  <c r="K33" i="58"/>
  <c r="K15" i="58"/>
  <c r="K61" i="58"/>
  <c r="K44" i="58"/>
  <c r="K29" i="58"/>
  <c r="K57" i="58"/>
  <c r="K41" i="58"/>
  <c r="K26" i="58"/>
  <c r="K64" i="58"/>
  <c r="K60" i="58"/>
  <c r="K55" i="58"/>
  <c r="K51" i="58"/>
  <c r="K47" i="58"/>
  <c r="K43" i="58"/>
  <c r="K40" i="58"/>
  <c r="K36" i="58"/>
  <c r="K32" i="58"/>
  <c r="K28" i="58"/>
  <c r="K25" i="58"/>
  <c r="K18" i="58"/>
  <c r="K14" i="58"/>
  <c r="K12" i="58"/>
  <c r="K63" i="58"/>
  <c r="K59" i="58"/>
  <c r="K54" i="58"/>
  <c r="K50" i="58"/>
  <c r="K46" i="58"/>
  <c r="K42" i="58"/>
  <c r="K39" i="58"/>
  <c r="K35" i="58"/>
  <c r="K31" i="58"/>
  <c r="K27" i="58"/>
  <c r="K22" i="58"/>
  <c r="K17" i="58"/>
  <c r="K13" i="58"/>
  <c r="K11" i="58"/>
  <c r="K16" i="58"/>
  <c r="K10" i="58"/>
  <c r="K24" i="58"/>
  <c r="K62" i="58"/>
  <c r="K58" i="58"/>
  <c r="K53" i="58"/>
  <c r="K49" i="58"/>
  <c r="K45" i="58"/>
  <c r="K38" i="58"/>
  <c r="K34" i="58"/>
  <c r="K30" i="58"/>
  <c r="K56" i="58"/>
  <c r="K21" i="58"/>
  <c r="K20" i="58"/>
  <c r="N159" i="62"/>
  <c r="O14" i="78" l="1"/>
  <c r="O13" i="78"/>
  <c r="P12" i="78"/>
  <c r="P11" i="78" s="1"/>
  <c r="P10" i="78" l="1"/>
  <c r="C33" i="88" s="1"/>
  <c r="N27" i="79"/>
  <c r="N26" i="79"/>
  <c r="N25" i="79"/>
  <c r="N24" i="79"/>
  <c r="N23" i="79"/>
  <c r="N22" i="79"/>
  <c r="N21" i="79"/>
  <c r="N20" i="79"/>
  <c r="N19" i="79"/>
  <c r="N18" i="79"/>
  <c r="N17" i="79"/>
  <c r="N16" i="79"/>
  <c r="N15" i="79"/>
  <c r="N14" i="79"/>
  <c r="N13" i="79"/>
  <c r="N12" i="79"/>
  <c r="N11" i="79"/>
  <c r="N10" i="79"/>
  <c r="Q394" i="78" l="1"/>
  <c r="Q390" i="78"/>
  <c r="Q386" i="78"/>
  <c r="Q382" i="78"/>
  <c r="Q378" i="78"/>
  <c r="Q374" i="78"/>
  <c r="Q370" i="78"/>
  <c r="Q366" i="78"/>
  <c r="Q362" i="78"/>
  <c r="Q358" i="78"/>
  <c r="Q354" i="78"/>
  <c r="Q350" i="78"/>
  <c r="Q346" i="78"/>
  <c r="Q342" i="78"/>
  <c r="Q338" i="78"/>
  <c r="Q334" i="78"/>
  <c r="Q330" i="78"/>
  <c r="Q326" i="78"/>
  <c r="Q322" i="78"/>
  <c r="Q318" i="78"/>
  <c r="Q314" i="78"/>
  <c r="Q310" i="78"/>
  <c r="Q306" i="78"/>
  <c r="Q302" i="78"/>
  <c r="Q298" i="78"/>
  <c r="Q294" i="78"/>
  <c r="Q290" i="78"/>
  <c r="Q286" i="78"/>
  <c r="Q282" i="78"/>
  <c r="Q278" i="78"/>
  <c r="Q274" i="78"/>
  <c r="Q270" i="78"/>
  <c r="Q266" i="78"/>
  <c r="Q260" i="78"/>
  <c r="Q256" i="78"/>
  <c r="Q252" i="78"/>
  <c r="Q248" i="78"/>
  <c r="Q264" i="78"/>
  <c r="Q241" i="78"/>
  <c r="Q237" i="78"/>
  <c r="Q233" i="78"/>
  <c r="Q229" i="78"/>
  <c r="Q225" i="78"/>
  <c r="Q221" i="78"/>
  <c r="Q217" i="78"/>
  <c r="Q213" i="78"/>
  <c r="Q209" i="78"/>
  <c r="Q205" i="78"/>
  <c r="Q201" i="78"/>
  <c r="Q153" i="78"/>
  <c r="Q149" i="78"/>
  <c r="Q145" i="78"/>
  <c r="Q141" i="78"/>
  <c r="Q195" i="78"/>
  <c r="Q191" i="78"/>
  <c r="Q187" i="78"/>
  <c r="Q183" i="78"/>
  <c r="Q179" i="78"/>
  <c r="Q175" i="78"/>
  <c r="Q171" i="78"/>
  <c r="Q167" i="78"/>
  <c r="Q163" i="78"/>
  <c r="Q159" i="78"/>
  <c r="Q155" i="78"/>
  <c r="Q137" i="78"/>
  <c r="Q133" i="78"/>
  <c r="Q129" i="78"/>
  <c r="Q125" i="78"/>
  <c r="Q121" i="78"/>
  <c r="Q117" i="78"/>
  <c r="Q113" i="78"/>
  <c r="Q109" i="78"/>
  <c r="Q105" i="78"/>
  <c r="Q101" i="78"/>
  <c r="Q97" i="78"/>
  <c r="Q93" i="78"/>
  <c r="Q89" i="78"/>
  <c r="Q85" i="78"/>
  <c r="Q81" i="78"/>
  <c r="Q77" i="78"/>
  <c r="Q73" i="78"/>
  <c r="Q69" i="78"/>
  <c r="Q65" i="78"/>
  <c r="Q61" i="78"/>
  <c r="Q57" i="78"/>
  <c r="Q393" i="78"/>
  <c r="Q389" i="78"/>
  <c r="Q385" i="78"/>
  <c r="Q381" i="78"/>
  <c r="Q377" i="78"/>
  <c r="Q373" i="78"/>
  <c r="Q369" i="78"/>
  <c r="Q365" i="78"/>
  <c r="Q361" i="78"/>
  <c r="Q357" i="78"/>
  <c r="Q353" i="78"/>
  <c r="Q349" i="78"/>
  <c r="Q345" i="78"/>
  <c r="Q341" i="78"/>
  <c r="Q337" i="78"/>
  <c r="Q333" i="78"/>
  <c r="Q329" i="78"/>
  <c r="Q325" i="78"/>
  <c r="Q321" i="78"/>
  <c r="Q317" i="78"/>
  <c r="Q313" i="78"/>
  <c r="Q309" i="78"/>
  <c r="Q305" i="78"/>
  <c r="Q301" i="78"/>
  <c r="Q297" i="78"/>
  <c r="Q293" i="78"/>
  <c r="Q289" i="78"/>
  <c r="Q285" i="78"/>
  <c r="Q281" i="78"/>
  <c r="Q277" i="78"/>
  <c r="Q273" i="78"/>
  <c r="Q269" i="78"/>
  <c r="Q265" i="78"/>
  <c r="Q259" i="78"/>
  <c r="Q255" i="78"/>
  <c r="Q251" i="78"/>
  <c r="Q247" i="78"/>
  <c r="Q263" i="78"/>
  <c r="Q240" i="78"/>
  <c r="Q236" i="78"/>
  <c r="Q232" i="78"/>
  <c r="Q228" i="78"/>
  <c r="Q224" i="78"/>
  <c r="Q220" i="78"/>
  <c r="Q216" i="78"/>
  <c r="Q212" i="78"/>
  <c r="Q208" i="78"/>
  <c r="Q204" i="78"/>
  <c r="Q200" i="78"/>
  <c r="Q152" i="78"/>
  <c r="Q148" i="78"/>
  <c r="Q144" i="78"/>
  <c r="Q198" i="78"/>
  <c r="Q194" i="78"/>
  <c r="Q190" i="78"/>
  <c r="Q186" i="78"/>
  <c r="Q182" i="78"/>
  <c r="Q178" i="78"/>
  <c r="Q174" i="78"/>
  <c r="Q170" i="78"/>
  <c r="Q166" i="78"/>
  <c r="Q162" i="78"/>
  <c r="Q158" i="78"/>
  <c r="Q140" i="78"/>
  <c r="Q136" i="78"/>
  <c r="Q132" i="78"/>
  <c r="Q128" i="78"/>
  <c r="Q124" i="78"/>
  <c r="Q120" i="78"/>
  <c r="Q116" i="78"/>
  <c r="Q112" i="78"/>
  <c r="Q108" i="78"/>
  <c r="Q104" i="78"/>
  <c r="Q100" i="78"/>
  <c r="Q96" i="78"/>
  <c r="Q92" i="78"/>
  <c r="Q88" i="78"/>
  <c r="Q84" i="78"/>
  <c r="Q80" i="78"/>
  <c r="Q76" i="78"/>
  <c r="Q72" i="78"/>
  <c r="Q68" i="78"/>
  <c r="Q64" i="78"/>
  <c r="Q60" i="78"/>
  <c r="Q56" i="78"/>
  <c r="Q391" i="78"/>
  <c r="Q387" i="78"/>
  <c r="Q383" i="78"/>
  <c r="Q379" i="78"/>
  <c r="Q375" i="78"/>
  <c r="Q371" i="78"/>
  <c r="Q367" i="78"/>
  <c r="Q363" i="78"/>
  <c r="Q359" i="78"/>
  <c r="Q355" i="78"/>
  <c r="Q351" i="78"/>
  <c r="Q347" i="78"/>
  <c r="Q343" i="78"/>
  <c r="Q339" i="78"/>
  <c r="Q335" i="78"/>
  <c r="Q331" i="78"/>
  <c r="Q327" i="78"/>
  <c r="Q323" i="78"/>
  <c r="Q319" i="78"/>
  <c r="Q315" i="78"/>
  <c r="Q311" i="78"/>
  <c r="Q307" i="78"/>
  <c r="Q303" i="78"/>
  <c r="Q299" i="78"/>
  <c r="Q295" i="78"/>
  <c r="Q291" i="78"/>
  <c r="Q287" i="78"/>
  <c r="Q283" i="78"/>
  <c r="Q279" i="78"/>
  <c r="Q275" i="78"/>
  <c r="Q271" i="78"/>
  <c r="Q267" i="78"/>
  <c r="Q261" i="78"/>
  <c r="Q257" i="78"/>
  <c r="Q253" i="78"/>
  <c r="Q249" i="78"/>
  <c r="Q245" i="78"/>
  <c r="Q243" i="78"/>
  <c r="Q238" i="78"/>
  <c r="Q234" i="78"/>
  <c r="Q230" i="78"/>
  <c r="Q226" i="78"/>
  <c r="Q222" i="78"/>
  <c r="Q218" i="78"/>
  <c r="Q214" i="78"/>
  <c r="Q210" i="78"/>
  <c r="Q206" i="78"/>
  <c r="Q202" i="78"/>
  <c r="Q154" i="78"/>
  <c r="Q150" i="78"/>
  <c r="Q146" i="78"/>
  <c r="Q142" i="78"/>
  <c r="Q196" i="78"/>
  <c r="Q192" i="78"/>
  <c r="Q188" i="78"/>
  <c r="Q184" i="78"/>
  <c r="Q180" i="78"/>
  <c r="Q176" i="78"/>
  <c r="Q172" i="78"/>
  <c r="Q168" i="78"/>
  <c r="Q164" i="78"/>
  <c r="Q160" i="78"/>
  <c r="Q156" i="78"/>
  <c r="Q138" i="78"/>
  <c r="Q134" i="78"/>
  <c r="Q130" i="78"/>
  <c r="Q126" i="78"/>
  <c r="Q122" i="78"/>
  <c r="Q118" i="78"/>
  <c r="Q114" i="78"/>
  <c r="Q110" i="78"/>
  <c r="Q106" i="78"/>
  <c r="Q102" i="78"/>
  <c r="Q98" i="78"/>
  <c r="Q94" i="78"/>
  <c r="Q90" i="78"/>
  <c r="Q86" i="78"/>
  <c r="Q82" i="78"/>
  <c r="Q78" i="78"/>
  <c r="Q74" i="78"/>
  <c r="Q70" i="78"/>
  <c r="Q66" i="78"/>
  <c r="Q62" i="78"/>
  <c r="Q58" i="78"/>
  <c r="Q54" i="78"/>
  <c r="Q392" i="78"/>
  <c r="Q376" i="78"/>
  <c r="Q360" i="78"/>
  <c r="Q344" i="78"/>
  <c r="Q328" i="78"/>
  <c r="Q312" i="78"/>
  <c r="Q296" i="78"/>
  <c r="Q280" i="78"/>
  <c r="Q262" i="78"/>
  <c r="Q246" i="78"/>
  <c r="Q231" i="78"/>
  <c r="Q215" i="78"/>
  <c r="Q199" i="78"/>
  <c r="Q197" i="78"/>
  <c r="Q181" i="78"/>
  <c r="Q165" i="78"/>
  <c r="Q135" i="78"/>
  <c r="Q119" i="78"/>
  <c r="Q103" i="78"/>
  <c r="Q87" i="78"/>
  <c r="Q71" i="78"/>
  <c r="Q55" i="78"/>
  <c r="Q50" i="78"/>
  <c r="Q46" i="78"/>
  <c r="Q42" i="78"/>
  <c r="Q38" i="78"/>
  <c r="Q32" i="78"/>
  <c r="Q28" i="78"/>
  <c r="Q24" i="78"/>
  <c r="Q20" i="78"/>
  <c r="Q14" i="78"/>
  <c r="Q352" i="78"/>
  <c r="Q288" i="78"/>
  <c r="Q239" i="78"/>
  <c r="Q147" i="78"/>
  <c r="Q157" i="78"/>
  <c r="Q95" i="78"/>
  <c r="Q52" i="78"/>
  <c r="Q40" i="78"/>
  <c r="Q26" i="78"/>
  <c r="Q12" i="78"/>
  <c r="Q388" i="78"/>
  <c r="Q372" i="78"/>
  <c r="Q356" i="78"/>
  <c r="Q340" i="78"/>
  <c r="Q324" i="78"/>
  <c r="Q308" i="78"/>
  <c r="Q292" i="78"/>
  <c r="Q276" i="78"/>
  <c r="Q258" i="78"/>
  <c r="Q244" i="78"/>
  <c r="Q227" i="78"/>
  <c r="Q211" i="78"/>
  <c r="Q151" i="78"/>
  <c r="Q193" i="78"/>
  <c r="Q177" i="78"/>
  <c r="Q161" i="78"/>
  <c r="Q131" i="78"/>
  <c r="Q115" i="78"/>
  <c r="Q99" i="78"/>
  <c r="Q83" i="78"/>
  <c r="Q67" i="78"/>
  <c r="Q53" i="78"/>
  <c r="Q49" i="78"/>
  <c r="Q45" i="78"/>
  <c r="Q41" i="78"/>
  <c r="Q35" i="78"/>
  <c r="Q31" i="78"/>
  <c r="Q27" i="78"/>
  <c r="Q23" i="78"/>
  <c r="Q19" i="78"/>
  <c r="Q13" i="78"/>
  <c r="Q368" i="78"/>
  <c r="Q304" i="78"/>
  <c r="Q254" i="78"/>
  <c r="Q207" i="78"/>
  <c r="Q173" i="78"/>
  <c r="Q111" i="78"/>
  <c r="Q63" i="78"/>
  <c r="Q44" i="78"/>
  <c r="Q30" i="78"/>
  <c r="Q18" i="78"/>
  <c r="Q380" i="78"/>
  <c r="Q364" i="78"/>
  <c r="Q348" i="78"/>
  <c r="Q332" i="78"/>
  <c r="Q316" i="78"/>
  <c r="Q300" i="78"/>
  <c r="Q284" i="78"/>
  <c r="Q268" i="78"/>
  <c r="Q250" i="78"/>
  <c r="Q235" i="78"/>
  <c r="Q219" i="78"/>
  <c r="Q203" i="78"/>
  <c r="Q143" i="78"/>
  <c r="Q185" i="78"/>
  <c r="Q169" i="78"/>
  <c r="Q139" i="78"/>
  <c r="Q123" i="78"/>
  <c r="Q107" i="78"/>
  <c r="Q91" i="78"/>
  <c r="Q75" i="78"/>
  <c r="Q59" i="78"/>
  <c r="Q51" i="78"/>
  <c r="Q47" i="78"/>
  <c r="Q43" i="78"/>
  <c r="Q39" i="78"/>
  <c r="Q33" i="78"/>
  <c r="Q29" i="78"/>
  <c r="Q25" i="78"/>
  <c r="Q21" i="78"/>
  <c r="Q17" i="78"/>
  <c r="Q10" i="78"/>
  <c r="Q384" i="78"/>
  <c r="Q336" i="78"/>
  <c r="Q320" i="78"/>
  <c r="Q272" i="78"/>
  <c r="Q223" i="78"/>
  <c r="Q189" i="78"/>
  <c r="Q127" i="78"/>
  <c r="Q79" i="78"/>
  <c r="Q48" i="78"/>
  <c r="Q34" i="78"/>
  <c r="Q22" i="78"/>
  <c r="Q37" i="78"/>
  <c r="Q16" i="78"/>
  <c r="Q11" i="78"/>
  <c r="I43" i="80" l="1"/>
  <c r="H49" i="80" l="1"/>
  <c r="H48" i="80"/>
  <c r="H47" i="80"/>
  <c r="H46" i="80"/>
  <c r="H45" i="80"/>
  <c r="H44" i="80"/>
  <c r="H43" i="80"/>
  <c r="H41" i="80"/>
  <c r="H40" i="80"/>
  <c r="H39" i="80"/>
  <c r="H38" i="80"/>
  <c r="H37" i="80"/>
  <c r="H36" i="80"/>
  <c r="H35" i="80"/>
  <c r="H34" i="80"/>
  <c r="H33" i="80"/>
  <c r="H32" i="80"/>
  <c r="H31" i="80"/>
  <c r="H30" i="80"/>
  <c r="H29" i="80"/>
  <c r="H28" i="80"/>
  <c r="H27" i="80"/>
  <c r="H26" i="80"/>
  <c r="H25" i="80"/>
  <c r="H24" i="80"/>
  <c r="H23" i="80"/>
  <c r="H22" i="80"/>
  <c r="H21" i="80"/>
  <c r="H20" i="80"/>
  <c r="H19" i="80"/>
  <c r="H18" i="80"/>
  <c r="H17" i="80"/>
  <c r="H16" i="80"/>
  <c r="H15" i="80"/>
  <c r="H14" i="80"/>
  <c r="H13" i="80"/>
  <c r="H12" i="80"/>
  <c r="E11" i="80" s="1"/>
  <c r="E10" i="80" s="1"/>
  <c r="H11" i="80"/>
  <c r="H10" i="80"/>
  <c r="J12" i="81"/>
  <c r="J11" i="81"/>
  <c r="J10" i="81"/>
  <c r="O14" i="92"/>
  <c r="O13" i="92"/>
  <c r="O12" i="92"/>
  <c r="O11" i="92"/>
  <c r="O10" i="92"/>
  <c r="O13" i="93"/>
  <c r="O12" i="93"/>
  <c r="O11" i="93"/>
  <c r="O10" i="93"/>
  <c r="C43" i="88" l="1"/>
  <c r="C23" i="88" l="1"/>
  <c r="C38" i="88"/>
  <c r="C12" i="88"/>
  <c r="C11" i="88"/>
  <c r="C10" i="88" l="1"/>
  <c r="C42" i="88" l="1"/>
  <c r="U328" i="61" s="1"/>
  <c r="O24" i="62"/>
  <c r="R36" i="59"/>
  <c r="P103" i="69"/>
  <c r="N72" i="63"/>
  <c r="N18" i="63"/>
  <c r="O199" i="62"/>
  <c r="O167" i="62"/>
  <c r="O133" i="62"/>
  <c r="O100" i="62"/>
  <c r="O48" i="62"/>
  <c r="P127" i="69"/>
  <c r="P115" i="69"/>
  <c r="N74" i="63"/>
  <c r="O47" i="62"/>
  <c r="R48" i="59"/>
  <c r="S16" i="71"/>
  <c r="O164" i="62"/>
  <c r="O162" i="62"/>
  <c r="O148" i="62"/>
  <c r="O212" i="62"/>
  <c r="O200" i="62"/>
  <c r="O78" i="62"/>
  <c r="L69" i="58"/>
  <c r="M43" i="72"/>
  <c r="L43" i="58"/>
  <c r="M18" i="72"/>
  <c r="L14" i="58"/>
  <c r="L53" i="58"/>
  <c r="M32" i="72"/>
  <c r="K41" i="73"/>
  <c r="L13" i="74"/>
  <c r="K27" i="73"/>
  <c r="K43" i="73"/>
  <c r="L11" i="74"/>
  <c r="K46" i="73"/>
  <c r="R370" i="78"/>
  <c r="R306" i="78"/>
  <c r="R241" i="78"/>
  <c r="R212" i="78"/>
  <c r="R162" i="78"/>
  <c r="R84" i="78"/>
  <c r="R18" i="78"/>
  <c r="R379" i="78"/>
  <c r="R347" i="78"/>
  <c r="R315" i="78"/>
  <c r="R281" i="78"/>
  <c r="R150" i="78"/>
  <c r="R109" i="78"/>
  <c r="R21" i="78"/>
  <c r="R185" i="78"/>
  <c r="R86" i="78"/>
  <c r="R222" i="78"/>
  <c r="R67" i="78"/>
  <c r="R184" i="78"/>
  <c r="R85" i="78"/>
  <c r="R201" i="78"/>
  <c r="R37" i="78"/>
  <c r="O15" i="79"/>
  <c r="P12" i="93"/>
  <c r="I13" i="80"/>
  <c r="I49" i="80"/>
  <c r="D29" i="88"/>
  <c r="D10" i="88"/>
  <c r="R229" i="78"/>
  <c r="R40" i="78"/>
  <c r="R341" i="78"/>
  <c r="R199" i="78"/>
  <c r="R191" i="78"/>
  <c r="R153" i="78"/>
  <c r="R16" i="78"/>
  <c r="K11" i="81"/>
  <c r="R392" i="78"/>
  <c r="R360" i="78"/>
  <c r="R328" i="78"/>
  <c r="R296" i="78"/>
  <c r="R262" i="78"/>
  <c r="R221" i="78"/>
  <c r="R148" i="78"/>
  <c r="R128" i="78"/>
  <c r="R64" i="78"/>
  <c r="R267" i="78"/>
  <c r="R369" i="78"/>
  <c r="R337" i="78"/>
  <c r="R305" i="78"/>
  <c r="R265" i="78"/>
  <c r="R181" i="78"/>
  <c r="R82" i="78"/>
  <c r="R263" i="78"/>
  <c r="R159" i="78"/>
  <c r="R59" i="78"/>
  <c r="R172" i="78"/>
  <c r="R239" i="78"/>
  <c r="R157" i="78"/>
  <c r="R58" i="78"/>
  <c r="R126" i="78"/>
  <c r="O13" i="79"/>
  <c r="I44" i="80"/>
  <c r="I19" i="80"/>
  <c r="I40" i="80"/>
  <c r="P12" i="92"/>
  <c r="D23" i="88"/>
  <c r="R300" i="78"/>
  <c r="R216" i="78"/>
  <c r="R259" i="78"/>
  <c r="R299" i="78"/>
  <c r="R27" i="78"/>
  <c r="R25" i="78"/>
  <c r="R90" i="78"/>
  <c r="O10" i="79"/>
  <c r="D42" i="88"/>
  <c r="R382" i="78"/>
  <c r="R350" i="78"/>
  <c r="R318" i="78"/>
  <c r="R286" i="78"/>
  <c r="R252" i="78"/>
  <c r="R236" i="78"/>
  <c r="R186" i="78"/>
  <c r="R108" i="78"/>
  <c r="R44" i="78"/>
  <c r="R391" i="78"/>
  <c r="R359" i="78"/>
  <c r="R327" i="78"/>
  <c r="R293" i="78"/>
  <c r="R235" i="78"/>
  <c r="R155" i="78"/>
  <c r="R55" i="78"/>
  <c r="R203" i="78"/>
  <c r="R118" i="78"/>
  <c r="R31" i="78"/>
  <c r="R121" i="78"/>
  <c r="R202" i="78"/>
  <c r="R117" i="78"/>
  <c r="R29" i="78"/>
  <c r="R62" i="78"/>
  <c r="O18" i="79"/>
  <c r="I22" i="80"/>
  <c r="I37" i="80"/>
  <c r="I20" i="80"/>
  <c r="D33" i="88"/>
  <c r="D12" i="88"/>
  <c r="R356" i="78"/>
  <c r="R316" i="78"/>
  <c r="R308" i="78"/>
  <c r="R244" i="78"/>
  <c r="R232" i="78"/>
  <c r="R104" i="78"/>
  <c r="R56" i="78"/>
  <c r="R365" i="78"/>
  <c r="R333" i="78"/>
  <c r="R227" i="78"/>
  <c r="R192" i="78"/>
  <c r="R226" i="78"/>
  <c r="R169" i="78"/>
  <c r="R230" i="78"/>
  <c r="R115" i="78"/>
  <c r="R111" i="78"/>
  <c r="R69" i="78"/>
  <c r="O21" i="79"/>
  <c r="O19" i="79"/>
  <c r="I17" i="80"/>
  <c r="I32" i="80"/>
  <c r="D11" i="88"/>
  <c r="S29" i="71" l="1"/>
  <c r="S13" i="71"/>
  <c r="P108" i="69"/>
  <c r="N15" i="63"/>
  <c r="O11" i="64"/>
  <c r="L11" i="66"/>
  <c r="U187" i="61"/>
  <c r="L67" i="58"/>
  <c r="L66" i="58"/>
  <c r="K965" i="76"/>
  <c r="K845" i="76"/>
  <c r="K336" i="76"/>
  <c r="K1124" i="76"/>
  <c r="K672" i="76"/>
  <c r="K787" i="76"/>
  <c r="K595" i="76"/>
  <c r="K479" i="76"/>
  <c r="K365" i="76"/>
  <c r="K279" i="76"/>
  <c r="K783" i="76"/>
  <c r="K568" i="76"/>
  <c r="K416" i="76"/>
  <c r="K289" i="76"/>
  <c r="K197" i="76"/>
  <c r="K855" i="76"/>
  <c r="K623" i="76"/>
  <c r="K461" i="76"/>
  <c r="K323" i="76"/>
  <c r="K238" i="76"/>
  <c r="K206" i="76"/>
  <c r="K179" i="76"/>
  <c r="K153" i="76"/>
  <c r="K939" i="76"/>
  <c r="K821" i="76"/>
  <c r="K749" i="76"/>
  <c r="K676" i="76"/>
  <c r="K621" i="76"/>
  <c r="K573" i="76"/>
  <c r="K533" i="76"/>
  <c r="K496" i="76"/>
  <c r="K459" i="76"/>
  <c r="K420" i="76"/>
  <c r="K383" i="76"/>
  <c r="K350" i="76"/>
  <c r="K321" i="76"/>
  <c r="K293" i="76"/>
  <c r="K265" i="76"/>
  <c r="K242" i="76"/>
  <c r="K221" i="76"/>
  <c r="K199" i="76"/>
  <c r="K178" i="76"/>
  <c r="K157" i="76"/>
  <c r="K135" i="76"/>
  <c r="K931" i="76"/>
  <c r="K660" i="76"/>
  <c r="K484" i="76"/>
  <c r="K341" i="76"/>
  <c r="K235" i="76"/>
  <c r="K150" i="76"/>
  <c r="K121" i="76"/>
  <c r="K99" i="76"/>
  <c r="K83" i="76"/>
  <c r="K67" i="76"/>
  <c r="K51" i="76"/>
  <c r="K35" i="76"/>
  <c r="K19" i="76"/>
  <c r="K569" i="76"/>
  <c r="K177" i="76"/>
  <c r="K84" i="76"/>
  <c r="K24" i="76"/>
  <c r="K816" i="76"/>
  <c r="K589" i="76"/>
  <c r="K437" i="76"/>
  <c r="K305" i="76"/>
  <c r="K209" i="76"/>
  <c r="K139" i="76"/>
  <c r="K114" i="76"/>
  <c r="K94" i="76"/>
  <c r="K78" i="76"/>
  <c r="K62" i="76"/>
  <c r="K46" i="76"/>
  <c r="K30" i="76"/>
  <c r="K14" i="76"/>
  <c r="K532" i="76"/>
  <c r="K198" i="76"/>
  <c r="K92" i="76"/>
  <c r="K40" i="76"/>
  <c r="K862" i="76"/>
  <c r="K632" i="76"/>
  <c r="K467" i="76"/>
  <c r="K326" i="76"/>
  <c r="K225" i="76"/>
  <c r="K145" i="76"/>
  <c r="K118" i="76"/>
  <c r="K823" i="76"/>
  <c r="K668" i="76"/>
  <c r="K268" i="76"/>
  <c r="K956" i="76"/>
  <c r="K1176" i="76"/>
  <c r="K723" i="76"/>
  <c r="K564" i="76"/>
  <c r="K451" i="76"/>
  <c r="K343" i="76"/>
  <c r="K1186" i="76"/>
  <c r="K728" i="76"/>
  <c r="K531" i="76"/>
  <c r="K377" i="76"/>
  <c r="K261" i="76"/>
  <c r="K175" i="76"/>
  <c r="K794" i="76"/>
  <c r="K575" i="76"/>
  <c r="K424" i="76"/>
  <c r="K294" i="76"/>
  <c r="K227" i="76"/>
  <c r="K201" i="76"/>
  <c r="K174" i="76"/>
  <c r="K1163" i="76"/>
  <c r="K903" i="76"/>
  <c r="K805" i="76"/>
  <c r="K719" i="76"/>
  <c r="K664" i="76"/>
  <c r="K607" i="76"/>
  <c r="K563" i="76"/>
  <c r="K525" i="76"/>
  <c r="K488" i="76"/>
  <c r="K448" i="76"/>
  <c r="K411" i="76"/>
  <c r="K373" i="76"/>
  <c r="K342" i="76"/>
  <c r="K314" i="76"/>
  <c r="K286" i="76"/>
  <c r="K258" i="76"/>
  <c r="K237" i="76"/>
  <c r="K215" i="76"/>
  <c r="K194" i="76"/>
  <c r="K173" i="76"/>
  <c r="K151" i="76"/>
  <c r="K130" i="76"/>
  <c r="K832" i="76"/>
  <c r="K601" i="76"/>
  <c r="K447" i="76"/>
  <c r="K313" i="76"/>
  <c r="K214" i="76"/>
  <c r="K142" i="76"/>
  <c r="K115" i="76"/>
  <c r="K95" i="76"/>
  <c r="K79" i="76"/>
  <c r="K63" i="76"/>
  <c r="K47" i="76"/>
  <c r="K31" i="76"/>
  <c r="K15" i="76"/>
  <c r="K419" i="76"/>
  <c r="K129" i="76"/>
  <c r="K72" i="76"/>
  <c r="K12" i="76"/>
  <c r="K760" i="76"/>
  <c r="K552" i="76"/>
  <c r="K399" i="76"/>
  <c r="K277" i="76"/>
  <c r="K187" i="76"/>
  <c r="K133" i="76"/>
  <c r="K109" i="76"/>
  <c r="K90" i="76"/>
  <c r="K74" i="76"/>
  <c r="K58" i="76"/>
  <c r="K42" i="76"/>
  <c r="K26" i="76"/>
  <c r="K971" i="76"/>
  <c r="K456" i="76"/>
  <c r="K143" i="76"/>
  <c r="K80" i="76"/>
  <c r="K32" i="76"/>
  <c r="K804" i="76"/>
  <c r="K580" i="76"/>
  <c r="K427" i="76"/>
  <c r="K298" i="76"/>
  <c r="K203" i="76"/>
  <c r="K138" i="76"/>
  <c r="K113" i="76"/>
  <c r="K554" i="76"/>
  <c r="K556" i="76"/>
  <c r="K204" i="76"/>
  <c r="K844" i="76"/>
  <c r="K1004" i="76"/>
  <c r="K680" i="76"/>
  <c r="K536" i="76"/>
  <c r="K421" i="76"/>
  <c r="K322" i="76"/>
  <c r="K960" i="76"/>
  <c r="K671" i="76"/>
  <c r="K491" i="76"/>
  <c r="K346" i="76"/>
  <c r="K239" i="76"/>
  <c r="K154" i="76"/>
  <c r="K739" i="76"/>
  <c r="K537" i="76"/>
  <c r="K384" i="76"/>
  <c r="K266" i="76"/>
  <c r="K222" i="76"/>
  <c r="K195" i="76"/>
  <c r="K163" i="76"/>
  <c r="K1099" i="76"/>
  <c r="K870" i="76"/>
  <c r="K777" i="76"/>
  <c r="K707" i="76"/>
  <c r="K649" i="76"/>
  <c r="K591" i="76"/>
  <c r="K553" i="76"/>
  <c r="K516" i="76"/>
  <c r="K477" i="76"/>
  <c r="K440" i="76"/>
  <c r="K403" i="76"/>
  <c r="K363" i="76"/>
  <c r="K335" i="76"/>
  <c r="K307" i="76"/>
  <c r="K278" i="76"/>
  <c r="K253" i="76"/>
  <c r="K231" i="76"/>
  <c r="K210" i="76"/>
  <c r="K189" i="76"/>
  <c r="K167" i="76"/>
  <c r="K146" i="76"/>
  <c r="K125" i="76"/>
  <c r="K772" i="76"/>
  <c r="K560" i="76"/>
  <c r="K409" i="76"/>
  <c r="K283" i="76"/>
  <c r="K193" i="76"/>
  <c r="K134" i="76"/>
  <c r="K110" i="76"/>
  <c r="K91" i="76"/>
  <c r="K75" i="76"/>
  <c r="K59" i="76"/>
  <c r="K43" i="76"/>
  <c r="K27" i="76"/>
  <c r="K11" i="76"/>
  <c r="K319" i="76"/>
  <c r="K117" i="76"/>
  <c r="K60" i="76"/>
  <c r="K1088" i="76"/>
  <c r="K703" i="76"/>
  <c r="K512" i="76"/>
  <c r="K362" i="76"/>
  <c r="K251" i="76"/>
  <c r="K166" i="76"/>
  <c r="K126" i="76"/>
  <c r="K103" i="76"/>
  <c r="K86" i="76"/>
  <c r="K70" i="76"/>
  <c r="K54" i="76"/>
  <c r="K38" i="76"/>
  <c r="K22" i="76"/>
  <c r="K729" i="76"/>
  <c r="K347" i="76"/>
  <c r="K122" i="76"/>
  <c r="K68" i="76"/>
  <c r="K20" i="76"/>
  <c r="K745" i="76"/>
  <c r="K541" i="76"/>
  <c r="K389" i="76"/>
  <c r="K270" i="76"/>
  <c r="K382" i="76"/>
  <c r="K876" i="76"/>
  <c r="K301" i="76"/>
  <c r="K318" i="76"/>
  <c r="K499" i="76"/>
  <c r="K185" i="76"/>
  <c r="K761" i="76"/>
  <c r="K544" i="76"/>
  <c r="K392" i="76"/>
  <c r="K271" i="76"/>
  <c r="K183" i="76"/>
  <c r="K717" i="76"/>
  <c r="K171" i="76"/>
  <c r="K71" i="76"/>
  <c r="K788" i="76"/>
  <c r="K896" i="76"/>
  <c r="K230" i="76"/>
  <c r="K82" i="76"/>
  <c r="K18" i="76"/>
  <c r="K52" i="76"/>
  <c r="K355" i="76"/>
  <c r="K131" i="76"/>
  <c r="K97" i="76"/>
  <c r="K81" i="76"/>
  <c r="K65" i="76"/>
  <c r="K49" i="76"/>
  <c r="K33" i="76"/>
  <c r="K17" i="76"/>
  <c r="K495" i="76"/>
  <c r="K155" i="76"/>
  <c r="K88" i="76"/>
  <c r="K48" i="76"/>
  <c r="U275" i="61"/>
  <c r="U334" i="61"/>
  <c r="U320" i="61"/>
  <c r="U304" i="61"/>
  <c r="U286" i="61"/>
  <c r="U263" i="61"/>
  <c r="U247" i="61"/>
  <c r="U231" i="61"/>
  <c r="U215" i="61"/>
  <c r="U199" i="61"/>
  <c r="U183" i="61"/>
  <c r="U167" i="61"/>
  <c r="U149" i="61"/>
  <c r="U136" i="61"/>
  <c r="U118" i="61"/>
  <c r="U102" i="61"/>
  <c r="U86" i="61"/>
  <c r="U69" i="61"/>
  <c r="U53" i="61"/>
  <c r="U37" i="61"/>
  <c r="U22" i="61"/>
  <c r="U346" i="61"/>
  <c r="U343" i="61"/>
  <c r="U325" i="61"/>
  <c r="U311" i="61"/>
  <c r="U296" i="61"/>
  <c r="U272" i="61"/>
  <c r="U270" i="61"/>
  <c r="U238" i="61"/>
  <c r="U222" i="61"/>
  <c r="U206" i="61"/>
  <c r="U191" i="61"/>
  <c r="U174" i="61"/>
  <c r="U156" i="61"/>
  <c r="U143" i="61"/>
  <c r="U127" i="61"/>
  <c r="U109" i="61"/>
  <c r="U93" i="61"/>
  <c r="U76" i="61"/>
  <c r="U60" i="61"/>
  <c r="U44" i="61"/>
  <c r="U29" i="61"/>
  <c r="U13" i="61"/>
  <c r="U345" i="61"/>
  <c r="U327" i="61"/>
  <c r="U313" i="61"/>
  <c r="U298" i="61"/>
  <c r="U276" i="61"/>
  <c r="K439" i="76"/>
  <c r="K637" i="76"/>
  <c r="K842" i="76"/>
  <c r="K218" i="76"/>
  <c r="K351" i="76"/>
  <c r="K158" i="76"/>
  <c r="K692" i="76"/>
  <c r="K505" i="76"/>
  <c r="K357" i="76"/>
  <c r="K247" i="76"/>
  <c r="K162" i="76"/>
  <c r="K523" i="76"/>
  <c r="K127" i="76"/>
  <c r="K55" i="76"/>
  <c r="K241" i="76"/>
  <c r="K644" i="76"/>
  <c r="K149" i="76"/>
  <c r="K66" i="76"/>
  <c r="K617" i="76"/>
  <c r="K1035" i="76"/>
  <c r="K246" i="76"/>
  <c r="K123" i="76"/>
  <c r="K93" i="76"/>
  <c r="K77" i="76"/>
  <c r="K61" i="76"/>
  <c r="K45" i="76"/>
  <c r="K29" i="76"/>
  <c r="K13" i="76"/>
  <c r="K381" i="76"/>
  <c r="K137" i="76"/>
  <c r="K76" i="76"/>
  <c r="K36" i="76"/>
  <c r="U348" i="61"/>
  <c r="U330" i="61"/>
  <c r="U316" i="61"/>
  <c r="U300" i="61"/>
  <c r="U280" i="61"/>
  <c r="U259" i="61"/>
  <c r="U243" i="61"/>
  <c r="U227" i="61"/>
  <c r="U211" i="61"/>
  <c r="U196" i="61"/>
  <c r="U179" i="61"/>
  <c r="U161" i="61"/>
  <c r="U80" i="61"/>
  <c r="U132" i="61"/>
  <c r="U114" i="61"/>
  <c r="U98" i="61"/>
  <c r="U82" i="61"/>
  <c r="U65" i="61"/>
  <c r="U49" i="61"/>
  <c r="U33" i="61"/>
  <c r="U18" i="61"/>
  <c r="U284" i="61"/>
  <c r="U338" i="61"/>
  <c r="U323" i="61"/>
  <c r="U307" i="61"/>
  <c r="U292" i="61"/>
  <c r="U267" i="61"/>
  <c r="U250" i="61"/>
  <c r="U234" i="61"/>
  <c r="U218" i="61"/>
  <c r="U202" i="61"/>
  <c r="U186" i="61"/>
  <c r="U170" i="61"/>
  <c r="U152" i="61"/>
  <c r="U139" i="61"/>
  <c r="U123" i="61"/>
  <c r="U105" i="61"/>
  <c r="U89" i="61"/>
  <c r="U72" i="61"/>
  <c r="U56" i="61"/>
  <c r="U40" i="61"/>
  <c r="U25" i="61"/>
  <c r="U289" i="61"/>
  <c r="U341" i="61"/>
  <c r="U324" i="61"/>
  <c r="U309" i="61"/>
  <c r="U294" i="61"/>
  <c r="U269" i="61"/>
  <c r="U252" i="61"/>
  <c r="U236" i="61"/>
  <c r="U220" i="61"/>
  <c r="U204" i="61"/>
  <c r="U189" i="61"/>
  <c r="U172" i="61"/>
  <c r="U154" i="61"/>
  <c r="U141" i="61"/>
  <c r="U125" i="61"/>
  <c r="U107" i="61"/>
  <c r="K140" i="76"/>
  <c r="K507" i="76"/>
  <c r="K612" i="76"/>
  <c r="K1003" i="76"/>
  <c r="K243" i="76"/>
  <c r="K1044" i="76"/>
  <c r="K633" i="76"/>
  <c r="K468" i="76"/>
  <c r="K329" i="76"/>
  <c r="K226" i="76"/>
  <c r="K141" i="76"/>
  <c r="K371" i="76"/>
  <c r="K105" i="76"/>
  <c r="K39" i="76"/>
  <c r="K101" i="76"/>
  <c r="K475" i="76"/>
  <c r="K119" i="76"/>
  <c r="K50" i="76"/>
  <c r="K262" i="76"/>
  <c r="K687" i="76"/>
  <c r="K182" i="76"/>
  <c r="K107" i="76"/>
  <c r="K89" i="76"/>
  <c r="K73" i="76"/>
  <c r="K57" i="76"/>
  <c r="K41" i="76"/>
  <c r="K25" i="76"/>
  <c r="K846" i="76"/>
  <c r="K291" i="76"/>
  <c r="K111" i="76"/>
  <c r="K64" i="76"/>
  <c r="K28" i="76"/>
  <c r="U344" i="61"/>
  <c r="U326" i="61"/>
  <c r="U312" i="61"/>
  <c r="U297" i="61"/>
  <c r="U274" i="61"/>
  <c r="U254" i="61"/>
  <c r="U239" i="61"/>
  <c r="U223" i="61"/>
  <c r="U207" i="61"/>
  <c r="U192" i="61"/>
  <c r="U175" i="61"/>
  <c r="U157" i="61"/>
  <c r="U144" i="61"/>
  <c r="U128" i="61"/>
  <c r="U110" i="61"/>
  <c r="U94" i="61"/>
  <c r="U77" i="61"/>
  <c r="U61" i="61"/>
  <c r="U45" i="61"/>
  <c r="U30" i="61"/>
  <c r="U14" i="61"/>
  <c r="U349" i="61"/>
  <c r="U333" i="61"/>
  <c r="U319" i="61"/>
  <c r="U303" i="61"/>
  <c r="U285" i="61"/>
  <c r="U262" i="61"/>
  <c r="U246" i="61"/>
  <c r="U230" i="61"/>
  <c r="U214" i="61"/>
  <c r="U198" i="61"/>
  <c r="U182" i="61"/>
  <c r="U164" i="61"/>
  <c r="U148" i="61"/>
  <c r="U135" i="61"/>
  <c r="U117" i="61"/>
  <c r="U101" i="61"/>
  <c r="U85" i="61"/>
  <c r="U68" i="61"/>
  <c r="U52" i="61"/>
  <c r="U36" i="61"/>
  <c r="U21" i="61"/>
  <c r="U288" i="61"/>
  <c r="U336" i="61"/>
  <c r="U321" i="61"/>
  <c r="U305" i="61"/>
  <c r="U290" i="61"/>
  <c r="U265" i="61"/>
  <c r="U248" i="61"/>
  <c r="U232" i="61"/>
  <c r="U216" i="61"/>
  <c r="U200" i="61"/>
  <c r="U184" i="61"/>
  <c r="K757" i="76"/>
  <c r="K217" i="76"/>
  <c r="K299" i="76"/>
  <c r="K87" i="76"/>
  <c r="K98" i="76"/>
  <c r="K161" i="76"/>
  <c r="K53" i="76"/>
  <c r="K219" i="76"/>
  <c r="U339" i="61"/>
  <c r="U268" i="61"/>
  <c r="U203" i="61"/>
  <c r="U140" i="61"/>
  <c r="U73" i="61"/>
  <c r="U287" i="61"/>
  <c r="U281" i="61"/>
  <c r="U226" i="61"/>
  <c r="U160" i="61"/>
  <c r="U97" i="61"/>
  <c r="U32" i="61"/>
  <c r="U317" i="61"/>
  <c r="U255" i="61"/>
  <c r="U224" i="61"/>
  <c r="U193" i="61"/>
  <c r="U162" i="61"/>
  <c r="U145" i="61"/>
  <c r="U121" i="61"/>
  <c r="U99" i="61"/>
  <c r="U83" i="61"/>
  <c r="U66" i="61"/>
  <c r="U50" i="61"/>
  <c r="U34" i="61"/>
  <c r="U19" i="61"/>
  <c r="U314" i="61"/>
  <c r="U241" i="61"/>
  <c r="U177" i="61"/>
  <c r="U112" i="61"/>
  <c r="U31" i="61"/>
  <c r="U335" i="61"/>
  <c r="U253" i="61"/>
  <c r="U190" i="61"/>
  <c r="U126" i="61"/>
  <c r="U59" i="61"/>
  <c r="U337" i="61"/>
  <c r="U249" i="61"/>
  <c r="U169" i="61"/>
  <c r="U322" i="61"/>
  <c r="U318" i="61"/>
  <c r="U245" i="61"/>
  <c r="U181" i="61"/>
  <c r="U116" i="61"/>
  <c r="U51" i="61"/>
  <c r="U16" i="61"/>
  <c r="P150" i="69"/>
  <c r="P134" i="69"/>
  <c r="P118" i="69"/>
  <c r="P102" i="69"/>
  <c r="P86" i="69"/>
  <c r="P70" i="69"/>
  <c r="P54" i="69"/>
  <c r="P38" i="69"/>
  <c r="P22" i="69"/>
  <c r="K11" i="67"/>
  <c r="S23" i="71"/>
  <c r="L24" i="66"/>
  <c r="L11" i="65"/>
  <c r="O23" i="64"/>
  <c r="S45" i="71"/>
  <c r="P137" i="69"/>
  <c r="P121" i="69"/>
  <c r="P105" i="69"/>
  <c r="P89" i="69"/>
  <c r="P73" i="69"/>
  <c r="P57" i="69"/>
  <c r="P41" i="69"/>
  <c r="P25" i="69"/>
  <c r="K14" i="67"/>
  <c r="S26" i="71"/>
  <c r="L27" i="66"/>
  <c r="L14" i="65"/>
  <c r="O26" i="64"/>
  <c r="N110" i="63"/>
  <c r="N102" i="63"/>
  <c r="N93" i="63"/>
  <c r="N85" i="63"/>
  <c r="N77" i="63"/>
  <c r="K393" i="76"/>
  <c r="K836" i="76"/>
  <c r="K205" i="76"/>
  <c r="K23" i="76"/>
  <c r="K34" i="76"/>
  <c r="K102" i="76"/>
  <c r="K37" i="76"/>
  <c r="K96" i="76"/>
  <c r="U340" i="61"/>
  <c r="U251" i="61"/>
  <c r="U188" i="61"/>
  <c r="U124" i="61"/>
  <c r="U57" i="61"/>
  <c r="U347" i="61"/>
  <c r="U279" i="61"/>
  <c r="U210" i="61"/>
  <c r="U119" i="61"/>
  <c r="U81" i="61"/>
  <c r="U17" i="61"/>
  <c r="U301" i="61"/>
  <c r="U244" i="61"/>
  <c r="U212" i="61"/>
  <c r="U180" i="61"/>
  <c r="U158" i="61"/>
  <c r="U137" i="61"/>
  <c r="U115" i="61"/>
  <c r="U95" i="61"/>
  <c r="U78" i="61"/>
  <c r="U62" i="61"/>
  <c r="U46" i="61"/>
  <c r="U165" i="61"/>
  <c r="U15" i="61"/>
  <c r="U299" i="61"/>
  <c r="U225" i="61"/>
  <c r="U159" i="61"/>
  <c r="U96" i="61"/>
  <c r="U122" i="61"/>
  <c r="U310" i="61"/>
  <c r="U237" i="61"/>
  <c r="U173" i="61"/>
  <c r="U108" i="61"/>
  <c r="U43" i="61"/>
  <c r="U306" i="61"/>
  <c r="U233" i="61"/>
  <c r="U138" i="61"/>
  <c r="U185" i="61"/>
  <c r="U302" i="61"/>
  <c r="U229" i="61"/>
  <c r="U163" i="61"/>
  <c r="U100" i="61"/>
  <c r="U35" i="61"/>
  <c r="U151" i="61"/>
  <c r="P146" i="69"/>
  <c r="P130" i="69"/>
  <c r="P114" i="69"/>
  <c r="P98" i="69"/>
  <c r="P82" i="69"/>
  <c r="P66" i="69"/>
  <c r="P50" i="69"/>
  <c r="P34" i="69"/>
  <c r="P18" i="69"/>
  <c r="S37" i="71"/>
  <c r="S19" i="71"/>
  <c r="L20" i="66"/>
  <c r="O39" i="64"/>
  <c r="O24" i="64"/>
  <c r="P149" i="69"/>
  <c r="P133" i="69"/>
  <c r="P117" i="69"/>
  <c r="P101" i="69"/>
  <c r="P85" i="69"/>
  <c r="P69" i="69"/>
  <c r="P53" i="69"/>
  <c r="P37" i="69"/>
  <c r="P21" i="69"/>
  <c r="S40" i="71"/>
  <c r="S22" i="71"/>
  <c r="L23" i="66"/>
  <c r="O38" i="64"/>
  <c r="O21" i="64"/>
  <c r="N108" i="63"/>
  <c r="N99" i="63"/>
  <c r="N91" i="63"/>
  <c r="N83" i="63"/>
  <c r="N75" i="63"/>
  <c r="N67" i="63"/>
  <c r="N59" i="63"/>
  <c r="P152" i="69"/>
  <c r="P136" i="69"/>
  <c r="P120" i="69"/>
  <c r="P104" i="69"/>
  <c r="P88" i="69"/>
  <c r="P72" i="69"/>
  <c r="P56" i="69"/>
  <c r="P40" i="69"/>
  <c r="P24" i="69"/>
  <c r="K13" i="67"/>
  <c r="S25" i="71"/>
  <c r="L26" i="66"/>
  <c r="L13" i="65"/>
  <c r="O22" i="64"/>
  <c r="P123" i="69"/>
  <c r="P59" i="69"/>
  <c r="K453" i="76"/>
  <c r="K581" i="76"/>
  <c r="K1140" i="76"/>
  <c r="K44" i="76"/>
  <c r="K106" i="76"/>
  <c r="K85" i="76"/>
  <c r="K21" i="76"/>
  <c r="K56" i="76"/>
  <c r="U308" i="61"/>
  <c r="U235" i="61"/>
  <c r="U171" i="61"/>
  <c r="U106" i="61"/>
  <c r="U41" i="61"/>
  <c r="U329" i="61"/>
  <c r="U258" i="61"/>
  <c r="U195" i="61"/>
  <c r="U131" i="61"/>
  <c r="U64" i="61"/>
  <c r="U278" i="61"/>
  <c r="U282" i="61"/>
  <c r="U240" i="61"/>
  <c r="U208" i="61"/>
  <c r="U176" i="61"/>
  <c r="U150" i="61"/>
  <c r="U133" i="61"/>
  <c r="U111" i="61"/>
  <c r="U91" i="61"/>
  <c r="U74" i="61"/>
  <c r="U58" i="61"/>
  <c r="U42" i="61"/>
  <c r="U27" i="61"/>
  <c r="U11" i="61"/>
  <c r="U277" i="61"/>
  <c r="U209" i="61"/>
  <c r="U146" i="61"/>
  <c r="U79" i="61"/>
  <c r="U39" i="61"/>
  <c r="U295" i="61"/>
  <c r="U221" i="61"/>
  <c r="U155" i="61"/>
  <c r="U92" i="61"/>
  <c r="U28" i="61"/>
  <c r="U291" i="61"/>
  <c r="U217" i="61"/>
  <c r="U71" i="61"/>
  <c r="U88" i="61"/>
  <c r="U283" i="61"/>
  <c r="U213" i="61"/>
  <c r="U147" i="61"/>
  <c r="U84" i="61"/>
  <c r="U20" i="61"/>
  <c r="U104" i="61"/>
  <c r="P142" i="69"/>
  <c r="P126" i="69"/>
  <c r="P110" i="69"/>
  <c r="P94" i="69"/>
  <c r="P78" i="69"/>
  <c r="P62" i="69"/>
  <c r="P46" i="69"/>
  <c r="P30" i="69"/>
  <c r="P14" i="69"/>
  <c r="S32" i="71"/>
  <c r="S15" i="71"/>
  <c r="L15" i="66"/>
  <c r="O35" i="64"/>
  <c r="O16" i="64"/>
  <c r="P145" i="69"/>
  <c r="P129" i="69"/>
  <c r="P113" i="69"/>
  <c r="P97" i="69"/>
  <c r="P81" i="69"/>
  <c r="P65" i="69"/>
  <c r="P49" i="69"/>
  <c r="P33" i="69"/>
  <c r="P17" i="69"/>
  <c r="S36" i="71"/>
  <c r="S18" i="71"/>
  <c r="L19" i="66"/>
  <c r="O33" i="64"/>
  <c r="O15" i="64"/>
  <c r="N106" i="63"/>
  <c r="N97" i="63"/>
  <c r="N89" i="63"/>
  <c r="N81" i="63"/>
  <c r="N73" i="63"/>
  <c r="N65" i="63"/>
  <c r="N57" i="63"/>
  <c r="P148" i="69"/>
  <c r="P132" i="69"/>
  <c r="P116" i="69"/>
  <c r="P100" i="69"/>
  <c r="P84" i="69"/>
  <c r="P68" i="69"/>
  <c r="P52" i="69"/>
  <c r="P36" i="69"/>
  <c r="P20" i="69"/>
  <c r="S39" i="71"/>
  <c r="S21" i="71"/>
  <c r="K681" i="76"/>
  <c r="K504" i="76"/>
  <c r="U293" i="61"/>
  <c r="U26" i="61"/>
  <c r="U113" i="61"/>
  <c r="U228" i="61"/>
  <c r="U129" i="61"/>
  <c r="U54" i="61"/>
  <c r="U257" i="61"/>
  <c r="U342" i="61"/>
  <c r="U75" i="61"/>
  <c r="U24" i="61"/>
  <c r="U134" i="61"/>
  <c r="P138" i="69"/>
  <c r="P74" i="69"/>
  <c r="K15" i="67"/>
  <c r="O28" i="64"/>
  <c r="P109" i="69"/>
  <c r="P45" i="69"/>
  <c r="S14" i="71"/>
  <c r="N104" i="63"/>
  <c r="N71" i="63"/>
  <c r="N55" i="63"/>
  <c r="P128" i="69"/>
  <c r="P96" i="69"/>
  <c r="P64" i="69"/>
  <c r="P32" i="69"/>
  <c r="S34" i="71"/>
  <c r="L22" i="66"/>
  <c r="O32" i="64"/>
  <c r="P139" i="69"/>
  <c r="P43" i="69"/>
  <c r="S12" i="71"/>
  <c r="N111" i="63"/>
  <c r="N78" i="63"/>
  <c r="N27" i="63"/>
  <c r="N11" i="63"/>
  <c r="O69" i="62"/>
  <c r="O53" i="62"/>
  <c r="O36" i="62"/>
  <c r="O20" i="62"/>
  <c r="R60" i="59"/>
  <c r="R51" i="59"/>
  <c r="R43" i="59"/>
  <c r="R34" i="59"/>
  <c r="R11" i="59"/>
  <c r="P95" i="69"/>
  <c r="P151" i="69"/>
  <c r="P87" i="69"/>
  <c r="P23" i="69"/>
  <c r="L12" i="65"/>
  <c r="N96" i="63"/>
  <c r="N64" i="63"/>
  <c r="N46" i="63"/>
  <c r="N38" i="63"/>
  <c r="N30" i="63"/>
  <c r="N14" i="63"/>
  <c r="O223" i="62"/>
  <c r="O215" i="62"/>
  <c r="O205" i="62"/>
  <c r="O197" i="62"/>
  <c r="O189" i="62"/>
  <c r="O181" i="62"/>
  <c r="O173" i="62"/>
  <c r="O165" i="62"/>
  <c r="O154" i="62"/>
  <c r="O147" i="62"/>
  <c r="O139" i="62"/>
  <c r="O131" i="62"/>
  <c r="O122" i="62"/>
  <c r="O114" i="62"/>
  <c r="O106" i="62"/>
  <c r="O98" i="62"/>
  <c r="O90" i="62"/>
  <c r="O76" i="62"/>
  <c r="O60" i="62"/>
  <c r="O44" i="62"/>
  <c r="O27" i="62"/>
  <c r="O11" i="62"/>
  <c r="R13" i="59"/>
  <c r="P111" i="69"/>
  <c r="P15" i="69"/>
  <c r="N92" i="63"/>
  <c r="S44" i="71"/>
  <c r="P99" i="69"/>
  <c r="P35" i="69"/>
  <c r="L21" i="66"/>
  <c r="N98" i="63"/>
  <c r="N66" i="63"/>
  <c r="N17" i="63"/>
  <c r="O75" i="62"/>
  <c r="O59" i="62"/>
  <c r="O43" i="62"/>
  <c r="O26" i="62"/>
  <c r="R64" i="59"/>
  <c r="R54" i="59"/>
  <c r="R46" i="59"/>
  <c r="R37" i="59"/>
  <c r="R29" i="59"/>
  <c r="R16" i="59"/>
  <c r="N109" i="63"/>
  <c r="N43" i="63"/>
  <c r="O222" i="62"/>
  <c r="O188" i="62"/>
  <c r="O153" i="62"/>
  <c r="O121" i="62"/>
  <c r="O89" i="62"/>
  <c r="O21" i="62"/>
  <c r="O119" i="62"/>
  <c r="N29" i="63"/>
  <c r="O207" i="62"/>
  <c r="O174" i="62"/>
  <c r="O140" i="62"/>
  <c r="O107" i="62"/>
  <c r="O66" i="62"/>
  <c r="N41" i="63"/>
  <c r="O202" i="62"/>
  <c r="O136" i="62"/>
  <c r="O25" i="62"/>
  <c r="O226" i="62"/>
  <c r="O192" i="62"/>
  <c r="O160" i="62"/>
  <c r="O134" i="62"/>
  <c r="O101" i="62"/>
  <c r="O62" i="62"/>
  <c r="R23" i="59"/>
  <c r="O151" i="62"/>
  <c r="R19" i="59"/>
  <c r="L61" i="58"/>
  <c r="L44" i="58"/>
  <c r="L29" i="58"/>
  <c r="L20" i="58"/>
  <c r="M39" i="72"/>
  <c r="M23" i="72"/>
  <c r="L76" i="58"/>
  <c r="L55" i="58"/>
  <c r="L40" i="58"/>
  <c r="L25" i="58"/>
  <c r="M46" i="72"/>
  <c r="M30" i="72"/>
  <c r="M13" i="72"/>
  <c r="L59" i="58"/>
  <c r="L42" i="58"/>
  <c r="L27" i="58"/>
  <c r="L12" i="58"/>
  <c r="M37" i="72"/>
  <c r="M21" i="72"/>
  <c r="L70" i="58"/>
  <c r="L49" i="58"/>
  <c r="L34" i="58"/>
  <c r="L17" i="58"/>
  <c r="M44" i="72"/>
  <c r="M28" i="72"/>
  <c r="K431" i="76"/>
  <c r="K69" i="76"/>
  <c r="U219" i="61"/>
  <c r="U315" i="61"/>
  <c r="U48" i="61"/>
  <c r="U197" i="61"/>
  <c r="U103" i="61"/>
  <c r="U38" i="61"/>
  <c r="U194" i="61"/>
  <c r="U271" i="61"/>
  <c r="U12" i="61"/>
  <c r="U332" i="61"/>
  <c r="U67" i="61"/>
  <c r="P122" i="69"/>
  <c r="P58" i="69"/>
  <c r="S28" i="71"/>
  <c r="O12" i="64"/>
  <c r="P93" i="69"/>
  <c r="P29" i="69"/>
  <c r="L14" i="66"/>
  <c r="N95" i="63"/>
  <c r="N69" i="63"/>
  <c r="N52" i="63"/>
  <c r="P124" i="69"/>
  <c r="P92" i="69"/>
  <c r="P60" i="69"/>
  <c r="P28" i="69"/>
  <c r="S30" i="71"/>
  <c r="L17" i="66"/>
  <c r="O18" i="64"/>
  <c r="P107" i="69"/>
  <c r="P27" i="69"/>
  <c r="L12" i="66"/>
  <c r="N103" i="63"/>
  <c r="N70" i="63"/>
  <c r="N23" i="63"/>
  <c r="O81" i="62"/>
  <c r="O65" i="62"/>
  <c r="O49" i="62"/>
  <c r="O32" i="62"/>
  <c r="O16" i="62"/>
  <c r="R58" i="59"/>
  <c r="R49" i="59"/>
  <c r="R41" i="59"/>
  <c r="R32" i="59"/>
  <c r="R22" i="59"/>
  <c r="N101" i="63"/>
  <c r="P135" i="69"/>
  <c r="P71" i="69"/>
  <c r="K12" i="67"/>
  <c r="O36" i="64"/>
  <c r="N88" i="63"/>
  <c r="N56" i="63"/>
  <c r="N44" i="63"/>
  <c r="N36" i="63"/>
  <c r="N26" i="63"/>
  <c r="O206" i="62"/>
  <c r="O221" i="62"/>
  <c r="O213" i="62"/>
  <c r="O203" i="62"/>
  <c r="O195" i="62"/>
  <c r="O187" i="62"/>
  <c r="O179" i="62"/>
  <c r="O171" i="62"/>
  <c r="O163" i="62"/>
  <c r="O152" i="62"/>
  <c r="O145" i="62"/>
  <c r="O137" i="62"/>
  <c r="O129" i="62"/>
  <c r="O120" i="62"/>
  <c r="O112" i="62"/>
  <c r="O104" i="62"/>
  <c r="O96" i="62"/>
  <c r="O88" i="62"/>
  <c r="O72" i="62"/>
  <c r="O56" i="62"/>
  <c r="O39" i="62"/>
  <c r="O23" i="62"/>
  <c r="R25" i="59"/>
  <c r="S46" i="71"/>
  <c r="P79" i="69"/>
  <c r="S33" i="71"/>
  <c r="N68" i="63"/>
  <c r="P147" i="69"/>
  <c r="P83" i="69"/>
  <c r="P19" i="69"/>
  <c r="O29" i="64"/>
  <c r="N90" i="63"/>
  <c r="N58" i="63"/>
  <c r="N13" i="63"/>
  <c r="O71" i="62"/>
  <c r="O55" i="62"/>
  <c r="O38" i="62"/>
  <c r="O22" i="62"/>
  <c r="R62" i="59"/>
  <c r="R52" i="59"/>
  <c r="R44" i="59"/>
  <c r="R35" i="59"/>
  <c r="R27" i="59"/>
  <c r="R12" i="59"/>
  <c r="N84" i="63"/>
  <c r="N35" i="63"/>
  <c r="O214" i="62"/>
  <c r="O180" i="62"/>
  <c r="O146" i="62"/>
  <c r="O113" i="62"/>
  <c r="O70" i="62"/>
  <c r="R15" i="59"/>
  <c r="O103" i="62"/>
  <c r="N12" i="63"/>
  <c r="O198" i="62"/>
  <c r="O166" i="62"/>
  <c r="O132" i="62"/>
  <c r="O99" i="62"/>
  <c r="O50" i="62"/>
  <c r="N33" i="63"/>
  <c r="O186" i="62"/>
  <c r="O111" i="62"/>
  <c r="N39" i="63"/>
  <c r="O218" i="62"/>
  <c r="O184" i="62"/>
  <c r="O157" i="62"/>
  <c r="O125" i="62"/>
  <c r="O93" i="62"/>
  <c r="O46" i="62"/>
  <c r="O228" i="62"/>
  <c r="O127" i="62"/>
  <c r="L77" i="58"/>
  <c r="L57" i="58"/>
  <c r="L41" i="58"/>
  <c r="L26" i="58"/>
  <c r="L10" i="58"/>
  <c r="M35" i="72"/>
  <c r="M19" i="72"/>
  <c r="L72" i="58"/>
  <c r="L51" i="58"/>
  <c r="L36" i="58"/>
  <c r="L19" i="58"/>
  <c r="M42" i="72"/>
  <c r="M26" i="72"/>
  <c r="L75" i="58"/>
  <c r="L54" i="58"/>
  <c r="L39" i="58"/>
  <c r="L24" i="58"/>
  <c r="M49" i="72"/>
  <c r="M33" i="72"/>
  <c r="M16" i="72"/>
  <c r="L62" i="58"/>
  <c r="L45" i="58"/>
  <c r="L30" i="58"/>
  <c r="L13" i="58"/>
  <c r="M40" i="72"/>
  <c r="M24" i="72"/>
  <c r="K53" i="73"/>
  <c r="K37" i="73"/>
  <c r="K19" i="73"/>
  <c r="K56" i="73"/>
  <c r="K40" i="73"/>
  <c r="K22" i="73"/>
  <c r="K55" i="73"/>
  <c r="K39" i="73"/>
  <c r="K21" i="73"/>
  <c r="K54" i="73"/>
  <c r="K34" i="73"/>
  <c r="K30" i="73"/>
  <c r="R394" i="78"/>
  <c r="R362" i="78"/>
  <c r="R330" i="78"/>
  <c r="R298" i="78"/>
  <c r="R266" i="78"/>
  <c r="K257" i="76"/>
  <c r="K675" i="76"/>
  <c r="U153" i="61"/>
  <c r="U242" i="61"/>
  <c r="U331" i="61"/>
  <c r="U168" i="61"/>
  <c r="U87" i="61"/>
  <c r="U23" i="61"/>
  <c r="U130" i="61"/>
  <c r="U205" i="61"/>
  <c r="U266" i="61"/>
  <c r="U261" i="61"/>
  <c r="U47" i="61"/>
  <c r="P106" i="69"/>
  <c r="P42" i="69"/>
  <c r="S11" i="71"/>
  <c r="P141" i="69"/>
  <c r="P77" i="69"/>
  <c r="P13" i="69"/>
  <c r="O27" i="64"/>
  <c r="N87" i="63"/>
  <c r="N63" i="63"/>
  <c r="P144" i="69"/>
  <c r="P112" i="69"/>
  <c r="P80" i="69"/>
  <c r="P48" i="69"/>
  <c r="P16" i="69"/>
  <c r="S17" i="71"/>
  <c r="L13" i="66"/>
  <c r="O19" i="64"/>
  <c r="P91" i="69"/>
  <c r="P11" i="69"/>
  <c r="O40" i="64"/>
  <c r="N94" i="63"/>
  <c r="N62" i="63"/>
  <c r="N19" i="63"/>
  <c r="O77" i="62"/>
  <c r="O61" i="62"/>
  <c r="O45" i="62"/>
  <c r="O28" i="62"/>
  <c r="O12" i="62"/>
  <c r="R55" i="59"/>
  <c r="R47" i="59"/>
  <c r="R38" i="59"/>
  <c r="R30" i="59"/>
  <c r="R18" i="59"/>
  <c r="N60" i="63"/>
  <c r="P119" i="69"/>
  <c r="P55" i="69"/>
  <c r="S24" i="71"/>
  <c r="O17" i="64"/>
  <c r="N80" i="63"/>
  <c r="N50" i="63"/>
  <c r="N42" i="63"/>
  <c r="N34" i="63"/>
  <c r="N22" i="63"/>
  <c r="O227" i="62"/>
  <c r="O219" i="62"/>
  <c r="O211" i="62"/>
  <c r="O201" i="62"/>
  <c r="O193" i="62"/>
  <c r="O185" i="62"/>
  <c r="O177" i="62"/>
  <c r="O169" i="62"/>
  <c r="O161" i="62"/>
  <c r="O150" i="62"/>
  <c r="O143" i="62"/>
  <c r="O135" i="62"/>
  <c r="O126" i="62"/>
  <c r="O118" i="62"/>
  <c r="O110" i="62"/>
  <c r="O102" i="62"/>
  <c r="O94" i="62"/>
  <c r="O86" i="62"/>
  <c r="O68" i="62"/>
  <c r="O52" i="62"/>
  <c r="O35" i="62"/>
  <c r="O19" i="62"/>
  <c r="R21" i="59"/>
  <c r="P143" i="69"/>
  <c r="P47" i="69"/>
  <c r="L16" i="66"/>
  <c r="N51" i="63"/>
  <c r="P131" i="69"/>
  <c r="P67" i="69"/>
  <c r="S38" i="71"/>
  <c r="O13" i="64"/>
  <c r="N82" i="63"/>
  <c r="N25" i="63"/>
  <c r="O83" i="62"/>
  <c r="O67" i="62"/>
  <c r="O51" i="62"/>
  <c r="O34" i="62"/>
  <c r="O18" i="62"/>
  <c r="R59" i="59"/>
  <c r="R50" i="59"/>
  <c r="R42" i="59"/>
  <c r="R33" i="59"/>
  <c r="R24" i="59"/>
  <c r="P63" i="69"/>
  <c r="N76" i="63"/>
  <c r="N16" i="63"/>
  <c r="O204" i="62"/>
  <c r="O172" i="62"/>
  <c r="O138" i="62"/>
  <c r="O105" i="62"/>
  <c r="O54" i="62"/>
  <c r="O220" i="62"/>
  <c r="O74" i="62"/>
  <c r="O224" i="62"/>
  <c r="O190" i="62"/>
  <c r="O155" i="62"/>
  <c r="O123" i="62"/>
  <c r="O91" i="62"/>
  <c r="O33" i="62"/>
  <c r="N20" i="63"/>
  <c r="O170" i="62"/>
  <c r="O95" i="62"/>
  <c r="N31" i="63"/>
  <c r="O209" i="62"/>
  <c r="O176" i="62"/>
  <c r="O149" i="62"/>
  <c r="O117" i="62"/>
  <c r="O85" i="62"/>
  <c r="O29" i="62"/>
  <c r="O194" i="62"/>
  <c r="O87" i="62"/>
  <c r="L73" i="58"/>
  <c r="L52" i="58"/>
  <c r="L37" i="58"/>
  <c r="L21" i="58"/>
  <c r="M47" i="72"/>
  <c r="M31" i="72"/>
  <c r="M14" i="72"/>
  <c r="L64" i="58"/>
  <c r="L47" i="58"/>
  <c r="L32" i="58"/>
  <c r="L15" i="58"/>
  <c r="M38" i="72"/>
  <c r="M22" i="72"/>
  <c r="L71" i="58"/>
  <c r="L50" i="58"/>
  <c r="L35" i="58"/>
  <c r="L18" i="58"/>
  <c r="M45" i="72"/>
  <c r="M29" i="72"/>
  <c r="M12" i="72"/>
  <c r="L58" i="58"/>
  <c r="L56" i="58"/>
  <c r="L11" i="58"/>
  <c r="M36" i="72"/>
  <c r="M20" i="72"/>
  <c r="K49" i="73"/>
  <c r="K33" i="73"/>
  <c r="K15" i="73"/>
  <c r="K52" i="73"/>
  <c r="K36" i="73"/>
  <c r="K18" i="73"/>
  <c r="K51" i="73"/>
  <c r="K35" i="73"/>
  <c r="K17" i="73"/>
  <c r="K38" i="73"/>
  <c r="K16" i="73"/>
  <c r="K12" i="73"/>
  <c r="R386" i="78"/>
  <c r="R354" i="78"/>
  <c r="R322" i="78"/>
  <c r="R290" i="78"/>
  <c r="R256" i="78"/>
  <c r="I45" i="80"/>
  <c r="R99" i="78"/>
  <c r="R189" i="78"/>
  <c r="R49" i="78"/>
  <c r="R50" i="78"/>
  <c r="R283" i="78"/>
  <c r="R389" i="78"/>
  <c r="R166" i="78"/>
  <c r="R268" i="78"/>
  <c r="R324" i="78"/>
  <c r="R372" i="78"/>
  <c r="D17" i="88"/>
  <c r="D38" i="88"/>
  <c r="I36" i="80"/>
  <c r="I11" i="80"/>
  <c r="I38" i="80"/>
  <c r="O20" i="79"/>
  <c r="R110" i="78"/>
  <c r="R53" i="78"/>
  <c r="R138" i="78"/>
  <c r="R231" i="78"/>
  <c r="R161" i="78"/>
  <c r="R54" i="78"/>
  <c r="R139" i="78"/>
  <c r="R234" i="78"/>
  <c r="R77" i="78"/>
  <c r="R176" i="78"/>
  <c r="R257" i="78"/>
  <c r="R303" i="78"/>
  <c r="R335" i="78"/>
  <c r="R367" i="78"/>
  <c r="R261" i="78"/>
  <c r="R60" i="78"/>
  <c r="R124" i="78"/>
  <c r="R144" i="78"/>
  <c r="R217" i="78"/>
  <c r="R260" i="78"/>
  <c r="R294" i="78"/>
  <c r="R326" i="78"/>
  <c r="R358" i="78"/>
  <c r="R390" i="78"/>
  <c r="I16" i="80"/>
  <c r="O16" i="79"/>
  <c r="R168" i="78"/>
  <c r="R91" i="78"/>
  <c r="R93" i="78"/>
  <c r="R325" i="78"/>
  <c r="R72" i="78"/>
  <c r="R213" i="78"/>
  <c r="R348" i="78"/>
  <c r="D28" i="88"/>
  <c r="I39" i="80"/>
  <c r="P10" i="92"/>
  <c r="P14" i="92"/>
  <c r="O11" i="79"/>
  <c r="R11" i="78"/>
  <c r="R146" i="78"/>
  <c r="R79" i="78"/>
  <c r="R179" i="78"/>
  <c r="R57" i="78"/>
  <c r="R206" i="78"/>
  <c r="R81" i="78"/>
  <c r="R180" i="78"/>
  <c r="R14" i="78"/>
  <c r="R103" i="78"/>
  <c r="R145" i="78"/>
  <c r="R279" i="78"/>
  <c r="R313" i="78"/>
  <c r="R345" i="78"/>
  <c r="R377" i="78"/>
  <c r="R12" i="78"/>
  <c r="R80" i="78"/>
  <c r="R158" i="78"/>
  <c r="R208" i="78"/>
  <c r="R237" i="78"/>
  <c r="R272" i="78"/>
  <c r="R304" i="78"/>
  <c r="R336" i="78"/>
  <c r="R368" i="78"/>
  <c r="D20" i="88"/>
  <c r="I33" i="80"/>
  <c r="R183" i="78"/>
  <c r="R78" i="78"/>
  <c r="R33" i="78"/>
  <c r="R255" i="78"/>
  <c r="R357" i="78"/>
  <c r="R88" i="78"/>
  <c r="R258" i="78"/>
  <c r="D15" i="88"/>
  <c r="D35" i="88"/>
  <c r="I12" i="80"/>
  <c r="I29" i="80"/>
  <c r="I14" i="80"/>
  <c r="O24" i="79"/>
  <c r="R46" i="78"/>
  <c r="R19" i="78"/>
  <c r="R106" i="78"/>
  <c r="R147" i="78"/>
  <c r="R105" i="78"/>
  <c r="R20" i="78"/>
  <c r="R107" i="78"/>
  <c r="R149" i="78"/>
  <c r="R45" i="78"/>
  <c r="R130" i="78"/>
  <c r="R219" i="78"/>
  <c r="R289" i="78"/>
  <c r="R323" i="78"/>
  <c r="R355" i="78"/>
  <c r="R387" i="78"/>
  <c r="R34" i="78"/>
  <c r="R100" i="78"/>
  <c r="R178" i="78"/>
  <c r="R228" i="78"/>
  <c r="R248" i="78"/>
  <c r="R314" i="78"/>
  <c r="R378" i="78"/>
  <c r="L14" i="74"/>
  <c r="K13" i="73"/>
  <c r="K47" i="73"/>
  <c r="K32" i="73"/>
  <c r="K11" i="73"/>
  <c r="K45" i="73"/>
  <c r="M48" i="72"/>
  <c r="L74" i="58"/>
  <c r="L31" i="58"/>
  <c r="M34" i="72"/>
  <c r="L60" i="58"/>
  <c r="L16" i="58"/>
  <c r="O58" i="62"/>
  <c r="O109" i="62"/>
  <c r="N24" i="63"/>
  <c r="O17" i="62"/>
  <c r="O182" i="62"/>
  <c r="O37" i="62"/>
  <c r="O196" i="62"/>
  <c r="R20" i="59"/>
  <c r="R57" i="59"/>
  <c r="O63" i="62"/>
  <c r="N107" i="63"/>
  <c r="N47" i="63"/>
  <c r="R17" i="59"/>
  <c r="O64" i="62"/>
  <c r="O108" i="62"/>
  <c r="O141" i="62"/>
  <c r="O175" i="62"/>
  <c r="O208" i="62"/>
  <c r="N32" i="63"/>
  <c r="N105" i="63"/>
  <c r="N45" i="63"/>
  <c r="R45" i="59"/>
  <c r="O40" i="62"/>
  <c r="N54" i="63"/>
  <c r="P75" i="69"/>
  <c r="P12" i="69"/>
  <c r="P140" i="69"/>
  <c r="S31" i="71"/>
  <c r="P26" i="69"/>
  <c r="U201" i="61"/>
  <c r="U70" i="61"/>
  <c r="U90" i="61"/>
  <c r="U178" i="61"/>
  <c r="D26" i="88"/>
  <c r="P10" i="93"/>
  <c r="P11" i="92"/>
  <c r="R214" i="78"/>
  <c r="R23" i="78"/>
  <c r="R113" i="78"/>
  <c r="R114" i="78"/>
  <c r="R309" i="78"/>
  <c r="R22" i="78"/>
  <c r="R200" i="78"/>
  <c r="R292" i="78"/>
  <c r="R332" i="78"/>
  <c r="R380" i="78"/>
  <c r="D21" i="88"/>
  <c r="I27" i="80"/>
  <c r="I35" i="80"/>
  <c r="P11" i="93"/>
  <c r="O22" i="79"/>
  <c r="O25" i="79"/>
  <c r="R193" i="78"/>
  <c r="R74" i="78"/>
  <c r="R173" i="78"/>
  <c r="R41" i="78"/>
  <c r="R151" i="78"/>
  <c r="R75" i="78"/>
  <c r="R175" i="78"/>
  <c r="R177" i="78"/>
  <c r="R98" i="78"/>
  <c r="R197" i="78"/>
  <c r="R277" i="78"/>
  <c r="R311" i="78"/>
  <c r="R343" i="78"/>
  <c r="R375" i="78"/>
  <c r="R301" i="78"/>
  <c r="R76" i="78"/>
  <c r="R140" i="78"/>
  <c r="R204" i="78"/>
  <c r="R233" i="78"/>
  <c r="R270" i="78"/>
  <c r="R302" i="78"/>
  <c r="R334" i="78"/>
  <c r="R366" i="78"/>
  <c r="D16" i="88"/>
  <c r="P13" i="93"/>
  <c r="R51" i="78"/>
  <c r="R223" i="78"/>
  <c r="R134" i="78"/>
  <c r="R171" i="78"/>
  <c r="R349" i="78"/>
  <c r="R120" i="78"/>
  <c r="R250" i="78"/>
  <c r="D13" i="88"/>
  <c r="D34" i="88"/>
  <c r="K12" i="81"/>
  <c r="I25" i="80"/>
  <c r="I10" i="80"/>
  <c r="O27" i="79"/>
  <c r="R28" i="78"/>
  <c r="R10" i="78"/>
  <c r="R101" i="78"/>
  <c r="R142" i="78"/>
  <c r="R94" i="78"/>
  <c r="R13" i="78"/>
  <c r="R102" i="78"/>
  <c r="R143" i="78"/>
  <c r="R39" i="78"/>
  <c r="R125" i="78"/>
  <c r="R211" i="78"/>
  <c r="R287" i="78"/>
  <c r="R321" i="78"/>
  <c r="R353" i="78"/>
  <c r="R385" i="78"/>
  <c r="R30" i="78"/>
  <c r="R96" i="78"/>
  <c r="R174" i="78"/>
  <c r="R224" i="78"/>
  <c r="R246" i="78"/>
  <c r="R280" i="78"/>
  <c r="R312" i="78"/>
  <c r="R344" i="78"/>
  <c r="R376" i="78"/>
  <c r="D37" i="88"/>
  <c r="I34" i="80"/>
  <c r="R47" i="78"/>
  <c r="R156" i="78"/>
  <c r="R71" i="78"/>
  <c r="R291" i="78"/>
  <c r="R373" i="78"/>
  <c r="R136" i="78"/>
  <c r="R284" i="78"/>
  <c r="D19" i="88"/>
  <c r="D41" i="88"/>
  <c r="I28" i="80"/>
  <c r="I47" i="80"/>
  <c r="I30" i="80"/>
  <c r="O12" i="79"/>
  <c r="R89" i="78"/>
  <c r="R42" i="78"/>
  <c r="R127" i="78"/>
  <c r="R215" i="78"/>
  <c r="R137" i="78"/>
  <c r="R43" i="78"/>
  <c r="R129" i="78"/>
  <c r="R218" i="78"/>
  <c r="R66" i="78"/>
  <c r="R165" i="78"/>
  <c r="R249" i="78"/>
  <c r="R297" i="78"/>
  <c r="R331" i="78"/>
  <c r="R363" i="78"/>
  <c r="R253" i="78"/>
  <c r="R52" i="78"/>
  <c r="R116" i="78"/>
  <c r="R194" i="78"/>
  <c r="R209" i="78"/>
  <c r="R274" i="78"/>
  <c r="R338" i="78"/>
  <c r="K25" i="73"/>
  <c r="K50" i="73"/>
  <c r="K26" i="73"/>
  <c r="L12" i="74"/>
  <c r="K44" i="73"/>
  <c r="K23" i="73"/>
  <c r="K57" i="73"/>
  <c r="L22" i="58"/>
  <c r="M25" i="72"/>
  <c r="L46" i="58"/>
  <c r="M50" i="72"/>
  <c r="M11" i="72"/>
  <c r="L33" i="58"/>
  <c r="O178" i="62"/>
  <c r="O142" i="62"/>
  <c r="O41" i="62"/>
  <c r="O82" i="62"/>
  <c r="O216" i="62"/>
  <c r="O97" i="62"/>
  <c r="O159" i="62"/>
  <c r="R31" i="59"/>
  <c r="O14" i="62"/>
  <c r="O79" i="62"/>
  <c r="S20" i="71"/>
  <c r="O25" i="64"/>
  <c r="O15" i="62"/>
  <c r="O80" i="62"/>
  <c r="O116" i="62"/>
  <c r="O210" i="62"/>
  <c r="O183" i="62"/>
  <c r="O217" i="62"/>
  <c r="N40" i="63"/>
  <c r="L25" i="66"/>
  <c r="R14" i="59"/>
  <c r="R53" i="59"/>
  <c r="O57" i="62"/>
  <c r="N86" i="63"/>
  <c r="O14" i="64"/>
  <c r="P44" i="69"/>
  <c r="N61" i="63"/>
  <c r="P61" i="69"/>
  <c r="P90" i="69"/>
  <c r="U142" i="61"/>
  <c r="U120" i="61"/>
  <c r="K16" i="76"/>
  <c r="R340" i="78"/>
  <c r="R388" i="78"/>
  <c r="D27" i="88"/>
  <c r="P13" i="92"/>
  <c r="I21" i="80"/>
  <c r="K10" i="81"/>
  <c r="O23" i="79"/>
  <c r="R17" i="78"/>
  <c r="R247" i="78"/>
  <c r="R95" i="78"/>
  <c r="R195" i="78"/>
  <c r="R83" i="78"/>
  <c r="R238" i="78"/>
  <c r="R97" i="78"/>
  <c r="R196" i="78"/>
  <c r="R32" i="78"/>
  <c r="R119" i="78"/>
  <c r="R205" i="78"/>
  <c r="R285" i="78"/>
  <c r="R319" i="78"/>
  <c r="R351" i="78"/>
  <c r="R383" i="78"/>
  <c r="R26" i="78"/>
  <c r="R92" i="78"/>
  <c r="R170" i="78"/>
  <c r="R220" i="78"/>
  <c r="R264" i="78"/>
  <c r="R278" i="78"/>
  <c r="R310" i="78"/>
  <c r="R342" i="78"/>
  <c r="R374" i="78"/>
  <c r="D31" i="88"/>
  <c r="I18" i="80"/>
  <c r="R24" i="78"/>
  <c r="R141" i="78"/>
  <c r="R154" i="78"/>
  <c r="R275" i="78"/>
  <c r="R381" i="78"/>
  <c r="R182" i="78"/>
  <c r="R276" i="78"/>
  <c r="D18" i="88"/>
  <c r="D40" i="88"/>
  <c r="I24" i="80"/>
  <c r="I41" i="80"/>
  <c r="I26" i="80"/>
  <c r="O26" i="79"/>
  <c r="R73" i="78"/>
  <c r="R35" i="78"/>
  <c r="R122" i="78"/>
  <c r="R207" i="78"/>
  <c r="R131" i="78"/>
  <c r="R38" i="78"/>
  <c r="R123" i="78"/>
  <c r="R210" i="78"/>
  <c r="R61" i="78"/>
  <c r="R160" i="78"/>
  <c r="R243" i="78"/>
  <c r="R295" i="78"/>
  <c r="R329" i="78"/>
  <c r="R361" i="78"/>
  <c r="R393" i="78"/>
  <c r="R48" i="78"/>
  <c r="R112" i="78"/>
  <c r="R190" i="78"/>
  <c r="R240" i="78"/>
  <c r="R254" i="78"/>
  <c r="R288" i="78"/>
  <c r="R320" i="78"/>
  <c r="R352" i="78"/>
  <c r="R384" i="78"/>
  <c r="I23" i="80"/>
  <c r="O14" i="79"/>
  <c r="R133" i="78"/>
  <c r="R70" i="78"/>
  <c r="R135" i="78"/>
  <c r="R317" i="78"/>
  <c r="R273" i="78"/>
  <c r="R198" i="78"/>
  <c r="R364" i="78"/>
  <c r="D24" i="88"/>
  <c r="I15" i="80"/>
  <c r="I46" i="80"/>
  <c r="I31" i="80"/>
  <c r="I48" i="80"/>
  <c r="O17" i="79"/>
  <c r="R167" i="78"/>
  <c r="R63" i="78"/>
  <c r="R163" i="78"/>
  <c r="R245" i="78"/>
  <c r="R188" i="78"/>
  <c r="R65" i="78"/>
  <c r="R164" i="78"/>
  <c r="R251" i="78"/>
  <c r="R87" i="78"/>
  <c r="R187" i="78"/>
  <c r="R269" i="78"/>
  <c r="R307" i="78"/>
  <c r="R339" i="78"/>
  <c r="R371" i="78"/>
  <c r="R271" i="78"/>
  <c r="R68" i="78"/>
  <c r="R132" i="78"/>
  <c r="R152" i="78"/>
  <c r="R225" i="78"/>
  <c r="R282" i="78"/>
  <c r="R346" i="78"/>
  <c r="K42" i="73"/>
  <c r="K20" i="73"/>
  <c r="K31" i="73"/>
  <c r="K14" i="73"/>
  <c r="K48" i="73"/>
  <c r="K29" i="73"/>
  <c r="M15" i="72"/>
  <c r="L38" i="58"/>
  <c r="M41" i="72"/>
  <c r="L63" i="58"/>
  <c r="L28" i="58"/>
  <c r="M27" i="72"/>
  <c r="L48" i="58"/>
  <c r="O13" i="62"/>
  <c r="O168" i="62"/>
  <c r="O144" i="62"/>
  <c r="O115" i="62"/>
  <c r="N37" i="63"/>
  <c r="O130" i="62"/>
  <c r="N49" i="63"/>
  <c r="R40" i="59"/>
  <c r="O30" i="62"/>
  <c r="N21" i="63"/>
  <c r="P51" i="69"/>
  <c r="P31" i="69"/>
  <c r="O31" i="62"/>
  <c r="O92" i="62"/>
  <c r="O124" i="62"/>
  <c r="O156" i="62"/>
  <c r="O191" i="62"/>
  <c r="O225" i="62"/>
  <c r="N48" i="63"/>
  <c r="P39" i="69"/>
  <c r="R28" i="59"/>
  <c r="R63" i="59"/>
  <c r="O73" i="62"/>
  <c r="O20" i="64"/>
  <c r="O37" i="64"/>
  <c r="P76" i="69"/>
  <c r="N79" i="63"/>
  <c r="P125" i="69"/>
  <c r="U55" i="61"/>
  <c r="U63" i="61"/>
  <c r="U260" i="61"/>
  <c r="K334" i="76"/>
  <c r="K1158" i="76"/>
  <c r="K1126" i="76"/>
  <c r="K974" i="76"/>
  <c r="K1113" i="76"/>
  <c r="K1029" i="76"/>
  <c r="K945" i="76"/>
  <c r="K857" i="76"/>
  <c r="K1039" i="76"/>
  <c r="K900" i="76"/>
  <c r="K799" i="76"/>
  <c r="K714" i="76"/>
  <c r="K650" i="76"/>
  <c r="K598" i="76"/>
  <c r="K542" i="76"/>
  <c r="K502" i="76"/>
  <c r="K458" i="76"/>
  <c r="K414" i="76"/>
  <c r="K374" i="76"/>
  <c r="K1096" i="76"/>
  <c r="K979" i="76"/>
  <c r="K902" i="76"/>
  <c r="K829" i="76"/>
  <c r="K769" i="76"/>
  <c r="K727" i="76"/>
  <c r="K689" i="76"/>
  <c r="K663" i="76"/>
  <c r="K631" i="76"/>
  <c r="K604" i="76"/>
  <c r="K577" i="76"/>
  <c r="K545" i="76"/>
  <c r="K519" i="76"/>
  <c r="K492" i="76"/>
  <c r="K460" i="76"/>
  <c r="K433" i="76"/>
  <c r="K407" i="76"/>
  <c r="K375" i="76"/>
  <c r="K352" i="76"/>
  <c r="K332" i="76"/>
  <c r="K312" i="76"/>
  <c r="K296" i="76"/>
  <c r="K280" i="76"/>
  <c r="K264" i="76"/>
  <c r="K248" i="76"/>
  <c r="K232" i="76"/>
  <c r="K216" i="76"/>
  <c r="K200" i="76"/>
  <c r="K184" i="76"/>
  <c r="K168" i="76"/>
  <c r="K152" i="76"/>
  <c r="K136" i="76"/>
  <c r="K120" i="76"/>
  <c r="K104" i="76"/>
  <c r="K1156" i="76"/>
  <c r="K1115" i="76"/>
  <c r="K1072" i="76"/>
  <c r="K1028" i="76"/>
  <c r="K987" i="76"/>
  <c r="K950" i="76"/>
  <c r="K920" i="76"/>
  <c r="K892" i="76"/>
  <c r="K864" i="76"/>
  <c r="K838" i="76"/>
  <c r="K817" i="76"/>
  <c r="K796" i="76"/>
  <c r="K773" i="76"/>
  <c r="K752" i="76"/>
  <c r="K731" i="76"/>
  <c r="K709" i="76"/>
  <c r="K688" i="76"/>
  <c r="K667" i="76"/>
  <c r="K645" i="76"/>
  <c r="K624" i="76"/>
  <c r="K603" i="76"/>
  <c r="K1164" i="76"/>
  <c r="K1123" i="76"/>
  <c r="K1080" i="76"/>
  <c r="K1036" i="76"/>
  <c r="K995" i="76"/>
  <c r="K955" i="76"/>
  <c r="K926" i="76"/>
  <c r="K898" i="76"/>
  <c r="K1152" i="76"/>
  <c r="K980" i="76"/>
  <c r="K867" i="76"/>
  <c r="K820" i="76"/>
  <c r="K776" i="76"/>
  <c r="K1078" i="76"/>
  <c r="K1178" i="76"/>
  <c r="K1093" i="76"/>
  <c r="K1009" i="76"/>
  <c r="K921" i="76"/>
  <c r="K1167" i="76"/>
  <c r="K999" i="76"/>
  <c r="K868" i="76"/>
  <c r="K778" i="76"/>
  <c r="K694" i="76"/>
  <c r="K638" i="76"/>
  <c r="K586" i="76"/>
  <c r="K534" i="76"/>
  <c r="K490" i="76"/>
  <c r="K446" i="76"/>
  <c r="K406" i="76"/>
  <c r="K1181" i="76"/>
  <c r="K1064" i="76"/>
  <c r="K958" i="76"/>
  <c r="K880" i="76"/>
  <c r="K813" i="76"/>
  <c r="K759" i="76"/>
  <c r="K716" i="76"/>
  <c r="K684" i="76"/>
  <c r="K652" i="76"/>
  <c r="K625" i="76"/>
  <c r="K599" i="76"/>
  <c r="K567" i="76"/>
  <c r="K540" i="76"/>
  <c r="K513" i="76"/>
  <c r="K481" i="76"/>
  <c r="K455" i="76"/>
  <c r="K428" i="76"/>
  <c r="K396" i="76"/>
  <c r="K369" i="76"/>
  <c r="K348" i="76"/>
  <c r="K324" i="76"/>
  <c r="K308" i="76"/>
  <c r="K292" i="76"/>
  <c r="K276" i="76"/>
  <c r="K260" i="76"/>
  <c r="K244" i="76"/>
  <c r="K228" i="76"/>
  <c r="K212" i="76"/>
  <c r="K196" i="76"/>
  <c r="K180" i="76"/>
  <c r="K164" i="76"/>
  <c r="K148" i="76"/>
  <c r="K132" i="76"/>
  <c r="K116" i="76"/>
  <c r="K100" i="76"/>
  <c r="K1147" i="76"/>
  <c r="K1104" i="76"/>
  <c r="K1060" i="76"/>
  <c r="K1019" i="76"/>
  <c r="K976" i="76"/>
  <c r="K942" i="76"/>
  <c r="K914" i="76"/>
  <c r="K886" i="76"/>
  <c r="K856" i="76"/>
  <c r="K833" i="76"/>
  <c r="K812" i="76"/>
  <c r="K789" i="76"/>
  <c r="K768" i="76"/>
  <c r="K747" i="76"/>
  <c r="K725" i="76"/>
  <c r="K704" i="76"/>
  <c r="K683" i="76"/>
  <c r="K661" i="76"/>
  <c r="K640" i="76"/>
  <c r="K619" i="76"/>
  <c r="K597" i="76"/>
  <c r="K1155" i="76"/>
  <c r="K1112" i="76"/>
  <c r="K1068" i="76"/>
  <c r="K1027" i="76"/>
  <c r="K984" i="76"/>
  <c r="K947" i="76"/>
  <c r="K919" i="76"/>
  <c r="K891" i="76"/>
  <c r="K1108" i="76"/>
  <c r="K946" i="76"/>
  <c r="K854" i="76"/>
  <c r="K809" i="76"/>
  <c r="K765" i="76"/>
  <c r="K1030" i="76"/>
  <c r="K1157" i="76"/>
  <c r="K1073" i="76"/>
  <c r="K985" i="76"/>
  <c r="K901" i="76"/>
  <c r="K1127" i="76"/>
  <c r="K954" i="76"/>
  <c r="K843" i="76"/>
  <c r="K758" i="76"/>
  <c r="K682" i="76"/>
  <c r="K630" i="76"/>
  <c r="K566" i="76"/>
  <c r="K522" i="76"/>
  <c r="K478" i="76"/>
  <c r="K438" i="76"/>
  <c r="K394" i="76"/>
  <c r="K1148" i="76"/>
  <c r="K1043" i="76"/>
  <c r="K936" i="76"/>
  <c r="K859" i="76"/>
  <c r="K802" i="76"/>
  <c r="K748" i="76"/>
  <c r="K705" i="76"/>
  <c r="K673" i="76"/>
  <c r="K647" i="76"/>
  <c r="K620" i="76"/>
  <c r="K588" i="76"/>
  <c r="K561" i="76"/>
  <c r="K535" i="76"/>
  <c r="K503" i="76"/>
  <c r="K476" i="76"/>
  <c r="K449" i="76"/>
  <c r="K417" i="76"/>
  <c r="K391" i="76"/>
  <c r="K364" i="76"/>
  <c r="K340" i="76"/>
  <c r="K320" i="76"/>
  <c r="K304" i="76"/>
  <c r="K288" i="76"/>
  <c r="K272" i="76"/>
  <c r="K256" i="76"/>
  <c r="K240" i="76"/>
  <c r="K224" i="76"/>
  <c r="K208" i="76"/>
  <c r="K192" i="76"/>
  <c r="K176" i="76"/>
  <c r="K160" i="76"/>
  <c r="K144" i="76"/>
  <c r="K128" i="76"/>
  <c r="K112" i="76"/>
  <c r="K1180" i="76"/>
  <c r="K1136" i="76"/>
  <c r="K1092" i="76"/>
  <c r="K1051" i="76"/>
  <c r="K1008" i="76"/>
  <c r="K964" i="76"/>
  <c r="K935" i="76"/>
  <c r="K907" i="76"/>
  <c r="K878" i="76"/>
  <c r="K850" i="76"/>
  <c r="K828" i="76"/>
  <c r="K806" i="76"/>
  <c r="K784" i="76"/>
  <c r="K763" i="76"/>
  <c r="K741" i="76"/>
  <c r="K720" i="76"/>
  <c r="K699" i="76"/>
  <c r="K677" i="76"/>
  <c r="K656" i="76"/>
  <c r="K635" i="76"/>
  <c r="K613" i="76"/>
  <c r="K592" i="76"/>
  <c r="K1144" i="76"/>
  <c r="K1100" i="76"/>
  <c r="K1059" i="76"/>
  <c r="K1016" i="76"/>
  <c r="K972" i="76"/>
  <c r="K940" i="76"/>
  <c r="K912" i="76"/>
  <c r="K883" i="76"/>
  <c r="K1067" i="76"/>
  <c r="K918" i="76"/>
  <c r="K841" i="76"/>
  <c r="K798" i="76"/>
  <c r="K998" i="76"/>
  <c r="K881" i="76"/>
  <c r="K734" i="76"/>
  <c r="K510" i="76"/>
  <c r="K1128" i="76"/>
  <c r="K785" i="76"/>
  <c r="K641" i="76"/>
  <c r="K524" i="76"/>
  <c r="K412" i="76"/>
  <c r="K316" i="76"/>
  <c r="K252" i="76"/>
  <c r="K188" i="76"/>
  <c r="K124" i="76"/>
  <c r="K1083" i="76"/>
  <c r="K928" i="76"/>
  <c r="K822" i="76"/>
  <c r="K736" i="76"/>
  <c r="K651" i="76"/>
  <c r="K1132" i="76"/>
  <c r="K963" i="76"/>
  <c r="K1024" i="76"/>
  <c r="K755" i="76"/>
  <c r="K712" i="76"/>
  <c r="K669" i="76"/>
  <c r="K627" i="76"/>
  <c r="K585" i="76"/>
  <c r="K557" i="76"/>
  <c r="K528" i="76"/>
  <c r="K500" i="76"/>
  <c r="K472" i="76"/>
  <c r="K443" i="76"/>
  <c r="K415" i="76"/>
  <c r="K387" i="76"/>
  <c r="K359" i="76"/>
  <c r="K338" i="76"/>
  <c r="K317" i="76"/>
  <c r="K295" i="76"/>
  <c r="K274" i="76"/>
  <c r="K1131" i="76"/>
  <c r="K924" i="76"/>
  <c r="K826" i="76"/>
  <c r="K771" i="76"/>
  <c r="K713" i="76"/>
  <c r="K655" i="76"/>
  <c r="K600" i="76"/>
  <c r="K559" i="76"/>
  <c r="K520" i="76"/>
  <c r="K483" i="76"/>
  <c r="K445" i="76"/>
  <c r="K405" i="76"/>
  <c r="K368" i="76"/>
  <c r="K339" i="76"/>
  <c r="K310" i="76"/>
  <c r="K282" i="76"/>
  <c r="K255" i="76"/>
  <c r="K234" i="76"/>
  <c r="K213" i="76"/>
  <c r="K191" i="76"/>
  <c r="K170" i="76"/>
  <c r="K1172" i="76"/>
  <c r="K952" i="76"/>
  <c r="K837" i="76"/>
  <c r="K781" i="76"/>
  <c r="K724" i="76"/>
  <c r="K665" i="76"/>
  <c r="K611" i="76"/>
  <c r="K565" i="76"/>
  <c r="K527" i="76"/>
  <c r="K489" i="76"/>
  <c r="K452" i="76"/>
  <c r="K413" i="76"/>
  <c r="K376" i="76"/>
  <c r="K345" i="76"/>
  <c r="K315" i="76"/>
  <c r="K287" i="76"/>
  <c r="K259" i="76"/>
  <c r="K1137" i="76"/>
  <c r="K1079" i="76"/>
  <c r="K670" i="76"/>
  <c r="K470" i="76"/>
  <c r="K1011" i="76"/>
  <c r="K737" i="76"/>
  <c r="K609" i="76"/>
  <c r="K497" i="76"/>
  <c r="K385" i="76"/>
  <c r="K300" i="76"/>
  <c r="K236" i="76"/>
  <c r="K172" i="76"/>
  <c r="K108" i="76"/>
  <c r="K1040" i="76"/>
  <c r="K899" i="76"/>
  <c r="K801" i="76"/>
  <c r="K715" i="76"/>
  <c r="K629" i="76"/>
  <c r="K1091" i="76"/>
  <c r="K934" i="76"/>
  <c r="K888" i="76"/>
  <c r="K744" i="76"/>
  <c r="K701" i="76"/>
  <c r="K659" i="76"/>
  <c r="K616" i="76"/>
  <c r="K579" i="76"/>
  <c r="K549" i="76"/>
  <c r="K521" i="76"/>
  <c r="K493" i="76"/>
  <c r="K464" i="76"/>
  <c r="K436" i="76"/>
  <c r="K408" i="76"/>
  <c r="K379" i="76"/>
  <c r="K354" i="76"/>
  <c r="K333" i="76"/>
  <c r="K311" i="76"/>
  <c r="K290" i="76"/>
  <c r="K269" i="76"/>
  <c r="K1076" i="76"/>
  <c r="K882" i="76"/>
  <c r="K814" i="76"/>
  <c r="K756" i="76"/>
  <c r="K697" i="76"/>
  <c r="K643" i="76"/>
  <c r="K587" i="76"/>
  <c r="K548" i="76"/>
  <c r="K511" i="76"/>
  <c r="K473" i="76"/>
  <c r="K435" i="76"/>
  <c r="K397" i="76"/>
  <c r="K361" i="76"/>
  <c r="K331" i="76"/>
  <c r="K303" i="76"/>
  <c r="K275" i="76"/>
  <c r="K250" i="76"/>
  <c r="K229" i="76"/>
  <c r="K207" i="76"/>
  <c r="K186" i="76"/>
  <c r="K165" i="76"/>
  <c r="K1120" i="76"/>
  <c r="K910" i="76"/>
  <c r="K825" i="76"/>
  <c r="K767" i="76"/>
  <c r="K708" i="76"/>
  <c r="K653" i="76"/>
  <c r="K596" i="76"/>
  <c r="K555" i="76"/>
  <c r="K517" i="76"/>
  <c r="K480" i="76"/>
  <c r="K441" i="76"/>
  <c r="K404" i="76"/>
  <c r="K367" i="76"/>
  <c r="K337" i="76"/>
  <c r="K309" i="76"/>
  <c r="K281" i="76"/>
  <c r="K254" i="76"/>
  <c r="K233" i="76"/>
  <c r="K211" i="76"/>
  <c r="K190" i="76"/>
  <c r="K169" i="76"/>
  <c r="K147" i="76"/>
  <c r="K992" i="76"/>
  <c r="K848" i="76"/>
  <c r="K792" i="76"/>
  <c r="K735" i="76"/>
  <c r="K1049" i="76"/>
  <c r="K927" i="76"/>
  <c r="K606" i="76"/>
  <c r="K426" i="76"/>
  <c r="K915" i="76"/>
  <c r="K695" i="76"/>
  <c r="K583" i="76"/>
  <c r="K471" i="76"/>
  <c r="K356" i="76"/>
  <c r="K284" i="76"/>
  <c r="K220" i="76"/>
  <c r="K156" i="76"/>
  <c r="K1168" i="76"/>
  <c r="K996" i="76"/>
  <c r="K871" i="76"/>
  <c r="K779" i="76"/>
  <c r="K693" i="76"/>
  <c r="K608" i="76"/>
  <c r="K1048" i="76"/>
  <c r="K904" i="76"/>
  <c r="K830" i="76"/>
  <c r="K733" i="76"/>
  <c r="K691" i="76"/>
  <c r="K648" i="76"/>
  <c r="K605" i="76"/>
  <c r="K571" i="76"/>
  <c r="K543" i="76"/>
  <c r="K515" i="76"/>
  <c r="K485" i="76"/>
  <c r="K457" i="76"/>
  <c r="K429" i="76"/>
  <c r="K400" i="76"/>
  <c r="K372" i="76"/>
  <c r="K349" i="76"/>
  <c r="K327" i="76"/>
  <c r="K306" i="76"/>
  <c r="K285" i="76"/>
  <c r="K263" i="76"/>
  <c r="K1012" i="76"/>
  <c r="K860" i="76"/>
  <c r="K800" i="76"/>
  <c r="K740" i="76"/>
  <c r="K685" i="76"/>
  <c r="K628" i="76"/>
  <c r="K576" i="76"/>
  <c r="K539" i="76"/>
  <c r="K501" i="76"/>
  <c r="K463" i="76"/>
  <c r="K425" i="76"/>
  <c r="K388" i="76"/>
  <c r="K353" i="76"/>
  <c r="K325" i="76"/>
  <c r="K297" i="76"/>
  <c r="K267" i="76"/>
  <c r="K245" i="76"/>
  <c r="K223" i="76"/>
  <c r="K202" i="76"/>
  <c r="K181" i="76"/>
  <c r="K159" i="76"/>
  <c r="K1056" i="76"/>
  <c r="K875" i="76"/>
  <c r="K810" i="76"/>
  <c r="K751" i="76"/>
  <c r="K696" i="76"/>
  <c r="K639" i="76"/>
  <c r="K584" i="76"/>
  <c r="K547" i="76"/>
  <c r="K509" i="76"/>
  <c r="K469" i="76"/>
  <c r="K432" i="76"/>
  <c r="K395" i="76"/>
  <c r="K358" i="76"/>
  <c r="K330" i="76"/>
  <c r="K302" i="76"/>
  <c r="K273" i="76"/>
  <c r="K249" i="76"/>
  <c r="K574" i="76"/>
  <c r="K618" i="76"/>
  <c r="K662" i="76"/>
  <c r="K702" i="76"/>
  <c r="K746" i="76"/>
  <c r="K790" i="76"/>
  <c r="K831" i="76"/>
  <c r="K884" i="76"/>
  <c r="K943" i="76"/>
  <c r="K1015" i="76"/>
  <c r="K1103" i="76"/>
  <c r="K849" i="76"/>
  <c r="K889" i="76"/>
  <c r="K933" i="76"/>
  <c r="K977" i="76"/>
  <c r="K1017" i="76"/>
  <c r="K1061" i="76"/>
  <c r="K1105" i="76"/>
  <c r="K1145" i="76"/>
  <c r="K962" i="76"/>
  <c r="K1014" i="76"/>
  <c r="K1094" i="76"/>
  <c r="K726" i="76"/>
  <c r="K766" i="76"/>
  <c r="K811" i="76"/>
  <c r="K858" i="76"/>
  <c r="K911" i="76"/>
  <c r="K975" i="76"/>
  <c r="K1063" i="76"/>
  <c r="K1143" i="76"/>
  <c r="K869" i="76"/>
  <c r="K913" i="76"/>
  <c r="K953" i="76"/>
  <c r="K997" i="76"/>
  <c r="K1041" i="76"/>
  <c r="K1081" i="76"/>
  <c r="K1125" i="76"/>
  <c r="K1169" i="76"/>
  <c r="K982" i="76"/>
  <c r="K1050" i="76"/>
  <c r="K1188" i="76"/>
  <c r="K1179" i="76"/>
  <c r="K1146" i="76"/>
  <c r="K1114" i="76"/>
  <c r="K1162" i="76"/>
  <c r="K1130" i="76"/>
  <c r="K1098" i="76"/>
  <c r="K1066" i="76"/>
  <c r="K1034" i="76"/>
  <c r="K1010" i="76"/>
  <c r="K986" i="76"/>
  <c r="K970" i="76"/>
  <c r="K1182" i="76"/>
  <c r="K1165" i="76"/>
  <c r="K1149" i="76"/>
  <c r="K1133" i="76"/>
  <c r="K1117" i="76"/>
  <c r="K1101" i="76"/>
  <c r="K1085" i="76"/>
  <c r="K1069" i="76"/>
  <c r="K1053" i="76"/>
  <c r="K1037" i="76"/>
  <c r="K1021" i="76"/>
  <c r="K1005" i="76"/>
  <c r="K989" i="76"/>
  <c r="K973" i="76"/>
  <c r="K957" i="76"/>
  <c r="K941" i="76"/>
  <c r="K925" i="76"/>
  <c r="K909" i="76"/>
  <c r="K893" i="76"/>
  <c r="K877" i="76"/>
  <c r="K861" i="76"/>
  <c r="K1185" i="76"/>
  <c r="K1151" i="76"/>
  <c r="K1119" i="76"/>
  <c r="K1087" i="76"/>
  <c r="K1055" i="76"/>
  <c r="K1023" i="76"/>
  <c r="K991" i="76"/>
  <c r="K959" i="76"/>
  <c r="K938" i="76"/>
  <c r="K916" i="76"/>
  <c r="K895" i="76"/>
  <c r="K874" i="76"/>
  <c r="K852" i="76"/>
  <c r="K835" i="76"/>
  <c r="K819" i="76"/>
  <c r="K803" i="76"/>
  <c r="K786" i="76"/>
  <c r="K770" i="76"/>
  <c r="K754" i="76"/>
  <c r="K738" i="76"/>
  <c r="K722" i="76"/>
  <c r="K706" i="76"/>
  <c r="K690" i="76"/>
  <c r="K674" i="76"/>
  <c r="K658" i="76"/>
  <c r="K642" i="76"/>
  <c r="K626" i="76"/>
  <c r="K610" i="76"/>
  <c r="K594" i="76"/>
  <c r="K578" i="76"/>
  <c r="K562" i="76"/>
  <c r="K546" i="76"/>
  <c r="K530" i="76"/>
  <c r="K514" i="76"/>
  <c r="K498" i="76"/>
  <c r="K482" i="76"/>
  <c r="K466" i="76"/>
  <c r="K450" i="76"/>
  <c r="K434" i="76"/>
  <c r="K418" i="76"/>
  <c r="K402" i="76"/>
  <c r="K386" i="76"/>
  <c r="K370" i="76"/>
  <c r="K1160" i="76"/>
  <c r="K1116" i="76"/>
  <c r="K1075" i="76"/>
  <c r="K1032" i="76"/>
  <c r="K988" i="76"/>
  <c r="K951" i="76"/>
  <c r="K923" i="76"/>
  <c r="K894" i="76"/>
  <c r="K866" i="76"/>
  <c r="K840" i="76"/>
  <c r="K818" i="76"/>
  <c r="K797" i="76"/>
  <c r="K775" i="76"/>
  <c r="K1174" i="76"/>
  <c r="K1110" i="76"/>
  <c r="K1062" i="76"/>
  <c r="K1018" i="76"/>
  <c r="K994" i="76"/>
  <c r="K966" i="76"/>
  <c r="K1173" i="76"/>
  <c r="K1153" i="76"/>
  <c r="K1129" i="76"/>
  <c r="K1109" i="76"/>
  <c r="K1089" i="76"/>
  <c r="K1065" i="76"/>
  <c r="K1045" i="76"/>
  <c r="K1025" i="76"/>
  <c r="K1001" i="76"/>
  <c r="K981" i="76"/>
  <c r="K961" i="76"/>
  <c r="K937" i="76"/>
  <c r="K917" i="76"/>
  <c r="K897" i="76"/>
  <c r="K873" i="76"/>
  <c r="K853" i="76"/>
  <c r="K1159" i="76"/>
  <c r="K1111" i="76"/>
  <c r="K1071" i="76"/>
  <c r="K1031" i="76"/>
  <c r="K983" i="76"/>
  <c r="K948" i="76"/>
  <c r="K922" i="76"/>
  <c r="K890" i="76"/>
  <c r="K863" i="76"/>
  <c r="K839" i="76"/>
  <c r="K815" i="76"/>
  <c r="K795" i="76"/>
  <c r="K774" i="76"/>
  <c r="K750" i="76"/>
  <c r="K730" i="76"/>
  <c r="K710" i="76"/>
  <c r="K686" i="76"/>
  <c r="K666" i="76"/>
  <c r="K646" i="76"/>
  <c r="K622" i="76"/>
  <c r="K602" i="76"/>
  <c r="K582" i="76"/>
  <c r="K558" i="76"/>
  <c r="K538" i="76"/>
  <c r="K518" i="76"/>
  <c r="K494" i="76"/>
  <c r="K474" i="76"/>
  <c r="K454" i="76"/>
  <c r="K430" i="76"/>
  <c r="K410" i="76"/>
  <c r="K390" i="76"/>
  <c r="K366" i="76"/>
  <c r="K1139" i="76"/>
  <c r="K1084" i="76"/>
  <c r="K1020" i="76"/>
  <c r="K968" i="76"/>
  <c r="K930" i="76"/>
  <c r="K887" i="76"/>
  <c r="K851" i="76"/>
  <c r="K824" i="76"/>
  <c r="K791" i="76"/>
  <c r="K764" i="76"/>
  <c r="K743" i="76"/>
  <c r="K721" i="76"/>
  <c r="K700" i="76"/>
  <c r="K679" i="76"/>
  <c r="K657" i="76"/>
  <c r="K636" i="76"/>
  <c r="K615" i="76"/>
  <c r="K593" i="76"/>
  <c r="K572" i="76"/>
  <c r="K551" i="76"/>
  <c r="K529" i="76"/>
  <c r="K508" i="76"/>
  <c r="K487" i="76"/>
  <c r="K465" i="76"/>
  <c r="K444" i="76"/>
  <c r="K423" i="76"/>
  <c r="K401" i="76"/>
  <c r="K380" i="76"/>
  <c r="K360" i="76"/>
  <c r="K344" i="76"/>
  <c r="K328" i="76"/>
  <c r="K1142" i="76"/>
  <c r="K1082" i="76"/>
  <c r="K1046" i="76"/>
  <c r="K1002" i="76"/>
  <c r="K978" i="76"/>
  <c r="K1187" i="76"/>
  <c r="K1161" i="76"/>
  <c r="K1141" i="76"/>
  <c r="K1121" i="76"/>
  <c r="K1097" i="76"/>
  <c r="K1077" i="76"/>
  <c r="K1057" i="76"/>
  <c r="K1033" i="76"/>
  <c r="K1013" i="76"/>
  <c r="K993" i="76"/>
  <c r="K969" i="76"/>
  <c r="K949" i="76"/>
  <c r="K929" i="76"/>
  <c r="K905" i="76"/>
  <c r="K885" i="76"/>
  <c r="K865" i="76"/>
  <c r="K1175" i="76"/>
  <c r="K1135" i="76"/>
  <c r="K1095" i="76"/>
  <c r="K1047" i="76"/>
  <c r="K1007" i="76"/>
  <c r="K967" i="76"/>
  <c r="K932" i="76"/>
  <c r="K906" i="76"/>
  <c r="K879" i="76"/>
  <c r="K847" i="76"/>
  <c r="K827" i="76"/>
  <c r="K807" i="76"/>
  <c r="K782" i="76"/>
  <c r="K762" i="76"/>
  <c r="K742" i="76"/>
  <c r="K718" i="76"/>
  <c r="K698" i="76"/>
  <c r="K678" i="76"/>
  <c r="K654" i="76"/>
  <c r="K634" i="76"/>
  <c r="K614" i="76"/>
  <c r="K590" i="76"/>
  <c r="K570" i="76"/>
  <c r="K550" i="76"/>
  <c r="K526" i="76"/>
  <c r="K506" i="76"/>
  <c r="K486" i="76"/>
  <c r="K462" i="76"/>
  <c r="K442" i="76"/>
  <c r="K422" i="76"/>
  <c r="K398" i="76"/>
  <c r="K378" i="76"/>
  <c r="K1171" i="76"/>
  <c r="K1107" i="76"/>
  <c r="K1052" i="76"/>
  <c r="K1000" i="76"/>
  <c r="K944" i="76"/>
  <c r="K908" i="76"/>
  <c r="K872" i="76"/>
  <c r="K834" i="76"/>
  <c r="K808" i="76"/>
  <c r="K780" i="76"/>
  <c r="K753" i="76"/>
  <c r="K732" i="76"/>
  <c r="K711" i="76"/>
  <c r="K990" i="76"/>
  <c r="K1006" i="76"/>
  <c r="K1022" i="76"/>
  <c r="K1038" i="76"/>
  <c r="K1054" i="76"/>
  <c r="K1070" i="76"/>
  <c r="K1086" i="76"/>
  <c r="K1102" i="76"/>
  <c r="K1118" i="76"/>
  <c r="K1134" i="76"/>
  <c r="K1150" i="76"/>
  <c r="K1166" i="76"/>
  <c r="K1184" i="76"/>
  <c r="K1026" i="76"/>
  <c r="K1042" i="76"/>
  <c r="K1058" i="76"/>
  <c r="K1074" i="76"/>
  <c r="K1090" i="76"/>
  <c r="K1106" i="76"/>
  <c r="K1122" i="76"/>
  <c r="K1138" i="76"/>
  <c r="K1154" i="76"/>
  <c r="K1170" i="76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7">
    <s v="Migdal Hashkaot Neches Boded"/>
    <s v="{[Time].[Hie Time].[Chodesh].&amp;[202003]}"/>
    <s v="{[Medida].[Medida].&amp;[2]}"/>
    <s v="{[Keren].[Keren].[All]}"/>
    <s v="{[Cheshbon KM].[Hie Peilut].[Peilut 5].&amp;[Kod_Peilut_L5_305]&amp;[Kod_Peilut_L4_304]&amp;[Kod_Peilut_L3_303]&amp;[Kod_Peilut_L2_159]&amp;[Kod_Peilut_L1_182]}"/>
    <s v="{[Salim Maslulim].[Salim Maslulim].[אחזקה ישירה + מסלים]}"/>
    <s v="[Measures].[c_Shovi_Keren]"/>
    <s v="#,0.00"/>
    <s v="[Neches].[Hie Neches Boded].[Neches Boded L3].&amp;[NechesBoded_L3_104]&amp;[NechesBoded_L2_102]&amp;[NechesBoded_L1_101]"/>
    <s v="[Neches].[Hie Neches Boded].[Neches Boded L3].&amp;[NechesBoded_L3_105]&amp;[NechesBoded_L2_102]&amp;[NechesBoded_L1_101]"/>
    <s v="[Neches].[Hie Neches Boded].[Neches Boded L3].&amp;[NechesBoded_L3_106]&amp;[NechesBoded_L2_102]&amp;[NechesBoded_L1_101]"/>
    <s v="[Neches].[Hie Neches Boded].[Neches Boded L3].&amp;[NechesBoded_L3_107]&amp;[NechesBoded_L2_102]&amp;[NechesBoded_L1_101]"/>
    <s v="[Neches].[Hie Neches Boded].[Neches Boded L3].&amp;[NechesBoded_L3_108]&amp;[NechesBoded_L2_102]&amp;[NechesBoded_L1_101]"/>
    <s v="[Neches].[Hie Neches Boded].[Neches Boded L3].&amp;[NechesBoded_L3_109]&amp;[NechesBoded_L2_102]&amp;[NechesBoded_L1_101]"/>
    <s v="[Neches].[Hie Neches Boded].[Neches Boded L3].&amp;[NechesBoded_L3_110]&amp;[NechesBoded_L2_102]&amp;[NechesBoded_L1_101]"/>
    <s v="[Neches].[Hie Neches Boded].[Neches Boded L3].&amp;[NechesBoded_L3_111]&amp;[NechesBoded_L2_102]&amp;[NechesBoded_L1_101]"/>
    <s v="[Neches].[Hie Neches Boded].[Neches Boded L3].&amp;[NechesBoded_L3_112]&amp;[NechesBoded_L2_102]&amp;[NechesBoded_L1_101]"/>
    <s v="[Neches].[Hie Neches Boded].[Neches Boded L3].&amp;[NechesBoded_L3_113]&amp;[NechesBoded_L2_102]&amp;[NechesBoded_L1_101]"/>
    <s v="[Neches].[Hie Neches Boded].[Neches Boded L3].&amp;[NechesBoded_L3_114]&amp;[NechesBoded_L2_103]&amp;[NechesBoded_L1_101]"/>
    <s v="[Neches].[Hie Neches Boded].[Neches Boded L3].&amp;[NechesBoded_L3_115]&amp;[NechesBoded_L2_103]&amp;[NechesBoded_L1_101]"/>
    <s v="[Neches].[Hie Neches Boded].[Neches Boded L3].&amp;[NechesBoded_L3_116]&amp;[NechesBoded_L2_103]&amp;[NechesBoded_L1_101]"/>
    <s v="[Neches].[Hie Neches Boded].[Neches Boded L3].&amp;[NechesBoded_L3_117]&amp;[NechesBoded_L2_103]&amp;[NechesBoded_L1_101]"/>
    <s v="[Neches].[Hie Neches Boded].[Neches Boded L3].&amp;[NechesBoded_L3_118]&amp;[NechesBoded_L2_103]&amp;[NechesBoded_L1_101]"/>
    <s v="[Neches].[Hie Neches Boded].[Neches Boded L3].&amp;[NechesBoded_L3_119]&amp;[NechesBoded_L2_103]&amp;[NechesBoded_L1_101]"/>
    <s v="[Neches].[Hie Neches Boded].[Neches Boded L3].&amp;[NechesBoded_L3_120]&amp;[NechesBoded_L2_103]&amp;[NechesBoded_L1_101]"/>
    <s v="[Neches].[Hie Neches Boded].[Neches Boded L3].&amp;[NechesBoded_L3_121]&amp;[NechesBoded_L2_103]&amp;[NechesBoded_L1_101]"/>
    <s v="[Neches].[Hie Neches Boded].[Neches Boded L3].&amp;[NechesBoded_L3_122]&amp;[NechesBoded_L2_103]&amp;[NechesBoded_L1_101]"/>
    <s v="[Neches].[Hie Neches Boded].[Neches Boded L2].&amp;[NechesBoded_L2_105]&amp;[NechesBoded_L1_101]"/>
    <s v="[Neches].[Hie Neches Boded].[Neches Boded L2].&amp;[NechesBoded_L2_106]&amp;[NechesBoded_L1_101]"/>
    <s v="[Neches].[Hie Neches Boded].[Neches Boded L2].&amp;[NechesBoded_L2_107]&amp;[NechesBoded_L1_101]"/>
    <s v="[Neches].[Hie Neches Boded].[Neches Boded L2].&amp;[NechesBoded_L2_108]&amp;[NechesBoded_L1_101]"/>
    <s v="[Neches].[Hie Neches Boded].[Neches Boded L3].&amp;[NechesBoded_L3_135]&amp;[NechesBoded_L2_110]&amp;[NechesBoded_L1_101]"/>
    <s v="[Neches].[Hie Neches Boded].[Neches Boded L3].&amp;[NechesBoded_L3_136]&amp;[NechesBoded_L2_110]&amp;[NechesBoded_L1_101]"/>
    <s v="[Neches].[Hie Neches Boded].[Neches Boded L3].&amp;[NechesBoded_L3_137]&amp;[NechesBoded_L2_110]&amp;[NechesBoded_L1_101]"/>
    <s v="[Neches].[Neches].&amp;[9999939]&amp;[-1]"/>
    <s v="[Measures].[c_Shaar_Acharon]"/>
    <s v="#,#.0000"/>
    <s v="[Neches].[Neches].&amp;[9999871]&amp;[-1]"/>
    <s v="[Neches].[Neches].&amp;[9999814]&amp;[-1]"/>
    <s v="[Neches].[Neches].&amp;[9999889]&amp;[-1]"/>
    <s v="[Neches].[Neches].&amp;[9999848]&amp;[-1]"/>
    <s v="[Neches].[Neches].&amp;[9999855]&amp;[-1]"/>
    <s v="[Neches].[Neches].&amp;[9999756]&amp;[-1]"/>
    <s v="[Neches].[Neches].&amp;[9999921]&amp;[-1]"/>
    <s v="[Neches].[Neches].&amp;[9999806]&amp;[-1]"/>
    <s v="[Neches].[Neches].&amp;[9999715]&amp;[-1]"/>
    <s v="[Neches].[Neches].&amp;[9999749]&amp;[-1]"/>
  </metadataStrings>
  <mdxMetadata count="38">
    <mdx n="0" f="s">
      <ms ns="1" c="0"/>
    </mdx>
    <mdx n="0" f="v">
      <t c="7" si="7">
        <n x="1" s="1"/>
        <n x="2" s="1"/>
        <n x="3" s="1"/>
        <n x="4" s="1"/>
        <n x="5" s="1"/>
        <n x="8"/>
        <n x="6"/>
      </t>
    </mdx>
    <mdx n="0" f="v">
      <t c="7">
        <n x="1" s="1"/>
        <n x="2" s="1"/>
        <n x="3" s="1"/>
        <n x="4" s="1"/>
        <n x="5" s="1"/>
        <n x="9"/>
        <n x="6"/>
      </t>
    </mdx>
    <mdx n="0" f="v">
      <t c="7" si="7">
        <n x="1" s="1"/>
        <n x="2" s="1"/>
        <n x="3" s="1"/>
        <n x="4" s="1"/>
        <n x="5" s="1"/>
        <n x="10"/>
        <n x="6"/>
      </t>
    </mdx>
    <mdx n="0" f="v">
      <t c="7" si="7">
        <n x="1" s="1"/>
        <n x="2" s="1"/>
        <n x="3" s="1"/>
        <n x="4" s="1"/>
        <n x="5" s="1"/>
        <n x="11"/>
        <n x="6"/>
      </t>
    </mdx>
    <mdx n="0" f="v">
      <t c="7" si="7">
        <n x="1" s="1"/>
        <n x="2" s="1"/>
        <n x="3" s="1"/>
        <n x="4" s="1"/>
        <n x="5" s="1"/>
        <n x="12"/>
        <n x="6"/>
      </t>
    </mdx>
    <mdx n="0" f="v">
      <t c="7" si="7">
        <n x="1" s="1"/>
        <n x="2" s="1"/>
        <n x="3" s="1"/>
        <n x="4" s="1"/>
        <n x="5" s="1"/>
        <n x="13"/>
        <n x="6"/>
      </t>
    </mdx>
    <mdx n="0" f="v">
      <t c="7" si="7">
        <n x="1" s="1"/>
        <n x="2" s="1"/>
        <n x="3" s="1"/>
        <n x="4" s="1"/>
        <n x="5" s="1"/>
        <n x="14"/>
        <n x="6"/>
      </t>
    </mdx>
    <mdx n="0" f="v">
      <t c="7" si="7">
        <n x="1" s="1"/>
        <n x="2" s="1"/>
        <n x="3" s="1"/>
        <n x="4" s="1"/>
        <n x="5" s="1"/>
        <n x="15"/>
        <n x="6"/>
      </t>
    </mdx>
    <mdx n="0" f="v">
      <t c="7" si="7">
        <n x="1" s="1"/>
        <n x="2" s="1"/>
        <n x="3" s="1"/>
        <n x="4" s="1"/>
        <n x="5" s="1"/>
        <n x="16"/>
        <n x="6"/>
      </t>
    </mdx>
    <mdx n="0" f="v">
      <t c="7">
        <n x="1" s="1"/>
        <n x="2" s="1"/>
        <n x="3" s="1"/>
        <n x="4" s="1"/>
        <n x="5" s="1"/>
        <n x="17"/>
        <n x="6"/>
      </t>
    </mdx>
    <mdx n="0" f="v">
      <t c="7" si="7">
        <n x="1" s="1"/>
        <n x="2" s="1"/>
        <n x="3" s="1"/>
        <n x="4" s="1"/>
        <n x="5" s="1"/>
        <n x="18"/>
        <n x="6"/>
      </t>
    </mdx>
    <mdx n="0" f="v">
      <t c="7">
        <n x="1" s="1"/>
        <n x="2" s="1"/>
        <n x="3" s="1"/>
        <n x="4" s="1"/>
        <n x="5" s="1"/>
        <n x="19"/>
        <n x="6"/>
      </t>
    </mdx>
    <mdx n="0" f="v">
      <t c="7" si="7">
        <n x="1" s="1"/>
        <n x="2" s="1"/>
        <n x="3" s="1"/>
        <n x="4" s="1"/>
        <n x="5" s="1"/>
        <n x="20"/>
        <n x="6"/>
      </t>
    </mdx>
    <mdx n="0" f="v">
      <t c="7" si="7">
        <n x="1" s="1"/>
        <n x="2" s="1"/>
        <n x="3" s="1"/>
        <n x="4" s="1"/>
        <n x="5" s="1"/>
        <n x="21"/>
        <n x="6"/>
      </t>
    </mdx>
    <mdx n="0" f="v">
      <t c="7" si="7">
        <n x="1" s="1"/>
        <n x="2" s="1"/>
        <n x="3" s="1"/>
        <n x="4" s="1"/>
        <n x="5" s="1"/>
        <n x="22"/>
        <n x="6"/>
      </t>
    </mdx>
    <mdx n="0" f="v">
      <t c="7" si="7">
        <n x="1" s="1"/>
        <n x="2" s="1"/>
        <n x="3" s="1"/>
        <n x="4" s="1"/>
        <n x="5" s="1"/>
        <n x="23"/>
        <n x="6"/>
      </t>
    </mdx>
    <mdx n="0" f="v">
      <t c="7">
        <n x="1" s="1"/>
        <n x="2" s="1"/>
        <n x="3" s="1"/>
        <n x="4" s="1"/>
        <n x="5" s="1"/>
        <n x="24"/>
        <n x="6"/>
      </t>
    </mdx>
    <mdx n="0" f="v">
      <t c="7" si="7">
        <n x="1" s="1"/>
        <n x="2" s="1"/>
        <n x="3" s="1"/>
        <n x="4" s="1"/>
        <n x="5" s="1"/>
        <n x="25"/>
        <n x="6"/>
      </t>
    </mdx>
    <mdx n="0" f="v">
      <t c="7">
        <n x="1" s="1"/>
        <n x="2" s="1"/>
        <n x="3" s="1"/>
        <n x="4" s="1"/>
        <n x="5" s="1"/>
        <n x="26"/>
        <n x="6"/>
      </t>
    </mdx>
    <mdx n="0" f="v">
      <t c="7" si="7">
        <n x="1" s="1"/>
        <n x="2" s="1"/>
        <n x="3" s="1"/>
        <n x="4" s="1"/>
        <n x="5" s="1"/>
        <n x="27"/>
        <n x="6"/>
      </t>
    </mdx>
    <mdx n="0" f="v">
      <t c="7" si="7">
        <n x="1" s="1"/>
        <n x="2" s="1"/>
        <n x="3" s="1"/>
        <n x="4" s="1"/>
        <n x="5" s="1"/>
        <n x="28"/>
        <n x="6"/>
      </t>
    </mdx>
    <mdx n="0" f="v">
      <t c="7">
        <n x="1" s="1"/>
        <n x="2" s="1"/>
        <n x="3" s="1"/>
        <n x="4" s="1"/>
        <n x="5" s="1"/>
        <n x="29"/>
        <n x="6"/>
      </t>
    </mdx>
    <mdx n="0" f="v">
      <t c="7" si="7">
        <n x="1" s="1"/>
        <n x="2" s="1"/>
        <n x="3" s="1"/>
        <n x="4" s="1"/>
        <n x="5" s="1"/>
        <n x="30"/>
        <n x="6"/>
      </t>
    </mdx>
    <mdx n="0" f="v">
      <t c="7">
        <n x="1" s="1"/>
        <n x="2" s="1"/>
        <n x="3" s="1"/>
        <n x="4" s="1"/>
        <n x="5" s="1"/>
        <n x="31"/>
        <n x="6"/>
      </t>
    </mdx>
    <mdx n="0" f="v">
      <t c="7" si="7">
        <n x="1" s="1"/>
        <n x="2" s="1"/>
        <n x="3" s="1"/>
        <n x="4" s="1"/>
        <n x="5" s="1"/>
        <n x="32"/>
        <n x="6"/>
      </t>
    </mdx>
    <mdx n="0" f="v">
      <t c="7" si="7">
        <n x="1" s="1"/>
        <n x="2" s="1"/>
        <n x="3" s="1"/>
        <n x="4" s="1"/>
        <n x="5" s="1"/>
        <n x="33"/>
        <n x="6"/>
      </t>
    </mdx>
    <mdx n="0" f="v">
      <t c="3" si="36">
        <n x="1" s="1"/>
        <n x="34"/>
        <n x="35"/>
      </t>
    </mdx>
    <mdx n="0" f="v">
      <t c="3" si="36">
        <n x="1" s="1"/>
        <n x="37"/>
        <n x="35"/>
      </t>
    </mdx>
    <mdx n="0" f="v">
      <t c="3" si="36">
        <n x="1" s="1"/>
        <n x="38"/>
        <n x="35"/>
      </t>
    </mdx>
    <mdx n="0" f="v">
      <t c="3" si="36">
        <n x="1" s="1"/>
        <n x="39"/>
        <n x="35"/>
      </t>
    </mdx>
    <mdx n="0" f="v">
      <t c="3" si="36">
        <n x="1" s="1"/>
        <n x="40"/>
        <n x="35"/>
      </t>
    </mdx>
    <mdx n="0" f="v">
      <t c="3" si="36">
        <n x="1" s="1"/>
        <n x="41"/>
        <n x="35"/>
      </t>
    </mdx>
    <mdx n="0" f="v">
      <t c="3" si="36">
        <n x="1" s="1"/>
        <n x="42"/>
        <n x="35"/>
      </t>
    </mdx>
    <mdx n="0" f="v">
      <t c="3" si="36">
        <n x="1" s="1"/>
        <n x="43"/>
        <n x="35"/>
      </t>
    </mdx>
    <mdx n="0" f="v">
      <t c="3" si="36">
        <n x="1" s="1"/>
        <n x="44"/>
        <n x="35"/>
      </t>
    </mdx>
    <mdx n="0" f="v">
      <t c="3" si="36">
        <n x="1" s="1"/>
        <n x="45"/>
        <n x="35"/>
      </t>
    </mdx>
    <mdx n="0" f="v">
      <t c="3" si="36">
        <n x="1" s="1"/>
        <n x="46"/>
        <n x="35"/>
      </t>
    </mdx>
  </mdxMetadata>
  <valueMetadata count="3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</valueMetadata>
</metadata>
</file>

<file path=xl/sharedStrings.xml><?xml version="1.0" encoding="utf-8"?>
<sst xmlns="http://schemas.openxmlformats.org/spreadsheetml/2006/main" count="15756" uniqueCount="4609">
  <si>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</si>
  <si>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</si>
  <si>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</si>
  <si>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</si>
  <si>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</si>
  <si>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</si>
  <si>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</si>
  <si>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</si>
  <si>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</si>
  <si>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</si>
  <si>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</si>
  <si>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</si>
  <si>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</si>
  <si>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</si>
  <si>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</si>
  <si>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</si>
  <si>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</si>
  <si>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</si>
  <si>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</si>
  <si>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</si>
  <si>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</si>
  <si>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תאריך</t>
  </si>
  <si>
    <t>מלווה קצר מועד (מק"מ)</t>
  </si>
  <si>
    <t>שחר</t>
  </si>
  <si>
    <t>גילון</t>
  </si>
  <si>
    <t>גליל</t>
  </si>
  <si>
    <t>סה"כ צמודות מדד</t>
  </si>
  <si>
    <t>סה"כ בישראל</t>
  </si>
  <si>
    <t>סה"כ תעודות התחייבות ממשלתיות</t>
  </si>
  <si>
    <t>אחר</t>
  </si>
  <si>
    <t>סה"כ מניות היתר</t>
  </si>
  <si>
    <t>סה"כ מניות</t>
  </si>
  <si>
    <t>בישראל:</t>
  </si>
  <si>
    <t>סה"כ תעודות השתתפות בקרנות נאמנות</t>
  </si>
  <si>
    <t>סה"כ צמודות</t>
  </si>
  <si>
    <t>סה"כ אגרות חוב קונצרניות</t>
  </si>
  <si>
    <t>סה"כ חוזים עתידיים בישראל</t>
  </si>
  <si>
    <t>שיעור ריבית ממוצע</t>
  </si>
  <si>
    <t>סה"כ מובטחות במשכנתא או תיקי משכנתאות</t>
  </si>
  <si>
    <t>סה"כ מובטחות בבטחונות אחרים</t>
  </si>
  <si>
    <t>סה"כ הלוואות בישראל</t>
  </si>
  <si>
    <t>סה"כ הלוואות בחו"ל</t>
  </si>
  <si>
    <t>סה"כ הלוואות</t>
  </si>
  <si>
    <t>סה"כ  פקדונות מעל 3 חודשים</t>
  </si>
  <si>
    <t>סה"כ מקרקעין</t>
  </si>
  <si>
    <t>יתרות מזומנים ועו"ש בש"ח</t>
  </si>
  <si>
    <t>יתרות מזומנים ועו"ש נקובים במט"ח</t>
  </si>
  <si>
    <t>סה"כ מזומנים ושווי מזומנים</t>
  </si>
  <si>
    <t>מספר ני"ע</t>
  </si>
  <si>
    <t>סה"כ לא צמודות</t>
  </si>
  <si>
    <t>סה"כ צמודות למט"ח</t>
  </si>
  <si>
    <t>סה"כ כתבי אופציה</t>
  </si>
  <si>
    <t>סה"כ חוזים עתידיים</t>
  </si>
  <si>
    <t>סה"כ אופציות</t>
  </si>
  <si>
    <t>נכס הבסיס</t>
  </si>
  <si>
    <t>סה"כ אג"ח קונצרני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</si>
  <si>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</si>
  <si>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</si>
  <si>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</si>
  <si>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</si>
  <si>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</si>
  <si>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</si>
  <si>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מערך נקוב מונפק</t>
  </si>
  <si>
    <t>סה"כ צמוד מדד</t>
  </si>
  <si>
    <t>סה"כ לא צמוד</t>
  </si>
  <si>
    <t>שווי שוק</t>
  </si>
  <si>
    <t>סה"כ אג"ח של ממשלת ישראל שהונפקו בחו"ל</t>
  </si>
  <si>
    <t>סה"כ חברות זרות בחו"ל</t>
  </si>
  <si>
    <t>סה"כ חברות ישראליות בחו"ל</t>
  </si>
  <si>
    <t>ענף מסחר</t>
  </si>
  <si>
    <t>שם מדרג</t>
  </si>
  <si>
    <t>ערד</t>
  </si>
  <si>
    <t>סה"כ אג"ח קונצרני של חברות זרות</t>
  </si>
  <si>
    <t>(1) תעודות התחייבות ממשלתיות</t>
  </si>
  <si>
    <t>(2) תעודות חוב מסחריות</t>
  </si>
  <si>
    <t>(3) אג"ח קונצרני</t>
  </si>
  <si>
    <t>(4) מניות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</si>
  <si>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</si>
  <si>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</si>
  <si>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</si>
  <si>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</si>
  <si>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</si>
  <si>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</si>
  <si>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</si>
  <si>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</si>
  <si>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</si>
  <si>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</si>
  <si>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</si>
  <si>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</si>
  <si>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סה"כ כנגד חסכון עמיתים/מבוטחים</t>
  </si>
  <si>
    <t>אופי הנכס</t>
  </si>
  <si>
    <t>סה"כ מניב</t>
  </si>
  <si>
    <t>סה"כ לא מניב</t>
  </si>
  <si>
    <t>1. תעודות התחייבות ממשלתיות</t>
  </si>
  <si>
    <t>2. תעודות חוב מסחריות</t>
  </si>
  <si>
    <t>3. אג"ח קונצרני</t>
  </si>
  <si>
    <t>4. מניות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</si>
  <si>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</si>
  <si>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</si>
  <si>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</si>
  <si>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</si>
  <si>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</si>
  <si>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</si>
  <si>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</si>
  <si>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</si>
  <si>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</si>
  <si>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</si>
  <si>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</si>
  <si>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</si>
  <si>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</si>
  <si>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</si>
  <si>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</si>
  <si>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</si>
  <si>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</si>
  <si>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</si>
  <si>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</si>
  <si>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** בהתאם לשיטה שיושמה בדוח הכספי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</si>
  <si>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</si>
  <si>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</si>
  <si>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</si>
  <si>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</si>
  <si>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</si>
  <si>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</si>
  <si>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זירת מסחר</t>
  </si>
  <si>
    <t>TASE</t>
  </si>
  <si>
    <t>LSE</t>
  </si>
  <si>
    <t>TSE</t>
  </si>
  <si>
    <t>ASX</t>
  </si>
  <si>
    <t>ISE</t>
  </si>
  <si>
    <t>SIX</t>
  </si>
  <si>
    <t>◄</t>
  </si>
  <si>
    <t>חיפושי נפט וגז</t>
  </si>
  <si>
    <t>מסחר</t>
  </si>
  <si>
    <t>שירותים</t>
  </si>
  <si>
    <t>שירותים פיננסיים</t>
  </si>
  <si>
    <t>מידרוג</t>
  </si>
  <si>
    <t>דולר אמריקאי</t>
  </si>
  <si>
    <t>שקל חדש</t>
  </si>
  <si>
    <t>אירו</t>
  </si>
  <si>
    <t>לירה שטרלינג</t>
  </si>
  <si>
    <t>דולר אוסטרלי</t>
  </si>
  <si>
    <t>דולר הונג קונג</t>
  </si>
  <si>
    <t>כתר שבדי</t>
  </si>
  <si>
    <t>כתר דני</t>
  </si>
  <si>
    <t>דולר קנדי</t>
  </si>
  <si>
    <t>יין יפני</t>
  </si>
  <si>
    <t>מקסיקו פזו</t>
  </si>
  <si>
    <t>ריאל ברזילאי</t>
  </si>
  <si>
    <t>ראנד דרום אפריקאי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</si>
  <si>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</si>
  <si>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</si>
  <si>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</si>
  <si>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</si>
  <si>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</si>
  <si>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</si>
  <si>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</si>
  <si>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</si>
  <si>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</si>
  <si>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</si>
  <si>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השקעות במדעי החיים</t>
  </si>
  <si>
    <t>קלינטק</t>
  </si>
  <si>
    <t>תקשורת ומדיה</t>
  </si>
  <si>
    <t>תוכנה ואינטרנט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</si>
  <si>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</si>
  <si>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</si>
  <si>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</si>
  <si>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</si>
  <si>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</si>
  <si>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</si>
  <si>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</si>
  <si>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</si>
  <si>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</si>
  <si>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</si>
  <si>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ט. יתרות התחייבות להשקעה:</t>
  </si>
  <si>
    <t>2. נכסים המוצגים לפי עלות מתואמת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</si>
  <si>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</si>
  <si>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</si>
  <si>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</si>
  <si>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</si>
  <si>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</si>
  <si>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</si>
  <si>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</si>
  <si>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</si>
  <si>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</si>
  <si>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</si>
  <si>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</si>
  <si>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</si>
  <si>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</si>
  <si>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</si>
  <si>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</si>
  <si>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>(7) אופציות</t>
  </si>
  <si>
    <t>סה"כ אג"ח קונצרני לא סחיר</t>
  </si>
  <si>
    <t>סה"כ מסגרת אשראי מנוצלות ללווים</t>
  </si>
  <si>
    <t>2.ג. מסגרות אשראי מנוצלות ללווים</t>
  </si>
  <si>
    <t>קונסורציום כן/לא</t>
  </si>
  <si>
    <t>שווי משוערך</t>
  </si>
  <si>
    <t>ספק מידע</t>
  </si>
  <si>
    <t>(18)</t>
  </si>
  <si>
    <t>סה"כ מדדים כולל מניות</t>
  </si>
  <si>
    <t>סה"כ ריבית</t>
  </si>
  <si>
    <t>סה"כ קרנות הון סיכון</t>
  </si>
  <si>
    <t>סה"כ מט"ח/ מט"ח</t>
  </si>
  <si>
    <t>סה"כ צמוד למדד</t>
  </si>
  <si>
    <t>סה"כ קרנות נדל"ן</t>
  </si>
  <si>
    <t>סה"כ קרנות השקעה אחרות</t>
  </si>
  <si>
    <t>סה"כ בחו"ל:</t>
  </si>
  <si>
    <t>סה"כ בישראל:</t>
  </si>
  <si>
    <t>סה"כ כתבי אופציה בחו"ל</t>
  </si>
  <si>
    <t>סה"כ חו"ל:</t>
  </si>
  <si>
    <t>סה"כ חוזים עתידיים בחו"ל:</t>
  </si>
  <si>
    <t>סה"כ מקרקעין בישראל:</t>
  </si>
  <si>
    <t>***שער-יוצג במאית המטבע המקומי, קרי /סנט וכ'ו</t>
  </si>
  <si>
    <t>שער***</t>
  </si>
  <si>
    <t>ערך נקוב****</t>
  </si>
  <si>
    <t>ב. אג"ח קונצרני לא סחיר</t>
  </si>
  <si>
    <t>שעור מערך נקוב**** מונפק</t>
  </si>
  <si>
    <t>אלפי ש"ח</t>
  </si>
  <si>
    <t xml:space="preserve">ש"ח אלפי </t>
  </si>
  <si>
    <t>ערך נקוב ****</t>
  </si>
  <si>
    <t>****ערך נקוב-יוצג היחידות במטבע בו בוצעה העסקה במקור</t>
  </si>
  <si>
    <t>יחידות</t>
  </si>
  <si>
    <t>אלפי יחידות</t>
  </si>
  <si>
    <t>(19)</t>
  </si>
  <si>
    <t>כתובת הנכס</t>
  </si>
  <si>
    <t>סה"כ אג"ח ממשלתי</t>
  </si>
  <si>
    <t>*****כאשר טרם חלף מועד תשלום הריבית/ פדיון קרן/ דיבידנד, יצוין סכום פדיון/ ריבית/ דיבידנד שעתיד להתקבל</t>
  </si>
  <si>
    <t xml:space="preserve">*****כאשר טרם חלף מועד תשלום הריבית/ פדיון קרן/ דיבידנד, יצוין סכום פדיון/ ריבית/ דיבידנד שעתיד להתקבל </t>
  </si>
  <si>
    <t xml:space="preserve">****כאשר טרם חלף מועד תשלום הריבית/ פדיון קרן/ דיבידנד, יצוין סכום פדיון/ ריבית/ דיבידנד שעתיד להתקבל </t>
  </si>
  <si>
    <t xml:space="preserve">פדיון/ ריבית/ דיבידנד לקבל*****  </t>
  </si>
  <si>
    <t>* בעל ענין/צד קשור</t>
  </si>
  <si>
    <t>(5) קרנות סל</t>
  </si>
  <si>
    <t>סה"כ קרנות סל</t>
  </si>
  <si>
    <t>סה"כ שעוקבות אחר מדדי מניות בישראל</t>
  </si>
  <si>
    <t>סה"כ שעוקבות אחר מדדים אחרים בישראל</t>
  </si>
  <si>
    <t>סה"כ שעוקבות אחר מדדי מניות</t>
  </si>
  <si>
    <t>סה"כ שעוקבות אחר מדדים אחרים</t>
  </si>
  <si>
    <t>5. קרנות סל</t>
  </si>
  <si>
    <t>ענף משק</t>
  </si>
  <si>
    <t>03/2020</t>
  </si>
  <si>
    <t>מגדל מקפת קרנות פנסיה וקופות גמל בע"מ</t>
  </si>
  <si>
    <t>מגדל מקפת מרכז</t>
  </si>
  <si>
    <t>מגדל מקפת - מרכז</t>
  </si>
  <si>
    <t>5903 גליל</t>
  </si>
  <si>
    <t>9590332</t>
  </si>
  <si>
    <t>RF</t>
  </si>
  <si>
    <t>5904 גליל</t>
  </si>
  <si>
    <t>9590431</t>
  </si>
  <si>
    <t>ממשלתי צמוד 0527</t>
  </si>
  <si>
    <t>1140847</t>
  </si>
  <si>
    <t>ממשלתי צמוד 0536</t>
  </si>
  <si>
    <t>1097708</t>
  </si>
  <si>
    <t>ממשלתי צמוד 0841</t>
  </si>
  <si>
    <t>1120583</t>
  </si>
  <si>
    <t>ממשלתי צמוד 0923</t>
  </si>
  <si>
    <t>1128081</t>
  </si>
  <si>
    <t>ממשלתי צמוד 1020</t>
  </si>
  <si>
    <t>1137181</t>
  </si>
  <si>
    <t>ממשלתי צמוד 1025</t>
  </si>
  <si>
    <t>1135912</t>
  </si>
  <si>
    <t>ממשלתי צמוד 529</t>
  </si>
  <si>
    <t>1157023</t>
  </si>
  <si>
    <t>ממשלתי צמוד 545</t>
  </si>
  <si>
    <t>1134865</t>
  </si>
  <si>
    <t>ממשלתי צמוד 922</t>
  </si>
  <si>
    <t>1124056</t>
  </si>
  <si>
    <t>מקמ 1020</t>
  </si>
  <si>
    <t>8201022</t>
  </si>
  <si>
    <t>מקמ 111</t>
  </si>
  <si>
    <t>8210114</t>
  </si>
  <si>
    <t>מקמ 1110</t>
  </si>
  <si>
    <t>8201113</t>
  </si>
  <si>
    <t>מקמ 1210</t>
  </si>
  <si>
    <t>8201212</t>
  </si>
  <si>
    <t>מקמ 211</t>
  </si>
  <si>
    <t>8210213</t>
  </si>
  <si>
    <t>מקמ 420</t>
  </si>
  <si>
    <t>8200420</t>
  </si>
  <si>
    <t>מקמ 510</t>
  </si>
  <si>
    <t>8200511</t>
  </si>
  <si>
    <t>מקמ 610</t>
  </si>
  <si>
    <t>8200610</t>
  </si>
  <si>
    <t>מקמ 810</t>
  </si>
  <si>
    <t>8200818</t>
  </si>
  <si>
    <t>מקמ 910</t>
  </si>
  <si>
    <t>8200917</t>
  </si>
  <si>
    <t>ממשלתי שקלי  1026</t>
  </si>
  <si>
    <t>1099456</t>
  </si>
  <si>
    <t>ממשלתי שקלי 0324</t>
  </si>
  <si>
    <t>1130848</t>
  </si>
  <si>
    <t>ממשלתי שקלי 0347</t>
  </si>
  <si>
    <t>1140193</t>
  </si>
  <si>
    <t>ממשלתי שקלי 1122</t>
  </si>
  <si>
    <t>1141225</t>
  </si>
  <si>
    <t>ממשלתי שקלי 1123</t>
  </si>
  <si>
    <t>1155068</t>
  </si>
  <si>
    <t>ממשלתי שקלי 121</t>
  </si>
  <si>
    <t>1142223</t>
  </si>
  <si>
    <t>ממשלתי שקלי 122</t>
  </si>
  <si>
    <t>1123272</t>
  </si>
  <si>
    <t>ממשלתי שקלי 142</t>
  </si>
  <si>
    <t>1125400</t>
  </si>
  <si>
    <t>ממשלתי שקלי 323</t>
  </si>
  <si>
    <t>1126747</t>
  </si>
  <si>
    <t>ממשלתי שקלי 327</t>
  </si>
  <si>
    <t>1139344</t>
  </si>
  <si>
    <t>ממשלתי שקלי 330</t>
  </si>
  <si>
    <t>1160985</t>
  </si>
  <si>
    <t>ממשלתי שקלי 421</t>
  </si>
  <si>
    <t>1138130</t>
  </si>
  <si>
    <t>ממשלתי שקלי 722</t>
  </si>
  <si>
    <t>1158104</t>
  </si>
  <si>
    <t>ממשלתי שקלי 825</t>
  </si>
  <si>
    <t>1135557</t>
  </si>
  <si>
    <t>ממשלתי שקלי 928</t>
  </si>
  <si>
    <t>1150879</t>
  </si>
  <si>
    <t>ממשל משתנה 1121</t>
  </si>
  <si>
    <t>1127646</t>
  </si>
  <si>
    <t>ממשלתי משתנה 0520  גילון</t>
  </si>
  <si>
    <t>1116193</t>
  </si>
  <si>
    <t>ממשלתי משתנה 526</t>
  </si>
  <si>
    <t>1141795</t>
  </si>
  <si>
    <t>ISRAEL 3.375 01/50</t>
  </si>
  <si>
    <t>US46513JXN61</t>
  </si>
  <si>
    <t>A+</t>
  </si>
  <si>
    <t>FITCH</t>
  </si>
  <si>
    <t>אלה פקדונות אגח ב</t>
  </si>
  <si>
    <t>1142215</t>
  </si>
  <si>
    <t>מגמה</t>
  </si>
  <si>
    <t>515666881</t>
  </si>
  <si>
    <t>אג"ח מובנות</t>
  </si>
  <si>
    <t>ilAAA</t>
  </si>
  <si>
    <t>מעלות S&amp;P</t>
  </si>
  <si>
    <t>אלה פקדונות אגח ה</t>
  </si>
  <si>
    <t>1162577</t>
  </si>
  <si>
    <t>דקאהנ.ק7</t>
  </si>
  <si>
    <t>1119825</t>
  </si>
  <si>
    <t>520019753</t>
  </si>
  <si>
    <t>בנקים</t>
  </si>
  <si>
    <t>דקסיה ישראל אגח ב</t>
  </si>
  <si>
    <t>1095066</t>
  </si>
  <si>
    <t>דקסיה ישראל הנפקות סד י</t>
  </si>
  <si>
    <t>1134147</t>
  </si>
  <si>
    <t>הבינלאומי אגח י</t>
  </si>
  <si>
    <t>1160290</t>
  </si>
  <si>
    <t>513141879</t>
  </si>
  <si>
    <t>Aaa.il</t>
  </si>
  <si>
    <t>הבינלאומי סדרה ט</t>
  </si>
  <si>
    <t>1135177</t>
  </si>
  <si>
    <t>לאומי אגח 177</t>
  </si>
  <si>
    <t>6040315</t>
  </si>
  <si>
    <t>520018078</t>
  </si>
  <si>
    <t>לאומי אגח 179</t>
  </si>
  <si>
    <t>6040372</t>
  </si>
  <si>
    <t>מזרחי הנפקות 38</t>
  </si>
  <si>
    <t>2310142</t>
  </si>
  <si>
    <t>520000522</t>
  </si>
  <si>
    <t>מזרחי הנפקות 43</t>
  </si>
  <si>
    <t>2310191</t>
  </si>
  <si>
    <t>מזרחי הנפקות 44</t>
  </si>
  <si>
    <t>2310209</t>
  </si>
  <si>
    <t>מזרחי הנפקות 45</t>
  </si>
  <si>
    <t>2310217</t>
  </si>
  <si>
    <t>מזרחי הנפקות 46</t>
  </si>
  <si>
    <t>2310225</t>
  </si>
  <si>
    <t>מזרחי הנפקות 49</t>
  </si>
  <si>
    <t>2310282</t>
  </si>
  <si>
    <t>מזרחי הנפקות 51</t>
  </si>
  <si>
    <t>2310324</t>
  </si>
  <si>
    <t>מזרחי הנפקות אגח 42</t>
  </si>
  <si>
    <t>2310183</t>
  </si>
  <si>
    <t>מניבים ריט אגח ב</t>
  </si>
  <si>
    <t>1155928</t>
  </si>
  <si>
    <t>515327120</t>
  </si>
  <si>
    <t>מקורות אגח 10</t>
  </si>
  <si>
    <t>1158468</t>
  </si>
  <si>
    <t>520010869</t>
  </si>
  <si>
    <t>מקורות אגח 11</t>
  </si>
  <si>
    <t>1158476</t>
  </si>
  <si>
    <t>פועלים הנפקות אגח 32</t>
  </si>
  <si>
    <t>1940535</t>
  </si>
  <si>
    <t>520000118</t>
  </si>
  <si>
    <t>פועלים הנפקות אגח 33</t>
  </si>
  <si>
    <t>1940568</t>
  </si>
  <si>
    <t>פועלים הנפקות אגח 34</t>
  </si>
  <si>
    <t>1940576</t>
  </si>
  <si>
    <t>פועלים הנפקות אגח 35</t>
  </si>
  <si>
    <t>1940618</t>
  </si>
  <si>
    <t>פועלים הנפקות אגח 36</t>
  </si>
  <si>
    <t>1940659</t>
  </si>
  <si>
    <t>בינל הנפק התח כ</t>
  </si>
  <si>
    <t>1121953</t>
  </si>
  <si>
    <t>Aa1.il</t>
  </si>
  <si>
    <t>בינלאומי הנפקות התחייבות אגח ד</t>
  </si>
  <si>
    <t>1103126</t>
  </si>
  <si>
    <t>דיסק התחייבות י</t>
  </si>
  <si>
    <t>6910129</t>
  </si>
  <si>
    <t>520007030</t>
  </si>
  <si>
    <t>דסקמנ.ק4</t>
  </si>
  <si>
    <t>7480049</t>
  </si>
  <si>
    <t>וילאר אג 6</t>
  </si>
  <si>
    <t>4160115</t>
  </si>
  <si>
    <t>520038910</t>
  </si>
  <si>
    <t>ilAA+</t>
  </si>
  <si>
    <t>לאומי מימון הת יד</t>
  </si>
  <si>
    <t>6040299</t>
  </si>
  <si>
    <t>נמלי ישראל אגח א</t>
  </si>
  <si>
    <t>1145564</t>
  </si>
  <si>
    <t>513569780</t>
  </si>
  <si>
    <t>נמלי ישראל אגח ב</t>
  </si>
  <si>
    <t>1145572</t>
  </si>
  <si>
    <t>נתיבי גז אגח ד</t>
  </si>
  <si>
    <t>1147503</t>
  </si>
  <si>
    <t>513436394</t>
  </si>
  <si>
    <t>עזריאלי אגח ב</t>
  </si>
  <si>
    <t>1134436</t>
  </si>
  <si>
    <t>510960719</t>
  </si>
  <si>
    <t>עזריאלי אגח ד</t>
  </si>
  <si>
    <t>1138650</t>
  </si>
  <si>
    <t>עזריאלי אגח ה</t>
  </si>
  <si>
    <t>1156603</t>
  </si>
  <si>
    <t>עזריאלי אגח ו</t>
  </si>
  <si>
    <t>1156611</t>
  </si>
  <si>
    <t>פועלים הנפקות אגח י</t>
  </si>
  <si>
    <t>1940402</t>
  </si>
  <si>
    <t>פועלים הנפקות התח אגח טו</t>
  </si>
  <si>
    <t>1940543</t>
  </si>
  <si>
    <t>פועלים הנפקות התח אגח יד</t>
  </si>
  <si>
    <t>1940501</t>
  </si>
  <si>
    <t>אירפורט אגח ה</t>
  </si>
  <si>
    <t>1133487</t>
  </si>
  <si>
    <t>511659401</t>
  </si>
  <si>
    <t>ilAA</t>
  </si>
  <si>
    <t>אירפורט אגח ז</t>
  </si>
  <si>
    <t>1140110</t>
  </si>
  <si>
    <t>אירפורט אגח ט</t>
  </si>
  <si>
    <t>1160944</t>
  </si>
  <si>
    <t>אמות אגח ב</t>
  </si>
  <si>
    <t>1126630</t>
  </si>
  <si>
    <t>520026683</t>
  </si>
  <si>
    <t>Aa2.il</t>
  </si>
  <si>
    <t>אמות אגח ג</t>
  </si>
  <si>
    <t>1117357</t>
  </si>
  <si>
    <t>אמות אגח ד</t>
  </si>
  <si>
    <t>1133149</t>
  </si>
  <si>
    <t>אמות אגח ו</t>
  </si>
  <si>
    <t>1158609</t>
  </si>
  <si>
    <t>ביג אגח יא</t>
  </si>
  <si>
    <t>1151117</t>
  </si>
  <si>
    <t>513623314</t>
  </si>
  <si>
    <t>ביג אגח יג</t>
  </si>
  <si>
    <t>1159516</t>
  </si>
  <si>
    <t>ביג אגח יד</t>
  </si>
  <si>
    <t>1161512</t>
  </si>
  <si>
    <t>בנק לאומי שה סדרה 200</t>
  </si>
  <si>
    <t>6040141</t>
  </si>
  <si>
    <t>גב ים     ו*</t>
  </si>
  <si>
    <t>7590128</t>
  </si>
  <si>
    <t>520001736</t>
  </si>
  <si>
    <t>גב ים אגח ט*</t>
  </si>
  <si>
    <t>7590219</t>
  </si>
  <si>
    <t>הראל הנפקות אגח א</t>
  </si>
  <si>
    <t>1099738</t>
  </si>
  <si>
    <t>520033986</t>
  </si>
  <si>
    <t>ביטוח</t>
  </si>
  <si>
    <t>חשמל אגח 27</t>
  </si>
  <si>
    <t>6000210</t>
  </si>
  <si>
    <t>520000472</t>
  </si>
  <si>
    <t>אנרגיה</t>
  </si>
  <si>
    <t>חשמל אגח 29</t>
  </si>
  <si>
    <t>6000236</t>
  </si>
  <si>
    <t>חשמל אגח 31</t>
  </si>
  <si>
    <t>6000285</t>
  </si>
  <si>
    <t>ישרס אגח טו</t>
  </si>
  <si>
    <t>6130207</t>
  </si>
  <si>
    <t>520017807</t>
  </si>
  <si>
    <t>ישרס יח</t>
  </si>
  <si>
    <t>6130280</t>
  </si>
  <si>
    <t>כללביט אגח א</t>
  </si>
  <si>
    <t>1097138</t>
  </si>
  <si>
    <t>513754069</t>
  </si>
  <si>
    <t>לאומי COCO סדרה 401</t>
  </si>
  <si>
    <t>6040380</t>
  </si>
  <si>
    <t>לאומי COCO סדרה 402</t>
  </si>
  <si>
    <t>6040398</t>
  </si>
  <si>
    <t>לאומי COCO סדרה 403</t>
  </si>
  <si>
    <t>6040430</t>
  </si>
  <si>
    <t>לאומי COCO סדרה 404</t>
  </si>
  <si>
    <t>6040471</t>
  </si>
  <si>
    <t>למן.ק300</t>
  </si>
  <si>
    <t>6040257</t>
  </si>
  <si>
    <t>מבני תעשיה אגח יח</t>
  </si>
  <si>
    <t>2260479</t>
  </si>
  <si>
    <t>520024126</t>
  </si>
  <si>
    <t>מליסרון   אגח ה*</t>
  </si>
  <si>
    <t>3230091</t>
  </si>
  <si>
    <t>520037789</t>
  </si>
  <si>
    <t>מליסרון 8*</t>
  </si>
  <si>
    <t>3230166</t>
  </si>
  <si>
    <t>מליסרון אגח טז*</t>
  </si>
  <si>
    <t>3230265</t>
  </si>
  <si>
    <t>מליסרון אגח י*</t>
  </si>
  <si>
    <t>3230190</t>
  </si>
  <si>
    <t>מליסרון אגח יד*</t>
  </si>
  <si>
    <t>3230232</t>
  </si>
  <si>
    <t>מליסרון אגח יח*</t>
  </si>
  <si>
    <t>3230372</t>
  </si>
  <si>
    <t>פועלים הנפקות שה 1</t>
  </si>
  <si>
    <t>1940444</t>
  </si>
  <si>
    <t>ריט 1 אגח 6*</t>
  </si>
  <si>
    <t>1138544</t>
  </si>
  <si>
    <t>513821488</t>
  </si>
  <si>
    <t>ריט1 אגח ד*</t>
  </si>
  <si>
    <t>1129899</t>
  </si>
  <si>
    <t>ריט1 אגח ה*</t>
  </si>
  <si>
    <t>1136753</t>
  </si>
  <si>
    <t>שופרסל אגח ד*</t>
  </si>
  <si>
    <t>7770191</t>
  </si>
  <si>
    <t>520022732</t>
  </si>
  <si>
    <t>שופרסל אגח ו*</t>
  </si>
  <si>
    <t>7770217</t>
  </si>
  <si>
    <t>אדמה לשעבר מכתשים אגן ב</t>
  </si>
  <si>
    <t>1110915</t>
  </si>
  <si>
    <t>520043605</t>
  </si>
  <si>
    <t>כימיה גומי ופלסטיק</t>
  </si>
  <si>
    <t>ilAA-</t>
  </si>
  <si>
    <t>בזק סדרה ו</t>
  </si>
  <si>
    <t>2300143</t>
  </si>
  <si>
    <t>520031931</t>
  </si>
  <si>
    <t>בזק סדרה י</t>
  </si>
  <si>
    <t>2300184</t>
  </si>
  <si>
    <t>ביג 5</t>
  </si>
  <si>
    <t>1129279</t>
  </si>
  <si>
    <t>Aa3.il</t>
  </si>
  <si>
    <t>ביג אגח ז</t>
  </si>
  <si>
    <t>1136084</t>
  </si>
  <si>
    <t>ביג אגח ח</t>
  </si>
  <si>
    <t>1138924</t>
  </si>
  <si>
    <t>ביג אגח ט</t>
  </si>
  <si>
    <t>1141050</t>
  </si>
  <si>
    <t>ביג אגח טו</t>
  </si>
  <si>
    <t>1162221</t>
  </si>
  <si>
    <t>ביג אגח יב</t>
  </si>
  <si>
    <t>1156231</t>
  </si>
  <si>
    <t>בינל הנפק התח כב (COCO)</t>
  </si>
  <si>
    <t>1138585</t>
  </si>
  <si>
    <t>בינלאומי הנפ התח כג (coco)</t>
  </si>
  <si>
    <t>1142058</t>
  </si>
  <si>
    <t>בינלאומי הנפ התח כד (coco)</t>
  </si>
  <si>
    <t>1151000</t>
  </si>
  <si>
    <t>גזית גלוב אגח יב</t>
  </si>
  <si>
    <t>1260603</t>
  </si>
  <si>
    <t>520033234</t>
  </si>
  <si>
    <t>גזית גלוב אגח יג</t>
  </si>
  <si>
    <t>1260652</t>
  </si>
  <si>
    <t>דיסקונט מנ שה</t>
  </si>
  <si>
    <t>7480098</t>
  </si>
  <si>
    <t>דיסקונט מנפיקים ו COCO</t>
  </si>
  <si>
    <t>7480197</t>
  </si>
  <si>
    <t>הראל הנפקות 6</t>
  </si>
  <si>
    <t>1126069</t>
  </si>
  <si>
    <t>הראל הנפקות אגח ד</t>
  </si>
  <si>
    <t>1119213</t>
  </si>
  <si>
    <t>הראל הנפקות אגח ה</t>
  </si>
  <si>
    <t>1119221</t>
  </si>
  <si>
    <t>הראל הנפקות ז</t>
  </si>
  <si>
    <t>1126077</t>
  </si>
  <si>
    <t>ירושלים הנפקות אגח ט</t>
  </si>
  <si>
    <t>1127422</t>
  </si>
  <si>
    <t>520025636</t>
  </si>
  <si>
    <t>ישרס אגח טז</t>
  </si>
  <si>
    <t>6130223</t>
  </si>
  <si>
    <t>ישרס אגח יג</t>
  </si>
  <si>
    <t>6130181</t>
  </si>
  <si>
    <t>כללביט אגח ט</t>
  </si>
  <si>
    <t>1136050</t>
  </si>
  <si>
    <t>מבני תעש אגח כ</t>
  </si>
  <si>
    <t>2260495</t>
  </si>
  <si>
    <t>מבני תעשיה אגח יז</t>
  </si>
  <si>
    <t>2260446</t>
  </si>
  <si>
    <t>מגה אור אגח ח</t>
  </si>
  <si>
    <t>1147602</t>
  </si>
  <si>
    <t>513257873</t>
  </si>
  <si>
    <t>מזרחי 48 COCO</t>
  </si>
  <si>
    <t>2310266</t>
  </si>
  <si>
    <t>מזרחי COCO 47</t>
  </si>
  <si>
    <t>2310233</t>
  </si>
  <si>
    <t>מזרחי הנפקות Coco 50</t>
  </si>
  <si>
    <t>2310290</t>
  </si>
  <si>
    <t>מזרחי טפחות שטר הון 1</t>
  </si>
  <si>
    <t>6950083</t>
  </si>
  <si>
    <t>מליסרון אגח ו*</t>
  </si>
  <si>
    <t>3230125</t>
  </si>
  <si>
    <t>מליסרון אגח יא*</t>
  </si>
  <si>
    <t>3230208</t>
  </si>
  <si>
    <t>מליסרון אגח יג*</t>
  </si>
  <si>
    <t>3230224</t>
  </si>
  <si>
    <t>מליסרון אגח יז*</t>
  </si>
  <si>
    <t>3230273</t>
  </si>
  <si>
    <t>מנורה הון אגח 1</t>
  </si>
  <si>
    <t>1103670</t>
  </si>
  <si>
    <t>520007469</t>
  </si>
  <si>
    <t>סלע קפיטל נדלן אגח ג</t>
  </si>
  <si>
    <t>1138973</t>
  </si>
  <si>
    <t>513992529</t>
  </si>
  <si>
    <t>סלע קפיטל נדלן ב</t>
  </si>
  <si>
    <t>1132927</t>
  </si>
  <si>
    <t>פועלים הנפקות יח COCO</t>
  </si>
  <si>
    <t>1940600</t>
  </si>
  <si>
    <t>פועלים הנפקות כ COCO</t>
  </si>
  <si>
    <t>1940691</t>
  </si>
  <si>
    <t>פועלים הנפקות סדרה יט COCO</t>
  </si>
  <si>
    <t>1940626</t>
  </si>
  <si>
    <t>פז נפט סדרה ו*</t>
  </si>
  <si>
    <t>1139542</t>
  </si>
  <si>
    <t>510216054</t>
  </si>
  <si>
    <t>פז נפט סדרה ז*</t>
  </si>
  <si>
    <t>1142595</t>
  </si>
  <si>
    <t>פניקס הון אגח ה</t>
  </si>
  <si>
    <t>1135417</t>
  </si>
  <si>
    <t>520017450</t>
  </si>
  <si>
    <t>ריבוע נדלן ז</t>
  </si>
  <si>
    <t>1140615</t>
  </si>
  <si>
    <t>513765859</t>
  </si>
  <si>
    <t>שלמה אחזקות אגח טז</t>
  </si>
  <si>
    <t>1410281</t>
  </si>
  <si>
    <t>520034372</t>
  </si>
  <si>
    <t>שלמה אחזקות אגח יח</t>
  </si>
  <si>
    <t>1410307</t>
  </si>
  <si>
    <t>אגוד הנפקות  יט*</t>
  </si>
  <si>
    <t>1124080</t>
  </si>
  <si>
    <t>520018649</t>
  </si>
  <si>
    <t>A1.il</t>
  </si>
  <si>
    <t>אלדן אגח ה</t>
  </si>
  <si>
    <t>1155357</t>
  </si>
  <si>
    <t>510454333</t>
  </si>
  <si>
    <t>ilA+</t>
  </si>
  <si>
    <t>אלדן סדרה ד</t>
  </si>
  <si>
    <t>1140821</t>
  </si>
  <si>
    <t>גירון אגח 6</t>
  </si>
  <si>
    <t>1139849</t>
  </si>
  <si>
    <t>520044520</t>
  </si>
  <si>
    <t>גירון אגח ז</t>
  </si>
  <si>
    <t>1142629</t>
  </si>
  <si>
    <t>מבני תעשיה אגח כא</t>
  </si>
  <si>
    <t>2260529</t>
  </si>
  <si>
    <t>מבני תעשיה אגח כג</t>
  </si>
  <si>
    <t>2260545</t>
  </si>
  <si>
    <t>מבני תעשיה אגח כד</t>
  </si>
  <si>
    <t>2260552</t>
  </si>
  <si>
    <t>רבוע נדלן 4</t>
  </si>
  <si>
    <t>1119999</t>
  </si>
  <si>
    <t>אגוד הנפקות שה נד 1*</t>
  </si>
  <si>
    <t>1115278</t>
  </si>
  <si>
    <t>A2.il</t>
  </si>
  <si>
    <t>אזורים סדרה 9*</t>
  </si>
  <si>
    <t>7150337</t>
  </si>
  <si>
    <t>520025990</t>
  </si>
  <si>
    <t>בנייה</t>
  </si>
  <si>
    <t>אשדר אגח א</t>
  </si>
  <si>
    <t>1104330</t>
  </si>
  <si>
    <t>510609761</t>
  </si>
  <si>
    <t>ilA</t>
  </si>
  <si>
    <t>דיסקונט שטר הון 1</t>
  </si>
  <si>
    <t>6910095</t>
  </si>
  <si>
    <t>ירושלים הנפקות נדחה אגח י</t>
  </si>
  <si>
    <t>1127414</t>
  </si>
  <si>
    <t>מגה אור אגח ד</t>
  </si>
  <si>
    <t>1130632</t>
  </si>
  <si>
    <t>מגה אור אגח ו</t>
  </si>
  <si>
    <t>1138668</t>
  </si>
  <si>
    <t>מגה אור אגח ז</t>
  </si>
  <si>
    <t>1141696</t>
  </si>
  <si>
    <t>מגה אור אגח ט</t>
  </si>
  <si>
    <t>1165141</t>
  </si>
  <si>
    <t>סלקום אגח ח</t>
  </si>
  <si>
    <t>1132828</t>
  </si>
  <si>
    <t>511930125</t>
  </si>
  <si>
    <t>אדגר אגח ט</t>
  </si>
  <si>
    <t>1820190</t>
  </si>
  <si>
    <t>520035171</t>
  </si>
  <si>
    <t>A3.il</t>
  </si>
  <si>
    <t>אפריקה נכסים 6</t>
  </si>
  <si>
    <t>1129550</t>
  </si>
  <si>
    <t>510560188</t>
  </si>
  <si>
    <t>בזן.ק1</t>
  </si>
  <si>
    <t>2590255</t>
  </si>
  <si>
    <t>520036658</t>
  </si>
  <si>
    <t>ilA-</t>
  </si>
  <si>
    <t>דה לסר אגח 3</t>
  </si>
  <si>
    <t>1127299</t>
  </si>
  <si>
    <t>1427976</t>
  </si>
  <si>
    <t>דה לסר אגח ד</t>
  </si>
  <si>
    <t>1132059</t>
  </si>
  <si>
    <t>קרדן אןוי אגח ב</t>
  </si>
  <si>
    <t>1113034</t>
  </si>
  <si>
    <t>NV1239114</t>
  </si>
  <si>
    <t>השקעה ואחזקות</t>
  </si>
  <si>
    <t>ilD</t>
  </si>
  <si>
    <t>מניבים ריט אגח א</t>
  </si>
  <si>
    <t>1140581</t>
  </si>
  <si>
    <t>NR</t>
  </si>
  <si>
    <t>דיסקונט מנפיקים אגח יג</t>
  </si>
  <si>
    <t>7480155</t>
  </si>
  <si>
    <t>דיסקונט מנפיקים אגח יד</t>
  </si>
  <si>
    <t>7480163</t>
  </si>
  <si>
    <t>דקסיה ישראל הנפקות אגח יא</t>
  </si>
  <si>
    <t>1134154</t>
  </si>
  <si>
    <t>מזרחי הנפקות 40</t>
  </si>
  <si>
    <t>2310167</t>
  </si>
  <si>
    <t>מזרחי הנפקות 41</t>
  </si>
  <si>
    <t>2310175</t>
  </si>
  <si>
    <t>מרכנתיל אגח ב</t>
  </si>
  <si>
    <t>1138205</t>
  </si>
  <si>
    <t>513686154</t>
  </si>
  <si>
    <t>עמידר אגח א</t>
  </si>
  <si>
    <t>1143585</t>
  </si>
  <si>
    <t>520017393</t>
  </si>
  <si>
    <t>אלביט א</t>
  </si>
  <si>
    <t>1119635</t>
  </si>
  <si>
    <t>520043027</t>
  </si>
  <si>
    <t>ביטחוניות</t>
  </si>
  <si>
    <t>דיסקונט התחייבות יא</t>
  </si>
  <si>
    <t>6910137</t>
  </si>
  <si>
    <t>נמלי ישראל אגח ג</t>
  </si>
  <si>
    <t>1145580</t>
  </si>
  <si>
    <t>פועלים הנפקות התח אגח יא</t>
  </si>
  <si>
    <t>1940410</t>
  </si>
  <si>
    <t>שטראוס אגח ה</t>
  </si>
  <si>
    <t>7460389</t>
  </si>
  <si>
    <t>520003781</t>
  </si>
  <si>
    <t>מזון</t>
  </si>
  <si>
    <t>אמות אגח ה</t>
  </si>
  <si>
    <t>1138114</t>
  </si>
  <si>
    <t>אמות אגח ז</t>
  </si>
  <si>
    <t>1162866</t>
  </si>
  <si>
    <t>בנק לאומי שה סדרה 201</t>
  </si>
  <si>
    <t>6040158</t>
  </si>
  <si>
    <t>גב ים ח*</t>
  </si>
  <si>
    <t>7590151</t>
  </si>
  <si>
    <t>1744984</t>
  </si>
  <si>
    <t>חשמל אגח 26</t>
  </si>
  <si>
    <t>6000202</t>
  </si>
  <si>
    <t>חשמל אגח 28</t>
  </si>
  <si>
    <t>6000228</t>
  </si>
  <si>
    <t>ישראכרט א*</t>
  </si>
  <si>
    <t>1157536</t>
  </si>
  <si>
    <t>510706153</t>
  </si>
  <si>
    <t>כיל אגח ז</t>
  </si>
  <si>
    <t>2810372</t>
  </si>
  <si>
    <t>520027830</t>
  </si>
  <si>
    <t>כיל ה</t>
  </si>
  <si>
    <t>2810299</t>
  </si>
  <si>
    <t>לאומי כ.התחייבות 400  COCO</t>
  </si>
  <si>
    <t>6040331</t>
  </si>
  <si>
    <t>סילברסטין אגח א*</t>
  </si>
  <si>
    <t>1145598</t>
  </si>
  <si>
    <t>1970336</t>
  </si>
  <si>
    <t>שופרסל אגח ה*</t>
  </si>
  <si>
    <t>7770209</t>
  </si>
  <si>
    <t>תעשיה אוירית אגח ג</t>
  </si>
  <si>
    <t>1127547</t>
  </si>
  <si>
    <t>520027194</t>
  </si>
  <si>
    <t>תעשיה אוירית אגח ד</t>
  </si>
  <si>
    <t>1133131</t>
  </si>
  <si>
    <t>בזק סדרה ט</t>
  </si>
  <si>
    <t>2300176</t>
  </si>
  <si>
    <t>ביג אג"ח סדרה ו</t>
  </si>
  <si>
    <t>1132521</t>
  </si>
  <si>
    <t>דה זראסאי אגח ג</t>
  </si>
  <si>
    <t>1137975</t>
  </si>
  <si>
    <t>דיסקונט התח יב  COCO</t>
  </si>
  <si>
    <t>6910160</t>
  </si>
  <si>
    <t>הראל הנפקות אגח טו</t>
  </si>
  <si>
    <t>1143130</t>
  </si>
  <si>
    <t>הראל הנפקות אגח יד</t>
  </si>
  <si>
    <t>1143122</t>
  </si>
  <si>
    <t>הראל הנפקות טז</t>
  </si>
  <si>
    <t>1157601</t>
  </si>
  <si>
    <t>הראל הנפקות יב</t>
  </si>
  <si>
    <t>1138163</t>
  </si>
  <si>
    <t>הראל הנפקות יג</t>
  </si>
  <si>
    <t>1138171</t>
  </si>
  <si>
    <t>ישרס אגח יד</t>
  </si>
  <si>
    <t>6130199</t>
  </si>
  <si>
    <t>כללביט אגח י</t>
  </si>
  <si>
    <t>1136068</t>
  </si>
  <si>
    <t>כללביט אגח יא</t>
  </si>
  <si>
    <t>1160647</t>
  </si>
  <si>
    <t>מבני תעשייה אגח טו</t>
  </si>
  <si>
    <t>2260420</t>
  </si>
  <si>
    <t>מבני תעשייה אגח טז</t>
  </si>
  <si>
    <t>2260438</t>
  </si>
  <si>
    <t>מנורה הון הת 4</t>
  </si>
  <si>
    <t>1135920</t>
  </si>
  <si>
    <t>פז נפט אגח ח*</t>
  </si>
  <si>
    <t>1162817</t>
  </si>
  <si>
    <t>פז נפט ד*</t>
  </si>
  <si>
    <t>1132505</t>
  </si>
  <si>
    <t>פז נפט ה*</t>
  </si>
  <si>
    <t>1139534</t>
  </si>
  <si>
    <t>פניקס הון אגח ד</t>
  </si>
  <si>
    <t>1133529</t>
  </si>
  <si>
    <t>פניקס הון אגח ח</t>
  </si>
  <si>
    <t>1139815</t>
  </si>
  <si>
    <t>פניקס הון אגח ט</t>
  </si>
  <si>
    <t>1155522</t>
  </si>
  <si>
    <t>פניקס הון אגח יא</t>
  </si>
  <si>
    <t>1159359</t>
  </si>
  <si>
    <t>קרסו אגח א</t>
  </si>
  <si>
    <t>1136464</t>
  </si>
  <si>
    <t>514065283</t>
  </si>
  <si>
    <t>קרסו אגח ג</t>
  </si>
  <si>
    <t>1141829</t>
  </si>
  <si>
    <t>שלמה אחזקות אגח יז</t>
  </si>
  <si>
    <t>1410299</t>
  </si>
  <si>
    <t>אלבר 14</t>
  </si>
  <si>
    <t>1132562</t>
  </si>
  <si>
    <t>512025891</t>
  </si>
  <si>
    <t>אלדן אגח ו</t>
  </si>
  <si>
    <t>1161678</t>
  </si>
  <si>
    <t>אלדן סדרה א</t>
  </si>
  <si>
    <t>1134840</t>
  </si>
  <si>
    <t>אלדן סדרה ב</t>
  </si>
  <si>
    <t>1138254</t>
  </si>
  <si>
    <t>אלדן סדרה ג</t>
  </si>
  <si>
    <t>1140813</t>
  </si>
  <si>
    <t>אלקטרה אגח ד*</t>
  </si>
  <si>
    <t>7390149</t>
  </si>
  <si>
    <t>520028911</t>
  </si>
  <si>
    <t>אלקטרה אגח ה*</t>
  </si>
  <si>
    <t>7390222</t>
  </si>
  <si>
    <t>יוניברסל אגח ב</t>
  </si>
  <si>
    <t>1141647</t>
  </si>
  <si>
    <t>511809071</t>
  </si>
  <si>
    <t>לייטסטון אגח א</t>
  </si>
  <si>
    <t>1133891</t>
  </si>
  <si>
    <t>1838682</t>
  </si>
  <si>
    <t>ממן אגח ב</t>
  </si>
  <si>
    <t>2380046</t>
  </si>
  <si>
    <t>520036435</t>
  </si>
  <si>
    <t>מנורה הון הת 5</t>
  </si>
  <si>
    <t>1143411</t>
  </si>
  <si>
    <t>ספנסר ג</t>
  </si>
  <si>
    <t>1147495</t>
  </si>
  <si>
    <t>1838863</t>
  </si>
  <si>
    <t>פרטנר     ד</t>
  </si>
  <si>
    <t>1118835</t>
  </si>
  <si>
    <t>520044314</t>
  </si>
  <si>
    <t>פרטנר ו</t>
  </si>
  <si>
    <t>1141415</t>
  </si>
  <si>
    <t>פתאל אגח ב*</t>
  </si>
  <si>
    <t>1150812</t>
  </si>
  <si>
    <t>512607888</t>
  </si>
  <si>
    <t>מלונאות ותיירות</t>
  </si>
  <si>
    <t>פתאל אגח ג*</t>
  </si>
  <si>
    <t>1161785</t>
  </si>
  <si>
    <t>קרסו אגח ב</t>
  </si>
  <si>
    <t>1139591</t>
  </si>
  <si>
    <t>שפיר אגח ב*</t>
  </si>
  <si>
    <t>1141951</t>
  </si>
  <si>
    <t>514892801</t>
  </si>
  <si>
    <t>מתכת ומוצרי בניה</t>
  </si>
  <si>
    <t>שפיר הנדסה אגח א*</t>
  </si>
  <si>
    <t>1136134</t>
  </si>
  <si>
    <t>אגוד הנפקות שה נד 2*</t>
  </si>
  <si>
    <t>1115286</t>
  </si>
  <si>
    <t>אול יר אגח 3</t>
  </si>
  <si>
    <t>1140136</t>
  </si>
  <si>
    <t>1841580</t>
  </si>
  <si>
    <t>אול יר אגח ה</t>
  </si>
  <si>
    <t>1143304</t>
  </si>
  <si>
    <t>איי די איי הנפקות 4</t>
  </si>
  <si>
    <t>1133099</t>
  </si>
  <si>
    <t>513910703</t>
  </si>
  <si>
    <t>איי די איי הנפקות 5</t>
  </si>
  <si>
    <t>1155878</t>
  </si>
  <si>
    <t>אנרג'יקס אגח א*</t>
  </si>
  <si>
    <t>1161751</t>
  </si>
  <si>
    <t>513901371</t>
  </si>
  <si>
    <t>סלקום אגח ט</t>
  </si>
  <si>
    <t>1132836</t>
  </si>
  <si>
    <t>סלקום אגח יב</t>
  </si>
  <si>
    <t>1143080</t>
  </si>
  <si>
    <t>סלקום יא</t>
  </si>
  <si>
    <t>1139252</t>
  </si>
  <si>
    <t>או.פי.סי אגח א*</t>
  </si>
  <si>
    <t>1141589</t>
  </si>
  <si>
    <t>514401702</t>
  </si>
  <si>
    <t>אנלייט אגח ו*</t>
  </si>
  <si>
    <t>7200173</t>
  </si>
  <si>
    <t>520041146</t>
  </si>
  <si>
    <t>בזן אגח 4</t>
  </si>
  <si>
    <t>2590362</t>
  </si>
  <si>
    <t>בזן אגח ה</t>
  </si>
  <si>
    <t>2590388</t>
  </si>
  <si>
    <t>בזן אגח י</t>
  </si>
  <si>
    <t>2590511</t>
  </si>
  <si>
    <t>דלשה קפיטל אגח ב</t>
  </si>
  <si>
    <t>1137314</t>
  </si>
  <si>
    <t>1888119</t>
  </si>
  <si>
    <t>טן דלק ג</t>
  </si>
  <si>
    <t>1131457</t>
  </si>
  <si>
    <t>511540809</t>
  </si>
  <si>
    <t>ilBBB+</t>
  </si>
  <si>
    <t>LUMIIT 3.275 01/31 01/26</t>
  </si>
  <si>
    <t>Baa2</t>
  </si>
  <si>
    <t>Moodys</t>
  </si>
  <si>
    <t>רילייטד אגח א</t>
  </si>
  <si>
    <t>1134923</t>
  </si>
  <si>
    <t>1849766</t>
  </si>
  <si>
    <t>ilBBB</t>
  </si>
  <si>
    <t>אנלייט אגח ה*</t>
  </si>
  <si>
    <t>7200116</t>
  </si>
  <si>
    <t>ישראמקו א*</t>
  </si>
  <si>
    <t>2320174</t>
  </si>
  <si>
    <t>550010003</t>
  </si>
  <si>
    <t>דלק קידוחים אגח א*</t>
  </si>
  <si>
    <t>4750089</t>
  </si>
  <si>
    <t>550013098</t>
  </si>
  <si>
    <t>תמר פטרוליום אגח א*</t>
  </si>
  <si>
    <t>1141332</t>
  </si>
  <si>
    <t>515334662</t>
  </si>
  <si>
    <t>תמר פטרוליום אגח ב*</t>
  </si>
  <si>
    <t>1143593</t>
  </si>
  <si>
    <t>בזן אגח ו</t>
  </si>
  <si>
    <t>2590396</t>
  </si>
  <si>
    <t>בזן אגח ט</t>
  </si>
  <si>
    <t>2590461</t>
  </si>
  <si>
    <t>DELEK &amp; AVNER TAMAR 5.082 2023</t>
  </si>
  <si>
    <t>IL0011321747</t>
  </si>
  <si>
    <t>בלומברג</t>
  </si>
  <si>
    <t>514914001</t>
  </si>
  <si>
    <t>ENERGY</t>
  </si>
  <si>
    <t>BBB-</t>
  </si>
  <si>
    <t>S&amp;P</t>
  </si>
  <si>
    <t>DELEK &amp; AVNER TAMAR 5.412 2025</t>
  </si>
  <si>
    <t>IL0011321820</t>
  </si>
  <si>
    <t>ISRAEL CHEMICALS 6.375 31/05/38</t>
  </si>
  <si>
    <t>IL0028103310</t>
  </si>
  <si>
    <t>TEVA 6 01/25 10/24</t>
  </si>
  <si>
    <t>XS2083962691</t>
  </si>
  <si>
    <t>520013954</t>
  </si>
  <si>
    <t>פארמה</t>
  </si>
  <si>
    <t>BB-</t>
  </si>
  <si>
    <t>CYBERARK SOFT 11/15/24</t>
  </si>
  <si>
    <t>US23248VAA35</t>
  </si>
  <si>
    <t>512291642</t>
  </si>
  <si>
    <t>Software &amp; Services</t>
  </si>
  <si>
    <t>INTEL 4.75 03/50</t>
  </si>
  <si>
    <t>US458140BM12</t>
  </si>
  <si>
    <t>Semiconductors &amp; Semiconductor Equipment</t>
  </si>
  <si>
    <t>INTEL 4.95 03/60</t>
  </si>
  <si>
    <t>US458140BN94</t>
  </si>
  <si>
    <t>Coca Cola 4.2 03/50</t>
  </si>
  <si>
    <t>US191216CQ13</t>
  </si>
  <si>
    <t>Food Beverage &amp; Tobacco</t>
  </si>
  <si>
    <t>A</t>
  </si>
  <si>
    <t>Walt Disney 4.7 03/2050</t>
  </si>
  <si>
    <t>US254687FS06</t>
  </si>
  <si>
    <t>Media</t>
  </si>
  <si>
    <t>BAXTER INTER 3.95 04/30</t>
  </si>
  <si>
    <t>US071813BW82</t>
  </si>
  <si>
    <t>Health Care Equipment &amp; Services</t>
  </si>
  <si>
    <t>A-</t>
  </si>
  <si>
    <t>COSCAST 3.75 04/40</t>
  </si>
  <si>
    <t>US20030NDH17</t>
  </si>
  <si>
    <t>SRENVX 4.5 24/44</t>
  </si>
  <si>
    <t>XS1108784510</t>
  </si>
  <si>
    <t>Insurance</t>
  </si>
  <si>
    <t>ZURNVX 5.125 06/48</t>
  </si>
  <si>
    <t>XS1795323952</t>
  </si>
  <si>
    <t>NAB 3.933 08/2034 08/29</t>
  </si>
  <si>
    <t>USG6S94TAB96</t>
  </si>
  <si>
    <t>Banks</t>
  </si>
  <si>
    <t>BBB+</t>
  </si>
  <si>
    <t>WESTPAC BANKING 4.11 07/34 07/29</t>
  </si>
  <si>
    <t>US961214EF61</t>
  </si>
  <si>
    <t>ABBVIE 4.45 05/46 06/46</t>
  </si>
  <si>
    <t>US00287YAW93</t>
  </si>
  <si>
    <t>ABIBB 5.55 01/49</t>
  </si>
  <si>
    <t>US03523TBV98</t>
  </si>
  <si>
    <t>BBB</t>
  </si>
  <si>
    <t>AT&amp;T 4.55 03/49 09/48</t>
  </si>
  <si>
    <t>US00206RDK59</t>
  </si>
  <si>
    <t>TELECOMMUNICATION SERVICES</t>
  </si>
  <si>
    <t>COMMONWEALTH BANK 3.61 9/34</t>
  </si>
  <si>
    <t>USQ2704MAA64</t>
  </si>
  <si>
    <t>CREDIT SUISSE 6.5 08/23</t>
  </si>
  <si>
    <t>XS0957135212</t>
  </si>
  <si>
    <t>FEDEX 5.1 01/44</t>
  </si>
  <si>
    <t>US31428XAW65</t>
  </si>
  <si>
    <t>Transportation</t>
  </si>
  <si>
    <t>PRU 4.5 PRUDENTIAL 09/47</t>
  </si>
  <si>
    <t>US744320AW24</t>
  </si>
  <si>
    <t>SRENVX 5.75 08/15/50 08/25</t>
  </si>
  <si>
    <t>XS1261170515</t>
  </si>
  <si>
    <t>AFLAC 3.6 04/30</t>
  </si>
  <si>
    <t>US001055BJ00</t>
  </si>
  <si>
    <t>ASHTEAD CAPITAL 4.25 11/29 11/27</t>
  </si>
  <si>
    <t>US045054AL70</t>
  </si>
  <si>
    <t>Other</t>
  </si>
  <si>
    <t>ASHTEAD CAPITAL 5.25 08/26 08/24</t>
  </si>
  <si>
    <t>US045054AH68</t>
  </si>
  <si>
    <t>AVGO 4.75 04/29</t>
  </si>
  <si>
    <t>US11135FAB76</t>
  </si>
  <si>
    <t>CROWN CASTLE 3.3 07/30</t>
  </si>
  <si>
    <t>US22822VAR24</t>
  </si>
  <si>
    <t>Real Estate</t>
  </si>
  <si>
    <t>DELL 5.3 01/29</t>
  </si>
  <si>
    <t>US24703DBA81</t>
  </si>
  <si>
    <t>Technology Hardware &amp; Equipment</t>
  </si>
  <si>
    <t>ETP 5.25 04/29</t>
  </si>
  <si>
    <t>US29278NAG88</t>
  </si>
  <si>
    <t>FSK 4.125 02/25</t>
  </si>
  <si>
    <t>US302635AE72</t>
  </si>
  <si>
    <t>Diversified Financials</t>
  </si>
  <si>
    <t>GOLDMAN SACHS 3.75 02/25 01/25</t>
  </si>
  <si>
    <t>US38147UAC18</t>
  </si>
  <si>
    <t>MERCK 2.875 06/29 06/79</t>
  </si>
  <si>
    <t>XS2011260705</t>
  </si>
  <si>
    <t>Pharmaceuticals &amp; Biotechnology</t>
  </si>
  <si>
    <t>Baa3</t>
  </si>
  <si>
    <t>MOLSON COORS 4.2 07/46 01/46</t>
  </si>
  <si>
    <t>US60871RAH30</t>
  </si>
  <si>
    <t>MOTOROLA SOLUTIONS 4.6 05/29 02/29</t>
  </si>
  <si>
    <t>US620076BN89</t>
  </si>
  <si>
    <t>NXP SEMICON 4.3 06/29</t>
  </si>
  <si>
    <t>US62954HAB42</t>
  </si>
  <si>
    <t>OWL ROCK 3.75 07/25</t>
  </si>
  <si>
    <t>US69121KAC80</t>
  </si>
  <si>
    <t>SYSCO CORP 5.95 04/30</t>
  </si>
  <si>
    <t>US871829BL07</t>
  </si>
  <si>
    <t>Food &amp; Staples Retailing</t>
  </si>
  <si>
    <t>TRPCN 5.3 03/77</t>
  </si>
  <si>
    <t>US89356BAC28</t>
  </si>
  <si>
    <t>UTILITIES</t>
  </si>
  <si>
    <t>TRPCN 5.875 08/76</t>
  </si>
  <si>
    <t>US89356BAB45</t>
  </si>
  <si>
    <t>VW 4.625 PERP 06/28</t>
  </si>
  <si>
    <t>XS1799939027</t>
  </si>
  <si>
    <t>Automobiles &amp; Components</t>
  </si>
  <si>
    <t>BAYNGR 3.125 11/79 11/27</t>
  </si>
  <si>
    <t>XS2077670342</t>
  </si>
  <si>
    <t>BB+</t>
  </si>
  <si>
    <t>CHCOCH 3.7 11/29</t>
  </si>
  <si>
    <t>US16412XAH89</t>
  </si>
  <si>
    <t>Ba1</t>
  </si>
  <si>
    <t>CHCOCH 7 6/30/24</t>
  </si>
  <si>
    <t>US16412XAD75</t>
  </si>
  <si>
    <t>CHENIERE CORPUS 5.125 06/27</t>
  </si>
  <si>
    <t>US16412XAG07</t>
  </si>
  <si>
    <t>CNC 4.625 12/29</t>
  </si>
  <si>
    <t>US15135BAS07</t>
  </si>
  <si>
    <t>CTXS 4.5 12/27</t>
  </si>
  <si>
    <t>US177376AE06</t>
  </si>
  <si>
    <t>ENBCN 6 01/27 01/77</t>
  </si>
  <si>
    <t>US29250NAN57</t>
  </si>
  <si>
    <t>HESM 5.125 06/28</t>
  </si>
  <si>
    <t>US428104AA14</t>
  </si>
  <si>
    <t>HOLCIM FIN 3 07/24</t>
  </si>
  <si>
    <t>XS1713466495</t>
  </si>
  <si>
    <t>MATERIALS</t>
  </si>
  <si>
    <t>PETROLEOS MEXICANOS 6.49 1/27 11/26</t>
  </si>
  <si>
    <t>USP78625DW03</t>
  </si>
  <si>
    <t>RBS 3.754 11/01/29 11/24</t>
  </si>
  <si>
    <t>US780097BM20</t>
  </si>
  <si>
    <t>SEAGATE 4.875 06/27</t>
  </si>
  <si>
    <t>US81180WAR25</t>
  </si>
  <si>
    <t>SOLVAY 4.25 04/03/2024</t>
  </si>
  <si>
    <t>BE6309987400</t>
  </si>
  <si>
    <t>SSE SSELN 4.75 9/77 06/22</t>
  </si>
  <si>
    <t>XS1572343744</t>
  </si>
  <si>
    <t>VERISIGN 4.625 05/23 05/18</t>
  </si>
  <si>
    <t>US92343EAF97</t>
  </si>
  <si>
    <t>VODAFONE 6.25 10/78 10/24</t>
  </si>
  <si>
    <t>XS1888180640</t>
  </si>
  <si>
    <t>CQP 4.5 10/29</t>
  </si>
  <si>
    <t>US16411QAE17</t>
  </si>
  <si>
    <t>BB</t>
  </si>
  <si>
    <t>EDF 3  PERP</t>
  </si>
  <si>
    <t>FR0013464922</t>
  </si>
  <si>
    <t>EDF 6 PREP 01/26</t>
  </si>
  <si>
    <t>FR0011401728</t>
  </si>
  <si>
    <t>Electricite De Franc 5 01/26</t>
  </si>
  <si>
    <t>FR0011697028</t>
  </si>
  <si>
    <t>MSCI 3.625 09/30 03/28</t>
  </si>
  <si>
    <t>US55354GAK67</t>
  </si>
  <si>
    <t>Ba2</t>
  </si>
  <si>
    <t>ALLISON TRANSM 5 10/24 10/21</t>
  </si>
  <si>
    <t>US019736AD97</t>
  </si>
  <si>
    <t>Ba3</t>
  </si>
  <si>
    <t>Century Link 4 02/27 02/25</t>
  </si>
  <si>
    <t>US156700BC99</t>
  </si>
  <si>
    <t>HCA 5.875 02/29</t>
  </si>
  <si>
    <t>US404119BW86</t>
  </si>
  <si>
    <t>NGLS 6.5 07/27</t>
  </si>
  <si>
    <t>US87612BBL53</t>
  </si>
  <si>
    <t>NGLS 6.875 01/29</t>
  </si>
  <si>
    <t>US87612BBN10</t>
  </si>
  <si>
    <t>SIRIUS 4.625 07/24</t>
  </si>
  <si>
    <t>US82967NBE76</t>
  </si>
  <si>
    <t>Commercial &amp; Professional Services</t>
  </si>
  <si>
    <t>SIRIUS XM 4.625 05/23 05/18</t>
  </si>
  <si>
    <t>US82967NAL29</t>
  </si>
  <si>
    <t>UNITED RENTALS NORTH 4 07/30</t>
  </si>
  <si>
    <t>US911365BN33</t>
  </si>
  <si>
    <t>Capital Goods</t>
  </si>
  <si>
    <t>CCO HOLDINGS 4.5 08/30 02/28</t>
  </si>
  <si>
    <t>US1248EPCE15</t>
  </si>
  <si>
    <t>B1</t>
  </si>
  <si>
    <t>CCO HOLDINGS 4.75 03/30 09/24</t>
  </si>
  <si>
    <t>US1248EPCD32</t>
  </si>
  <si>
    <t>TRANSOCEAN 7.75 10/24 10/20</t>
  </si>
  <si>
    <t>US893828AA14</t>
  </si>
  <si>
    <t>B</t>
  </si>
  <si>
    <t>AIA GROUP 3.375 04/30</t>
  </si>
  <si>
    <t>US00131LAJ44</t>
  </si>
  <si>
    <t>ANHEUSER BUSCH 3.7 04/40</t>
  </si>
  <si>
    <t>BE6320936287</t>
  </si>
  <si>
    <t>FS KKR CAPITAL 4.25 2/25 01/25</t>
  </si>
  <si>
    <t>US30313RAA77</t>
  </si>
  <si>
    <t>GENERAL DYNAMICS 4.25 04/50</t>
  </si>
  <si>
    <t>US369550BJ68</t>
  </si>
  <si>
    <t>LOWES 5.125 04/50</t>
  </si>
  <si>
    <t>US548661DW49</t>
  </si>
  <si>
    <t>Retailing</t>
  </si>
  <si>
    <t>McDonald`s 4.2 04/50</t>
  </si>
  <si>
    <t>US58013MFR07</t>
  </si>
  <si>
    <t>Hotels Restaurants &amp; Leisure</t>
  </si>
  <si>
    <t>Oracle 3.85 04/60</t>
  </si>
  <si>
    <t>US68389XBY04</t>
  </si>
  <si>
    <t>סה"כ תל אביב 35</t>
  </si>
  <si>
    <t>אורמת טכנולוגיות*</t>
  </si>
  <si>
    <t>1134402</t>
  </si>
  <si>
    <t>520036716</t>
  </si>
  <si>
    <t>איי.אפ.אפ</t>
  </si>
  <si>
    <t>1155019</t>
  </si>
  <si>
    <t>איירפורט סיטי</t>
  </si>
  <si>
    <t>1095835</t>
  </si>
  <si>
    <t>אלביט מערכות</t>
  </si>
  <si>
    <t>1081124</t>
  </si>
  <si>
    <t>אלקטרה*</t>
  </si>
  <si>
    <t>739037</t>
  </si>
  <si>
    <t>אמות</t>
  </si>
  <si>
    <t>1097278</t>
  </si>
  <si>
    <t>אנרגיאן נפט וגז</t>
  </si>
  <si>
    <t>1155290</t>
  </si>
  <si>
    <t>10758801</t>
  </si>
  <si>
    <t>בזק</t>
  </si>
  <si>
    <t>230011</t>
  </si>
  <si>
    <t>בינלאומי 5</t>
  </si>
  <si>
    <t>593038</t>
  </si>
  <si>
    <t>בתי זיקוק לנפט</t>
  </si>
  <si>
    <t>2590248</t>
  </si>
  <si>
    <t>דיסקונט</t>
  </si>
  <si>
    <t>691212</t>
  </si>
  <si>
    <t>דלק קדוחים*</t>
  </si>
  <si>
    <t>475020</t>
  </si>
  <si>
    <t>הפניקס 1</t>
  </si>
  <si>
    <t>767012</t>
  </si>
  <si>
    <t>הראל השקעות</t>
  </si>
  <si>
    <t>585018</t>
  </si>
  <si>
    <t>טאואר</t>
  </si>
  <si>
    <t>1082379</t>
  </si>
  <si>
    <t>520041997</t>
  </si>
  <si>
    <t>מוליכים למחצה</t>
  </si>
  <si>
    <t>טבע</t>
  </si>
  <si>
    <t>629014</t>
  </si>
  <si>
    <t>כיל</t>
  </si>
  <si>
    <t>281014</t>
  </si>
  <si>
    <t>לאומי</t>
  </si>
  <si>
    <t>604611</t>
  </si>
  <si>
    <t>מבני תעשיה</t>
  </si>
  <si>
    <t>226019</t>
  </si>
  <si>
    <t>מזרחי</t>
  </si>
  <si>
    <t>695437</t>
  </si>
  <si>
    <t>מליסרון*</t>
  </si>
  <si>
    <t>323014</t>
  </si>
  <si>
    <t>נייס</t>
  </si>
  <si>
    <t>273011</t>
  </si>
  <si>
    <t>520036872</t>
  </si>
  <si>
    <t>פועלים</t>
  </si>
  <si>
    <t>662577</t>
  </si>
  <si>
    <t>פריגו</t>
  </si>
  <si>
    <t>1130699</t>
  </si>
  <si>
    <t>529592</t>
  </si>
  <si>
    <t>קבוצת עזריאלי</t>
  </si>
  <si>
    <t>1119478</t>
  </si>
  <si>
    <t>שופרסל*</t>
  </si>
  <si>
    <t>777037</t>
  </si>
  <si>
    <t>שטראוס גרופ</t>
  </si>
  <si>
    <t>746016</t>
  </si>
  <si>
    <t>שפיר הנדסה*</t>
  </si>
  <si>
    <t>1133875</t>
  </si>
  <si>
    <t>סה"כ תל אביב 90</t>
  </si>
  <si>
    <t>או פי סי*</t>
  </si>
  <si>
    <t>1141571</t>
  </si>
  <si>
    <t>אזורים*</t>
  </si>
  <si>
    <t>715011</t>
  </si>
  <si>
    <t>איי די איי חברה לביטוח בעמ</t>
  </si>
  <si>
    <t>1129501</t>
  </si>
  <si>
    <t>אינרום תעשיות בניה*</t>
  </si>
  <si>
    <t>1132356</t>
  </si>
  <si>
    <t>515001659</t>
  </si>
  <si>
    <t>אלוט תקשורת*</t>
  </si>
  <si>
    <t>1099654</t>
  </si>
  <si>
    <t>512394776</t>
  </si>
  <si>
    <t>אנלייט אנרגיה*</t>
  </si>
  <si>
    <t>720011</t>
  </si>
  <si>
    <t>אנרגיקס*</t>
  </si>
  <si>
    <t>1123355</t>
  </si>
  <si>
    <t>אקויטל</t>
  </si>
  <si>
    <t>755017</t>
  </si>
  <si>
    <t>520030859</t>
  </si>
  <si>
    <t>ארד*</t>
  </si>
  <si>
    <t>1091651</t>
  </si>
  <si>
    <t>510007800</t>
  </si>
  <si>
    <t>אלקטרוניקה ואופטיקה</t>
  </si>
  <si>
    <t>גב ים 1*</t>
  </si>
  <si>
    <t>759019</t>
  </si>
  <si>
    <t>דמרי</t>
  </si>
  <si>
    <t>1090315</t>
  </si>
  <si>
    <t>511399388</t>
  </si>
  <si>
    <t>דנאל כא*</t>
  </si>
  <si>
    <t>314013</t>
  </si>
  <si>
    <t>520037565</t>
  </si>
  <si>
    <t>המלט*</t>
  </si>
  <si>
    <t>1080324</t>
  </si>
  <si>
    <t>520041575</t>
  </si>
  <si>
    <t>וואן תוכנה*</t>
  </si>
  <si>
    <t>161018</t>
  </si>
  <si>
    <t>520034695</t>
  </si>
  <si>
    <t>שירותי מידע</t>
  </si>
  <si>
    <t>חילן טק*</t>
  </si>
  <si>
    <t>1084698</t>
  </si>
  <si>
    <t>520039942</t>
  </si>
  <si>
    <t>ישראכרט*</t>
  </si>
  <si>
    <t>1157403</t>
  </si>
  <si>
    <t>ישראמקו*</t>
  </si>
  <si>
    <t>232017</t>
  </si>
  <si>
    <t>ישרס</t>
  </si>
  <si>
    <t>613034</t>
  </si>
  <si>
    <t>כלל ביטוח</t>
  </si>
  <si>
    <t>224014</t>
  </si>
  <si>
    <t>520036120</t>
  </si>
  <si>
    <t>מ.יוחננוף ובניו</t>
  </si>
  <si>
    <t>1161264</t>
  </si>
  <si>
    <t>511344186</t>
  </si>
  <si>
    <t>מגה אור</t>
  </si>
  <si>
    <t>1104488</t>
  </si>
  <si>
    <t>מטריקס*</t>
  </si>
  <si>
    <t>445015</t>
  </si>
  <si>
    <t>520039413</t>
  </si>
  <si>
    <t>מיטרוניקס*</t>
  </si>
  <si>
    <t>1091065</t>
  </si>
  <si>
    <t>511527202</t>
  </si>
  <si>
    <t>מנועי בית שמש*</t>
  </si>
  <si>
    <t>1081561</t>
  </si>
  <si>
    <t>520043480</t>
  </si>
  <si>
    <t>מנורה</t>
  </si>
  <si>
    <t>566018</t>
  </si>
  <si>
    <t>נובה</t>
  </si>
  <si>
    <t>1084557</t>
  </si>
  <si>
    <t>511812463</t>
  </si>
  <si>
    <t>נפטא*</t>
  </si>
  <si>
    <t>643015</t>
  </si>
  <si>
    <t>520020942</t>
  </si>
  <si>
    <t>סלקום CEL</t>
  </si>
  <si>
    <t>1101534</t>
  </si>
  <si>
    <t>סקופ*</t>
  </si>
  <si>
    <t>288019</t>
  </si>
  <si>
    <t>520037425</t>
  </si>
  <si>
    <t>ערד השקעות ופתוח תעשיה</t>
  </si>
  <si>
    <t>731018</t>
  </si>
  <si>
    <t>520025198</t>
  </si>
  <si>
    <t>פוקס ויזל</t>
  </si>
  <si>
    <t>1087022</t>
  </si>
  <si>
    <t>512157603</t>
  </si>
  <si>
    <t>פז נפט*</t>
  </si>
  <si>
    <t>1100007</t>
  </si>
  <si>
    <t>פלסאון תעשיות*</t>
  </si>
  <si>
    <t>1081603</t>
  </si>
  <si>
    <t>520042912</t>
  </si>
  <si>
    <t>פרטנר</t>
  </si>
  <si>
    <t>1083484</t>
  </si>
  <si>
    <t>קמהדע</t>
  </si>
  <si>
    <t>1094119</t>
  </si>
  <si>
    <t>511524605</t>
  </si>
  <si>
    <t>ביוטכנולוגיה</t>
  </si>
  <si>
    <t>קמטק</t>
  </si>
  <si>
    <t>1095264</t>
  </si>
  <si>
    <t>511235434</t>
  </si>
  <si>
    <t>קרור 1*</t>
  </si>
  <si>
    <t>621011</t>
  </si>
  <si>
    <t>520001546</t>
  </si>
  <si>
    <t>ריט 1*</t>
  </si>
  <si>
    <t>1098920</t>
  </si>
  <si>
    <t>רמי לוי</t>
  </si>
  <si>
    <t>1104249</t>
  </si>
  <si>
    <t>513770669</t>
  </si>
  <si>
    <t>רציו יהש*</t>
  </si>
  <si>
    <t>394015</t>
  </si>
  <si>
    <t>550012777</t>
  </si>
  <si>
    <t>אבגול*</t>
  </si>
  <si>
    <t>1100957</t>
  </si>
  <si>
    <t>510119068</t>
  </si>
  <si>
    <t>עץ נייר ודפוס</t>
  </si>
  <si>
    <t>אוארטי*</t>
  </si>
  <si>
    <t>1086230</t>
  </si>
  <si>
    <t>513057588</t>
  </si>
  <si>
    <t>אוברסיז*</t>
  </si>
  <si>
    <t>1139617</t>
  </si>
  <si>
    <t>510490071</t>
  </si>
  <si>
    <t>אוריין*</t>
  </si>
  <si>
    <t>1103506</t>
  </si>
  <si>
    <t>511068256</t>
  </si>
  <si>
    <t>אילקס מדיקל</t>
  </si>
  <si>
    <t>1080753</t>
  </si>
  <si>
    <t>520042219</t>
  </si>
  <si>
    <t>איתמר מדיקל</t>
  </si>
  <si>
    <t>1102458</t>
  </si>
  <si>
    <t>512434218</t>
  </si>
  <si>
    <t>מכשור רפואי</t>
  </si>
  <si>
    <t>אלספק*</t>
  </si>
  <si>
    <t>1090364</t>
  </si>
  <si>
    <t>511297541</t>
  </si>
  <si>
    <t>חשמל</t>
  </si>
  <si>
    <t>אלרון</t>
  </si>
  <si>
    <t>749077</t>
  </si>
  <si>
    <t>520028036</t>
  </si>
  <si>
    <t>אמיליה פיתוח</t>
  </si>
  <si>
    <t>589010</t>
  </si>
  <si>
    <t>520014846</t>
  </si>
  <si>
    <t>אמנת*</t>
  </si>
  <si>
    <t>654012</t>
  </si>
  <si>
    <t>520040833</t>
  </si>
  <si>
    <t>אפקון החזקות*</t>
  </si>
  <si>
    <t>578013</t>
  </si>
  <si>
    <t>520033473</t>
  </si>
  <si>
    <t>אפריקה ישראל מגורים*</t>
  </si>
  <si>
    <t>1097948</t>
  </si>
  <si>
    <t>520034760</t>
  </si>
  <si>
    <t>אפריקה תעשיות*</t>
  </si>
  <si>
    <t>800011</t>
  </si>
  <si>
    <t>520026618</t>
  </si>
  <si>
    <t>אקסלנז*</t>
  </si>
  <si>
    <t>1104868</t>
  </si>
  <si>
    <t>513821504</t>
  </si>
  <si>
    <t>בריל*</t>
  </si>
  <si>
    <t>399014</t>
  </si>
  <si>
    <t>520038647</t>
  </si>
  <si>
    <t>ברנמילר*</t>
  </si>
  <si>
    <t>1141530</t>
  </si>
  <si>
    <t>514720374</t>
  </si>
  <si>
    <t>גולן פלסטיק*</t>
  </si>
  <si>
    <t>1091933</t>
  </si>
  <si>
    <t>513029975</t>
  </si>
  <si>
    <t>גניגר*</t>
  </si>
  <si>
    <t>1095892</t>
  </si>
  <si>
    <t>512416991</t>
  </si>
  <si>
    <t>גנריישן*</t>
  </si>
  <si>
    <t>1156926</t>
  </si>
  <si>
    <t>515846558</t>
  </si>
  <si>
    <t>דלק תמלוגים*</t>
  </si>
  <si>
    <t>1129493</t>
  </si>
  <si>
    <t>514837111</t>
  </si>
  <si>
    <t>זנלכל*</t>
  </si>
  <si>
    <t>130013</t>
  </si>
  <si>
    <t>520034208</t>
  </si>
  <si>
    <t>לודן*</t>
  </si>
  <si>
    <t>1081439</t>
  </si>
  <si>
    <t>520043381</t>
  </si>
  <si>
    <t>לוינשטין*</t>
  </si>
  <si>
    <t>573014</t>
  </si>
  <si>
    <t>520033424</t>
  </si>
  <si>
    <t>מדטכניקה*</t>
  </si>
  <si>
    <t>253013</t>
  </si>
  <si>
    <t>520036195</t>
  </si>
  <si>
    <t>מהדרין</t>
  </si>
  <si>
    <t>686014</t>
  </si>
  <si>
    <t>520018482</t>
  </si>
  <si>
    <t>מנדלסון תשתיות ותעשיות בעמ*</t>
  </si>
  <si>
    <t>1129444</t>
  </si>
  <si>
    <t>513660373</t>
  </si>
  <si>
    <t>מניבים ריט</t>
  </si>
  <si>
    <t>1140573</t>
  </si>
  <si>
    <t>משביר לצרכן</t>
  </si>
  <si>
    <t>1104959</t>
  </si>
  <si>
    <t>513389270</t>
  </si>
  <si>
    <t>נובולוג*</t>
  </si>
  <si>
    <t>1140151</t>
  </si>
  <si>
    <t>510475312</t>
  </si>
  <si>
    <t>על בד*</t>
  </si>
  <si>
    <t>625012</t>
  </si>
  <si>
    <t>520040205</t>
  </si>
  <si>
    <t>פלאזה סנטרס</t>
  </si>
  <si>
    <t>1109917</t>
  </si>
  <si>
    <t>33248324</t>
  </si>
  <si>
    <t>פלסטופיל*</t>
  </si>
  <si>
    <t>1092840</t>
  </si>
  <si>
    <t>513681247</t>
  </si>
  <si>
    <t>פלרם*</t>
  </si>
  <si>
    <t>644013</t>
  </si>
  <si>
    <t>520039843</t>
  </si>
  <si>
    <t>פנינסולה*</t>
  </si>
  <si>
    <t>333013</t>
  </si>
  <si>
    <t>520033713</t>
  </si>
  <si>
    <t>קו מנחה*</t>
  </si>
  <si>
    <t>271015</t>
  </si>
  <si>
    <t>520036997</t>
  </si>
  <si>
    <t>קליל*</t>
  </si>
  <si>
    <t>797035</t>
  </si>
  <si>
    <t>520032442</t>
  </si>
  <si>
    <t>קסטרו</t>
  </si>
  <si>
    <t>280016</t>
  </si>
  <si>
    <t>520037649</t>
  </si>
  <si>
    <t>רבל אי.סי.אס בעמ*</t>
  </si>
  <si>
    <t>1103878</t>
  </si>
  <si>
    <t>513506329</t>
  </si>
  <si>
    <t>ריט אזורים*</t>
  </si>
  <si>
    <t>1162775</t>
  </si>
  <si>
    <t>516117181</t>
  </si>
  <si>
    <t>רם און*</t>
  </si>
  <si>
    <t>1090943</t>
  </si>
  <si>
    <t>512776964</t>
  </si>
  <si>
    <t>תדיר גן</t>
  </si>
  <si>
    <t>1090141</t>
  </si>
  <si>
    <t>511870891</t>
  </si>
  <si>
    <t>תמר פטרוליום*</t>
  </si>
  <si>
    <t>1141357</t>
  </si>
  <si>
    <t>ALLOT COMMUNICATIONS LTD*</t>
  </si>
  <si>
    <t>IL0010996549</t>
  </si>
  <si>
    <t>NASDAQ</t>
  </si>
  <si>
    <t>CAESAR STONE SDO</t>
  </si>
  <si>
    <t>IL0011259137</t>
  </si>
  <si>
    <t>511439507</t>
  </si>
  <si>
    <t>CAMTEK</t>
  </si>
  <si>
    <t>IL0010952641</t>
  </si>
  <si>
    <t>CHECK POINT SOFTWARE TECH</t>
  </si>
  <si>
    <t>IL0010824113</t>
  </si>
  <si>
    <t>520042821</t>
  </si>
  <si>
    <t>CYBERARK SOFTWARE</t>
  </si>
  <si>
    <t>IL0011334468</t>
  </si>
  <si>
    <t>ELBIT SYSTEMS LTD</t>
  </si>
  <si>
    <t>IL0010811243</t>
  </si>
  <si>
    <t>ELLOMAY CAPITAL LTD</t>
  </si>
  <si>
    <t>IL0010826357</t>
  </si>
  <si>
    <t>NYSE</t>
  </si>
  <si>
    <t>520039868</t>
  </si>
  <si>
    <t>ENERGEAN OIL &amp; GAS</t>
  </si>
  <si>
    <t>GB00BG12Y042</t>
  </si>
  <si>
    <t>FIVERR INTERNATIONAL LTD</t>
  </si>
  <si>
    <t>IL0011582033</t>
  </si>
  <si>
    <t>514440874</t>
  </si>
  <si>
    <t>INTL FLAVORS AND FRAGRANCES</t>
  </si>
  <si>
    <t>US4595061015</t>
  </si>
  <si>
    <t>ITURAN LOCATION AND CONTROL</t>
  </si>
  <si>
    <t>IL0010818685</t>
  </si>
  <si>
    <t>520043811</t>
  </si>
  <si>
    <t>KAMADA LTD</t>
  </si>
  <si>
    <t>IL0010941198</t>
  </si>
  <si>
    <t>KORNIT DIGITAL LTD</t>
  </si>
  <si>
    <t>IL0011216723</t>
  </si>
  <si>
    <t>513195420</t>
  </si>
  <si>
    <t>MediWound Ltd*</t>
  </si>
  <si>
    <t>IL0011316309</t>
  </si>
  <si>
    <t>512894940</t>
  </si>
  <si>
    <t>MELLANOX TECHNOLOGIES LTD</t>
  </si>
  <si>
    <t>IL0011017329</t>
  </si>
  <si>
    <t>512763285</t>
  </si>
  <si>
    <t>NICE</t>
  </si>
  <si>
    <t>US6536561086</t>
  </si>
  <si>
    <t>NOVA MEASURING INSTRUMENTS</t>
  </si>
  <si>
    <t>IL0010845571</t>
  </si>
  <si>
    <t>ORMAT TECHNOLOGIES INC*</t>
  </si>
  <si>
    <t>US6866881021</t>
  </si>
  <si>
    <t>PARTNER COMMUNICATIONS ADR</t>
  </si>
  <si>
    <t>US70211M1099</t>
  </si>
  <si>
    <t>PERRIGO CO</t>
  </si>
  <si>
    <t>IE00BGH1M568</t>
  </si>
  <si>
    <t>REDHILL BIOPHARMA LTD ADR</t>
  </si>
  <si>
    <t>US7574681034</t>
  </si>
  <si>
    <t>514304005</t>
  </si>
  <si>
    <t>SOL GEL TECHNOLOGIES LTD</t>
  </si>
  <si>
    <t>IL0011417206</t>
  </si>
  <si>
    <t>512544693</t>
  </si>
  <si>
    <t>SOLAREDGE TECHNOLOGIES</t>
  </si>
  <si>
    <t>US83417M1045</t>
  </si>
  <si>
    <t>513865329</t>
  </si>
  <si>
    <t>TEVA PHARMACEUTICAL SP ADR</t>
  </si>
  <si>
    <t>US8816242098</t>
  </si>
  <si>
    <t>TOWER SEMICONDUCTOR LTD</t>
  </si>
  <si>
    <t>IL0010823792</t>
  </si>
  <si>
    <t>TUFIN SOFTWARE TECHNOLOGIES</t>
  </si>
  <si>
    <t>IL0011571556</t>
  </si>
  <si>
    <t>513627398</t>
  </si>
  <si>
    <t>UROGEN PHARMA</t>
  </si>
  <si>
    <t>IL0011407140</t>
  </si>
  <si>
    <t>513537621</t>
  </si>
  <si>
    <t>VERINT SYSTEMS</t>
  </si>
  <si>
    <t>US92343X1000</t>
  </si>
  <si>
    <t>512704867</t>
  </si>
  <si>
    <t>WIX.COM LTD</t>
  </si>
  <si>
    <t>IL0011301780</t>
  </si>
  <si>
    <t>513881177</t>
  </si>
  <si>
    <t>ABB LTD REG</t>
  </si>
  <si>
    <t>CH0012221716</t>
  </si>
  <si>
    <t>פרנק שווצרי</t>
  </si>
  <si>
    <t>ADIDAS AG</t>
  </si>
  <si>
    <t>DE000A1EWWW0</t>
  </si>
  <si>
    <t>Consumer Durables &amp; Apparel</t>
  </si>
  <si>
    <t>ADO PROPERTIES</t>
  </si>
  <si>
    <t>LU1250154413</t>
  </si>
  <si>
    <t>AIRBUS</t>
  </si>
  <si>
    <t>NL0000235190</t>
  </si>
  <si>
    <t>ALIBABA GROUP HOLDING_SP ADR</t>
  </si>
  <si>
    <t>US01609W1027</t>
  </si>
  <si>
    <t>ALPHABET INC CL C</t>
  </si>
  <si>
    <t>US02079K1079</t>
  </si>
  <si>
    <t>AMAZON.COM INC</t>
  </si>
  <si>
    <t>US0231351067</t>
  </si>
  <si>
    <t>AMERICAN EXPRESS</t>
  </si>
  <si>
    <t>US0258161092</t>
  </si>
  <si>
    <t>AMERICAN TOWER</t>
  </si>
  <si>
    <t>US03027X1000</t>
  </si>
  <si>
    <t>APPLE INC</t>
  </si>
  <si>
    <t>US0378331005</t>
  </si>
  <si>
    <t>AROUNDTOWN</t>
  </si>
  <si>
    <t>LU1673108939</t>
  </si>
  <si>
    <t>ASML HOLDING NV</t>
  </si>
  <si>
    <t>NL0010273215</t>
  </si>
  <si>
    <t>CARREFOUR SA</t>
  </si>
  <si>
    <t>FR0000120172</t>
  </si>
  <si>
    <t>CATERPILLAR INC</t>
  </si>
  <si>
    <t>US1491231015</t>
  </si>
  <si>
    <t>CISCO SYSTEMS</t>
  </si>
  <si>
    <t>US17275R1023</t>
  </si>
  <si>
    <t>COSTCO WHOLESALE</t>
  </si>
  <si>
    <t>US22160K1051</t>
  </si>
  <si>
    <t>CROWN CASTLE INTL CORP</t>
  </si>
  <si>
    <t>US22822V1017</t>
  </si>
  <si>
    <t>DEUTSCHE POST AG REG</t>
  </si>
  <si>
    <t>DE0005552004</t>
  </si>
  <si>
    <t>DOLLAR GENERAL</t>
  </si>
  <si>
    <t>US2566771059</t>
  </si>
  <si>
    <t>DOMINO`S PIZZA INC</t>
  </si>
  <si>
    <t>US25754A2015</t>
  </si>
  <si>
    <t>EIFFAGE</t>
  </si>
  <si>
    <t>FR0000130452</t>
  </si>
  <si>
    <t>EQUINIX</t>
  </si>
  <si>
    <t>US29444U7000</t>
  </si>
  <si>
    <t>ERICSSON LM B SHS</t>
  </si>
  <si>
    <t>SE0000108656</t>
  </si>
  <si>
    <t>ESTEE LAUDER COMPANIES CL A</t>
  </si>
  <si>
    <t>US5184391044</t>
  </si>
  <si>
    <t>Household &amp; Personal Products</t>
  </si>
  <si>
    <t>FACEBOOK INC A</t>
  </si>
  <si>
    <t>US30303M1027</t>
  </si>
  <si>
    <t>FERROVIAL SA</t>
  </si>
  <si>
    <t>ES0118900010</t>
  </si>
  <si>
    <t>BME</t>
  </si>
  <si>
    <t>HENNES &amp; MAURITZ AB B SHS</t>
  </si>
  <si>
    <t>SE0000106270</t>
  </si>
  <si>
    <t>HOME DEPOT INC</t>
  </si>
  <si>
    <t>US4370761029</t>
  </si>
  <si>
    <t>INTEL CORP</t>
  </si>
  <si>
    <t>US4581401001</t>
  </si>
  <si>
    <t>KERING</t>
  </si>
  <si>
    <t>FR0000121485</t>
  </si>
  <si>
    <t>LEVI STRAUSS &amp; CO  CLASS A</t>
  </si>
  <si>
    <t>US52736R1023</t>
  </si>
  <si>
    <t>LOCKHEED MARTIN CORP</t>
  </si>
  <si>
    <t>US5398301094</t>
  </si>
  <si>
    <t>LOREAL</t>
  </si>
  <si>
    <t>FR0000120321</t>
  </si>
  <si>
    <t>LULULEMON ATHLETICA INC</t>
  </si>
  <si>
    <t>US5500211090</t>
  </si>
  <si>
    <t>LVMH MOET HENNESSY LOUIS VUI</t>
  </si>
  <si>
    <t>FR0000121014</t>
  </si>
  <si>
    <t>MASTERCARD INC CLASS A</t>
  </si>
  <si>
    <t>US57636Q1040</t>
  </si>
  <si>
    <t>MCDONALDS</t>
  </si>
  <si>
    <t>US5801351017</t>
  </si>
  <si>
    <t>MICROSOFT CORP</t>
  </si>
  <si>
    <t>US5949181045</t>
  </si>
  <si>
    <t>MOODY`S</t>
  </si>
  <si>
    <t>US6153691059</t>
  </si>
  <si>
    <t>NESTLE SA REG</t>
  </si>
  <si>
    <t>CH0038863350</t>
  </si>
  <si>
    <t>NETFLIX INC</t>
  </si>
  <si>
    <t>US64110L1061</t>
  </si>
  <si>
    <t>NEXT PLC</t>
  </si>
  <si>
    <t>GB0032089863</t>
  </si>
  <si>
    <t>NIKE INC CL B</t>
  </si>
  <si>
    <t>US6541061031</t>
  </si>
  <si>
    <t>NOKIA OYJ</t>
  </si>
  <si>
    <t>FI0009000681</t>
  </si>
  <si>
    <t>NUTRIEN LTD</t>
  </si>
  <si>
    <t>CA67077M1086</t>
  </si>
  <si>
    <t>NVIDIA CORP</t>
  </si>
  <si>
    <t>US67066G1040</t>
  </si>
  <si>
    <t>OWL ROCK CAPITAL</t>
  </si>
  <si>
    <t>US69121K1043</t>
  </si>
  <si>
    <t>PALO ALTO NETWORKS</t>
  </si>
  <si>
    <t>US6974351057</t>
  </si>
  <si>
    <t>PAYPAL HOLDINGS INC</t>
  </si>
  <si>
    <t>US70450Y1038</t>
  </si>
  <si>
    <t>PROLOGIS INC</t>
  </si>
  <si>
    <t>US74340W1036</t>
  </si>
  <si>
    <t>ROSS STORES</t>
  </si>
  <si>
    <t>US7782961038</t>
  </si>
  <si>
    <t>S&amp;P GLOBAL</t>
  </si>
  <si>
    <t>US78409V1044</t>
  </si>
  <si>
    <t>SAMSUNG ELECTR GDR REG</t>
  </si>
  <si>
    <t>US7960508882</t>
  </si>
  <si>
    <t>SAP AG</t>
  </si>
  <si>
    <t>DE0007164600</t>
  </si>
  <si>
    <t>SEGRO</t>
  </si>
  <si>
    <t>GB00B5ZN1N88</t>
  </si>
  <si>
    <t>SIEMENS AG REG</t>
  </si>
  <si>
    <t>DE0007236101</t>
  </si>
  <si>
    <t>STARBUCKS CORP</t>
  </si>
  <si>
    <t>US8552441094</t>
  </si>
  <si>
    <t>TARGET CORP</t>
  </si>
  <si>
    <t>US87612E1064</t>
  </si>
  <si>
    <t>TESCO PLC</t>
  </si>
  <si>
    <t>GB0008847096</t>
  </si>
  <si>
    <t>THALES SA</t>
  </si>
  <si>
    <t>FR0000121329</t>
  </si>
  <si>
    <t>TJX COMPANIES INC</t>
  </si>
  <si>
    <t>US8725401090</t>
  </si>
  <si>
    <t>UNITED PARCEL SERVICE CL B</t>
  </si>
  <si>
    <t>US9113121068</t>
  </si>
  <si>
    <t>VARONIS SYSTEMS</t>
  </si>
  <si>
    <t>US9222801022</t>
  </si>
  <si>
    <t>VINCI SA</t>
  </si>
  <si>
    <t>FR0000125486</t>
  </si>
  <si>
    <t>VISA</t>
  </si>
  <si>
    <t>US92826C8394</t>
  </si>
  <si>
    <t>WAL MART STORES INC</t>
  </si>
  <si>
    <t>US9311421039</t>
  </si>
  <si>
    <t>YUM CHINA HOLDING INC</t>
  </si>
  <si>
    <t>US98850P1093</t>
  </si>
  <si>
    <t>הראל סל כשר תל אביב 125</t>
  </si>
  <si>
    <t>1155340</t>
  </si>
  <si>
    <t>514103811</t>
  </si>
  <si>
    <t>מניות</t>
  </si>
  <si>
    <t>הראל סל תא 125</t>
  </si>
  <si>
    <t>1148899</t>
  </si>
  <si>
    <t>הראל סל תא בנקים</t>
  </si>
  <si>
    <t>1148949</t>
  </si>
  <si>
    <t>פסגות ETF כש תא 125</t>
  </si>
  <si>
    <t>1155324</t>
  </si>
  <si>
    <t>513464289</t>
  </si>
  <si>
    <t>פסגות ETF תא צמיחה</t>
  </si>
  <si>
    <t>1148782</t>
  </si>
  <si>
    <t>פסגות ETF תל אביב 125</t>
  </si>
  <si>
    <t>1148808</t>
  </si>
  <si>
    <t>פסגות סל בנקים סדרה 1</t>
  </si>
  <si>
    <t>1148774</t>
  </si>
  <si>
    <t>קסם ETF כשרה תא 125</t>
  </si>
  <si>
    <t>1155365</t>
  </si>
  <si>
    <t>520041989</t>
  </si>
  <si>
    <t>קסם תא בנקים</t>
  </si>
  <si>
    <t>1146430</t>
  </si>
  <si>
    <t>קסם תא125</t>
  </si>
  <si>
    <t>1146356</t>
  </si>
  <si>
    <t>תכלית סל כש תא 125</t>
  </si>
  <si>
    <t>1155373</t>
  </si>
  <si>
    <t>513540310</t>
  </si>
  <si>
    <t>תכלית תא 125</t>
  </si>
  <si>
    <t>1143718</t>
  </si>
  <si>
    <t>תכלית תא 35</t>
  </si>
  <si>
    <t>1143700</t>
  </si>
  <si>
    <t>תכלית תא בנקים</t>
  </si>
  <si>
    <t>1143726</t>
  </si>
  <si>
    <t>הראל סל כשרה תל בונד 60</t>
  </si>
  <si>
    <t>1155092</t>
  </si>
  <si>
    <t>אג"ח</t>
  </si>
  <si>
    <t>הראל סל כשרה תל בונד שקלי</t>
  </si>
  <si>
    <t>1155191</t>
  </si>
  <si>
    <t>הראל סל תלבונד 20</t>
  </si>
  <si>
    <t>1150440</t>
  </si>
  <si>
    <t>הראל סל תלבונד 40</t>
  </si>
  <si>
    <t>1150499</t>
  </si>
  <si>
    <t>הראל סל תלבונד 60</t>
  </si>
  <si>
    <t>1150473</t>
  </si>
  <si>
    <t>הראל סל תלבונד שקלי</t>
  </si>
  <si>
    <t>1150523</t>
  </si>
  <si>
    <t>פסגות ETF כש תלבונד 60</t>
  </si>
  <si>
    <t>1155076</t>
  </si>
  <si>
    <t>פסגות ETF תל בונד 60</t>
  </si>
  <si>
    <t>1148006</t>
  </si>
  <si>
    <t>פסגות ETF תל בונד שקלי כשר</t>
  </si>
  <si>
    <t>1155175</t>
  </si>
  <si>
    <t>פסגות ETF תלבונד 20</t>
  </si>
  <si>
    <t>1147958</t>
  </si>
  <si>
    <t>פסגות ETF תלבונד 40</t>
  </si>
  <si>
    <t>1147974</t>
  </si>
  <si>
    <t>פסגות ETF תלבונד שקלי</t>
  </si>
  <si>
    <t>1148261</t>
  </si>
  <si>
    <t>קסם  ETF כשרה תל בונד שקלי</t>
  </si>
  <si>
    <t>1155159</t>
  </si>
  <si>
    <t>קסם ETF כשרה תל בונד 60</t>
  </si>
  <si>
    <t>1155126</t>
  </si>
  <si>
    <t>קסם ETF תלבונד 20</t>
  </si>
  <si>
    <t>1145960</t>
  </si>
  <si>
    <t>קסם ETF תלבונד 40</t>
  </si>
  <si>
    <t>1146216</t>
  </si>
  <si>
    <t>קסם ETF תלבונד 60</t>
  </si>
  <si>
    <t>1146232</t>
  </si>
  <si>
    <t>קסם ETF תלבונד שקלי</t>
  </si>
  <si>
    <t>1146414</t>
  </si>
  <si>
    <t>תכלית סל כש תלבונד שקלי</t>
  </si>
  <si>
    <t>1155183</t>
  </si>
  <si>
    <t>תכלית סל תלבונד 20</t>
  </si>
  <si>
    <t>1143791</t>
  </si>
  <si>
    <t>תכלית סל תלבונד 40</t>
  </si>
  <si>
    <t>1145093</t>
  </si>
  <si>
    <t>תכלית סל תלבונד 60</t>
  </si>
  <si>
    <t>1145101</t>
  </si>
  <si>
    <t>תכלית סל תלבונד שקלי</t>
  </si>
  <si>
    <t>1145184</t>
  </si>
  <si>
    <t>AMUNDI ETF MSCI EMERGING MAR</t>
  </si>
  <si>
    <t>LU1681045453</t>
  </si>
  <si>
    <t>AMUNDI INDEX MSCI EM UCITS</t>
  </si>
  <si>
    <t>LU1437017350</t>
  </si>
  <si>
    <t>COMM SERV SELECT SECTOR SPDR</t>
  </si>
  <si>
    <t>US81369Y8527</t>
  </si>
  <si>
    <t>CONSUMER STAPLES SPDR</t>
  </si>
  <si>
    <t>US81369Y3080</t>
  </si>
  <si>
    <t>DAIWA ETF TOPIX</t>
  </si>
  <si>
    <t>JP3027620008</t>
  </si>
  <si>
    <t>HEALTH CARE SELECT SECTOR</t>
  </si>
  <si>
    <t>US81369Y2090</t>
  </si>
  <si>
    <t>HORIZONS S&amp;P/TSX 60 INDEX</t>
  </si>
  <si>
    <t>CA44056G1054</t>
  </si>
  <si>
    <t>I SHARES MSCI CHINA A</t>
  </si>
  <si>
    <t>IE00BQT3WG13</t>
  </si>
  <si>
    <t>INDUSTRIAL SELECT SECT SPDR</t>
  </si>
  <si>
    <t>US81369Y7040</t>
  </si>
  <si>
    <t>INVESCO CHINA TECHNOLOGY ETF</t>
  </si>
  <si>
    <t>US46138E8003</t>
  </si>
  <si>
    <t>ISH MSCI USA ESG EHNCD USD D</t>
  </si>
  <si>
    <t>IE00BHZPJ890</t>
  </si>
  <si>
    <t>ISHARE EUR 600 AUTO&amp;PARTS DE</t>
  </si>
  <si>
    <t>DE000A0Q4R28</t>
  </si>
  <si>
    <t>ISHARES CORE EM IMI ACC</t>
  </si>
  <si>
    <t>IE00BKM4GZ66</t>
  </si>
  <si>
    <t>ISHARES CORE MSCI CH IND ETF</t>
  </si>
  <si>
    <t>HK2801040828</t>
  </si>
  <si>
    <t>HKSE</t>
  </si>
  <si>
    <t>ISHARES CORE MSCI EURPOE</t>
  </si>
  <si>
    <t>IE00B1YZSC51</t>
  </si>
  <si>
    <t>ISHARES CORE S&amp;P 500 UCITS ETF</t>
  </si>
  <si>
    <t>IE00B5BMR087</t>
  </si>
  <si>
    <t>ISHARES CORE S&amp;P MIDCAP ETF</t>
  </si>
  <si>
    <t>US4642875078</t>
  </si>
  <si>
    <t>ISHARES CRNCY HEDGD MSCI EM</t>
  </si>
  <si>
    <t>US46434G5099</t>
  </si>
  <si>
    <t>ISHARES CURR HEDGED MSCI JAPAN</t>
  </si>
  <si>
    <t>US46434V8862</t>
  </si>
  <si>
    <t>ISHARES DJ CONSRU</t>
  </si>
  <si>
    <t>US4642887529</t>
  </si>
  <si>
    <t>ISHARES EUR600 INSURANCE (DE)</t>
  </si>
  <si>
    <t>DE000A0H08K7</t>
  </si>
  <si>
    <t>ISHARES MSCI CHINA ETF</t>
  </si>
  <si>
    <t>US46429B6719</t>
  </si>
  <si>
    <t>ISHARES RUSSELL 2000</t>
  </si>
  <si>
    <t>US4642876555</t>
  </si>
  <si>
    <t>ISHARES S&amp;P HEALTH CARE</t>
  </si>
  <si>
    <t>IE00B43HR379</t>
  </si>
  <si>
    <t>ISHARES S&amp;P NA TECH SOFT IF</t>
  </si>
  <si>
    <t>US4642875151</t>
  </si>
  <si>
    <t>ISHR EUR600 IND GDS&amp;SERV (DE)</t>
  </si>
  <si>
    <t>DE000A0H08J9</t>
  </si>
  <si>
    <t>KRANESHARES CSI CHINA INTERNET</t>
  </si>
  <si>
    <t>US5007673065</t>
  </si>
  <si>
    <t>LYXOR ETF S&amp;P 500</t>
  </si>
  <si>
    <t>LU0496786657</t>
  </si>
  <si>
    <t>LYXOR EURSTX600 HALTHCARE</t>
  </si>
  <si>
    <t>LU1834986900</t>
  </si>
  <si>
    <t>LYXOR STOXX BASIC RSRCES</t>
  </si>
  <si>
    <t>LU1834983550</t>
  </si>
  <si>
    <t>MARKET VECTORS SEMICONDUCTOR</t>
  </si>
  <si>
    <t>US92189F6768</t>
  </si>
  <si>
    <t>SOURCE S&amp;P 500 UCITS ETF</t>
  </si>
  <si>
    <t>IE00B3YCGJ38</t>
  </si>
  <si>
    <t>SPDR MSCI EUROPE CONSUMER ST</t>
  </si>
  <si>
    <t>IE00BKWQ0D84</t>
  </si>
  <si>
    <t>SPDR S&amp;P 500 ETF TRUST</t>
  </si>
  <si>
    <t>US78462F1030</t>
  </si>
  <si>
    <t>SPDR S&amp;P US CON STAP SELECT</t>
  </si>
  <si>
    <t>IE00BWBXM385</t>
  </si>
  <si>
    <t>VANGUARD AUST SHARES IDX ETF</t>
  </si>
  <si>
    <t>AU000000VAS1</t>
  </si>
  <si>
    <t>VANGUARD FTSE 250 UCITS ETF</t>
  </si>
  <si>
    <t>IE00BKX55Q28</t>
  </si>
  <si>
    <t>Vanguard info tech ETF</t>
  </si>
  <si>
    <t>US92204A7028</t>
  </si>
  <si>
    <t>Vanguard MSCI emerging markets</t>
  </si>
  <si>
    <t>US9220428588</t>
  </si>
  <si>
    <t>VANGUARD S&amp;P 500 ETF</t>
  </si>
  <si>
    <t>US9229083632</t>
  </si>
  <si>
    <t>VANGUARD S&amp;P 500 UCITS ETF</t>
  </si>
  <si>
    <t>IE00B3XXRP09</t>
  </si>
  <si>
    <t>WISDMTREE EMERG MKT EX ST</t>
  </si>
  <si>
    <t>US97717X5784</t>
  </si>
  <si>
    <t>WISDOMTREE CHINA EX ST OW</t>
  </si>
  <si>
    <t>US97717X7194</t>
  </si>
  <si>
    <t>WISDOMTREE EUROPE HEDGED EQU</t>
  </si>
  <si>
    <t>US97717X7012</t>
  </si>
  <si>
    <t>DB X TR II TRX CROSSOVER 5 Y</t>
  </si>
  <si>
    <t>LU0290359032</t>
  </si>
  <si>
    <t>ISHARES JP MORGAN USD EM CORP</t>
  </si>
  <si>
    <t>IE00B6TLBW47</t>
  </si>
  <si>
    <t>ISHARES MARKIT IBOXX $ HIGH</t>
  </si>
  <si>
    <t>IE00B4PY7Y77</t>
  </si>
  <si>
    <t>ISHARES MARKIT IBOXX EUR HIGH YIELD</t>
  </si>
  <si>
    <t>IE00B66F4759</t>
  </si>
  <si>
    <t>ISHARES USD CORP BND</t>
  </si>
  <si>
    <t>IE0032895942</t>
  </si>
  <si>
    <t>REAL ESTATE CREDIT GBP</t>
  </si>
  <si>
    <t>GB00B0HW5366</t>
  </si>
  <si>
    <t>SPDR BARCLAYS CAPITAL HIGH</t>
  </si>
  <si>
    <t>US78468R6229</t>
  </si>
  <si>
    <t>SPDR EMERGING MKTS LOCAL BD</t>
  </si>
  <si>
    <t>IE00B4613386</t>
  </si>
  <si>
    <t>SPDR PORTFOLIO INTERMEDIATE</t>
  </si>
  <si>
    <t>US78464A3757</t>
  </si>
  <si>
    <t>VANGUARD S.T CORP BOND</t>
  </si>
  <si>
    <t>US92206C4096</t>
  </si>
  <si>
    <t>LION 4 Series 7</t>
  </si>
  <si>
    <t>IE00BD2YCK45</t>
  </si>
  <si>
    <t>AA-</t>
  </si>
  <si>
    <t>MONEDA LATAM CORP DEBT D</t>
  </si>
  <si>
    <t>KYG620101306</t>
  </si>
  <si>
    <t>AMUNDI PLANET</t>
  </si>
  <si>
    <t>LU1688575437</t>
  </si>
  <si>
    <t>LION 7 S1</t>
  </si>
  <si>
    <t>IE00B62G6V03</t>
  </si>
  <si>
    <t>SICAV Santander LatAm Corp Fund</t>
  </si>
  <si>
    <t>LU0363170191</t>
  </si>
  <si>
    <t>Amundi Funds Pioneer US High</t>
  </si>
  <si>
    <t>LU1883863851</t>
  </si>
  <si>
    <t>B+</t>
  </si>
  <si>
    <t>CS NL GL SEN LO MC</t>
  </si>
  <si>
    <t>LU0635707705</t>
  </si>
  <si>
    <t>FIDELITY US HIGH YD I ACC</t>
  </si>
  <si>
    <t>LU0891474172</t>
  </si>
  <si>
    <t>ING US Senior Loans</t>
  </si>
  <si>
    <t>LU0426533492</t>
  </si>
  <si>
    <t>NOMURA US HIGH YLD BD I USD</t>
  </si>
  <si>
    <t>IE00B3RW8498</t>
  </si>
  <si>
    <t>Babson European Bank Loan Fund</t>
  </si>
  <si>
    <t>IE00B6YX4R11</t>
  </si>
  <si>
    <t>Guggenheim US Loan Fund</t>
  </si>
  <si>
    <t>IE00BCFKMH92</t>
  </si>
  <si>
    <t>LION III EUR C3 ACC</t>
  </si>
  <si>
    <t>IE00B804LV55</t>
  </si>
  <si>
    <t>Specialist M&amp;G European Class R</t>
  </si>
  <si>
    <t>IE00B95WZM02</t>
  </si>
  <si>
    <t>Cheyne Real Estate Debt Fund Class X</t>
  </si>
  <si>
    <t>KYG210181668</t>
  </si>
  <si>
    <t>INVESCO US SENIOR LOAN G</t>
  </si>
  <si>
    <t>LU0564079282</t>
  </si>
  <si>
    <t>Neuberger EM LC</t>
  </si>
  <si>
    <t>IE00B9Z1CN71</t>
  </si>
  <si>
    <t>COMGEST GROWTH EUROPE EUR IA</t>
  </si>
  <si>
    <t>IE00B5WN3467</t>
  </si>
  <si>
    <t>COMGEST GROWTH JAPAN YEN IA</t>
  </si>
  <si>
    <t>IE00BQ1YBP44</t>
  </si>
  <si>
    <t>ISHARE EMKT IF I AUSD</t>
  </si>
  <si>
    <t>IE00B3D07G23</t>
  </si>
  <si>
    <t>Tokio Marine Japan</t>
  </si>
  <si>
    <t>IE00BYYTL417</t>
  </si>
  <si>
    <t>VANGUARD EMR MK ST IN USD IN</t>
  </si>
  <si>
    <t>IE0031787223</t>
  </si>
  <si>
    <t>כתבי אופציה בישראל</t>
  </si>
  <si>
    <t>אנרג'יקס אופציה 3*</t>
  </si>
  <si>
    <t>1158922</t>
  </si>
  <si>
    <t>bC 1880 APR 2020</t>
  </si>
  <si>
    <t>83057869</t>
  </si>
  <si>
    <t>ל.ר.</t>
  </si>
  <si>
    <t>bP 1880 APR 2020</t>
  </si>
  <si>
    <t>83058016</t>
  </si>
  <si>
    <t>plC 2800 APR 2020</t>
  </si>
  <si>
    <t>82997180</t>
  </si>
  <si>
    <t>plP 2800 APR 2020</t>
  </si>
  <si>
    <t>82997404</t>
  </si>
  <si>
    <t>GOOG 04/17/20 C1600</t>
  </si>
  <si>
    <t>GOOG0420C160</t>
  </si>
  <si>
    <t>LMT US 05/15/20 C460</t>
  </si>
  <si>
    <t>LMTU0520C460</t>
  </si>
  <si>
    <t>MSFT 06/20 C180</t>
  </si>
  <si>
    <t>MSFT0620C180</t>
  </si>
  <si>
    <t>MSFT US 04/17/20 C210</t>
  </si>
  <si>
    <t>MSFT0420C210</t>
  </si>
  <si>
    <t>SPX 08/21/20 C3000</t>
  </si>
  <si>
    <t>SPX0820C3000</t>
  </si>
  <si>
    <t>SPXW 06/30/20 C2550</t>
  </si>
  <si>
    <t>SPXW620C2550</t>
  </si>
  <si>
    <t>SPXW 06/30/20 C2850</t>
  </si>
  <si>
    <t>SPXW420C2850</t>
  </si>
  <si>
    <t>EUROSTOXX 50 JUN20</t>
  </si>
  <si>
    <t>VGM0</t>
  </si>
  <si>
    <t>S&amp;P500 EMINI FUT JUN20</t>
  </si>
  <si>
    <t>ESM0</t>
  </si>
  <si>
    <t>STOXX EUROPE 600 JUN20</t>
  </si>
  <si>
    <t>SXOM0</t>
  </si>
  <si>
    <t>ערד   4.8%   סדרה    8707</t>
  </si>
  <si>
    <t>98707000</t>
  </si>
  <si>
    <t>ערד   4.8%   סדרה    8710</t>
  </si>
  <si>
    <t>98710100</t>
  </si>
  <si>
    <t>ערד   4.8%   סדרה    8711</t>
  </si>
  <si>
    <t>98711100</t>
  </si>
  <si>
    <t>ערד   4.8%   סדרה   8706</t>
  </si>
  <si>
    <t>98706000</t>
  </si>
  <si>
    <t>ערד   4.8%   סדרה   8708</t>
  </si>
  <si>
    <t>98708000</t>
  </si>
  <si>
    <t>ערד   4.8%   סדרה   8712</t>
  </si>
  <si>
    <t>98712000</t>
  </si>
  <si>
    <t>ערד   4.8%   סדרה  8714</t>
  </si>
  <si>
    <t>98715000</t>
  </si>
  <si>
    <t>ערד   4.8%   סדרה  8730</t>
  </si>
  <si>
    <t>8287302</t>
  </si>
  <si>
    <t>ערד   4.8%   סדרה  8731</t>
  </si>
  <si>
    <t>8287310</t>
  </si>
  <si>
    <t>ערד   4.8%   סדרה  8732</t>
  </si>
  <si>
    <t>8287328</t>
  </si>
  <si>
    <t>ערד   4.8%   סדרה  8733</t>
  </si>
  <si>
    <t>8287336</t>
  </si>
  <si>
    <t>ערד   4.8%   סדרה  8735</t>
  </si>
  <si>
    <t>8287351</t>
  </si>
  <si>
    <t>ערד   4.8%   סדרה  8736</t>
  </si>
  <si>
    <t>8287369</t>
  </si>
  <si>
    <t>ערד   4.8%   סדרה  8751  2024</t>
  </si>
  <si>
    <t>8287518</t>
  </si>
  <si>
    <t>ערד   4.8%   סדרה  8752   2024</t>
  </si>
  <si>
    <t>8287526</t>
  </si>
  <si>
    <t>ערד   8754    4%</t>
  </si>
  <si>
    <t>98287542</t>
  </si>
  <si>
    <t>ערד  8738 % 4.8  2023</t>
  </si>
  <si>
    <t>98732000</t>
  </si>
  <si>
    <t>ערד 2024 סדרה 8761</t>
  </si>
  <si>
    <t>8287617</t>
  </si>
  <si>
    <t>ערד 2025 סדרה 8765</t>
  </si>
  <si>
    <t>8287658</t>
  </si>
  <si>
    <t>ערד 2025 סדרה 8769</t>
  </si>
  <si>
    <t>8287690</t>
  </si>
  <si>
    <t>ערד 2025 סדרה 8771</t>
  </si>
  <si>
    <t>8287716</t>
  </si>
  <si>
    <t>ערד 8742</t>
  </si>
  <si>
    <t>8287427</t>
  </si>
  <si>
    <t>ערד 8745</t>
  </si>
  <si>
    <t>8287450</t>
  </si>
  <si>
    <t>ערד 8746</t>
  </si>
  <si>
    <t>8287468</t>
  </si>
  <si>
    <t>ערד 8786_1/2027</t>
  </si>
  <si>
    <t>71116487</t>
  </si>
  <si>
    <t>ערד 8790 2027 4.8%</t>
  </si>
  <si>
    <t>ערד 8792</t>
  </si>
  <si>
    <t>8287928</t>
  </si>
  <si>
    <t>ערד 8793</t>
  </si>
  <si>
    <t>ערד 8794</t>
  </si>
  <si>
    <t>71120232</t>
  </si>
  <si>
    <t>ערד 8795</t>
  </si>
  <si>
    <t>71120356</t>
  </si>
  <si>
    <t>ערד 8796</t>
  </si>
  <si>
    <t>98796000</t>
  </si>
  <si>
    <t>ערד 8797</t>
  </si>
  <si>
    <t>98797000</t>
  </si>
  <si>
    <t>ערד 8798</t>
  </si>
  <si>
    <t>98798000</t>
  </si>
  <si>
    <t>ערד 8799</t>
  </si>
  <si>
    <t>98799000</t>
  </si>
  <si>
    <t>ערד 8800</t>
  </si>
  <si>
    <t>98800000</t>
  </si>
  <si>
    <t>ערד 8801</t>
  </si>
  <si>
    <t>71120935</t>
  </si>
  <si>
    <t>ערד 8802</t>
  </si>
  <si>
    <t>ערד 8803</t>
  </si>
  <si>
    <t>71121057</t>
  </si>
  <si>
    <t>ערד 8805</t>
  </si>
  <si>
    <t>ערד 8806</t>
  </si>
  <si>
    <t>ערד 8807</t>
  </si>
  <si>
    <t>3236000</t>
  </si>
  <si>
    <t>ערד 8808</t>
  </si>
  <si>
    <t>3275000</t>
  </si>
  <si>
    <t>ערד 8809</t>
  </si>
  <si>
    <t>3322000</t>
  </si>
  <si>
    <t>ערד 8811</t>
  </si>
  <si>
    <t>98811000</t>
  </si>
  <si>
    <t>ערד 8812</t>
  </si>
  <si>
    <t>98812000</t>
  </si>
  <si>
    <t>ערד 8813</t>
  </si>
  <si>
    <t>98813000</t>
  </si>
  <si>
    <t>ערד 8814</t>
  </si>
  <si>
    <t>98814000</t>
  </si>
  <si>
    <t>ערד 8815</t>
  </si>
  <si>
    <t>98815000</t>
  </si>
  <si>
    <t>ערד 8816</t>
  </si>
  <si>
    <t>98816000</t>
  </si>
  <si>
    <t>ערד 8817</t>
  </si>
  <si>
    <t>98817000</t>
  </si>
  <si>
    <t>ערד 8818</t>
  </si>
  <si>
    <t>98818000</t>
  </si>
  <si>
    <t>ערד 8819</t>
  </si>
  <si>
    <t>98819000</t>
  </si>
  <si>
    <t>ערד 8820</t>
  </si>
  <si>
    <t>98820000</t>
  </si>
  <si>
    <t>ערד 8821</t>
  </si>
  <si>
    <t>98821000</t>
  </si>
  <si>
    <t>ערד 8822</t>
  </si>
  <si>
    <t>9882200</t>
  </si>
  <si>
    <t>ערד 8823</t>
  </si>
  <si>
    <t>9882300</t>
  </si>
  <si>
    <t>ערד 8824</t>
  </si>
  <si>
    <t>9882500</t>
  </si>
  <si>
    <t>ערד 8825</t>
  </si>
  <si>
    <t>9882600</t>
  </si>
  <si>
    <t>ערד 8826</t>
  </si>
  <si>
    <t>9882700</t>
  </si>
  <si>
    <t>ערד 8827</t>
  </si>
  <si>
    <t>9882800</t>
  </si>
  <si>
    <t>ערד 8829</t>
  </si>
  <si>
    <t>9882900</t>
  </si>
  <si>
    <t>ערד 8832</t>
  </si>
  <si>
    <t>8831000</t>
  </si>
  <si>
    <t>ערד 8833</t>
  </si>
  <si>
    <t>8833000</t>
  </si>
  <si>
    <t>ערד 8834</t>
  </si>
  <si>
    <t>8834000</t>
  </si>
  <si>
    <t>ערד 8837</t>
  </si>
  <si>
    <t>8837000</t>
  </si>
  <si>
    <t>ערד 8838</t>
  </si>
  <si>
    <t>8838000</t>
  </si>
  <si>
    <t>ערד 8839</t>
  </si>
  <si>
    <t>8839000</t>
  </si>
  <si>
    <t>ערד 8840</t>
  </si>
  <si>
    <t>8840000</t>
  </si>
  <si>
    <t>ערד 8841</t>
  </si>
  <si>
    <t>8841000</t>
  </si>
  <si>
    <t>ערד 8842</t>
  </si>
  <si>
    <t>8842000</t>
  </si>
  <si>
    <t>ערד 8843</t>
  </si>
  <si>
    <t>8843000</t>
  </si>
  <si>
    <t>ערד 8844</t>
  </si>
  <si>
    <t>8844000</t>
  </si>
  <si>
    <t>ערד 8845</t>
  </si>
  <si>
    <t>8845000</t>
  </si>
  <si>
    <t>ערד 8846</t>
  </si>
  <si>
    <t>8846000</t>
  </si>
  <si>
    <t>ערד 8847</t>
  </si>
  <si>
    <t>8847000</t>
  </si>
  <si>
    <t>ערד 8848</t>
  </si>
  <si>
    <t>8848000</t>
  </si>
  <si>
    <t>ערד 8849</t>
  </si>
  <si>
    <t>8849000</t>
  </si>
  <si>
    <t>ערד 8850</t>
  </si>
  <si>
    <t>8850000</t>
  </si>
  <si>
    <t>ערד 8851</t>
  </si>
  <si>
    <t>8851000</t>
  </si>
  <si>
    <t>ערד 8852</t>
  </si>
  <si>
    <t>8852000</t>
  </si>
  <si>
    <t>ערד 8853</t>
  </si>
  <si>
    <t>8853000</t>
  </si>
  <si>
    <t>ערד 8854</t>
  </si>
  <si>
    <t>8854000</t>
  </si>
  <si>
    <t>ערד 8855</t>
  </si>
  <si>
    <t>88550000</t>
  </si>
  <si>
    <t>ערד 8856</t>
  </si>
  <si>
    <t>88560000</t>
  </si>
  <si>
    <t>ערד 8857</t>
  </si>
  <si>
    <t>88570000</t>
  </si>
  <si>
    <t>ערד 8858</t>
  </si>
  <si>
    <t>88580000</t>
  </si>
  <si>
    <t>ערד 8859</t>
  </si>
  <si>
    <t>88590000</t>
  </si>
  <si>
    <t>ערד 8860</t>
  </si>
  <si>
    <t>88600000</t>
  </si>
  <si>
    <t>ערד 8862</t>
  </si>
  <si>
    <t>88620000</t>
  </si>
  <si>
    <t>ערד 8863</t>
  </si>
  <si>
    <t>88630000</t>
  </si>
  <si>
    <t>ערד 8864</t>
  </si>
  <si>
    <t>88640000</t>
  </si>
  <si>
    <t>ערד 8865</t>
  </si>
  <si>
    <t>88650000</t>
  </si>
  <si>
    <t>ערד 8866</t>
  </si>
  <si>
    <t>88660000</t>
  </si>
  <si>
    <t>ערד 8867</t>
  </si>
  <si>
    <t>88670000</t>
  </si>
  <si>
    <t>ערד 8868</t>
  </si>
  <si>
    <t>88680000</t>
  </si>
  <si>
    <t>ערד 8869</t>
  </si>
  <si>
    <t>88690000</t>
  </si>
  <si>
    <t>ערד 8871</t>
  </si>
  <si>
    <t>88710000</t>
  </si>
  <si>
    <t>ערד 8872</t>
  </si>
  <si>
    <t>88720000</t>
  </si>
  <si>
    <t>ערד 8873</t>
  </si>
  <si>
    <t>88730000</t>
  </si>
  <si>
    <t>ערד 8874</t>
  </si>
  <si>
    <t>88740000</t>
  </si>
  <si>
    <t>ערד 8875</t>
  </si>
  <si>
    <t>88750000</t>
  </si>
  <si>
    <t>ערד 8876</t>
  </si>
  <si>
    <t>88760000</t>
  </si>
  <si>
    <t>ערד 8877</t>
  </si>
  <si>
    <t>88770000</t>
  </si>
  <si>
    <t>ערד 8878</t>
  </si>
  <si>
    <t>88780000</t>
  </si>
  <si>
    <t>ערד 8879</t>
  </si>
  <si>
    <t>88790000</t>
  </si>
  <si>
    <t>ערד 8880</t>
  </si>
  <si>
    <t>88800000</t>
  </si>
  <si>
    <t>ערד 8881</t>
  </si>
  <si>
    <t>88810000</t>
  </si>
  <si>
    <t>ערד 8882</t>
  </si>
  <si>
    <t>88820000</t>
  </si>
  <si>
    <t>ערד 8883</t>
  </si>
  <si>
    <t>88830000</t>
  </si>
  <si>
    <t>ערד 8884</t>
  </si>
  <si>
    <t>88840000</t>
  </si>
  <si>
    <t>ערד סדרה 2024  8758  4.8%</t>
  </si>
  <si>
    <t>8287583</t>
  </si>
  <si>
    <t>ערד סדרה 2024  8759  4.8%</t>
  </si>
  <si>
    <t>8287591</t>
  </si>
  <si>
    <t>ערד סדרה 2024  8760  4.8%</t>
  </si>
  <si>
    <t>8287609</t>
  </si>
  <si>
    <t>ערד סדרה 8740  4.8%  2023</t>
  </si>
  <si>
    <t>8287401</t>
  </si>
  <si>
    <t>ערד סדרה 8743  4.8%  2023</t>
  </si>
  <si>
    <t>8287435</t>
  </si>
  <si>
    <t>ערד סדרה 8744  4.8%  2023</t>
  </si>
  <si>
    <t>8287443</t>
  </si>
  <si>
    <t>ערד סדרה 8753 2024 4.8%</t>
  </si>
  <si>
    <t>8287534</t>
  </si>
  <si>
    <t>ערד סדרה 8755 2024 4.8%</t>
  </si>
  <si>
    <t>8287559</t>
  </si>
  <si>
    <t>ערד סדרה 8756 2024 4.8%</t>
  </si>
  <si>
    <t>8287567</t>
  </si>
  <si>
    <t>ערד סדרה 8757 2024 4.8%</t>
  </si>
  <si>
    <t>8287575</t>
  </si>
  <si>
    <t>ערד סדרה 8762 %4.8 2025</t>
  </si>
  <si>
    <t>8287625</t>
  </si>
  <si>
    <t>ערד סדרה 8763 %4.8 2025</t>
  </si>
  <si>
    <t>8287633</t>
  </si>
  <si>
    <t>ערד סדרה 8764 %4.8 2025</t>
  </si>
  <si>
    <t>8287641</t>
  </si>
  <si>
    <t>ערד סדרה 8766 2025 4.8%</t>
  </si>
  <si>
    <t>8287666</t>
  </si>
  <si>
    <t>ערד סדרה 8768 2025 4.8%</t>
  </si>
  <si>
    <t>8287682</t>
  </si>
  <si>
    <t>ערד סדרה 8770   2025   4.8%</t>
  </si>
  <si>
    <t>8287708</t>
  </si>
  <si>
    <t>ערד סדרה 8772 4.8% 2025</t>
  </si>
  <si>
    <t>8287724</t>
  </si>
  <si>
    <t>ערד סדרה 8773 4.8% 2025</t>
  </si>
  <si>
    <t>8287732</t>
  </si>
  <si>
    <t>ערד סדרה 8774 2026 4.8%</t>
  </si>
  <si>
    <t>8287740</t>
  </si>
  <si>
    <t>ערד סדרה 8775 2026 4.8%</t>
  </si>
  <si>
    <t>8287757</t>
  </si>
  <si>
    <t>ערד סדרה 8776 2026 4.8%</t>
  </si>
  <si>
    <t>8287765</t>
  </si>
  <si>
    <t>ערד סדרה 8777 2026 4.8%</t>
  </si>
  <si>
    <t>8287773</t>
  </si>
  <si>
    <t>ערד סדרה 8778 2026 4.8%</t>
  </si>
  <si>
    <t>8287781</t>
  </si>
  <si>
    <t>ערד סדרה 8781 2026 4.8%</t>
  </si>
  <si>
    <t>8287815</t>
  </si>
  <si>
    <t>ערד סדרה 8784  4.8%  2026</t>
  </si>
  <si>
    <t>8287849</t>
  </si>
  <si>
    <t>ערד סדרה 8787 4.8% 2027</t>
  </si>
  <si>
    <t>8287872</t>
  </si>
  <si>
    <t>ערד סדרה 8788 4.8% 2027</t>
  </si>
  <si>
    <t>71116727</t>
  </si>
  <si>
    <t>ערד סדרה 8789 2027 4.8%</t>
  </si>
  <si>
    <t>ערד סדרה 8810 2029 4.8%</t>
  </si>
  <si>
    <t>71121438</t>
  </si>
  <si>
    <t>מקורות אג סדרה 6 ל.ס 4.9%</t>
  </si>
  <si>
    <t>1100908</t>
  </si>
  <si>
    <t>מרווח הוגן</t>
  </si>
  <si>
    <t>מקורות אגח 8 רמ</t>
  </si>
  <si>
    <t>1124346</t>
  </si>
  <si>
    <t>עירית רעננה 5% 2021</t>
  </si>
  <si>
    <t>1098698</t>
  </si>
  <si>
    <t>500287008</t>
  </si>
  <si>
    <t>רפאל אגח ג רצף מוסדי</t>
  </si>
  <si>
    <t>1140276</t>
  </si>
  <si>
    <t>520042185</t>
  </si>
  <si>
    <t>לאומי למשכנתאות שה</t>
  </si>
  <si>
    <t>6020903</t>
  </si>
  <si>
    <t>נתיבי גז  סדרה א ל.ס 5.6%</t>
  </si>
  <si>
    <t>1103084</t>
  </si>
  <si>
    <t>אגח ל.ס חשמל 2022</t>
  </si>
  <si>
    <t>6000129</t>
  </si>
  <si>
    <t>דור גז בעמ 4.95% 5.2020 ל.ס</t>
  </si>
  <si>
    <t>1093491</t>
  </si>
  <si>
    <t>513689059</t>
  </si>
  <si>
    <t>שטרהון נדחה פועלים ג ל.ס 5.75%</t>
  </si>
  <si>
    <t>6620280</t>
  </si>
  <si>
    <t>אספיסי אל עד 6.7%   סדרה 2</t>
  </si>
  <si>
    <t>1092774</t>
  </si>
  <si>
    <t>אספיסי אל עד 6.7%   סדרה 3</t>
  </si>
  <si>
    <t>1093939</t>
  </si>
  <si>
    <t>אספיסי אל עד 7%   סדרה 1</t>
  </si>
  <si>
    <t>1092162</t>
  </si>
  <si>
    <t>אלון  חברה לדלק ל.ס</t>
  </si>
  <si>
    <t>1101567</t>
  </si>
  <si>
    <t>520041690</t>
  </si>
  <si>
    <t>רפאל אגח ד רצף מוסדי</t>
  </si>
  <si>
    <t>1140284</t>
  </si>
  <si>
    <t>רפאל אגח ה רצף מוסדי</t>
  </si>
  <si>
    <t>1140292</t>
  </si>
  <si>
    <t>מתמ אגח א'  רמ</t>
  </si>
  <si>
    <t>1138999</t>
  </si>
  <si>
    <t>510687403</t>
  </si>
  <si>
    <t>גמא אגח א רמ</t>
  </si>
  <si>
    <t>1160852</t>
  </si>
  <si>
    <t>512711789</t>
  </si>
  <si>
    <t>גב ים נגב אגח א</t>
  </si>
  <si>
    <t>1151141</t>
  </si>
  <si>
    <t>514189596</t>
  </si>
  <si>
    <t>אמקור א</t>
  </si>
  <si>
    <t>1133545</t>
  </si>
  <si>
    <t>510064603</t>
  </si>
  <si>
    <t>נתיבים אגח א</t>
  </si>
  <si>
    <t>1090281</t>
  </si>
  <si>
    <t>513502229</t>
  </si>
  <si>
    <t>אורמת אגח 2*</t>
  </si>
  <si>
    <t>1139161</t>
  </si>
  <si>
    <t>אורמת אגח 3*</t>
  </si>
  <si>
    <t>1139179</t>
  </si>
  <si>
    <t>צים אג"ח סדרה ד רצף מוסדיים</t>
  </si>
  <si>
    <t>6510069</t>
  </si>
  <si>
    <t>520015041</t>
  </si>
  <si>
    <t>CRSLNX 4.555 06/51</t>
  </si>
  <si>
    <t>RUBY PIPELINE 6 04/22</t>
  </si>
  <si>
    <t>TRANSED PARTNERS 3.951 09/50 12/37</t>
  </si>
  <si>
    <t>אלון דלק מניה לא סחירה</t>
  </si>
  <si>
    <t>אמריקה ישראל   נדלן*</t>
  </si>
  <si>
    <t>512480971</t>
  </si>
  <si>
    <t>מניה לא סחירה BIG USA*</t>
  </si>
  <si>
    <t>35000</t>
  </si>
  <si>
    <t>514435395</t>
  </si>
  <si>
    <t>צים מניה</t>
  </si>
  <si>
    <t>347283</t>
  </si>
  <si>
    <t xml:space="preserve"> Michelson Program*</t>
  </si>
  <si>
    <t>120 Wall Street*</t>
  </si>
  <si>
    <t>330507</t>
  </si>
  <si>
    <t>1735 MARKET INVESTOR HOLDC MAKEFET*</t>
  </si>
  <si>
    <t>180 Livingston equity*</t>
  </si>
  <si>
    <t>45499</t>
  </si>
  <si>
    <t>240 West 35th Street  mkf*</t>
  </si>
  <si>
    <t>494382</t>
  </si>
  <si>
    <t>425 Lexington*</t>
  </si>
  <si>
    <t>820 Washington*</t>
  </si>
  <si>
    <t>330506</t>
  </si>
  <si>
    <t>901 Fifth Seattle*</t>
  </si>
  <si>
    <t>Adgar Invest and Dev Poland</t>
  </si>
  <si>
    <t>BERO CENTER*</t>
  </si>
  <si>
    <t>330500</t>
  </si>
  <si>
    <t>Data Center Atlanta*</t>
  </si>
  <si>
    <t>330509</t>
  </si>
  <si>
    <t>Edeka 2*</t>
  </si>
  <si>
    <t>330502</t>
  </si>
  <si>
    <t>Eschborn Plaza*</t>
  </si>
  <si>
    <t>Fenwick*</t>
  </si>
  <si>
    <t>330514</t>
  </si>
  <si>
    <t>Hampton of Town Center  HG 3*</t>
  </si>
  <si>
    <t>MM Texas*</t>
  </si>
  <si>
    <t>386423</t>
  </si>
  <si>
    <t>North LaSalle   HG 4*</t>
  </si>
  <si>
    <t>Project Hush*</t>
  </si>
  <si>
    <t>Rialto Elite Portfolio makefet*</t>
  </si>
  <si>
    <t>508308</t>
  </si>
  <si>
    <t>ROBIN*</t>
  </si>
  <si>
    <t>505145</t>
  </si>
  <si>
    <t>Sacramento 353*</t>
  </si>
  <si>
    <t>Tanfield 1*</t>
  </si>
  <si>
    <t>Terraces*</t>
  </si>
  <si>
    <t>Town Center   HG 6*</t>
  </si>
  <si>
    <t>Walgreens*</t>
  </si>
  <si>
    <t>330511</t>
  </si>
  <si>
    <t>White Oak*</t>
  </si>
  <si>
    <t>white oak 2*</t>
  </si>
  <si>
    <t>white oak 3 mkf*</t>
  </si>
  <si>
    <t>494381</t>
  </si>
  <si>
    <t>הילטון מלונות</t>
  </si>
  <si>
    <t>עסקת Danforth*</t>
  </si>
  <si>
    <t>סה"כ קרנות השקעה</t>
  </si>
  <si>
    <t>סה"כ קרנות השקעה בישראל</t>
  </si>
  <si>
    <t>Accelmed Medical Partners LP</t>
  </si>
  <si>
    <t>Arkin Bio Ventures II L.P</t>
  </si>
  <si>
    <t>Evergreen V</t>
  </si>
  <si>
    <t>Evolution Venture Capital Fun I</t>
  </si>
  <si>
    <t>Medica III Investments Israel B LP</t>
  </si>
  <si>
    <t>Orbimed Israel Partners II LP</t>
  </si>
  <si>
    <t>Orbimed Israel Partners LP</t>
  </si>
  <si>
    <t>Vertex III Israel Fund LP</t>
  </si>
  <si>
    <t>קרן אנטומיה טכנולוגיה רפואית I ש מ</t>
  </si>
  <si>
    <t>קרן אנטומיה טכנולוגיה רפואית II ש מ</t>
  </si>
  <si>
    <t>ריאליטי קרן השקעות בנדל"ן III ש מ</t>
  </si>
  <si>
    <t>ריאליטי קרן השקעות בנדל"ן IV</t>
  </si>
  <si>
    <t>Accelmed Growth Partners LP</t>
  </si>
  <si>
    <t>FIMI ISRAEL OPPORTUNITY 6</t>
  </si>
  <si>
    <t>Fimi Israel Opportunity II</t>
  </si>
  <si>
    <t>Fimi Israel Opportunity IV</t>
  </si>
  <si>
    <t>Fortissimo Capital Fund Israel II</t>
  </si>
  <si>
    <t>Fortissimo Capital Fund Israel III</t>
  </si>
  <si>
    <t>Fortissimo Capital Fund Israel LP</t>
  </si>
  <si>
    <t>Helios Renewable Energy 1*</t>
  </si>
  <si>
    <t>Kedma Capital III</t>
  </si>
  <si>
    <t>MA Movilim Renewable Energies L.P*</t>
  </si>
  <si>
    <t>NOY 2 Infrastructure &amp;Energy Investments</t>
  </si>
  <si>
    <t>Noy Negev Energy LP</t>
  </si>
  <si>
    <t>Pitango VIII Vintage Co Investment II</t>
  </si>
  <si>
    <t>Plenus II L.P</t>
  </si>
  <si>
    <t>Plenus III L.P</t>
  </si>
  <si>
    <t>Plenus Mezzanine Fund</t>
  </si>
  <si>
    <t>S.H. SKY 3 L.P</t>
  </si>
  <si>
    <t>S.H. SKY II L.P.s</t>
  </si>
  <si>
    <t>S.H. SKY LP</t>
  </si>
  <si>
    <t>Shamrock Israel Growth Fund LP</t>
  </si>
  <si>
    <t>Tene Growth Capital III PEF</t>
  </si>
  <si>
    <t>TENE GROWTH CAPITAL IV</t>
  </si>
  <si>
    <t>Vintage Migdal Co inv</t>
  </si>
  <si>
    <t>Vintage Migdal Co Investment F2</t>
  </si>
  <si>
    <t>Viola Private Equity I LP</t>
  </si>
  <si>
    <t>Yesodot Gimmel</t>
  </si>
  <si>
    <t>טנא להשקעה בגדות שותפות מוגבלת</t>
  </si>
  <si>
    <t>טנא להשקעה בקיונרג'י שותפות מוגבלת</t>
  </si>
  <si>
    <t>סה"כ קרנות השקעה בחו"ל</t>
  </si>
  <si>
    <t>Horsley Bridge XII Ventures</t>
  </si>
  <si>
    <t>Israel Cleantech Ventures Cayman I A</t>
  </si>
  <si>
    <t>Israel Cleantech Ventures II Israel LP</t>
  </si>
  <si>
    <t>Magma Venture Capital II Israel Fund LP</t>
  </si>
  <si>
    <t>Omega fund lll</t>
  </si>
  <si>
    <t>Strategic Investors Fund IX L.P</t>
  </si>
  <si>
    <t>Strategic Investors Fund VIII LP</t>
  </si>
  <si>
    <t>Vintage fund of funds ISRAEL V</t>
  </si>
  <si>
    <t>Vintage Fund of Funds IV (Migdal) L.P</t>
  </si>
  <si>
    <t>Vintage Fund of Funds V ACCESS</t>
  </si>
  <si>
    <t>קרנות גידור</t>
  </si>
  <si>
    <t>Cheyne CRECH3/9/15</t>
  </si>
  <si>
    <t>XD0297816635</t>
  </si>
  <si>
    <t>Pond View class B 02/2008</t>
  </si>
  <si>
    <t>XD0038388035</t>
  </si>
  <si>
    <t>Blackstone R E Partners VIII F LP</t>
  </si>
  <si>
    <t>Blackstone Real Estate Partners IX</t>
  </si>
  <si>
    <t>Brookfield SREP III F3</t>
  </si>
  <si>
    <t>Brookfield Strategic R E Partners II</t>
  </si>
  <si>
    <t>Co Invest Antlia BSREP III</t>
  </si>
  <si>
    <t>E d R Europportunities S.C.A. SICAR</t>
  </si>
  <si>
    <t>Europan Office Incom Venture S.C.A</t>
  </si>
  <si>
    <t>Portfolio EDGE מקפת</t>
  </si>
  <si>
    <t>Waterton Residential P V XIII</t>
  </si>
  <si>
    <t>ACE IV*</t>
  </si>
  <si>
    <t>ADLS</t>
  </si>
  <si>
    <t>Advent International GPE IX L.P</t>
  </si>
  <si>
    <t>Advent International GPE VIII A</t>
  </si>
  <si>
    <t>Aksia Capital III LP</t>
  </si>
  <si>
    <t>APCS LP*</t>
  </si>
  <si>
    <t>Apollo Fund IX</t>
  </si>
  <si>
    <t>Apollo Natural Resources Partners II LP</t>
  </si>
  <si>
    <t>ARCLIGHT AEP FEEDER FUND VII LLC</t>
  </si>
  <si>
    <t>Arclight Energy Partners Fund II LP</t>
  </si>
  <si>
    <t>Ares Special Situations Fund IV LP*</t>
  </si>
  <si>
    <t>Argan Capital LP</t>
  </si>
  <si>
    <t>Astorg VII</t>
  </si>
  <si>
    <t>Astorg VII Co Invest ERT</t>
  </si>
  <si>
    <t>Astorg VII Co Invest LGC</t>
  </si>
  <si>
    <t>Avista Capital Partners LP</t>
  </si>
  <si>
    <t>BCP V Brand Co Invest LP</t>
  </si>
  <si>
    <t>Brookfield Capital Partners IV</t>
  </si>
  <si>
    <t>Brookfield Capital Partners V</t>
  </si>
  <si>
    <t>Brookfield coinv JCI</t>
  </si>
  <si>
    <t>Brookfield HSO Co Invest L.P</t>
  </si>
  <si>
    <t>CDL II</t>
  </si>
  <si>
    <t>CICC Growth capital fund I</t>
  </si>
  <si>
    <t>ClearWater Capital Partner I</t>
  </si>
  <si>
    <t>CMPVIIC</t>
  </si>
  <si>
    <t>co investment Anesthesia</t>
  </si>
  <si>
    <t>Copenhagen Infrastructure III</t>
  </si>
  <si>
    <t>Core Infrastructure India Fund Pte Ltd</t>
  </si>
  <si>
    <t>Court Square IV</t>
  </si>
  <si>
    <t>CRECH V</t>
  </si>
  <si>
    <t>Dover Street IX LP</t>
  </si>
  <si>
    <t>EC   1</t>
  </si>
  <si>
    <t>EC   2</t>
  </si>
  <si>
    <t>Esprit Capital I Fund</t>
  </si>
  <si>
    <t>Gavea Investment Fund III LP</t>
  </si>
  <si>
    <t>Gavea Investment Fund IV LP</t>
  </si>
  <si>
    <t>GIP GEMINI FUND CAYMAN FEEDER II LP</t>
  </si>
  <si>
    <t>Global Infrastructure Partners IV L.P</t>
  </si>
  <si>
    <t>GrafTech Co Invest LP</t>
  </si>
  <si>
    <t>GTCR harbourvest tranche B</t>
  </si>
  <si>
    <t>harbourvest A</t>
  </si>
  <si>
    <t>HARBOURVEST A AE II</t>
  </si>
  <si>
    <t>harbourvest co inv DNLD</t>
  </si>
  <si>
    <t>harbourvest co inv Dwyer</t>
  </si>
  <si>
    <t>Harbourvest co inv perston</t>
  </si>
  <si>
    <t>HarbourVest International V</t>
  </si>
  <si>
    <t>harbourvest part' co inv fund IV</t>
  </si>
  <si>
    <t>Harbourvest Project Starboard</t>
  </si>
  <si>
    <t>harbourvest Sec gridiron</t>
  </si>
  <si>
    <t>HBOS Mezzanine Portfolio</t>
  </si>
  <si>
    <t>HIG harbourvest Tranche B</t>
  </si>
  <si>
    <t>Hunter Acquisition Limited</t>
  </si>
  <si>
    <t>ICGLV</t>
  </si>
  <si>
    <t>IFM GLOBAL INFRASTRUCTURE C</t>
  </si>
  <si>
    <t>IK harbourvest tranche B</t>
  </si>
  <si>
    <t>INCLINE   HARBOURVEST A</t>
  </si>
  <si>
    <t>InfraRed Infrastructure Fund V</t>
  </si>
  <si>
    <t>Insight harbourvest tranche B</t>
  </si>
  <si>
    <t>Investindustrial VII Harbourvest B</t>
  </si>
  <si>
    <t>JP Morgan IIF</t>
  </si>
  <si>
    <t>KASS</t>
  </si>
  <si>
    <t>KCOIV SCS</t>
  </si>
  <si>
    <t>KCOV</t>
  </si>
  <si>
    <t>KELSO INVESTMENT ASSOCIATES X   HARB B</t>
  </si>
  <si>
    <t>Klirmark III</t>
  </si>
  <si>
    <t>Klirmark Opportunity Fund II LP</t>
  </si>
  <si>
    <t>Klirmark Opportunity Fund LP</t>
  </si>
  <si>
    <t>KSO</t>
  </si>
  <si>
    <t>LS POWER FUND IV</t>
  </si>
  <si>
    <t>MediFox harbourvest</t>
  </si>
  <si>
    <t>Meridiam Infrastructure Europe III SLP</t>
  </si>
  <si>
    <t>Migdal HarbourVes Cruise.co.uk</t>
  </si>
  <si>
    <t>Migdal HarbourVes Elatec</t>
  </si>
  <si>
    <t>Migdal HarbourVes project Draco</t>
  </si>
  <si>
    <t>migdal harbourvest ABENEX partners 7</t>
  </si>
  <si>
    <t>migdal harbourvest LYTX</t>
  </si>
  <si>
    <t>Migdal HarbourVest Project Saxa</t>
  </si>
  <si>
    <t>Migdal HarbourVest Tranche B</t>
  </si>
  <si>
    <t>MTDL</t>
  </si>
  <si>
    <t>Olympus Capital Asia III LP</t>
  </si>
  <si>
    <t>ORCC</t>
  </si>
  <si>
    <t>Pamlico capital IV</t>
  </si>
  <si>
    <t>Pantheon Global Secondary Fund VI</t>
  </si>
  <si>
    <t>Paragon III HarbourVest B</t>
  </si>
  <si>
    <t>Patria Private Equity Fund VI</t>
  </si>
  <si>
    <t>PCSIII LP</t>
  </si>
  <si>
    <t>PERMIRA VII L.P.2 SCSP</t>
  </si>
  <si>
    <t>PGCO IV Co mingled Fund SCSP</t>
  </si>
  <si>
    <t>PPCSIV</t>
  </si>
  <si>
    <t>project Celtics</t>
  </si>
  <si>
    <t>Rhone Offshore Partners V LP</t>
  </si>
  <si>
    <t>Rocket Dog L.P</t>
  </si>
  <si>
    <t>SDPIII</t>
  </si>
  <si>
    <t>Selene RMOF</t>
  </si>
  <si>
    <t>Silverfleet Capital Partners II LP</t>
  </si>
  <si>
    <t>SLF1</t>
  </si>
  <si>
    <t>Sun Capital Partners  harbourvest B</t>
  </si>
  <si>
    <t>TDLIV</t>
  </si>
  <si>
    <t>Tene Growth Capital LP</t>
  </si>
  <si>
    <t>Thoma Bravo Fund XII A  L P</t>
  </si>
  <si>
    <t>Thoma Bravo Fund XIII</t>
  </si>
  <si>
    <t>Thoma Bravo Harbourvest B</t>
  </si>
  <si>
    <t>TPG Asia VII L.P</t>
  </si>
  <si>
    <t>Trilantic Capital Partners V Europe LP</t>
  </si>
  <si>
    <t>VESTCOM</t>
  </si>
  <si>
    <t>Victoria South American Partners II LP</t>
  </si>
  <si>
    <t>Viola Private Equity II B LP</t>
  </si>
  <si>
    <t>Warburg Pincus China II L.P</t>
  </si>
  <si>
    <t>Warburg Pincus China LP</t>
  </si>
  <si>
    <t>WestView IV harbourvest</t>
  </si>
  <si>
    <t>windjammer V har A</t>
  </si>
  <si>
    <t>WSREDII</t>
  </si>
  <si>
    <t>Infinity I China Fund Israel 2 אופ לס</t>
  </si>
  <si>
    <t>50581</t>
  </si>
  <si>
    <t>SOLGEL WARRANT</t>
  </si>
  <si>
    <t>565685</t>
  </si>
  <si>
    <t>₪ / מט"ח</t>
  </si>
  <si>
    <t>+ILS/-USD 3.4932 20-10-20 (10) -888</t>
  </si>
  <si>
    <t>10001502</t>
  </si>
  <si>
    <t>10000350</t>
  </si>
  <si>
    <t>10002222</t>
  </si>
  <si>
    <t>10001093</t>
  </si>
  <si>
    <t>10003008</t>
  </si>
  <si>
    <t>+ILS/-USD 3.4937 10-11-20 (10) -898</t>
  </si>
  <si>
    <t>10000804</t>
  </si>
  <si>
    <t>10000774</t>
  </si>
  <si>
    <t>10000121</t>
  </si>
  <si>
    <t>10000652</t>
  </si>
  <si>
    <t>10000780</t>
  </si>
  <si>
    <t>10001272</t>
  </si>
  <si>
    <t>10000169</t>
  </si>
  <si>
    <t>10000599</t>
  </si>
  <si>
    <t>+ILS/-USD 3.4937 27-10-20 (12) -893</t>
  </si>
  <si>
    <t>10011743</t>
  </si>
  <si>
    <t>+ILS/-USD 3.4941 20-10-20 (93) -884</t>
  </si>
  <si>
    <t>10011742</t>
  </si>
  <si>
    <t>+ILS/-USD 3.5021 10-11-20 (10) -904</t>
  </si>
  <si>
    <t>10000487</t>
  </si>
  <si>
    <t>10000649</t>
  </si>
  <si>
    <t>10000120</t>
  </si>
  <si>
    <t>10000773</t>
  </si>
  <si>
    <t>10000779</t>
  </si>
  <si>
    <t>10001271</t>
  </si>
  <si>
    <t>10000598</t>
  </si>
  <si>
    <t>10000188</t>
  </si>
  <si>
    <t>10000454</t>
  </si>
  <si>
    <t>10000107</t>
  </si>
  <si>
    <t>+ILS/-USD 3.5042 20-10-20 (20) -898</t>
  </si>
  <si>
    <t>10011733</t>
  </si>
  <si>
    <t>+ILS/-USD 3.505 14-10-20 (11) -864</t>
  </si>
  <si>
    <t>10011735</t>
  </si>
  <si>
    <t>+ILS/-USD 3.5055 11-06-20 (10) -690</t>
  </si>
  <si>
    <t>10000119</t>
  </si>
  <si>
    <t>10000117</t>
  </si>
  <si>
    <t>10000020</t>
  </si>
  <si>
    <t>10001263</t>
  </si>
  <si>
    <t>10000772</t>
  </si>
  <si>
    <t>10000642</t>
  </si>
  <si>
    <t>10000187</t>
  </si>
  <si>
    <t>10000484</t>
  </si>
  <si>
    <t>+ILS/-USD 3.5057 11-06-20 (10) -758</t>
  </si>
  <si>
    <t>10001265</t>
  </si>
  <si>
    <t>+ILS/-USD 3.5069 14-10-20 (10) -866</t>
  </si>
  <si>
    <t>10003005</t>
  </si>
  <si>
    <t>+ILS/-USD 3.5072 20-10-20 (10) -873</t>
  </si>
  <si>
    <t>10000108</t>
  </si>
  <si>
    <t>10003003</t>
  </si>
  <si>
    <t>10000892</t>
  </si>
  <si>
    <t>10001499</t>
  </si>
  <si>
    <t>10001090</t>
  </si>
  <si>
    <t>+ILS/-USD 3.5088 11-06-20 (10) -772</t>
  </si>
  <si>
    <t>10000481</t>
  </si>
  <si>
    <t>10000115</t>
  </si>
  <si>
    <t>10001261</t>
  </si>
  <si>
    <t>+ILS/-USD 3.5095 11-06-20 (10) -755</t>
  </si>
  <si>
    <t>10000594</t>
  </si>
  <si>
    <t>10000770</t>
  </si>
  <si>
    <t>+ILS/-USD 3.51 12-05-20 (10) -707</t>
  </si>
  <si>
    <t>10011689</t>
  </si>
  <si>
    <t>10002987</t>
  </si>
  <si>
    <t>10002206</t>
  </si>
  <si>
    <t>10001073</t>
  </si>
  <si>
    <t>10001484</t>
  </si>
  <si>
    <t>10000874</t>
  </si>
  <si>
    <t>+ILS/-USD 3.5103 12-05-20 (11) -707</t>
  </si>
  <si>
    <t>10011691</t>
  </si>
  <si>
    <t>+ILS/-USD 3.5136 19-05-20 (10) -714</t>
  </si>
  <si>
    <t>10001069</t>
  </si>
  <si>
    <t>10000870</t>
  </si>
  <si>
    <t>10002202</t>
  </si>
  <si>
    <t>+ILS/-USD 3.517 19-05-20 (11) -715</t>
  </si>
  <si>
    <t>10011683</t>
  </si>
  <si>
    <t>+ILS/-USD 3.5234 16-06-20 (10) -776</t>
  </si>
  <si>
    <t>10000330</t>
  </si>
  <si>
    <t>+ILS/-USD 3.5234 16-06-20 (10) -796</t>
  </si>
  <si>
    <t>10002981</t>
  </si>
  <si>
    <t>10000866</t>
  </si>
  <si>
    <t>10001065</t>
  </si>
  <si>
    <t>10001479</t>
  </si>
  <si>
    <t>+ILS/-USD 3.5256 16-06-20 (20) -794</t>
  </si>
  <si>
    <t>10011675</t>
  </si>
  <si>
    <t>+ILS/-USD 3.53 18-06-20 (10) -680</t>
  </si>
  <si>
    <t>10003002</t>
  </si>
  <si>
    <t>10011732</t>
  </si>
  <si>
    <t>10002221</t>
  </si>
  <si>
    <t>10000346</t>
  </si>
  <si>
    <t>10001498</t>
  </si>
  <si>
    <t>10001089</t>
  </si>
  <si>
    <t>10002847</t>
  </si>
  <si>
    <t>10000891</t>
  </si>
  <si>
    <t>+ILS/-USD 3.5303 16-06-20 (10) -787</t>
  </si>
  <si>
    <t>10001063</t>
  </si>
  <si>
    <t>+ILS/-USD 3.5309 16-06-20 (20) -791</t>
  </si>
  <si>
    <t>10011673</t>
  </si>
  <si>
    <t>+ILS/-USD 3.531 11-06-20 (10) -780</t>
  </si>
  <si>
    <t>10000478</t>
  </si>
  <si>
    <t>10000451</t>
  </si>
  <si>
    <t>10000185</t>
  </si>
  <si>
    <t>10000766</t>
  </si>
  <si>
    <t>10000592</t>
  </si>
  <si>
    <t>10000768</t>
  </si>
  <si>
    <t>+ILS/-USD 3.5313 11-06-20 (10) -787</t>
  </si>
  <si>
    <t>10000475</t>
  </si>
  <si>
    <t>+ILS/-USD 3.5315 11-06-20 (10) -665</t>
  </si>
  <si>
    <t>10000106</t>
  </si>
  <si>
    <t>+ILS/-USD 3.5315 16-06-20 (93) -775</t>
  </si>
  <si>
    <t>10000333</t>
  </si>
  <si>
    <t>+ILS/-USD 3.532 28-05-20 (11) -695</t>
  </si>
  <si>
    <t>10011708</t>
  </si>
  <si>
    <t>+ILS/-USD 3.5324 04-06-20 (20) -786</t>
  </si>
  <si>
    <t>10011670</t>
  </si>
  <si>
    <t>+ILS/-USD 3.5335 04-06-20 (11) -785</t>
  </si>
  <si>
    <t>10011666</t>
  </si>
  <si>
    <t>+ILS/-USD 3.5335 04-06-20 (12) -785</t>
  </si>
  <si>
    <t>10011668</t>
  </si>
  <si>
    <t>10002832</t>
  </si>
  <si>
    <t>+ILS/-USD 3.5335 28-05-20 (10) -696</t>
  </si>
  <si>
    <t>10001081</t>
  </si>
  <si>
    <t>10000342</t>
  </si>
  <si>
    <t>10002215</t>
  </si>
  <si>
    <t>+ILS/-USD 3.537 21-05-20 (20) -680</t>
  </si>
  <si>
    <t>10011710</t>
  </si>
  <si>
    <t>+ILS/-USD 3.5372 11-06-20 (10) -718</t>
  </si>
  <si>
    <t>10000775</t>
  </si>
  <si>
    <t>+ILS/-USD 3.54 14-05-20 (20) -675</t>
  </si>
  <si>
    <t>10011701</t>
  </si>
  <si>
    <t>+ILS/-USD 3.5402 11-06-20 (10) -713</t>
  </si>
  <si>
    <t>10000596</t>
  </si>
  <si>
    <t>10000486</t>
  </si>
  <si>
    <t>10000104</t>
  </si>
  <si>
    <t>+ILS/-USD 3.54135 14-05-20 (10) -676.5</t>
  </si>
  <si>
    <t>10000877</t>
  </si>
  <si>
    <t>10001487</t>
  </si>
  <si>
    <t>+ILS/-USD 3.542 07-05-20 (20) -613</t>
  </si>
  <si>
    <t>10011721</t>
  </si>
  <si>
    <t>+ILS/-USD 3.542 14-05-20 (12) -675</t>
  </si>
  <si>
    <t>10011699</t>
  </si>
  <si>
    <t>+ILS/-USD 3.5465 07-05-20 (10) -610</t>
  </si>
  <si>
    <t>10002219</t>
  </si>
  <si>
    <t>+ILS/-USD 3.548 07-05-20 (11) -610</t>
  </si>
  <si>
    <t>10011719</t>
  </si>
  <si>
    <t>+ILS/-USD 3.55 07-05-20 (12) -610</t>
  </si>
  <si>
    <t>10011723</t>
  </si>
  <si>
    <t>10002996</t>
  </si>
  <si>
    <t>+ILS/-USD 3.551 09-06-20 (11) -810</t>
  </si>
  <si>
    <t>10011664</t>
  </si>
  <si>
    <t>+ILS/-USD 3.552 02-06-20 (10) -800</t>
  </si>
  <si>
    <t>10011662</t>
  </si>
  <si>
    <t>10002830</t>
  </si>
  <si>
    <t>+ILS/-USD 3.385 19-11-20 (20) -930</t>
  </si>
  <si>
    <t>10011810</t>
  </si>
  <si>
    <t>+ILS/-USD 3.404 10-11-20 (10) -910</t>
  </si>
  <si>
    <t>10000128</t>
  </si>
  <si>
    <t>10000509</t>
  </si>
  <si>
    <t>+ILS/-USD 3.4045 20-10-20 (10) -880</t>
  </si>
  <si>
    <t>10000372</t>
  </si>
  <si>
    <t>+ILS/-USD 3.408 10-11-20 (10) -915</t>
  </si>
  <si>
    <t>10000029</t>
  </si>
  <si>
    <t>+ILS/-USD 3.415 19-11-20 (11) -925</t>
  </si>
  <si>
    <t>10011806</t>
  </si>
  <si>
    <t>+ILS/-USD 3.4166 05-11-20 (12) -904</t>
  </si>
  <si>
    <t>10003033</t>
  </si>
  <si>
    <t>10011808</t>
  </si>
  <si>
    <t>+ILS/-USD 3.4174 05-11-20 (10) -906</t>
  </si>
  <si>
    <t>10011804</t>
  </si>
  <si>
    <t>10001526</t>
  </si>
  <si>
    <t>10000918</t>
  </si>
  <si>
    <t>10002859</t>
  </si>
  <si>
    <t>10001116</t>
  </si>
  <si>
    <t>10000371</t>
  </si>
  <si>
    <t>10003031</t>
  </si>
  <si>
    <t>+ILS/-USD 3.4237 11-06-20 (10) -613</t>
  </si>
  <si>
    <t>10000816</t>
  </si>
  <si>
    <t>10000668</t>
  </si>
  <si>
    <t>10000146</t>
  </si>
  <si>
    <t>10000789</t>
  </si>
  <si>
    <t>+ILS/-USD 3.4246 11-06-20 (10) -604</t>
  </si>
  <si>
    <t>10000786</t>
  </si>
  <si>
    <t>+ILS/-USD 3.428 11-06-20 (10) -645</t>
  </si>
  <si>
    <t>10000180</t>
  </si>
  <si>
    <t>+ILS/-USD 3.429 11-06-20 (10) -575</t>
  </si>
  <si>
    <t>10000787</t>
  </si>
  <si>
    <t>10000199</t>
  </si>
  <si>
    <t>10000611</t>
  </si>
  <si>
    <t>10000790</t>
  </si>
  <si>
    <t>+ILS/-USD 3.4312 23-11-20 (11) -938</t>
  </si>
  <si>
    <t>10011802</t>
  </si>
  <si>
    <t>+ILS/-USD 3.4315 16-11-20 (11) -925</t>
  </si>
  <si>
    <t>10011796</t>
  </si>
  <si>
    <t>+ILS/-USD 3.4327 16-11-20 (10) -928</t>
  </si>
  <si>
    <t>10002857</t>
  </si>
  <si>
    <t>10003027</t>
  </si>
  <si>
    <t>10001524</t>
  </si>
  <si>
    <t>10002238</t>
  </si>
  <si>
    <t>10001114</t>
  </si>
  <si>
    <t>10000368</t>
  </si>
  <si>
    <t>10000916</t>
  </si>
  <si>
    <t>+ILS/-USD 3.433 30-11-20 (12) -950</t>
  </si>
  <si>
    <t>10011800</t>
  </si>
  <si>
    <t>10011798</t>
  </si>
  <si>
    <t>+ILS/-USD 3.4337 10-11-20 (10) -918</t>
  </si>
  <si>
    <t>10000179</t>
  </si>
  <si>
    <t>+ILS/-USD 3.4345 23-11-20 (10) -935</t>
  </si>
  <si>
    <t>10003029</t>
  </si>
  <si>
    <t>+ILS/-USD 3.435 11-06-20 (10) -597</t>
  </si>
  <si>
    <t>10000515</t>
  </si>
  <si>
    <t>10000140</t>
  </si>
  <si>
    <t>+ILS/-USD 3.45 27-10-20 (11) -892</t>
  </si>
  <si>
    <t>10011774</t>
  </si>
  <si>
    <t>+ILS/-USD 3.4504 27-10-20 (20) -896</t>
  </si>
  <si>
    <t>10011772</t>
  </si>
  <si>
    <t>+ILS/-USD 3.4505 20-10-20 (10) -885</t>
  </si>
  <si>
    <t>10001515</t>
  </si>
  <si>
    <t>10001105</t>
  </si>
  <si>
    <t>+ILS/-USD 3.451 11-06-20 (10) -520</t>
  </si>
  <si>
    <t>10000797</t>
  </si>
  <si>
    <t>10000535</t>
  </si>
  <si>
    <t>+ILS/-USD 3.4519 22-10-20 (12) -881</t>
  </si>
  <si>
    <t>10011783</t>
  </si>
  <si>
    <t>10003023</t>
  </si>
  <si>
    <t>+ILS/-USD 3.452 10-11-20 (10) -800</t>
  </si>
  <si>
    <t>10000664</t>
  </si>
  <si>
    <t>10000127</t>
  </si>
  <si>
    <t>10000606</t>
  </si>
  <si>
    <t>10000176</t>
  </si>
  <si>
    <t>10000195</t>
  </si>
  <si>
    <t>10000812</t>
  </si>
  <si>
    <t>10000784</t>
  </si>
  <si>
    <t>10000460</t>
  </si>
  <si>
    <t>10000028</t>
  </si>
  <si>
    <t>10000496</t>
  </si>
  <si>
    <t>10000782</t>
  </si>
  <si>
    <t>10001280</t>
  </si>
  <si>
    <t>10000124</t>
  </si>
  <si>
    <t>10000091</t>
  </si>
  <si>
    <t>+ILS/-USD 3.453 03-11-20 (20) -925</t>
  </si>
  <si>
    <t>10011779</t>
  </si>
  <si>
    <t>+ILS/-USD 3.454 11-06-20 (10) -660</t>
  </si>
  <si>
    <t>10000132</t>
  </si>
  <si>
    <t>+ILS/-USD 3.4557 03-11-20 (11) -908</t>
  </si>
  <si>
    <t>10011777</t>
  </si>
  <si>
    <t>+ILS/-USD 3.458 10-09-20 (10) -810</t>
  </si>
  <si>
    <t>10000912</t>
  </si>
  <si>
    <t>10000364</t>
  </si>
  <si>
    <t>10001110</t>
  </si>
  <si>
    <t>+ILS/-USD 3.4585 11-06-20 (10) -665</t>
  </si>
  <si>
    <t>10000505</t>
  </si>
  <si>
    <t>+ILS/-USD 3.459 11-06-20 (10) -580</t>
  </si>
  <si>
    <t>10000520</t>
  </si>
  <si>
    <t>10000095</t>
  </si>
  <si>
    <t>+ILS/-USD 3.4614 07-07-20 (20) -596</t>
  </si>
  <si>
    <t>10011869</t>
  </si>
  <si>
    <t>+ILS/-USD 3.4615 11-06-20 (10) -535</t>
  </si>
  <si>
    <t>10000676</t>
  </si>
  <si>
    <t>+ILS/-USD 3.4628 11-06-20 (10) -582</t>
  </si>
  <si>
    <t>10000118</t>
  </si>
  <si>
    <t>10000791</t>
  </si>
  <si>
    <t>10000183</t>
  </si>
  <si>
    <t>+ILS/-USD 3.4641 11-06-20 (10) -579</t>
  </si>
  <si>
    <t>10000162</t>
  </si>
  <si>
    <t>+ILS/-USD 3.465 02-07-20 (10) -580</t>
  </si>
  <si>
    <t>10002257</t>
  </si>
  <si>
    <t>10001541</t>
  </si>
  <si>
    <t>+ILS/-USD 3.4653 11-06-20 (10) -537</t>
  </si>
  <si>
    <t>10000801</t>
  </si>
  <si>
    <t>+ILS/-USD 3.4662 02-07-20 (20) -588</t>
  </si>
  <si>
    <t>10011868</t>
  </si>
  <si>
    <t>+ILS/-USD 3.4665 11-06-20 (10) -580</t>
  </si>
  <si>
    <t>10000156</t>
  </si>
  <si>
    <t>+ILS/-USD 3.4665 11-06-20 (93) -550</t>
  </si>
  <si>
    <t>10001301</t>
  </si>
  <si>
    <t>+ILS/-USD 3.4672 02-07-20 (12) -588</t>
  </si>
  <si>
    <t>10011871</t>
  </si>
  <si>
    <t>+ILS/-USD 3.4672 07-07-20 (10) -600</t>
  </si>
  <si>
    <t>10000383</t>
  </si>
  <si>
    <t>10001129</t>
  </si>
  <si>
    <t>+ILS/-USD 3.4673 14-07-20 (10) -627</t>
  </si>
  <si>
    <t>10002898</t>
  </si>
  <si>
    <t>10002259</t>
  </si>
  <si>
    <t>10000387</t>
  </si>
  <si>
    <t>10003055</t>
  </si>
  <si>
    <t>10000932</t>
  </si>
  <si>
    <t>10001134</t>
  </si>
  <si>
    <t>+ILS/-USD 3.4693 14-07-20 (93) -627</t>
  </si>
  <si>
    <t>10002900</t>
  </si>
  <si>
    <t>+ILS/-USD 3.4697 09-07-20 (11) -603</t>
  </si>
  <si>
    <t>10011873</t>
  </si>
  <si>
    <t>+ILS/-USD 3.4704 03-12-20 (11) -996</t>
  </si>
  <si>
    <t>10011768</t>
  </si>
  <si>
    <t>+ILS/-USD 3.471 03-12-20 (10) -997</t>
  </si>
  <si>
    <t>10000907</t>
  </si>
  <si>
    <t>10011764</t>
  </si>
  <si>
    <t>10001513</t>
  </si>
  <si>
    <t>+ILS/-USD 3.4726 11-06-20 (10) -546</t>
  </si>
  <si>
    <t>10000461</t>
  </si>
  <si>
    <t>10000165</t>
  </si>
  <si>
    <t>10000527</t>
  </si>
  <si>
    <t>+ILS/-USD 3.473 03-12-20 (12) -994</t>
  </si>
  <si>
    <t>10011766</t>
  </si>
  <si>
    <t>+ILS/-USD 3.474 11-06-20 (10) -570</t>
  </si>
  <si>
    <t>+ILS/-USD 3.4755 10-11-20 (10) -935</t>
  </si>
  <si>
    <t>10000659</t>
  </si>
  <si>
    <t>+ILS/-USD 3.4766 11-06-20 (10) -664</t>
  </si>
  <si>
    <t>10000610</t>
  </si>
  <si>
    <t>+ILS/-USD 3.477 11-06-20 (10) -550</t>
  </si>
  <si>
    <t>10000197</t>
  </si>
  <si>
    <t>10000814</t>
  </si>
  <si>
    <t>10000608</t>
  </si>
  <si>
    <t>+ILS/-USD 3.477 11-06-20 (10) -555</t>
  </si>
  <si>
    <t>10000099</t>
  </si>
  <si>
    <t>+ILS/-USD 3.4793 11-06-20 (10) -547</t>
  </si>
  <si>
    <t>10000528</t>
  </si>
  <si>
    <t>+ILS/-USD 3.48 10-11-20 (10) -940</t>
  </si>
  <si>
    <t>10000654</t>
  </si>
  <si>
    <t>+ILS/-USD 3.4803 11-06-20 (10) -667</t>
  </si>
  <si>
    <t>10000178</t>
  </si>
  <si>
    <t>+ILS/-USD 3.4804 11-06-20 (10) -556</t>
  </si>
  <si>
    <t>10000168</t>
  </si>
  <si>
    <t>10000616</t>
  </si>
  <si>
    <t>10000793</t>
  </si>
  <si>
    <t>+ILS/-USD 3.4833 10-11-20 (10) -892</t>
  </si>
  <si>
    <t>10000085</t>
  </si>
  <si>
    <t>+ILS/-USD 3.484 11-06-20 (10) -605</t>
  </si>
  <si>
    <t>10000184</t>
  </si>
  <si>
    <t>10000032</t>
  </si>
  <si>
    <t>10001298</t>
  </si>
  <si>
    <t>10000129</t>
  </si>
  <si>
    <t>10000792</t>
  </si>
  <si>
    <t>10000612</t>
  </si>
  <si>
    <t>10000788</t>
  </si>
  <si>
    <t>10000200</t>
  </si>
  <si>
    <t>+ILS/-USD 3.49 15-09-20 (11) -863</t>
  </si>
  <si>
    <t>10011761</t>
  </si>
  <si>
    <t>+ILS/-USD 3.493 15-09-20 (10) -865</t>
  </si>
  <si>
    <t>10001508</t>
  </si>
  <si>
    <t>10011759</t>
  </si>
  <si>
    <t>+ILS/-USD 3.4945 16-06-20 (93) -700</t>
  </si>
  <si>
    <t>10001511</t>
  </si>
  <si>
    <t>10001103</t>
  </si>
  <si>
    <t>+ILS/-USD 3.504 11-06-20 (11) -695</t>
  </si>
  <si>
    <t>10011749</t>
  </si>
  <si>
    <t>+ILS/-USD 3.505 11-06-20 (10) -695</t>
  </si>
  <si>
    <t>10011747</t>
  </si>
  <si>
    <t>+USD/-ILS 3.4206 11-06-20 (10) -579</t>
  </si>
  <si>
    <t>10001295</t>
  </si>
  <si>
    <t>+USD/-ILS 3.4272 10-11-20 (10) -763</t>
  </si>
  <si>
    <t>10000138</t>
  </si>
  <si>
    <t>+USD/-ILS 3.428 11-06-20 (10) -560</t>
  </si>
  <si>
    <t>10000671</t>
  </si>
  <si>
    <t>+USD/-ILS 3.4365 11-06-20 (10) -630</t>
  </si>
  <si>
    <t>10001291</t>
  </si>
  <si>
    <t>+USD/-ILS 3.4641 11-06-20 (10) -579</t>
  </si>
  <si>
    <t>10000526</t>
  </si>
  <si>
    <t>+USD/-ILS 3.4648 11-06-20 (10) -562</t>
  </si>
  <si>
    <t>10000153</t>
  </si>
  <si>
    <t>+USD/-ILS 3.4705 11-06-20 (10) -595</t>
  </si>
  <si>
    <t>10000151</t>
  </si>
  <si>
    <t>+USD/-ILS 3.4859 11-06-20 (10) -551</t>
  </si>
  <si>
    <t>10000532</t>
  </si>
  <si>
    <t>+USD/-ILS 3.4908 11-06-20 (10) -563</t>
  </si>
  <si>
    <t>10000097</t>
  </si>
  <si>
    <t>10000164</t>
  </si>
  <si>
    <t>+ILS/-USD 3.3748 10-11-20 (10) -437</t>
  </si>
  <si>
    <t>10000868</t>
  </si>
  <si>
    <t>+ILS/-USD 3.3824 22-10-20 (11) -366</t>
  </si>
  <si>
    <t>10012126</t>
  </si>
  <si>
    <t>+ILS/-USD 3.3834 22-10-20 (10) -366</t>
  </si>
  <si>
    <t>10000492</t>
  </si>
  <si>
    <t>+ILS/-USD 3.39315 24-11-20 (12) -698.5</t>
  </si>
  <si>
    <t>10011966</t>
  </si>
  <si>
    <t>+ILS/-USD 3.3937 25-03-21 (10) -543</t>
  </si>
  <si>
    <t>10000818</t>
  </si>
  <si>
    <t>+ILS/-USD 3.3943 24-11-20 (10) -697</t>
  </si>
  <si>
    <t>10000963</t>
  </si>
  <si>
    <t>10000422</t>
  </si>
  <si>
    <t>10001171</t>
  </si>
  <si>
    <t>10003093</t>
  </si>
  <si>
    <t>10002284</t>
  </si>
  <si>
    <t>10001585</t>
  </si>
  <si>
    <t>+ILS/-USD 3.3951 25-03-21 (10) -444</t>
  </si>
  <si>
    <t>10001389</t>
  </si>
  <si>
    <t>+ILS/-USD 3.3963 18-11-20 (12) -687</t>
  </si>
  <si>
    <t>10011962</t>
  </si>
  <si>
    <t>+ILS/-USD 3.3967 10-03-21 (10) -428</t>
  </si>
  <si>
    <t>10000077</t>
  </si>
  <si>
    <t>+ILS/-USD 3.3971 11-06-20 (10) -179</t>
  </si>
  <si>
    <t>10001371</t>
  </si>
  <si>
    <t>10000817</t>
  </si>
  <si>
    <t>10000217</t>
  </si>
  <si>
    <t>10000600</t>
  </si>
  <si>
    <t>+ILS/-USD 3.398 08-12-20 (11) -429</t>
  </si>
  <si>
    <t>10000079</t>
  </si>
  <si>
    <t>+ILS/-USD 3.3981 08-12-20 (10) -429</t>
  </si>
  <si>
    <t>10000137</t>
  </si>
  <si>
    <t>+ILS/-USD 3.3982 26-06-20 (11) -208</t>
  </si>
  <si>
    <t>10000071</t>
  </si>
  <si>
    <t>+ILS/-USD 3.3983 18-11-20 (11) -687</t>
  </si>
  <si>
    <t>10011960</t>
  </si>
  <si>
    <t>+ILS/-USD 3.399 11-06-20 (10) -185</t>
  </si>
  <si>
    <t>10000221</t>
  </si>
  <si>
    <t>+ILS/-USD 3.399 30-11-20 (10) -410</t>
  </si>
  <si>
    <t>10000073</t>
  </si>
  <si>
    <t>+ILS/-USD 3.3995 02-12-20 (10) -420</t>
  </si>
  <si>
    <t>10001266</t>
  </si>
  <si>
    <t>10001689</t>
  </si>
  <si>
    <t>10003185</t>
  </si>
  <si>
    <t>10000494</t>
  </si>
  <si>
    <t>10001041</t>
  </si>
  <si>
    <t>+ILS/-USD 3.3996 02-12-20 (12) -424</t>
  </si>
  <si>
    <t>10002970</t>
  </si>
  <si>
    <t>+ILS/-USD 3.4 02-12-20 (11) -420</t>
  </si>
  <si>
    <t>10012130</t>
  </si>
  <si>
    <t>+ILS/-USD 3.4015 03-03-21 (11) -505</t>
  </si>
  <si>
    <t>10000082</t>
  </si>
  <si>
    <t>+ILS/-USD 3.4027 22-03-21 (10) -518</t>
  </si>
  <si>
    <t>10002327</t>
  </si>
  <si>
    <t>+ILS/-USD 3.4028 07-05-20 (10) -122</t>
  </si>
  <si>
    <t>10001676</t>
  </si>
  <si>
    <t>10002311</t>
  </si>
  <si>
    <t>+ILS/-USD 3.4033 21-05-20 (11) -147</t>
  </si>
  <si>
    <t>10012098</t>
  </si>
  <si>
    <t>+ILS/-USD 3.404 13-05-20 (10) -135</t>
  </si>
  <si>
    <t>10000489</t>
  </si>
  <si>
    <t>10001681</t>
  </si>
  <si>
    <t>10001260</t>
  </si>
  <si>
    <t>10001037</t>
  </si>
  <si>
    <t>+ILS/-USD 3.4045 03-03-21 (12) -505</t>
  </si>
  <si>
    <t>10000006</t>
  </si>
  <si>
    <t>+ILS/-USD 3.4051 03-03-21 (10) -509</t>
  </si>
  <si>
    <t>10001268</t>
  </si>
  <si>
    <t>10001045</t>
  </si>
  <si>
    <t>10000497</t>
  </si>
  <si>
    <t>10003189</t>
  </si>
  <si>
    <t>10001691</t>
  </si>
  <si>
    <t>+ILS/-USD 3.406 10-11-20 (10) -665</t>
  </si>
  <si>
    <t>10000827</t>
  </si>
  <si>
    <t>10001332</t>
  </si>
  <si>
    <t>10000628</t>
  </si>
  <si>
    <t>+ILS/-USD 3.4065 05-11-20 (10) -660</t>
  </si>
  <si>
    <t>10001183</t>
  </si>
  <si>
    <t>10001597</t>
  </si>
  <si>
    <t>+ILS/-USD 3.4066 12-05-20 (20) -129</t>
  </si>
  <si>
    <t>10000004</t>
  </si>
  <si>
    <t>+ILS/-USD 3.407 08-12-20 (10) -420</t>
  </si>
  <si>
    <t>10000149</t>
  </si>
  <si>
    <t>+ILS/-USD 3.4074 02-06-20 (10) -166</t>
  </si>
  <si>
    <t>10001258</t>
  </si>
  <si>
    <t>10002315</t>
  </si>
  <si>
    <t>10002965</t>
  </si>
  <si>
    <t>+ILS/-USD 3.4079 05-05-20 (10) -121</t>
  </si>
  <si>
    <t>10000485</t>
  </si>
  <si>
    <t>10001675</t>
  </si>
  <si>
    <t>10001254</t>
  </si>
  <si>
    <t>10002959</t>
  </si>
  <si>
    <t>10003175</t>
  </si>
  <si>
    <t>+ILS/-USD 3.408 31-03-21 (10) -450</t>
  </si>
  <si>
    <t>10003195</t>
  </si>
  <si>
    <t>10000501</t>
  </si>
  <si>
    <t>10001695</t>
  </si>
  <si>
    <t>10001270</t>
  </si>
  <si>
    <t>10001049</t>
  </si>
  <si>
    <t>+ILS/-USD 3.408 31-03-21 (11) -450</t>
  </si>
  <si>
    <t>10012142</t>
  </si>
  <si>
    <t>+ILS/-USD 3.4084 12-05-20 (10) -131</t>
  </si>
  <si>
    <t>10000003</t>
  </si>
  <si>
    <t>+ILS/-USD 3.4085 17-03-21 (12) -435</t>
  </si>
  <si>
    <t>10003193</t>
  </si>
  <si>
    <t>+ILS/-USD 3.4086 12-05-20 (11) -129</t>
  </si>
  <si>
    <t>10000068</t>
  </si>
  <si>
    <t>+ILS/-USD 3.4086 14-05-20 (11) -134</t>
  </si>
  <si>
    <t>10012108</t>
  </si>
  <si>
    <t>+ILS/-USD 3.4093 07-05-20 (10) -122</t>
  </si>
  <si>
    <t>10002967</t>
  </si>
  <si>
    <t>10002317</t>
  </si>
  <si>
    <t>10001683</t>
  </si>
  <si>
    <t>10012106</t>
  </si>
  <si>
    <t>+ILS/-USD 3.40935 21-04-20 (11) -106.5</t>
  </si>
  <si>
    <t>10000067</t>
  </si>
  <si>
    <t>+ILS/-USD 3.41 10-03-21 (20) -434</t>
  </si>
  <si>
    <t>10012138</t>
  </si>
  <si>
    <t>+ILS/-USD 3.41 14-05-20 (12) -134</t>
  </si>
  <si>
    <t>10012110</t>
  </si>
  <si>
    <t>+ILS/-USD 3.41 17-03-21 (10) -435</t>
  </si>
  <si>
    <t>10001047</t>
  </si>
  <si>
    <t>10000499</t>
  </si>
  <si>
    <t>10001693</t>
  </si>
  <si>
    <t>+ILS/-USD 3.41 31-03-21 (12) -445</t>
  </si>
  <si>
    <t>10012144</t>
  </si>
  <si>
    <t>+ILS/-USD 3.4115 17-03-21 (11) -435</t>
  </si>
  <si>
    <t>10012140</t>
  </si>
  <si>
    <t>+ILS/-USD 3.4125 07-05-20 (10) -115</t>
  </si>
  <si>
    <t>10001033</t>
  </si>
  <si>
    <t>10001677</t>
  </si>
  <si>
    <t>+ILS/-USD 3.414 17-03-21 (10) -440</t>
  </si>
  <si>
    <t>+ILS/-USD 3.4161 06-05-20 (10) -129</t>
  </si>
  <si>
    <t>10003171</t>
  </si>
  <si>
    <t>10001250</t>
  </si>
  <si>
    <t>10001671</t>
  </si>
  <si>
    <t>10000482</t>
  </si>
  <si>
    <t>+ILS/-USD 3.4166 06-05-20 (11) -129</t>
  </si>
  <si>
    <t>10012094</t>
  </si>
  <si>
    <t>+ILS/-USD 3.4168 25-03-21 (10) -457</t>
  </si>
  <si>
    <t>10000229</t>
  </si>
  <si>
    <t>+ILS/-USD 3.4169 14-05-20 (20) -146</t>
  </si>
  <si>
    <t>10000002</t>
  </si>
  <si>
    <t>+ILS/-USD 3.4172 15-03-21 (10) -453</t>
  </si>
  <si>
    <t>10000083</t>
  </si>
  <si>
    <t>+ILS/-USD 3.4178 10-11-20 (10) -657</t>
  </si>
  <si>
    <t>10000567</t>
  </si>
  <si>
    <t>10000828</t>
  </si>
  <si>
    <t>10001333</t>
  </si>
  <si>
    <t>10000629</t>
  </si>
  <si>
    <t>+ILS/-USD 3.418 08-03-21 (10) -445</t>
  </si>
  <si>
    <t>10000081</t>
  </si>
  <si>
    <t>+ILS/-USD 3.4185 09-06-20 (20) -165</t>
  </si>
  <si>
    <t>10000074</t>
  </si>
  <si>
    <t>+ILS/-USD 3.4194 09-06-20 (11) -161</t>
  </si>
  <si>
    <t>10000075</t>
  </si>
  <si>
    <t>+ILS/-USD 3.4204 14-05-20 (11) -146</t>
  </si>
  <si>
    <t>10000064</t>
  </si>
  <si>
    <t>+ILS/-USD 3.4218 09-06-20 (11) -162</t>
  </si>
  <si>
    <t>+ILS/-USD 3.422 11-06-20 (10) -315</t>
  </si>
  <si>
    <t>10000638</t>
  </si>
  <si>
    <t>10000843</t>
  </si>
  <si>
    <t>10000480</t>
  </si>
  <si>
    <t>10000206</t>
  </si>
  <si>
    <t>+ILS/-USD 3.4234 11-06-20 (10) -166</t>
  </si>
  <si>
    <t>10000224</t>
  </si>
  <si>
    <t>+ILS/-USD 3.426 02-04-20 (11) -60</t>
  </si>
  <si>
    <t>+ILS/-USD 3.427 15-12-20 (10) -440</t>
  </si>
  <si>
    <t>+ILS/-USD 3.4272 11-06-20 (10) -368</t>
  </si>
  <si>
    <t>10000568</t>
  </si>
  <si>
    <t>10000473</t>
  </si>
  <si>
    <t>10000803</t>
  </si>
  <si>
    <t>10001334</t>
  </si>
  <si>
    <t>10000830</t>
  </si>
  <si>
    <t>10000212</t>
  </si>
  <si>
    <t>10000198</t>
  </si>
  <si>
    <t>10000630</t>
  </si>
  <si>
    <t>10000144</t>
  </si>
  <si>
    <t>+ILS/-USD 3.4274 11-06-20 (10) -376</t>
  </si>
  <si>
    <t>10001335</t>
  </si>
  <si>
    <t>10000833</t>
  </si>
  <si>
    <t>+ILS/-USD 3.4277 09-06-20 (12) -163</t>
  </si>
  <si>
    <t>10012121</t>
  </si>
  <si>
    <t>+ILS/-USD 3.4308 17-06-20 (11) -382</t>
  </si>
  <si>
    <t>10012003</t>
  </si>
  <si>
    <t>+ILS/-USD 3.4309 11-06-20 (10) -241</t>
  </si>
  <si>
    <t>10001361</t>
  </si>
  <si>
    <t>10000591</t>
  </si>
  <si>
    <t>10000155</t>
  </si>
  <si>
    <t>10000214</t>
  </si>
  <si>
    <t>10000856</t>
  </si>
  <si>
    <t>10000702</t>
  </si>
  <si>
    <t>+ILS/-USD 3.4312 11-06-20 (10) -388</t>
  </si>
  <si>
    <t>10000557</t>
  </si>
  <si>
    <t>+ILS/-USD 3.4315 01-12-20 (10) -395</t>
  </si>
  <si>
    <t>+ILS/-USD 3.4315 11-06-20 (10) -230</t>
  </si>
  <si>
    <t>10000859</t>
  </si>
  <si>
    <t>+ILS/-USD 3.43175 22-04-20 (10) -119.5</t>
  </si>
  <si>
    <t>10001665</t>
  </si>
  <si>
    <t>+ILS/-USD 3.4319 17-06-20 (10) -386</t>
  </si>
  <si>
    <t>10001604</t>
  </si>
  <si>
    <t>10001189</t>
  </si>
  <si>
    <t>10000976</t>
  </si>
  <si>
    <t>10003107</t>
  </si>
  <si>
    <t>+ILS/-USD 3.4325 11-06-20 (10) -375</t>
  </si>
  <si>
    <t>10000201</t>
  </si>
  <si>
    <t>+ILS/-USD 3.4329 11-06-20 (10) -246</t>
  </si>
  <si>
    <t>10000813</t>
  </si>
  <si>
    <t>+ILS/-USD 3.433 11-06-20 (10) -320</t>
  </si>
  <si>
    <t>10000585</t>
  </si>
  <si>
    <t>+ILS/-USD 3.4332 20-05-20 (20) -163</t>
  </si>
  <si>
    <t>10000001</t>
  </si>
  <si>
    <t>+ILS/-USD 3.4334 18-06-20 (10) -246</t>
  </si>
  <si>
    <t>10001020</t>
  </si>
  <si>
    <t>10001654</t>
  </si>
  <si>
    <t>10000468</t>
  </si>
  <si>
    <t>10003159</t>
  </si>
  <si>
    <t>10001237</t>
  </si>
  <si>
    <t>+ILS/-USD 3.4336 12-11-20 (10) -714</t>
  </si>
  <si>
    <t>10011958</t>
  </si>
  <si>
    <t>+ILS/-USD 3.4344 11-06-20 (10) -321</t>
  </si>
  <si>
    <t>10000204</t>
  </si>
  <si>
    <t>10000808</t>
  </si>
  <si>
    <t>10000047</t>
  </si>
  <si>
    <t>10001346</t>
  </si>
  <si>
    <t>10000841</t>
  </si>
  <si>
    <t>10000636</t>
  </si>
  <si>
    <t>10000477</t>
  </si>
  <si>
    <t>10000583</t>
  </si>
  <si>
    <t>10000135</t>
  </si>
  <si>
    <t>+ILS/-USD 3.4365 18-06-20 (10) -375</t>
  </si>
  <si>
    <t>10000981</t>
  </si>
  <si>
    <t>+ILS/-USD 3.4366 01-04-20 (20) -84</t>
  </si>
  <si>
    <t>10012086</t>
  </si>
  <si>
    <t>+ILS/-USD 3.4372 11-06-20 (10) -333</t>
  </si>
  <si>
    <t>10001341</t>
  </si>
  <si>
    <t>10000806</t>
  </si>
  <si>
    <t>10000839</t>
  </si>
  <si>
    <t>+ILS/-USD 3.4374 22-04-20 (20) -126</t>
  </si>
  <si>
    <t>10012080</t>
  </si>
  <si>
    <t>+ILS/-USD 3.4381 13-05-20 (10) -194</t>
  </si>
  <si>
    <t>10001009</t>
  </si>
  <si>
    <t>10000459</t>
  </si>
  <si>
    <t>10003147</t>
  </si>
  <si>
    <t>10003149</t>
  </si>
  <si>
    <t>10002308</t>
  </si>
  <si>
    <t>10001227</t>
  </si>
  <si>
    <t>10001643</t>
  </si>
  <si>
    <t>+ILS/-USD 3.4382 11-06-20 (10) -488</t>
  </si>
  <si>
    <t>10000173</t>
  </si>
  <si>
    <t>+ILS/-USD 3.4387 11-06-20 (10) -293</t>
  </si>
  <si>
    <t>10000207</t>
  </si>
  <si>
    <t>10000845</t>
  </si>
  <si>
    <t>10000639</t>
  </si>
  <si>
    <t>+ILS/-USD 3.4392 11-06-20 (10) -333</t>
  </si>
  <si>
    <t>10001340</t>
  </si>
  <si>
    <t>10000634</t>
  </si>
  <si>
    <t>10000838</t>
  </si>
  <si>
    <t>10000202</t>
  </si>
  <si>
    <t>10000134</t>
  </si>
  <si>
    <t>10000805</t>
  </si>
  <si>
    <t>+ILS/-USD 3.4398 26-06-20 (12) -402</t>
  </si>
  <si>
    <t>10003106</t>
  </si>
  <si>
    <t>10012002</t>
  </si>
  <si>
    <t>+ILS/-USD 3.44 06-05-20 (20) -306</t>
  </si>
  <si>
    <t>10011981</t>
  </si>
  <si>
    <t>+ILS/-USD 3.44 20-05-20 (10) -336</t>
  </si>
  <si>
    <t>10000973</t>
  </si>
  <si>
    <t>10001599</t>
  </si>
  <si>
    <t>10011984</t>
  </si>
  <si>
    <t>10002288</t>
  </si>
  <si>
    <t>10003103</t>
  </si>
  <si>
    <t>10002931</t>
  </si>
  <si>
    <t>10001185</t>
  </si>
  <si>
    <t>+ILS/-USD 3.44 20-05-20 (20) -335</t>
  </si>
  <si>
    <t>10011990</t>
  </si>
  <si>
    <t>+ILS/-USD 3.4401 11-06-20 (10) -489</t>
  </si>
  <si>
    <t>10001311</t>
  </si>
  <si>
    <t>+ILS/-USD 3.4402 01-04-20 (10) -88</t>
  </si>
  <si>
    <t>10002957</t>
  </si>
  <si>
    <t>+ILS/-USD 3.4402 11-06-20 (10) -373</t>
  </si>
  <si>
    <t>10000802</t>
  </si>
  <si>
    <t>10000472</t>
  </si>
  <si>
    <t>10000044</t>
  </si>
  <si>
    <t>10000627</t>
  </si>
  <si>
    <t>+ILS/-USD 3.4403 18-06-20 (10) -287</t>
  </si>
  <si>
    <t>10001001</t>
  </si>
  <si>
    <t>10000448</t>
  </si>
  <si>
    <t>+ILS/-USD 3.4405 01-04-20 (11) -90</t>
  </si>
  <si>
    <t>10012078</t>
  </si>
  <si>
    <t>+ILS/-USD 3.4406 11-06-20 (93) -272</t>
  </si>
  <si>
    <t>10000699</t>
  </si>
  <si>
    <t>10000113</t>
  </si>
  <si>
    <t>+ILS/-USD 3.441 06-05-20 (10) -306</t>
  </si>
  <si>
    <t>10001182</t>
  </si>
  <si>
    <t>10011979</t>
  </si>
  <si>
    <t>10002929</t>
  </si>
  <si>
    <t>10000971</t>
  </si>
  <si>
    <t>+ILS/-USD 3.4413 20-05-20 (12) -337</t>
  </si>
  <si>
    <t>10011988</t>
  </si>
  <si>
    <t>+ILS/-USD 3.4414 20-05-20 (11) -336</t>
  </si>
  <si>
    <t>10011986</t>
  </si>
  <si>
    <t>+ILS/-USD 3.4417 11-06-20 (10) -273</t>
  </si>
  <si>
    <t>10000640</t>
  </si>
  <si>
    <t>10000208</t>
  </si>
  <si>
    <t>10000846</t>
  </si>
  <si>
    <t>10001352</t>
  </si>
  <si>
    <t>+ILS/-USD 3.4422 26-06-20 (10) -398</t>
  </si>
  <si>
    <t>10000424</t>
  </si>
  <si>
    <t>10002290</t>
  </si>
  <si>
    <t>+ILS/-USD 3.44275 06-04-20 (12) -92.5</t>
  </si>
  <si>
    <t>10012091</t>
  </si>
  <si>
    <t>+ILS/-USD 3.4435 03-06-20 (20) -360</t>
  </si>
  <si>
    <t>10011992</t>
  </si>
  <si>
    <t>+ILS/-USD 3.4439 06-04-20 (10) -91</t>
  </si>
  <si>
    <t>10001668</t>
  </si>
  <si>
    <t>10001247</t>
  </si>
  <si>
    <t>+ILS/-USD 3.4439 06-04-20 (20) -91</t>
  </si>
  <si>
    <t>10012089</t>
  </si>
  <si>
    <t>+ILS/-USD 3.444 03-06-20 (10) -360</t>
  </si>
  <si>
    <t>10001601</t>
  </si>
  <si>
    <t>10003104</t>
  </si>
  <si>
    <t>+ILS/-USD 3.4443 15-06-20 (12) -387</t>
  </si>
  <si>
    <t>10011995</t>
  </si>
  <si>
    <t>+ILS/-USD 3.445 25-03-21 (10) -550</t>
  </si>
  <si>
    <t>10001391</t>
  </si>
  <si>
    <t>10000232</t>
  </si>
  <si>
    <t>+ILS/-USD 3.4456 03-06-20 (20) -359</t>
  </si>
  <si>
    <t>10011998</t>
  </si>
  <si>
    <t>+ILS/-USD 3.4459 15-06-20 (10) -386</t>
  </si>
  <si>
    <t>10001188</t>
  </si>
  <si>
    <t>10000975</t>
  </si>
  <si>
    <t>10001603</t>
  </si>
  <si>
    <t>+ILS/-USD 3.446 26-06-20 (20) -400</t>
  </si>
  <si>
    <t>10012000</t>
  </si>
  <si>
    <t>+ILS/-USD 3.4462 22-04-20 (10) -278</t>
  </si>
  <si>
    <t>10001600</t>
  </si>
  <si>
    <t>10001186</t>
  </si>
  <si>
    <t>+ILS/-USD 3.4467 03-06-20 (11) -358</t>
  </si>
  <si>
    <t>10011993</t>
  </si>
  <si>
    <t>+ILS/-USD 3.4468 22-04-20 (11) -277</t>
  </si>
  <si>
    <t>10011991</t>
  </si>
  <si>
    <t>+ILS/-USD 3.4476 15-09-20 (10) -244</t>
  </si>
  <si>
    <t>+ILS/-USD 3.4482 10-09-20 (10) -238</t>
  </si>
  <si>
    <t>+ILS/-USD 3.4491 01-04-20 (10) -174</t>
  </si>
  <si>
    <t>10002298</t>
  </si>
  <si>
    <t>10003127</t>
  </si>
  <si>
    <t>10000991</t>
  </si>
  <si>
    <t>10001208</t>
  </si>
  <si>
    <t>10000439</t>
  </si>
  <si>
    <t>10001625</t>
  </si>
  <si>
    <t>+ILS/-USD 3.4492 01-04-20 (20) -168</t>
  </si>
  <si>
    <t>10012027</t>
  </si>
  <si>
    <t>+ILS/-USD 3.4505 02-04-20 (12) -155</t>
  </si>
  <si>
    <t>10012034</t>
  </si>
  <si>
    <t>+ILS/-USD 3.451 21-04-20 (11) -173</t>
  </si>
  <si>
    <t>10012048</t>
  </si>
  <si>
    <t>+ILS/-USD 3.451 21-04-20 (12) -173</t>
  </si>
  <si>
    <t>10012046</t>
  </si>
  <si>
    <t>+ILS/-USD 3.4515 28-05-20 (10) -160</t>
  </si>
  <si>
    <t>+ILS/-USD 3.4521 02-04-20 (10) -159</t>
  </si>
  <si>
    <t>10001632</t>
  </si>
  <si>
    <t>10000445</t>
  </si>
  <si>
    <t>10001215</t>
  </si>
  <si>
    <t>10003135</t>
  </si>
  <si>
    <t>10002303</t>
  </si>
  <si>
    <t>10000998</t>
  </si>
  <si>
    <t>+ILS/-USD 3.4523 06-04-20 (11) -137</t>
  </si>
  <si>
    <t>10000061</t>
  </si>
  <si>
    <t>+ILS/-USD 3.4548 06-04-20 (11) -137</t>
  </si>
  <si>
    <t>10000060</t>
  </si>
  <si>
    <t>+ILS/-USD 3.455 11-06-20 (10) -460</t>
  </si>
  <si>
    <t>10000798</t>
  </si>
  <si>
    <t>+ILS/-USD 3.456 11-06-20 (10) -415</t>
  </si>
  <si>
    <t>10000469</t>
  </si>
  <si>
    <t>10000043</t>
  </si>
  <si>
    <t>10000623</t>
  </si>
  <si>
    <t>10000196</t>
  </si>
  <si>
    <t>10000130</t>
  </si>
  <si>
    <t>10000191</t>
  </si>
  <si>
    <t>10001327</t>
  </si>
  <si>
    <t>+ILS/-USD 3.4574 11-06-20 (10) -366</t>
  </si>
  <si>
    <t>10000576</t>
  </si>
  <si>
    <t>+ILS/-USD 3.4646 11-06-20 (93) -402</t>
  </si>
  <si>
    <t>10000624</t>
  </si>
  <si>
    <t>+ILS/-USD 3.4651 18-09-20 (10) -249</t>
  </si>
  <si>
    <t>10000189</t>
  </si>
  <si>
    <t>+ILS/-USD 3.4653 16-06-20 (93) -412</t>
  </si>
  <si>
    <t>10003089</t>
  </si>
  <si>
    <t>+ILS/-USD 3.4658 11-09-20 (10) -242</t>
  </si>
  <si>
    <t>+ILS/-USD 3.4663 11-06-20 (93) -402</t>
  </si>
  <si>
    <t>10000820</t>
  </si>
  <si>
    <t>+ILS/-USD 3.4777 11-06-20 (10) -433</t>
  </si>
  <si>
    <t>10000815</t>
  </si>
  <si>
    <t>+ILS/-USD 3.4825 17-06-20 (10) -175</t>
  </si>
  <si>
    <t>10012146</t>
  </si>
  <si>
    <t>+ILS/-USD 3.483 28-05-20 (10) -170</t>
  </si>
  <si>
    <t>+ILS/-USD 3.4837 11-06-20 (10) -438</t>
  </si>
  <si>
    <t>10000809</t>
  </si>
  <si>
    <t>10000620</t>
  </si>
  <si>
    <t>+ILS/-USD 3.4848 11-06-20 (10) -442</t>
  </si>
  <si>
    <t>+ILS/-USD 3.4852 28-05-20 (20) -158</t>
  </si>
  <si>
    <t>10000192</t>
  </si>
  <si>
    <t>+ILS/-USD 3.4963 11-06-20 (10) -447</t>
  </si>
  <si>
    <t>10000546</t>
  </si>
  <si>
    <t>+ILS/-USD 3.515 25-03-21 (10) -535</t>
  </si>
  <si>
    <t>+ILS/-USD 3.5185 25-03-21 (10) -535</t>
  </si>
  <si>
    <t>10000503</t>
  </si>
  <si>
    <t>10000228</t>
  </si>
  <si>
    <t>10001414</t>
  </si>
  <si>
    <t>10000231</t>
  </si>
  <si>
    <t>+ILS/-USD 3.5293 11-06-20 (10) -132</t>
  </si>
  <si>
    <t>10001415</t>
  </si>
  <si>
    <t>+ILS/-USD 3.5345 25-03-21 (10) -535</t>
  </si>
  <si>
    <t>10000122</t>
  </si>
  <si>
    <t>10001413</t>
  </si>
  <si>
    <t>+ILS/-USD 3.5376 16-03-21 (11) -514</t>
  </si>
  <si>
    <t>10012193</t>
  </si>
  <si>
    <t>+ILS/-USD 3.5382 16-03-21 (12) -518</t>
  </si>
  <si>
    <t>10012195</t>
  </si>
  <si>
    <t>10000263</t>
  </si>
  <si>
    <t>+ILS/-USD 3.5421 13-04-20 (20) -49</t>
  </si>
  <si>
    <t>+ILS/-USD 3.5431 19-05-20 (10) -119</t>
  </si>
  <si>
    <t>10000209</t>
  </si>
  <si>
    <t>+ILS/-USD 3.546 25-03-21 (10) -520</t>
  </si>
  <si>
    <t>+ILS/-USD 3.548 25-03-21 (10) -520</t>
  </si>
  <si>
    <t>10001410</t>
  </si>
  <si>
    <t>+ILS/-USD 3.5481 10-06-20 (11) -119</t>
  </si>
  <si>
    <t>+ILS/-USD 3.55 10-06-20 (20) -120</t>
  </si>
  <si>
    <t>10012199</t>
  </si>
  <si>
    <t>+ILS/-USD 3.5506 13-04-20 (10) -71</t>
  </si>
  <si>
    <t>+ILS/-USD 3.553 10-06-20 (12) -121.5</t>
  </si>
  <si>
    <t>10012197</t>
  </si>
  <si>
    <t>+ILS/-USD 3.556 05-05-20 (10) -40</t>
  </si>
  <si>
    <t>10001728</t>
  </si>
  <si>
    <t>10001302</t>
  </si>
  <si>
    <t>+ILS/-USD 3.5622 17-11-20 (10) -358</t>
  </si>
  <si>
    <t>10002344</t>
  </si>
  <si>
    <t>+ILS/-USD 3.5642 17-11-20 (10) -358</t>
  </si>
  <si>
    <t>10001296</t>
  </si>
  <si>
    <t>+ILS/-USD 3.5685 18-06-20 (12) -135</t>
  </si>
  <si>
    <t>10000265</t>
  </si>
  <si>
    <t>+ILS/-USD 3.5692 22-04-20 (10) -28</t>
  </si>
  <si>
    <t>10003228</t>
  </si>
  <si>
    <t>10001071</t>
  </si>
  <si>
    <t>10001726</t>
  </si>
  <si>
    <t>+ILS/-USD 3.5702 23-03-21 (20) -498</t>
  </si>
  <si>
    <t>10012189</t>
  </si>
  <si>
    <t>+ILS/-USD 3.571 23-03-21 (11) -510</t>
  </si>
  <si>
    <t>10012187</t>
  </si>
  <si>
    <t>10012191</t>
  </si>
  <si>
    <t>+ILS/-USD 3.5715 14-07-20 (12) -210</t>
  </si>
  <si>
    <t>10000260</t>
  </si>
  <si>
    <t>+ILS/-USD 3.583 16-11-20 (11) -340</t>
  </si>
  <si>
    <t>+ILS/-USD 3.5841 21-04-20 (10) -19</t>
  </si>
  <si>
    <t>10002346</t>
  </si>
  <si>
    <t>10001724</t>
  </si>
  <si>
    <t>10001070</t>
  </si>
  <si>
    <t>10003227</t>
  </si>
  <si>
    <t>10001300</t>
  </si>
  <si>
    <t>10000517</t>
  </si>
  <si>
    <t>+ILS/-USD 3.5905 25-03-21 (10) -525</t>
  </si>
  <si>
    <t>10001408</t>
  </si>
  <si>
    <t>+ILS/-USD 3.5955 22-03-21 (12) -535</t>
  </si>
  <si>
    <t>10012183</t>
  </si>
  <si>
    <t>+ILS/-USD 3.5985 15-07-20 (10) -195</t>
  </si>
  <si>
    <t>10001716</t>
  </si>
  <si>
    <t>10001289</t>
  </si>
  <si>
    <t>10002338</t>
  </si>
  <si>
    <t>+ILS/-USD 3.601 02-04-20 (12) -50</t>
  </si>
  <si>
    <t>10000213</t>
  </si>
  <si>
    <t>+ILS/-USD 3.605 11-06-20 (10) -130</t>
  </si>
  <si>
    <t>10000142</t>
  </si>
  <si>
    <t>10000170</t>
  </si>
  <si>
    <t>10000230</t>
  </si>
  <si>
    <t>10000825</t>
  </si>
  <si>
    <t>+ILS/-USD 3.6114 22-04-20 (10) -21</t>
  </si>
  <si>
    <t>10002343</t>
  </si>
  <si>
    <t>10001066</t>
  </si>
  <si>
    <t>10003224</t>
  </si>
  <si>
    <t>10001722</t>
  </si>
  <si>
    <t>10002985</t>
  </si>
  <si>
    <t>+ILS/-USD 3.6174 07-04-20 (12) -66</t>
  </si>
  <si>
    <t>10000218</t>
  </si>
  <si>
    <t>+ILS/-USD 3.6225 15-07-20 (10) -190</t>
  </si>
  <si>
    <t>10002339</t>
  </si>
  <si>
    <t>+ILS/-USD 3.623 11-06-20 (10) -143</t>
  </si>
  <si>
    <t>10001405</t>
  </si>
  <si>
    <t>+ILS/-USD 3.6295 11-06-20 (10) -120</t>
  </si>
  <si>
    <t>10000143</t>
  </si>
  <si>
    <t>10000826</t>
  </si>
  <si>
    <t>10001406</t>
  </si>
  <si>
    <t>+ILS/-USD 3.6399 21-04-20 (10) -31</t>
  </si>
  <si>
    <t>10001720</t>
  </si>
  <si>
    <t>10001064</t>
  </si>
  <si>
    <t>10012185</t>
  </si>
  <si>
    <t>10003222</t>
  </si>
  <si>
    <t>10001293</t>
  </si>
  <si>
    <t>10002341</t>
  </si>
  <si>
    <t>+ILS/-USD 3.6445 15-07-20 (12) -235</t>
  </si>
  <si>
    <t>10012168</t>
  </si>
  <si>
    <t>10003208</t>
  </si>
  <si>
    <t>10002976</t>
  </si>
  <si>
    <t>+ILS/-USD 3.6489 22-07-20 (12) -211</t>
  </si>
  <si>
    <t>10012176</t>
  </si>
  <si>
    <t>+ILS/-USD 3.65 11-06-20 (10) -175</t>
  </si>
  <si>
    <t>10000054</t>
  </si>
  <si>
    <t>10000227</t>
  </si>
  <si>
    <t>10000657</t>
  </si>
  <si>
    <t>+ILS/-USD 3.6513 07-04-20 (20) -67</t>
  </si>
  <si>
    <t>10012149</t>
  </si>
  <si>
    <t>+ILS/-USD 3.6565 21-07-20 (10) -250</t>
  </si>
  <si>
    <t>10002335</t>
  </si>
  <si>
    <t>10000506</t>
  </si>
  <si>
    <t>10001710</t>
  </si>
  <si>
    <t>10001057</t>
  </si>
  <si>
    <t>10003212</t>
  </si>
  <si>
    <t>10001284</t>
  </si>
  <si>
    <t>+ILS/-USD 3.66 16-07-20 (20) -218</t>
  </si>
  <si>
    <t>10012171</t>
  </si>
  <si>
    <t>+ILS/-USD 3.6693 15-07-20 (10) -217</t>
  </si>
  <si>
    <t>10003215</t>
  </si>
  <si>
    <t>+ILS/-USD 3.6757 02-04-20 (10) -13</t>
  </si>
  <si>
    <t>10000510</t>
  </si>
  <si>
    <t>10001060</t>
  </si>
  <si>
    <t>10001288</t>
  </si>
  <si>
    <t>10002978</t>
  </si>
  <si>
    <t>10001715</t>
  </si>
  <si>
    <t>10003218</t>
  </si>
  <si>
    <t>+ILS/-USD 3.684 07-04-20 (10) -180</t>
  </si>
  <si>
    <t>10000239</t>
  </si>
  <si>
    <t>+ILS/-USD 3.717 07-05-20 (20) -380</t>
  </si>
  <si>
    <t>10012151</t>
  </si>
  <si>
    <t>+ILS/-USD 3.72 15-07-20 (10) -220</t>
  </si>
  <si>
    <t>10001282</t>
  </si>
  <si>
    <t>10000504</t>
  </si>
  <si>
    <t>10001708</t>
  </si>
  <si>
    <t>10003210</t>
  </si>
  <si>
    <t>+ILS/-USD 3.7384 11-06-20 (10) -201</t>
  </si>
  <si>
    <t>+ILS/-USD 3.747 01-04-20 (10) -120</t>
  </si>
  <si>
    <t>10012160</t>
  </si>
  <si>
    <t>10001702</t>
  </si>
  <si>
    <t>+ILS/-USD 3.776 17-11-20 (12) -540</t>
  </si>
  <si>
    <t>10003205</t>
  </si>
  <si>
    <t>+ILS/-USD 3.7791 17-11-20 (10) -576</t>
  </si>
  <si>
    <t>10002333</t>
  </si>
  <si>
    <t>10003203</t>
  </si>
  <si>
    <t>10012164</t>
  </si>
  <si>
    <t>+ILS/-USD 3.7845 17-11-20 (11) -595</t>
  </si>
  <si>
    <t>10012166</t>
  </si>
  <si>
    <t>+ILS/-USD 3.8 02-07-20 (11) -380</t>
  </si>
  <si>
    <t>10000090</t>
  </si>
  <si>
    <t>+ILS/-USD 3.8 11-06-20 (10) -340</t>
  </si>
  <si>
    <t>10000822</t>
  </si>
  <si>
    <t>10000500</t>
  </si>
  <si>
    <t>+ILS/-USD 3.803 04-06-20 (10) -490</t>
  </si>
  <si>
    <t>10012162</t>
  </si>
  <si>
    <t>+ILS/-USD 3.813 15-06-20 (10) -420</t>
  </si>
  <si>
    <t>10001053</t>
  </si>
  <si>
    <t>10001276</t>
  </si>
  <si>
    <t>+ILS/-USD 3.8145 20-04-20 (10) -195</t>
  </si>
  <si>
    <t>10000251</t>
  </si>
  <si>
    <t>+ILS/-USD 3.82 02-07-20 (20) -450</t>
  </si>
  <si>
    <t>10000011</t>
  </si>
  <si>
    <t>+ILS/-USD 3.8505 02-04-20 (12) -145</t>
  </si>
  <si>
    <t>10000253</t>
  </si>
  <si>
    <t>+USD/-ILS 3.4057 11-06-20 (10) -173</t>
  </si>
  <si>
    <t>10000712</t>
  </si>
  <si>
    <t>10000222</t>
  </si>
  <si>
    <t>10000655</t>
  </si>
  <si>
    <t>10000601</t>
  </si>
  <si>
    <t>10000052</t>
  </si>
  <si>
    <t>+USD/-ILS 3.4079 11-06-20 (10) -171</t>
  </si>
  <si>
    <t>10000223</t>
  </si>
  <si>
    <t>10000163</t>
  </si>
  <si>
    <t>10000219</t>
  </si>
  <si>
    <t>10000710</t>
  </si>
  <si>
    <t>+USD/-ILS 3.40845 11-06-20 (93) -175.5</t>
  </si>
  <si>
    <t>10000116</t>
  </si>
  <si>
    <t>10000713</t>
  </si>
  <si>
    <t>10000871</t>
  </si>
  <si>
    <t>+USD/-ILS 3.4114 11-06-20 (10) -156</t>
  </si>
  <si>
    <t>10000498</t>
  </si>
  <si>
    <t>10000607</t>
  </si>
  <si>
    <t>10001379</t>
  </si>
  <si>
    <t>+USD/-ILS 3.4126 10-11-20 (10) -614</t>
  </si>
  <si>
    <t>+USD/-ILS 3.42 15-09-20 (11) -545</t>
  </si>
  <si>
    <t>10012020</t>
  </si>
  <si>
    <t>+USD/-ILS 3.4235 15-09-20 (10) -545</t>
  </si>
  <si>
    <t>10012018</t>
  </si>
  <si>
    <t>+USD/-ILS 3.4294 11-06-20 (10) -231</t>
  </si>
  <si>
    <t>10000157</t>
  </si>
  <si>
    <t>+USD/-ILS 3.4305 11-06-20 (10) -195</t>
  </si>
  <si>
    <t>10000159</t>
  </si>
  <si>
    <t>10000215</t>
  </si>
  <si>
    <t>10000491</t>
  </si>
  <si>
    <t>+USD/-ILS 3.43369 16-06-20 (93) -203.1</t>
  </si>
  <si>
    <t>10003168</t>
  </si>
  <si>
    <t>+USD/-ILS 3.4338 08-12-20 (10) -382</t>
  </si>
  <si>
    <t>10000158</t>
  </si>
  <si>
    <t>+USD/-ILS 3.434 18-06-20 (10) -245</t>
  </si>
  <si>
    <t>10001018</t>
  </si>
  <si>
    <t>10000466</t>
  </si>
  <si>
    <t>10001652</t>
  </si>
  <si>
    <t>10003155</t>
  </si>
  <si>
    <t>10001235</t>
  </si>
  <si>
    <t>+USD/-ILS 3.43452 11-06-20 (93) -194.8</t>
  </si>
  <si>
    <t>10001369</t>
  </si>
  <si>
    <t>+USD/-ILS 3.4353 11-06-20 (10) -232</t>
  </si>
  <si>
    <t>10000136</t>
  </si>
  <si>
    <t>10000645</t>
  </si>
  <si>
    <t>10000858</t>
  </si>
  <si>
    <t>10001365</t>
  </si>
  <si>
    <t>10000595</t>
  </si>
  <si>
    <t>+USD/-ILS 3.4401 11-06-20 (10) -489</t>
  </si>
  <si>
    <t>10000175</t>
  </si>
  <si>
    <t>+USD/-ILS 3.442 11-06-20 (10) -150</t>
  </si>
  <si>
    <t>10001386</t>
  </si>
  <si>
    <t>+USD/-ILS 3.4428 11-06-20 (10) -372</t>
  </si>
  <si>
    <t>10001339</t>
  </si>
  <si>
    <t>+USD/-ILS 3.4435 11-06-20 (10) -465</t>
  </si>
  <si>
    <t>10000681</t>
  </si>
  <si>
    <t>+USD/-ILS 3.4463 11-06-20 (10) -472</t>
  </si>
  <si>
    <t>10000538</t>
  </si>
  <si>
    <t>+USD/-ILS 3.4505 28-05-20 (10) -155</t>
  </si>
  <si>
    <t>10000160</t>
  </si>
  <si>
    <t>+USD/-ILS 3.4544 11-06-20 (10) -156</t>
  </si>
  <si>
    <t>10001384</t>
  </si>
  <si>
    <t>+USD/-ILS 3.455 11-06-20 (10) -460</t>
  </si>
  <si>
    <t>10000539</t>
  </si>
  <si>
    <t>+USD/-ILS 3.5442 11-06-20 (10) -128</t>
  </si>
  <si>
    <t>10001392</t>
  </si>
  <si>
    <t>10000235</t>
  </si>
  <si>
    <t>10000819</t>
  </si>
  <si>
    <t>+USD/-ILS 3.557 20-04-20 (10) -10</t>
  </si>
  <si>
    <t>10000271</t>
  </si>
  <si>
    <t>+USD/-ILS 3.5577 13-04-20 (10) -3</t>
  </si>
  <si>
    <t>10000269</t>
  </si>
  <si>
    <t>+USD/-ILS 3.558 07-04-20 (10) +0</t>
  </si>
  <si>
    <t>10000267</t>
  </si>
  <si>
    <t>+USD/-ILS 3.559 11-06-20 (10) -95</t>
  </si>
  <si>
    <t>10000244</t>
  </si>
  <si>
    <t>+USD/-ILS 3.577 10-11-20 (10) -290</t>
  </si>
  <si>
    <t>+USD/-ILS 3.6006 11-06-20 (10) -174</t>
  </si>
  <si>
    <t>10000617</t>
  </si>
  <si>
    <t>+USD/-ILS 3.6086 02-06-20 (10) -94</t>
  </si>
  <si>
    <t>10002979</t>
  </si>
  <si>
    <t>+USD/-ILS 3.623 25-03-21 (10) -500</t>
  </si>
  <si>
    <t>10001401</t>
  </si>
  <si>
    <t>+USD/-ILS 3.6465 13-04-20 (20) -35</t>
  </si>
  <si>
    <t>10000259</t>
  </si>
  <si>
    <t>+USD/-ILS 3.6614 19-11-20 (20) -346</t>
  </si>
  <si>
    <t>10012173</t>
  </si>
  <si>
    <t>+USD/-ILS 3.6623 11-06-20 (10) -107</t>
  </si>
  <si>
    <t>10000619</t>
  </si>
  <si>
    <t>10000878</t>
  </si>
  <si>
    <t>10000658</t>
  </si>
  <si>
    <t>10000167</t>
  </si>
  <si>
    <t>+USD/-ILS 3.6678 07-05-20 (10) -52</t>
  </si>
  <si>
    <t>10002337</t>
  </si>
  <si>
    <t>+USD/-ILS 3.668 06-05-20 (10) -50</t>
  </si>
  <si>
    <t>10001286</t>
  </si>
  <si>
    <t>+USD/-ILS 3.6721 02-04-20 (10) -9</t>
  </si>
  <si>
    <t>10001058</t>
  </si>
  <si>
    <t>+USD/-ILS 3.6866 02-04-20 (12) -14</t>
  </si>
  <si>
    <t>10000257</t>
  </si>
  <si>
    <t>+USD/-ILS 3.7384 11-06-20 (10) -201</t>
  </si>
  <si>
    <t>10000225</t>
  </si>
  <si>
    <t>10000236</t>
  </si>
  <si>
    <t>10000821</t>
  </si>
  <si>
    <t>10000719</t>
  </si>
  <si>
    <t>10000618</t>
  </si>
  <si>
    <t>+USD/-ILS 3.7485 07-04-20 (10) -65</t>
  </si>
  <si>
    <t>10000245</t>
  </si>
  <si>
    <t>פורוורד ש"ח-מט"ח</t>
  </si>
  <si>
    <t>10002342</t>
  </si>
  <si>
    <t>10001721</t>
  </si>
  <si>
    <t>10012186</t>
  </si>
  <si>
    <t>10012190</t>
  </si>
  <si>
    <t>10002984</t>
  </si>
  <si>
    <t>10000514</t>
  </si>
  <si>
    <t>10012188</t>
  </si>
  <si>
    <t>10001294</t>
  </si>
  <si>
    <t>10003223</t>
  </si>
  <si>
    <t>10000516</t>
  </si>
  <si>
    <t>10012192</t>
  </si>
  <si>
    <t>10001723</t>
  </si>
  <si>
    <t>10002345</t>
  </si>
  <si>
    <t>10000096</t>
  </si>
  <si>
    <t>10000262</t>
  </si>
  <si>
    <t>10002986</t>
  </si>
  <si>
    <t>10001299</t>
  </si>
  <si>
    <t>10012194</t>
  </si>
  <si>
    <t>10003226</t>
  </si>
  <si>
    <t>10000519</t>
  </si>
  <si>
    <t>10000098</t>
  </si>
  <si>
    <t>10012198</t>
  </si>
  <si>
    <t>10001727</t>
  </si>
  <si>
    <t>10012196</t>
  </si>
  <si>
    <t>+USD/-EUR 1.16125 27-04-20 (10) +250.5</t>
  </si>
  <si>
    <t>10002850</t>
  </si>
  <si>
    <t>+USD/-EUR 1.16279 27-04-20 (10) +254.9</t>
  </si>
  <si>
    <t>10000896</t>
  </si>
  <si>
    <t>+USD/-EUR 1.1639 27-04-20 (20) +249</t>
  </si>
  <si>
    <t>10011728</t>
  </si>
  <si>
    <t>+USD/-EUR 1.16395 27-04-20 (10) +249.5</t>
  </si>
  <si>
    <t>10000888</t>
  </si>
  <si>
    <t>10002999</t>
  </si>
  <si>
    <t>10011726</t>
  </si>
  <si>
    <t>10001086</t>
  </si>
  <si>
    <t>10000345</t>
  </si>
  <si>
    <t>10002846</t>
  </si>
  <si>
    <t>+EUR/-USD 1.12594 09-04-20 (10) +184.4</t>
  </si>
  <si>
    <t>10000093</t>
  </si>
  <si>
    <t>+EUR/-USD 1.12612 09-04-20 (10) +183.2</t>
  </si>
  <si>
    <t>10000524</t>
  </si>
  <si>
    <t>+EUR/-USD 1.127 09-04-20 (10) +186</t>
  </si>
  <si>
    <t>+EUR/-USD 1.1318 04-05-20 (12) +202</t>
  </si>
  <si>
    <t>10000035</t>
  </si>
  <si>
    <t>+EUR/-USD 1.1447 09-04-20 (10) +238</t>
  </si>
  <si>
    <t>10000174</t>
  </si>
  <si>
    <t>+USD/-EUR 1.11335 20-04-20 (10) +176.5</t>
  </si>
  <si>
    <t>10011883</t>
  </si>
  <si>
    <t>10002895</t>
  </si>
  <si>
    <t>+USD/-EUR 1.1143 20-04-20 (10) +161</t>
  </si>
  <si>
    <t>10002902</t>
  </si>
  <si>
    <t>+USD/-EUR 1.11565 09-04-20 (10) +157.5</t>
  </si>
  <si>
    <t>10001306</t>
  </si>
  <si>
    <t>+USD/-EUR 1.1218 04-05-20 (12) +193</t>
  </si>
  <si>
    <t>+USD/-EUR 1.12187 04-05-20 (20) +193.7</t>
  </si>
  <si>
    <t>10000063</t>
  </si>
  <si>
    <t>+USD/-EUR 1.12565 09-04-20 (10) +219.5</t>
  </si>
  <si>
    <t>+USD/-EUR 1.1258 09-04-20 (10) +183</t>
  </si>
  <si>
    <t>+USD/-EUR 1.12622 20-04-20 (10) +225.2</t>
  </si>
  <si>
    <t>10011811</t>
  </si>
  <si>
    <t>10000373</t>
  </si>
  <si>
    <t>10001527</t>
  </si>
  <si>
    <t>+USD/-EUR 1.1282 04-05-20 (12) +239</t>
  </si>
  <si>
    <t>10000022</t>
  </si>
  <si>
    <t>+USD/-EUR 1.1368 09-04-20 (10) +223</t>
  </si>
  <si>
    <t>10001290</t>
  </si>
  <si>
    <t>10000507</t>
  </si>
  <si>
    <t>+USD/-EUR 1.13785 09-04-20 (10) +196.5</t>
  </si>
  <si>
    <t>+USD/-EUR 1.14503 20-04-20 (10) +238.3</t>
  </si>
  <si>
    <t>10001517</t>
  </si>
  <si>
    <t>10000909</t>
  </si>
  <si>
    <t>10001107</t>
  </si>
  <si>
    <t>10000362</t>
  </si>
  <si>
    <t>+USD/-EUR 1.14529 09-04-20 (10) +230.9</t>
  </si>
  <si>
    <t>+USD/-EUR 1.14575 09-04-20 (10) +239.5</t>
  </si>
  <si>
    <t>10001278</t>
  </si>
  <si>
    <t>+USD/-EUR 1.14689 27-04-20 (10) +254.9</t>
  </si>
  <si>
    <t>10001510</t>
  </si>
  <si>
    <t>10000905</t>
  </si>
  <si>
    <t>10001102</t>
  </si>
  <si>
    <t>+USD/-EUR 1.15192 09-04-20 (10) +234.2</t>
  </si>
  <si>
    <t>10000089</t>
  </si>
  <si>
    <t>10000114</t>
  </si>
  <si>
    <t>10000661</t>
  </si>
  <si>
    <t>10000457</t>
  </si>
  <si>
    <t>10000025</t>
  </si>
  <si>
    <t>10000603</t>
  </si>
  <si>
    <t>+USD/-EUR 1.1526 20-04-20 (10) +246</t>
  </si>
  <si>
    <t>10000901</t>
  </si>
  <si>
    <t>+USD/-EUR 1.1593 27-04-20 (11) +251</t>
  </si>
  <si>
    <t>10011750</t>
  </si>
  <si>
    <t>+USD/-EUR 1.1595 27-04-20 (10) +252</t>
  </si>
  <si>
    <t>10000897</t>
  </si>
  <si>
    <t>10001094</t>
  </si>
  <si>
    <t>10000351</t>
  </si>
  <si>
    <t>10003009</t>
  </si>
  <si>
    <t>10001503</t>
  </si>
  <si>
    <t>+USD/-GBP 1.23637 23-04-20 (10) +97.7</t>
  </si>
  <si>
    <t>10002255</t>
  </si>
  <si>
    <t>10002887</t>
  </si>
  <si>
    <t>10011860</t>
  </si>
  <si>
    <t>+USD/-GBP 1.23675 23-04-20 (11) +97.5</t>
  </si>
  <si>
    <t>10011862</t>
  </si>
  <si>
    <t>+USD/-GBP 1.24427 11-05-20 (10) +102.7</t>
  </si>
  <si>
    <t>10000038</t>
  </si>
  <si>
    <t>10000463</t>
  </si>
  <si>
    <t>10000796</t>
  </si>
  <si>
    <t>10000615</t>
  </si>
  <si>
    <t>10001303</t>
  </si>
  <si>
    <t>10000530</t>
  </si>
  <si>
    <t>10000123</t>
  </si>
  <si>
    <t>10000673</t>
  </si>
  <si>
    <t>+CAD/-USD 1.3228 27-05-20 (10) +0</t>
  </si>
  <si>
    <t>10001256</t>
  </si>
  <si>
    <t>10001035</t>
  </si>
  <si>
    <t>10002313</t>
  </si>
  <si>
    <t>10003177</t>
  </si>
  <si>
    <t>10001679</t>
  </si>
  <si>
    <t>+CAD/-USD 1.3228 27-05-20 (20) +0</t>
  </si>
  <si>
    <t>10012102</t>
  </si>
  <si>
    <t>+EUR/-USD 1.08952 20-07-20 (10) +53.2</t>
  </si>
  <si>
    <t>10000512</t>
  </si>
  <si>
    <t>+EUR/-USD 1.10445 20-04-20 (10) +9.5</t>
  </si>
  <si>
    <t>10002347</t>
  </si>
  <si>
    <t>+EUR/-USD 1.10475 27-04-20 (10) +12.5</t>
  </si>
  <si>
    <t>10001725</t>
  </si>
  <si>
    <t>10000518</t>
  </si>
  <si>
    <t>+EUR/-USD 1.10655 01-06-20 (10) +30.5</t>
  </si>
  <si>
    <t>10002348</t>
  </si>
  <si>
    <t>+EUR/-USD 1.10740083 09-04-20 (10) +0</t>
  </si>
  <si>
    <t>+EUR/-USD 1.1094 09-04-20 (10) +97</t>
  </si>
  <si>
    <t>10000111</t>
  </si>
  <si>
    <t>+EUR/-USD 1.10965 04-05-20 (20) +18.5</t>
  </si>
  <si>
    <t>+EUR/-USD 1.11165 23-06-20 (20) +41.5</t>
  </si>
  <si>
    <t>10000264</t>
  </si>
  <si>
    <t>+EUR/-USD 1.1143 09-04-20 (10) +53</t>
  </si>
  <si>
    <t>10000465</t>
  </si>
  <si>
    <t>+EUR/-USD 1.1145 09-04-20 (10) +54</t>
  </si>
  <si>
    <t>10000831</t>
  </si>
  <si>
    <t>+EUR/-USD 1.1152 22-09-20 (20) +74</t>
  </si>
  <si>
    <t>+EUR/-USD 1.1465 04-05-20 (20) +29</t>
  </si>
  <si>
    <t>+EUR/-USD 1.1559 22-09-20 (20) +85</t>
  </si>
  <si>
    <t>+GBP/-USD 1.29285 23-04-20 (10) +70.5</t>
  </si>
  <si>
    <t>10002273</t>
  </si>
  <si>
    <t>10002911</t>
  </si>
  <si>
    <t>+GBP/-USD 1.29325 11-05-20 (10) +74.5</t>
  </si>
  <si>
    <t>10000193</t>
  </si>
  <si>
    <t>10000622</t>
  </si>
  <si>
    <t>10001322</t>
  </si>
  <si>
    <t>+GBP/-USD 1.29365 18-05-20 (10) +78.5</t>
  </si>
  <si>
    <t>10002274</t>
  </si>
  <si>
    <t>+GBP/-USD 1.2963 23-04-20 (10) +71</t>
  </si>
  <si>
    <t>10002271</t>
  </si>
  <si>
    <t>+GBP/-USD 1.29685 11-05-20 (10) +76.5</t>
  </si>
  <si>
    <t>10000621</t>
  </si>
  <si>
    <t>10000467</t>
  </si>
  <si>
    <t>10000550</t>
  </si>
  <si>
    <t>10001320</t>
  </si>
  <si>
    <t>+GBP/-USD 1.30323 23-04-20 (10) +39.3</t>
  </si>
  <si>
    <t>10002948</t>
  </si>
  <si>
    <t>+GBP/-USD 1.30424 11-05-20 (10) +46.4</t>
  </si>
  <si>
    <t>+GBP/-USD 1.3049 23-04-20 (10) +34</t>
  </si>
  <si>
    <t>+GBP/-USD 1.30615 23-04-20 (10) +27.5</t>
  </si>
  <si>
    <t>10001663</t>
  </si>
  <si>
    <t>+GBP/-USD 1.3068 11-05-20 (10) +34</t>
  </si>
  <si>
    <t>10000862</t>
  </si>
  <si>
    <t>10000049</t>
  </si>
  <si>
    <t>+GBP/-USD 1.307 18-05-20 (10) +36</t>
  </si>
  <si>
    <t>10001662</t>
  </si>
  <si>
    <t>10000474</t>
  </si>
  <si>
    <t>+GBP/-USD 1.3425 23-04-20 (10) +53</t>
  </si>
  <si>
    <t>10002936</t>
  </si>
  <si>
    <t>+GBP/-USD 1.3431 11-05-20 (10) +59</t>
  </si>
  <si>
    <t>10000837</t>
  </si>
  <si>
    <t>10000633</t>
  </si>
  <si>
    <t>10000692</t>
  </si>
  <si>
    <t>10000133</t>
  </si>
  <si>
    <t>10000476</t>
  </si>
  <si>
    <t>+GBP/-USD 1.34335 18-05-20 (10) +61.5</t>
  </si>
  <si>
    <t>10002295</t>
  </si>
  <si>
    <t>+JPY/-USD 107.04 26-05-20 (10) -137</t>
  </si>
  <si>
    <t>10002281</t>
  </si>
  <si>
    <t>+JPY/-USD 107.065 26-05-20 (12) -136.5</t>
  </si>
  <si>
    <t>10002921</t>
  </si>
  <si>
    <t>+JPY/-USD 108.3 26-05-20 (12) -85</t>
  </si>
  <si>
    <t>10002940</t>
  </si>
  <si>
    <t>+JPY/-USD 108.345 26-05-20 (10) -85.5</t>
  </si>
  <si>
    <t>10002299</t>
  </si>
  <si>
    <t>+USD/-CAD 1.3 27-05-20 (10) -1.3</t>
  </si>
  <si>
    <t>10001634</t>
  </si>
  <si>
    <t>10001000</t>
  </si>
  <si>
    <t>10001217</t>
  </si>
  <si>
    <t>10003137</t>
  </si>
  <si>
    <t>10012040</t>
  </si>
  <si>
    <t>10002305</t>
  </si>
  <si>
    <t>10002944</t>
  </si>
  <si>
    <t>10000447</t>
  </si>
  <si>
    <t>+USD/-CAD 1.3 27-05-20 (20) -1.3</t>
  </si>
  <si>
    <t>10012036</t>
  </si>
  <si>
    <t>+USD/-CAD 1.300365 27-05-20 (11) -1.35</t>
  </si>
  <si>
    <t>10012038</t>
  </si>
  <si>
    <t>+USD/-CAD 1.32308 27-05-20 (10) +0.8</t>
  </si>
  <si>
    <t>10002963</t>
  </si>
  <si>
    <t>+USD/-EUR 1.09172 14-09-20 (10) +130.2</t>
  </si>
  <si>
    <t>10002320</t>
  </si>
  <si>
    <t>10001686</t>
  </si>
  <si>
    <t>10001039</t>
  </si>
  <si>
    <t>10012114</t>
  </si>
  <si>
    <t>+USD/-EUR 1.0918 19-10-20 (12) +78</t>
  </si>
  <si>
    <t>10002983</t>
  </si>
  <si>
    <t>10012179</t>
  </si>
  <si>
    <t>+USD/-EUR 1.09183 14-09-20 (11) +130.3</t>
  </si>
  <si>
    <t>10012116</t>
  </si>
  <si>
    <t>+USD/-EUR 1.09185 14-09-20 (12) +130.5</t>
  </si>
  <si>
    <t>10012118</t>
  </si>
  <si>
    <t>+USD/-EUR 1.09197 27-07-20 (10) +55.7</t>
  </si>
  <si>
    <t>10000502</t>
  </si>
  <si>
    <t>10000660</t>
  </si>
  <si>
    <t>10000056</t>
  </si>
  <si>
    <t>10000824</t>
  </si>
  <si>
    <t>10001403</t>
  </si>
  <si>
    <t>10000238</t>
  </si>
  <si>
    <t>10000880</t>
  </si>
  <si>
    <t>10000721</t>
  </si>
  <si>
    <t>+USD/-EUR 1.09255 19-10-20 (10) +78.5</t>
  </si>
  <si>
    <t>+USD/-EUR 1.0943 09-04-20 (10) +37</t>
  </si>
  <si>
    <t>10000493</t>
  </si>
  <si>
    <t>10000709</t>
  </si>
  <si>
    <t>10000050</t>
  </si>
  <si>
    <t>+USD/-EUR 1.09775 10-08-20 (10) +112.5</t>
  </si>
  <si>
    <t>10002960</t>
  </si>
  <si>
    <t>+USD/-EUR 1.1022 10-08-20 (10) +116</t>
  </si>
  <si>
    <t>10001032</t>
  </si>
  <si>
    <t>+USD/-EUR 1.1038 08-06-20 (10) +38</t>
  </si>
  <si>
    <t>10001055</t>
  </si>
  <si>
    <t>10001706</t>
  </si>
  <si>
    <t>+USD/-EUR 1.1102 09-04-20 (10) +145</t>
  </si>
  <si>
    <t>+USD/-EUR 1.1106 09-04-20 (10) +137</t>
  </si>
  <si>
    <t>10001312</t>
  </si>
  <si>
    <t>10000103</t>
  </si>
  <si>
    <t>+USD/-EUR 1.11122 09-04-20 (10) +98.2</t>
  </si>
  <si>
    <t>10001179</t>
  </si>
  <si>
    <t>10001595</t>
  </si>
  <si>
    <t>10000969</t>
  </si>
  <si>
    <t>10000690</t>
  </si>
  <si>
    <t>+USD/-EUR 1.11142 27-04-20 (10) +157.2</t>
  </si>
  <si>
    <t>10000941</t>
  </si>
  <si>
    <t>10001557</t>
  </si>
  <si>
    <t>10001148</t>
  </si>
  <si>
    <t>10000394</t>
  </si>
  <si>
    <t>+USD/-EUR 1.11155 20-04-20 (12) +151.5</t>
  </si>
  <si>
    <t>10011909</t>
  </si>
  <si>
    <t>+USD/-EUR 1.1123 04-05-20 (12) +153</t>
  </si>
  <si>
    <t>10000069</t>
  </si>
  <si>
    <t>+USD/-EUR 1.1123 04-05-20 (20) +153</t>
  </si>
  <si>
    <t>+USD/-EUR 1.11238 27-04-20 (12) +56.8</t>
  </si>
  <si>
    <t>10012082</t>
  </si>
  <si>
    <t>+USD/-EUR 1.11375 09-04-20 (10) +52.5</t>
  </si>
  <si>
    <t>10001363</t>
  </si>
  <si>
    <t>10000593</t>
  </si>
  <si>
    <t>+USD/-EUR 1.11527 09-04-20 (10) +128.7</t>
  </si>
  <si>
    <t>10001314</t>
  </si>
  <si>
    <t>+USD/-EUR 1.1158 04-05-20 (20) +144</t>
  </si>
  <si>
    <t>10000046</t>
  </si>
  <si>
    <t>+USD/-EUR 1.11595 09-04-20 (10) +88.5</t>
  </si>
  <si>
    <t>10000631</t>
  </si>
  <si>
    <t>10000145</t>
  </si>
  <si>
    <t>+USD/-EUR 1.1166 09-04-20 (10) +81</t>
  </si>
  <si>
    <t>10000694</t>
  </si>
  <si>
    <t>+USD/-EUR 1.1171 04-05-20 (20) +95</t>
  </si>
  <si>
    <t>+USD/-EUR 1.11712 09-04-20 (10) +54.2</t>
  </si>
  <si>
    <t>10001231</t>
  </si>
  <si>
    <t>10000854</t>
  </si>
  <si>
    <t>10000462</t>
  </si>
  <si>
    <t>10001647</t>
  </si>
  <si>
    <t>10001014</t>
  </si>
  <si>
    <t>+USD/-EUR 1.1189 10-08-20 (10) +124</t>
  </si>
  <si>
    <t>10001660</t>
  </si>
  <si>
    <t>10001243</t>
  </si>
  <si>
    <t>10001027</t>
  </si>
  <si>
    <t>+USD/-EUR 1.1192 23-06-20 (12) +104</t>
  </si>
  <si>
    <t>10000126</t>
  </si>
  <si>
    <t>+USD/-EUR 1.1194 27-04-20 (10) +104</t>
  </si>
  <si>
    <t>10000431</t>
  </si>
  <si>
    <t>+USD/-EUR 1.11942 27-04-20 (10) +73.2</t>
  </si>
  <si>
    <t>10000452</t>
  </si>
  <si>
    <t>+USD/-EUR 1.1195 23-06-20 (20) +105</t>
  </si>
  <si>
    <t>+USD/-EUR 1.1197 01-06-20 (10) +97</t>
  </si>
  <si>
    <t>10012044</t>
  </si>
  <si>
    <t>10003139</t>
  </si>
  <si>
    <t>10001219</t>
  </si>
  <si>
    <t>10002946</t>
  </si>
  <si>
    <t>10002307</t>
  </si>
  <si>
    <t>+USD/-EUR 1.1202 01-06-20 (12) +97</t>
  </si>
  <si>
    <t>10012042</t>
  </si>
  <si>
    <t>+USD/-EUR 1.12072 20-04-20 (10) +118.2</t>
  </si>
  <si>
    <t>10000961</t>
  </si>
  <si>
    <t>10000419</t>
  </si>
  <si>
    <t>10001583</t>
  </si>
  <si>
    <t>10001169</t>
  </si>
  <si>
    <t>+USD/-EUR 1.1208 01-06-20 (12) +43</t>
  </si>
  <si>
    <t>10003191</t>
  </si>
  <si>
    <t>+USD/-EUR 1.12086 20-04-20 (12) +118.6</t>
  </si>
  <si>
    <t>10011956</t>
  </si>
  <si>
    <t>+USD/-EUR 1.1219 20-04-20 (10) +129</t>
  </si>
  <si>
    <t>10001569</t>
  </si>
  <si>
    <t>10000949</t>
  </si>
  <si>
    <t>10000407</t>
  </si>
  <si>
    <t>10001159</t>
  </si>
  <si>
    <t>+USD/-EUR 1.1219 20-04-20 (12) +129</t>
  </si>
  <si>
    <t>10011920</t>
  </si>
  <si>
    <t>+USD/-EUR 1.1224 08-06-20 (11) +139</t>
  </si>
  <si>
    <t>10011970</t>
  </si>
  <si>
    <t>+USD/-EUR 1.1224 20-04-20 (10) +119</t>
  </si>
  <si>
    <t>10000417</t>
  </si>
  <si>
    <t>10003087</t>
  </si>
  <si>
    <t>10002282</t>
  </si>
  <si>
    <t>10002922</t>
  </si>
  <si>
    <t>10001581</t>
  </si>
  <si>
    <t>10000959</t>
  </si>
  <si>
    <t>10001167</t>
  </si>
  <si>
    <t>+USD/-EUR 1.1225 20-04-20 (12) +119</t>
  </si>
  <si>
    <t>10011953</t>
  </si>
  <si>
    <t>+USD/-EUR 1.12251 08-06-20 (10) +139.1</t>
  </si>
  <si>
    <t>10001593</t>
  </si>
  <si>
    <t>10001177</t>
  </si>
  <si>
    <t>10003095</t>
  </si>
  <si>
    <t>+USD/-EUR 1.12275 20-07-20 (12) +156.5</t>
  </si>
  <si>
    <t>10012015</t>
  </si>
  <si>
    <t>+USD/-EUR 1.1228 20-07-20 (10) +156</t>
  </si>
  <si>
    <t>10000980</t>
  </si>
  <si>
    <t>10001195</t>
  </si>
  <si>
    <t>10001611</t>
  </si>
  <si>
    <t>10000427</t>
  </si>
  <si>
    <t>10003114</t>
  </si>
  <si>
    <t>+USD/-EUR 1.12283 20-07-20 (10) +157.3</t>
  </si>
  <si>
    <t>10001610</t>
  </si>
  <si>
    <t>10000426</t>
  </si>
  <si>
    <t>10000979</t>
  </si>
  <si>
    <t>10003113</t>
  </si>
  <si>
    <t>10001194</t>
  </si>
  <si>
    <t>+USD/-EUR 1.123 08-06-20 (10) +100</t>
  </si>
  <si>
    <t>10001640</t>
  </si>
  <si>
    <t>10001006</t>
  </si>
  <si>
    <t>10001224</t>
  </si>
  <si>
    <t>10000456</t>
  </si>
  <si>
    <t>+USD/-EUR 1.12321 29-06-20 (10) +142.1</t>
  </si>
  <si>
    <t>10001606</t>
  </si>
  <si>
    <t>10003109</t>
  </si>
  <si>
    <t>10002933</t>
  </si>
  <si>
    <t>10002292</t>
  </si>
  <si>
    <t>10012009</t>
  </si>
  <si>
    <t>+USD/-EUR 1.12332 29-06-20 (11) +142.2</t>
  </si>
  <si>
    <t>10012007</t>
  </si>
  <si>
    <t>+USD/-EUR 1.1234 29-06-20 (20) +142</t>
  </si>
  <si>
    <t>10012005</t>
  </si>
  <si>
    <t>+USD/-EUR 1.1241 20-04-20 (12) +127</t>
  </si>
  <si>
    <t>10011932</t>
  </si>
  <si>
    <t>+USD/-EUR 1.12505 04-05-20 (12) +136.5</t>
  </si>
  <si>
    <t>10000084</t>
  </si>
  <si>
    <t>+USD/-EUR 1.1255 22-09-20 (12) +90</t>
  </si>
  <si>
    <t>+USD/-EUR 1.1256 22-09-20 (20) +91</t>
  </si>
  <si>
    <t>10000172</t>
  </si>
  <si>
    <t>+USD/-EUR 1.1258 22-09-20 (10) +90</t>
  </si>
  <si>
    <t>+USD/-EUR 1.1259 20-04-20 (10) +133</t>
  </si>
  <si>
    <t>10001157</t>
  </si>
  <si>
    <t>10000405</t>
  </si>
  <si>
    <t>10001567</t>
  </si>
  <si>
    <t>10000948</t>
  </si>
  <si>
    <t>+USD/-EUR 1.12605 27-04-20 (10) +138.5</t>
  </si>
  <si>
    <t>10000400</t>
  </si>
  <si>
    <t>+USD/-EUR 1.1262 20-04-20 (12) +133</t>
  </si>
  <si>
    <t>10011919</t>
  </si>
  <si>
    <t>+USD/-EUR 1.1264 09-04-20 (10) +68</t>
  </si>
  <si>
    <t>10000807</t>
  </si>
  <si>
    <t>10000210</t>
  </si>
  <si>
    <t>10000840</t>
  </si>
  <si>
    <t>10001345</t>
  </si>
  <si>
    <t>10000203</t>
  </si>
  <si>
    <t>10000695</t>
  </si>
  <si>
    <t>+USD/-EUR 1.12684 19-10-20 (10) +102.4</t>
  </si>
  <si>
    <t>10000177</t>
  </si>
  <si>
    <t>+USD/-EUR 1.1283 10-08-20 (10) +141</t>
  </si>
  <si>
    <t>10003145</t>
  </si>
  <si>
    <t>+USD/-EUR 1.1284 20-07-20 (10) +155</t>
  </si>
  <si>
    <t>10001200</t>
  </si>
  <si>
    <t>10000984</t>
  </si>
  <si>
    <t>10000433</t>
  </si>
  <si>
    <t>10001616</t>
  </si>
  <si>
    <t>+USD/-EUR 1.12855 10-08-20 (20) +141.5</t>
  </si>
  <si>
    <t>10012051</t>
  </si>
  <si>
    <t>+USD/-EUR 1.1289 21-10-20 (20) +99</t>
  </si>
  <si>
    <t>10000181</t>
  </si>
  <si>
    <t>+USD/-EUR 1.129 21-10-20 (12) +99</t>
  </si>
  <si>
    <t>+USD/-EUR 1.12944 10-08-20 (10) +139.4</t>
  </si>
  <si>
    <t>10001007</t>
  </si>
  <si>
    <t>10003146</t>
  </si>
  <si>
    <t>10002949</t>
  </si>
  <si>
    <t>10001641</t>
  </si>
  <si>
    <t>10001225</t>
  </si>
  <si>
    <t>+USD/-EUR 1.1296 10-08-20 (12) +139</t>
  </si>
  <si>
    <t>10012052</t>
  </si>
  <si>
    <t>+USD/-EUR 1.1334 20-07-20 (10) +138</t>
  </si>
  <si>
    <t>10000990</t>
  </si>
  <si>
    <t>10000438</t>
  </si>
  <si>
    <t>10003126</t>
  </si>
  <si>
    <t>10001624</t>
  </si>
  <si>
    <t>+USD/-GBP 1.1791 06-07-20 (20) +18</t>
  </si>
  <si>
    <t>10000087</t>
  </si>
  <si>
    <t>+USD/-GBP 1.1793 06-07-20 (12) +18</t>
  </si>
  <si>
    <t>10000255</t>
  </si>
  <si>
    <t>+USD/-GBP 1.23785 18-05-20 (10) +88.5</t>
  </si>
  <si>
    <t>10000939</t>
  </si>
  <si>
    <t>10001555</t>
  </si>
  <si>
    <t>10001146</t>
  </si>
  <si>
    <t>10002268</t>
  </si>
  <si>
    <t>10003065</t>
  </si>
  <si>
    <t>10002904</t>
  </si>
  <si>
    <t>10011902</t>
  </si>
  <si>
    <t>10000392</t>
  </si>
  <si>
    <t>+USD/-GBP 1.23814 18-05-20 (12) +88.4</t>
  </si>
  <si>
    <t>10011904</t>
  </si>
  <si>
    <t>10002906</t>
  </si>
  <si>
    <t>+USD/-GBP 1.2927 23-04-20 (10) +69</t>
  </si>
  <si>
    <t>10001570</t>
  </si>
  <si>
    <t>10000408</t>
  </si>
  <si>
    <t>10000950</t>
  </si>
  <si>
    <t>10003076</t>
  </si>
  <si>
    <t>10001160</t>
  </si>
  <si>
    <t>+USD/-GBP 1.29325 11-05-20 (10) +74.5</t>
  </si>
  <si>
    <t>10000042</t>
  </si>
  <si>
    <t>+USD/-GBP 1.29476 18-05-20 (12) +77.6</t>
  </si>
  <si>
    <t>10003074</t>
  </si>
  <si>
    <t>+USD/-GBP 1.29555 11-05-20 (10) +75.5</t>
  </si>
  <si>
    <t>10000811</t>
  </si>
  <si>
    <t>+USD/-GBP 1.29565 18-05-20 (12) +73.5</t>
  </si>
  <si>
    <t>10011934</t>
  </si>
  <si>
    <t>+USD/-GBP 1.29577 18-05-20 (10) +77.7</t>
  </si>
  <si>
    <t>10001564</t>
  </si>
  <si>
    <t>10000402</t>
  </si>
  <si>
    <t>10000945</t>
  </si>
  <si>
    <t>10001154</t>
  </si>
  <si>
    <t>+USD/-GBP 1.29685 08-09-20 (10) +55.5</t>
  </si>
  <si>
    <t>10001043</t>
  </si>
  <si>
    <t>10012132</t>
  </si>
  <si>
    <t>10003187</t>
  </si>
  <si>
    <t>+USD/-GBP 1.29712 08-09-20 (12) +55.2</t>
  </si>
  <si>
    <t>10012134</t>
  </si>
  <si>
    <t>+USD/-GBP 1.2975 08-09-20 (20) +55</t>
  </si>
  <si>
    <t>10012136</t>
  </si>
  <si>
    <t>+USD/-GBP 1.2989 11-05-20 (10) +49</t>
  </si>
  <si>
    <t>10001175</t>
  </si>
  <si>
    <t>10001589</t>
  </si>
  <si>
    <t>10000967</t>
  </si>
  <si>
    <t>10000471</t>
  </si>
  <si>
    <t>10000626</t>
  </si>
  <si>
    <t>+USD/-GBP 1.3019 23-04-20 (10) +31</t>
  </si>
  <si>
    <t>10000704</t>
  </si>
  <si>
    <t>+USD/-GBP 1.30258 23-04-20 (12) +30.8</t>
  </si>
  <si>
    <t>10012074</t>
  </si>
  <si>
    <t>+USD/-GBP 1.30278 11-05-20 (10) +64.8</t>
  </si>
  <si>
    <t>+USD/-GBP 1.303 18-05-20 (20) +41</t>
  </si>
  <si>
    <t>10012076</t>
  </si>
  <si>
    <t>+USD/-GBP 1.30424 11-05-20 (10) +46.4</t>
  </si>
  <si>
    <t>10000048</t>
  </si>
  <si>
    <t>+USD/-GBP 1.3061 11-05-20 (10) +28</t>
  </si>
  <si>
    <t>10000051</t>
  </si>
  <si>
    <t>+USD/-GBP 1.3073 06-07-20 (12) +68</t>
  </si>
  <si>
    <t>10000065</t>
  </si>
  <si>
    <t>+USD/-GBP 1.3078 06-07-20 (20) +68</t>
  </si>
  <si>
    <t>+USD/-JPY 107.03 26-05-20 (10) -135</t>
  </si>
  <si>
    <t>10001576</t>
  </si>
  <si>
    <t>10003082</t>
  </si>
  <si>
    <t>10000414</t>
  </si>
  <si>
    <t>10002277</t>
  </si>
  <si>
    <t>10011936</t>
  </si>
  <si>
    <t>10001164</t>
  </si>
  <si>
    <t>10000956</t>
  </si>
  <si>
    <t>+USD/-JPY 107.05 26-05-20 (12) -135</t>
  </si>
  <si>
    <t>10003084</t>
  </si>
  <si>
    <t>10011938</t>
  </si>
  <si>
    <t>10002917</t>
  </si>
  <si>
    <t>+USD/-JPY 108.932 08-07-20 (10) -86.8</t>
  </si>
  <si>
    <t>+USD/-JPY 108.97 13-07-20 (10) -89</t>
  </si>
  <si>
    <t>10000651</t>
  </si>
  <si>
    <t>10000835</t>
  </si>
  <si>
    <t>10000139</t>
  </si>
  <si>
    <t>10000706</t>
  </si>
  <si>
    <t>10000865</t>
  </si>
  <si>
    <t>+USD/-JPY 109.1 13-07-20 (10) -75</t>
  </si>
  <si>
    <t>10000609</t>
  </si>
  <si>
    <t>10001382</t>
  </si>
  <si>
    <t>IRS</t>
  </si>
  <si>
    <t>10000000</t>
  </si>
  <si>
    <t>10000005</t>
  </si>
  <si>
    <t>TRS</t>
  </si>
  <si>
    <t>10000261</t>
  </si>
  <si>
    <t/>
  </si>
  <si>
    <t>דולר ניו-זילנד</t>
  </si>
  <si>
    <t>כתר נורבגי</t>
  </si>
  <si>
    <t>רובל רוסי</t>
  </si>
  <si>
    <t>יואן סיני</t>
  </si>
  <si>
    <t>פועלים סהר</t>
  </si>
  <si>
    <t>בנק דיסקונט לישראל בע"מ</t>
  </si>
  <si>
    <t>בנק הפועלים בע"מ</t>
  </si>
  <si>
    <t>בנק לאומי לישראל בע"מ</t>
  </si>
  <si>
    <t>בנק מזרחי טפחות בע"מ</t>
  </si>
  <si>
    <t>יו בנק</t>
  </si>
  <si>
    <t>דירוג פנימי</t>
  </si>
  <si>
    <t>515492866</t>
  </si>
  <si>
    <t>UBS</t>
  </si>
  <si>
    <t>30291000</t>
  </si>
  <si>
    <t>30391000</t>
  </si>
  <si>
    <t>32091000</t>
  </si>
  <si>
    <t>30891000</t>
  </si>
  <si>
    <t>31791000</t>
  </si>
  <si>
    <t>סוויסקי</t>
  </si>
  <si>
    <t>31796000</t>
  </si>
  <si>
    <t>30396000</t>
  </si>
  <si>
    <t>לא</t>
  </si>
  <si>
    <t>AA+</t>
  </si>
  <si>
    <t>שעבוד פוליסות ב.חיים - לא צמוד</t>
  </si>
  <si>
    <t>333360107</t>
  </si>
  <si>
    <t>שעבוד פוליסות ב.חיים - מדד מחירים לצרכן7891</t>
  </si>
  <si>
    <t>333360307</t>
  </si>
  <si>
    <t>כן</t>
  </si>
  <si>
    <t>90148620</t>
  </si>
  <si>
    <t>501400014</t>
  </si>
  <si>
    <t>90148621</t>
  </si>
  <si>
    <t>90148622</t>
  </si>
  <si>
    <t>90148623</t>
  </si>
  <si>
    <t>90148624</t>
  </si>
  <si>
    <t>90148625</t>
  </si>
  <si>
    <t>90150400</t>
  </si>
  <si>
    <t>512475203</t>
  </si>
  <si>
    <t>520300</t>
  </si>
  <si>
    <t>90150520</t>
  </si>
  <si>
    <t>510242670</t>
  </si>
  <si>
    <t>AA</t>
  </si>
  <si>
    <t>14811160</t>
  </si>
  <si>
    <t>512686114</t>
  </si>
  <si>
    <t>14760843</t>
  </si>
  <si>
    <t>11898602</t>
  </si>
  <si>
    <t>513642553</t>
  </si>
  <si>
    <t>תשתיות</t>
  </si>
  <si>
    <t>11898601</t>
  </si>
  <si>
    <t>11898600</t>
  </si>
  <si>
    <t>11898603</t>
  </si>
  <si>
    <t>11898604</t>
  </si>
  <si>
    <t>11898606</t>
  </si>
  <si>
    <t>11898607</t>
  </si>
  <si>
    <t>11898608</t>
  </si>
  <si>
    <t>11898609</t>
  </si>
  <si>
    <t>11898610</t>
  </si>
  <si>
    <t>472710</t>
  </si>
  <si>
    <t>550236236</t>
  </si>
  <si>
    <t>11898420</t>
  </si>
  <si>
    <t>513326439</t>
  </si>
  <si>
    <t>11898421</t>
  </si>
  <si>
    <t>11898422</t>
  </si>
  <si>
    <t>11896110</t>
  </si>
  <si>
    <t>11898200</t>
  </si>
  <si>
    <t>11898230</t>
  </si>
  <si>
    <t>11898120</t>
  </si>
  <si>
    <t>11898130</t>
  </si>
  <si>
    <t>11898140</t>
  </si>
  <si>
    <t>11898150</t>
  </si>
  <si>
    <t>11898160</t>
  </si>
  <si>
    <t>11898270</t>
  </si>
  <si>
    <t>11898280</t>
  </si>
  <si>
    <t>11898290</t>
  </si>
  <si>
    <t>11896120</t>
  </si>
  <si>
    <t>11898300</t>
  </si>
  <si>
    <t>11898310</t>
  </si>
  <si>
    <t>11898320</t>
  </si>
  <si>
    <t>11898330</t>
  </si>
  <si>
    <t>11898340</t>
  </si>
  <si>
    <t>11898350</t>
  </si>
  <si>
    <t>11898360</t>
  </si>
  <si>
    <t>11898380</t>
  </si>
  <si>
    <t>11898390</t>
  </si>
  <si>
    <t>11898400</t>
  </si>
  <si>
    <t>11896130</t>
  </si>
  <si>
    <t>11898410</t>
  </si>
  <si>
    <t>11896140</t>
  </si>
  <si>
    <t>11896150</t>
  </si>
  <si>
    <t>11896160</t>
  </si>
  <si>
    <t>11898170</t>
  </si>
  <si>
    <t>11898180</t>
  </si>
  <si>
    <t>11898190</t>
  </si>
  <si>
    <t>90145563</t>
  </si>
  <si>
    <t>513708818</t>
  </si>
  <si>
    <t>90150300</t>
  </si>
  <si>
    <t>513927285</t>
  </si>
  <si>
    <t>550236087</t>
  </si>
  <si>
    <t>95350502</t>
  </si>
  <si>
    <t>550236269</t>
  </si>
  <si>
    <t>95350101</t>
  </si>
  <si>
    <t>550236244</t>
  </si>
  <si>
    <t>95350102</t>
  </si>
  <si>
    <t>95350202</t>
  </si>
  <si>
    <t>550236228</t>
  </si>
  <si>
    <t>95350201</t>
  </si>
  <si>
    <t>95350301</t>
  </si>
  <si>
    <t>550236210</t>
  </si>
  <si>
    <t>95350302</t>
  </si>
  <si>
    <t>95350401</t>
  </si>
  <si>
    <t>550236251</t>
  </si>
  <si>
    <t>95350402</t>
  </si>
  <si>
    <t>95350501</t>
  </si>
  <si>
    <t>514153105</t>
  </si>
  <si>
    <t>512562422</t>
  </si>
  <si>
    <t>458870</t>
  </si>
  <si>
    <t>458869</t>
  </si>
  <si>
    <t>515628642</t>
  </si>
  <si>
    <t>520021171</t>
  </si>
  <si>
    <t>510515752</t>
  </si>
  <si>
    <t>90840002</t>
  </si>
  <si>
    <t>513869347</t>
  </si>
  <si>
    <t>90840004</t>
  </si>
  <si>
    <t>90840006</t>
  </si>
  <si>
    <t>90840008</t>
  </si>
  <si>
    <t>90840010</t>
  </si>
  <si>
    <t>90840012</t>
  </si>
  <si>
    <t>90840013</t>
  </si>
  <si>
    <t>90840014</t>
  </si>
  <si>
    <t>90840000</t>
  </si>
  <si>
    <t>550236079</t>
  </si>
  <si>
    <t>40999</t>
  </si>
  <si>
    <t>14760844</t>
  </si>
  <si>
    <t>90136004</t>
  </si>
  <si>
    <t>513000877</t>
  </si>
  <si>
    <t>414968</t>
  </si>
  <si>
    <t>514507532</t>
  </si>
  <si>
    <t>514406776</t>
  </si>
  <si>
    <t>487742</t>
  </si>
  <si>
    <t>90143221</t>
  </si>
  <si>
    <t>515170611</t>
  </si>
  <si>
    <t>90136001</t>
  </si>
  <si>
    <t>90136005</t>
  </si>
  <si>
    <t>90136035</t>
  </si>
  <si>
    <t>90136025</t>
  </si>
  <si>
    <t>90136003</t>
  </si>
  <si>
    <t>90136002</t>
  </si>
  <si>
    <t>470540</t>
  </si>
  <si>
    <t>520039876</t>
  </si>
  <si>
    <t>484097</t>
  </si>
  <si>
    <t>523632</t>
  </si>
  <si>
    <t>524747</t>
  </si>
  <si>
    <t>465782</t>
  </si>
  <si>
    <t>467404</t>
  </si>
  <si>
    <t>545876</t>
  </si>
  <si>
    <t>91102700</t>
  </si>
  <si>
    <t>512705153</t>
  </si>
  <si>
    <t>91102701</t>
  </si>
  <si>
    <t>84666730</t>
  </si>
  <si>
    <t>513846667</t>
  </si>
  <si>
    <t>91040003</t>
  </si>
  <si>
    <t>91040006</t>
  </si>
  <si>
    <t>91040009</t>
  </si>
  <si>
    <t>66679</t>
  </si>
  <si>
    <t>91050039</t>
  </si>
  <si>
    <t>91050040</t>
  </si>
  <si>
    <t>91040012</t>
  </si>
  <si>
    <t>455954</t>
  </si>
  <si>
    <t>515267953</t>
  </si>
  <si>
    <t>91102799</t>
  </si>
  <si>
    <t>91102798</t>
  </si>
  <si>
    <t>90145980</t>
  </si>
  <si>
    <t>520025818</t>
  </si>
  <si>
    <t>90240690</t>
  </si>
  <si>
    <t>514566009</t>
  </si>
  <si>
    <t>90240692</t>
  </si>
  <si>
    <t>90240693</t>
  </si>
  <si>
    <t>90240694</t>
  </si>
  <si>
    <t>90240695</t>
  </si>
  <si>
    <t>90240696</t>
  </si>
  <si>
    <t>90240697</t>
  </si>
  <si>
    <t>90240790</t>
  </si>
  <si>
    <t>90240792</t>
  </si>
  <si>
    <t>90240793</t>
  </si>
  <si>
    <t>90240794</t>
  </si>
  <si>
    <t>90240795</t>
  </si>
  <si>
    <t>90240796</t>
  </si>
  <si>
    <t>90240797</t>
  </si>
  <si>
    <t>482154</t>
  </si>
  <si>
    <t>510033822</t>
  </si>
  <si>
    <t>482153</t>
  </si>
  <si>
    <t>90145362</t>
  </si>
  <si>
    <t>514496660</t>
  </si>
  <si>
    <t>90839511</t>
  </si>
  <si>
    <t>513862649</t>
  </si>
  <si>
    <t>90839541</t>
  </si>
  <si>
    <t>90839542</t>
  </si>
  <si>
    <t>90839544</t>
  </si>
  <si>
    <t>90839545</t>
  </si>
  <si>
    <t>90839546</t>
  </si>
  <si>
    <t>90839547</t>
  </si>
  <si>
    <t>90839548</t>
  </si>
  <si>
    <t>90839550</t>
  </si>
  <si>
    <t>90839512</t>
  </si>
  <si>
    <t>90839513</t>
  </si>
  <si>
    <t>90839515</t>
  </si>
  <si>
    <t>90839516</t>
  </si>
  <si>
    <t>90839517</t>
  </si>
  <si>
    <t>90839518</t>
  </si>
  <si>
    <t>90839519</t>
  </si>
  <si>
    <t>90839520</t>
  </si>
  <si>
    <t>84666732</t>
  </si>
  <si>
    <t>513926857</t>
  </si>
  <si>
    <t>90310010</t>
  </si>
  <si>
    <t>550255400</t>
  </si>
  <si>
    <t>90310011</t>
  </si>
  <si>
    <t>90310002</t>
  </si>
  <si>
    <t>90310003</t>
  </si>
  <si>
    <t>90310004</t>
  </si>
  <si>
    <t>90310001</t>
  </si>
  <si>
    <t>90310005</t>
  </si>
  <si>
    <t>90310006</t>
  </si>
  <si>
    <t>90310008</t>
  </si>
  <si>
    <t>90310009</t>
  </si>
  <si>
    <t>90310007</t>
  </si>
  <si>
    <t>514946862</t>
  </si>
  <si>
    <t>90141407</t>
  </si>
  <si>
    <t>514874155</t>
  </si>
  <si>
    <t>Baa1.il</t>
  </si>
  <si>
    <t>90800100</t>
  </si>
  <si>
    <t>D</t>
  </si>
  <si>
    <t>9912270</t>
  </si>
  <si>
    <t>516020633</t>
  </si>
  <si>
    <t>510381601</t>
  </si>
  <si>
    <t>515154565</t>
  </si>
  <si>
    <t>508506</t>
  </si>
  <si>
    <t>90240951</t>
  </si>
  <si>
    <t>90240952</t>
  </si>
  <si>
    <t>90240953</t>
  </si>
  <si>
    <t>90240954</t>
  </si>
  <si>
    <t>90240950</t>
  </si>
  <si>
    <t>66624</t>
  </si>
  <si>
    <t>67859</t>
  </si>
  <si>
    <t>535150</t>
  </si>
  <si>
    <t>483880</t>
  </si>
  <si>
    <t>508309</t>
  </si>
  <si>
    <t>487557</t>
  </si>
  <si>
    <t>487556</t>
  </si>
  <si>
    <t>464740</t>
  </si>
  <si>
    <t>491862</t>
  </si>
  <si>
    <t>491863</t>
  </si>
  <si>
    <t>491864</t>
  </si>
  <si>
    <t>469140</t>
  </si>
  <si>
    <t>72808</t>
  </si>
  <si>
    <t>475042</t>
  </si>
  <si>
    <t>491469</t>
  </si>
  <si>
    <t>487447</t>
  </si>
  <si>
    <t>471677</t>
  </si>
  <si>
    <t>95004006</t>
  </si>
  <si>
    <t>95004007</t>
  </si>
  <si>
    <t>95004002</t>
  </si>
  <si>
    <t>95004003</t>
  </si>
  <si>
    <t>95004004</t>
  </si>
  <si>
    <t>95004005</t>
  </si>
  <si>
    <t>521872</t>
  </si>
  <si>
    <t>474437</t>
  </si>
  <si>
    <t>474436</t>
  </si>
  <si>
    <t>אדנים 2022 6.2%</t>
  </si>
  <si>
    <t>7252844</t>
  </si>
  <si>
    <t>אדנים 2028 5.65%</t>
  </si>
  <si>
    <t>7252851</t>
  </si>
  <si>
    <t>בנק הפועלים 6</t>
  </si>
  <si>
    <t>6626253</t>
  </si>
  <si>
    <t>בנק הפועלים פקדון</t>
  </si>
  <si>
    <t>6620405</t>
  </si>
  <si>
    <t>בנק מזרחי 5.51% 5/2023</t>
  </si>
  <si>
    <t>טפחות פקדון 2029 5.75%</t>
  </si>
  <si>
    <t>6682264</t>
  </si>
  <si>
    <t>משכן 2021 5.25%</t>
  </si>
  <si>
    <t>6477178</t>
  </si>
  <si>
    <t>משכן 2028 5.6%</t>
  </si>
  <si>
    <t>6477574</t>
  </si>
  <si>
    <t>פועלים 2024 5.1%</t>
  </si>
  <si>
    <t>6620264</t>
  </si>
  <si>
    <t>פועלים 26/5/2018 5</t>
  </si>
  <si>
    <t>6626394</t>
  </si>
  <si>
    <t>פועלים פקדון 5.05%</t>
  </si>
  <si>
    <t>6620447</t>
  </si>
  <si>
    <t>פועלים פקדון 5.05% 2027</t>
  </si>
  <si>
    <t>6620512</t>
  </si>
  <si>
    <t>אוצר השלטון 2022 6.5%</t>
  </si>
  <si>
    <t>6396220</t>
  </si>
  <si>
    <t>אוצר השלטון 2023 6.2%</t>
  </si>
  <si>
    <t>6396329</t>
  </si>
  <si>
    <t>ירושלים 2022 6.3%</t>
  </si>
  <si>
    <t>7265499</t>
  </si>
  <si>
    <t>נדלן קרית הלאום</t>
  </si>
  <si>
    <t>השכרה</t>
  </si>
  <si>
    <t>ישראל גלילי 3, ראשון לציון</t>
  </si>
  <si>
    <t>נדלן פאואר סנטר נכסים</t>
  </si>
  <si>
    <t>א.ת. פולג, נתניה</t>
  </si>
  <si>
    <t>נדלן לייף פלאזה</t>
  </si>
  <si>
    <t>החושלים 6, הרצליה פיתוח</t>
  </si>
  <si>
    <t>נדלן מגדל קרדן</t>
  </si>
  <si>
    <t>בגין 154, תל אביב</t>
  </si>
  <si>
    <t>נדלן קניון הזהב ראשלצ</t>
  </si>
  <si>
    <t>קניון</t>
  </si>
  <si>
    <t>סחרוב ,21 ראשון לציון</t>
  </si>
  <si>
    <t>נדלן בית סלקום נתניה</t>
  </si>
  <si>
    <t>הגביש ,10 נתניה</t>
  </si>
  <si>
    <t>נדלן בית ציון</t>
  </si>
  <si>
    <t>רוטשילד ,45 תל אביב</t>
  </si>
  <si>
    <t>נדלן מגדל זיו</t>
  </si>
  <si>
    <t>ראול ולנברג 24, תל אביב</t>
  </si>
  <si>
    <t>נדלן מגדל סהר</t>
  </si>
  <si>
    <t>יהודה הלוי ,48 תל אביב</t>
  </si>
  <si>
    <t>נדלן פי גלילות</t>
  </si>
  <si>
    <t>מתחם פי גלילות, רמת השרון</t>
  </si>
  <si>
    <t>נדלן כפר נטר</t>
  </si>
  <si>
    <t>פארק התעשייה כפר נטר</t>
  </si>
  <si>
    <t>נדלן בית יעד ירושלים</t>
  </si>
  <si>
    <t>עם ועולמו 3, גבעת שאול, ירושלים</t>
  </si>
  <si>
    <t>נדלן מתקן ראשל'צ</t>
  </si>
  <si>
    <t>סחרוב 12, ראשון לציון</t>
  </si>
  <si>
    <t>נדלן מקרקעין להשכרה - בית ריגר פדרמן</t>
  </si>
  <si>
    <t>כנפי נשרים 22, ירושלים</t>
  </si>
  <si>
    <t>נדלן מקרקעין להשכרה - ב.ס.ר. סנטר תא</t>
  </si>
  <si>
    <t>יגאל אלון 94, תל אביב</t>
  </si>
  <si>
    <t>נדלן מקרקעין להשכרה - פלקסטרוניקס</t>
  </si>
  <si>
    <t>רח המתכת, א.ת. רמת גבריאל, מגדל העמק</t>
  </si>
  <si>
    <t>נדלן מקרקעין להשכרה - רוטשילד 1 תא</t>
  </si>
  <si>
    <t>רוטשילד 1, תל אביב</t>
  </si>
  <si>
    <t>נדלן מקרקעין להשכרה - מגדל צ'מפיון</t>
  </si>
  <si>
    <t>דרך ששת הימים פינת מבצע קדש, בני ברק</t>
  </si>
  <si>
    <t>נדלן מקרקעין להשכרה - מגדלי הסיבים</t>
  </si>
  <si>
    <t>הסיבים 41, פתח תקווה</t>
  </si>
  <si>
    <t>נדלן מקרקעין להשכרה - סופר פארם בת ים</t>
  </si>
  <si>
    <t>שד העצמאות 67, בת ים</t>
  </si>
  <si>
    <t>נדלן מקרקעין להשכרה - הייטק פארק -רעננה</t>
  </si>
  <si>
    <t>זרחין 13, רעננה</t>
  </si>
  <si>
    <t>נדלן מקרקעין להשכרה - הייטק פארק -רעננה מזרח</t>
  </si>
  <si>
    <t>זרחין 22-24, רעננה</t>
  </si>
  <si>
    <t>נדלן מקרקעין להשכרה - נאות התיכון יפו</t>
  </si>
  <si>
    <t>טולוז ,8 תל אביב</t>
  </si>
  <si>
    <t>נדלן בית קודאק פת-עלות</t>
  </si>
  <si>
    <t>התנופה 7, פתח תקווה</t>
  </si>
  <si>
    <t>נדלן טרמינל פארק אור יהודה</t>
  </si>
  <si>
    <t>אריאל שרון 3, אור יהודה</t>
  </si>
  <si>
    <t>נדלן בית ריגר  פדרמן 2</t>
  </si>
  <si>
    <t>נדלן טרמינל  פארק אור יהודה בניין B</t>
  </si>
  <si>
    <t>נדלן מקרקעין להשכרה - סטריט מול רמת ישי</t>
  </si>
  <si>
    <t>האקליפטוס 3, פינת רח' הצפצפה, א.ת. רמת ישי</t>
  </si>
  <si>
    <t>נדלן אלביט נתניה - עלות</t>
  </si>
  <si>
    <t>המחשב 2, איזור תעשיה ספיר, נתניה</t>
  </si>
  <si>
    <t>נדלן בית גהה</t>
  </si>
  <si>
    <t>אפעל 15, קריית אריה, פתח תקוה</t>
  </si>
  <si>
    <t>נדלן מגדלי הסיבים פת-עלות-לא מניב</t>
  </si>
  <si>
    <t>נדלן פסגות ירושלים</t>
  </si>
  <si>
    <t>מרכז מסחרי, שכונת רוממה, ירושלים</t>
  </si>
  <si>
    <t>נדלן אחד העם 56 ת"א</t>
  </si>
  <si>
    <t>אחד העם 56, תל אביב</t>
  </si>
  <si>
    <t>נדלן מגדל עלית -עלות</t>
  </si>
  <si>
    <t>זבוטינסקי 6, רמת גן</t>
  </si>
  <si>
    <t>נדלן מרכז דן</t>
  </si>
  <si>
    <t>זבוטינסקי פינת בן גוריון, בני ברק</t>
  </si>
  <si>
    <t>קרדן אן.וי אגח ב חש 2/18</t>
  </si>
  <si>
    <t>1143270</t>
  </si>
  <si>
    <t>דיסקונט שטרי הון נדחים  סדב</t>
  </si>
  <si>
    <t>דרך ארץ   חוב נחות</t>
  </si>
  <si>
    <t>90150100</t>
  </si>
  <si>
    <t>90150200</t>
  </si>
  <si>
    <t>סה"כ יתרות התחייבות להשקעה</t>
  </si>
  <si>
    <t>Accelmed growth partners</t>
  </si>
  <si>
    <t>Accelmed medical</t>
  </si>
  <si>
    <t>ANATOMY 2</t>
  </si>
  <si>
    <t>ANATOMY I</t>
  </si>
  <si>
    <t>Arkin Bio Ventures II, L.P</t>
  </si>
  <si>
    <t>Enlight</t>
  </si>
  <si>
    <t>FIMI 6</t>
  </si>
  <si>
    <t>Fortissimo Capital Fund I - makefet</t>
  </si>
  <si>
    <t>Fortissimo Capital Fund III</t>
  </si>
  <si>
    <t>Fortissimo Capital Fund V L.P.</t>
  </si>
  <si>
    <t>Helios Renewable Energy 1</t>
  </si>
  <si>
    <t>NOY 2 co-investment Ashalim plot A</t>
  </si>
  <si>
    <t>NOY 2 infra &amp; energy investment LP</t>
  </si>
  <si>
    <t>Orbimed  II</t>
  </si>
  <si>
    <t>Orbimed Israel Partners I</t>
  </si>
  <si>
    <t>PITANGO VIII VINTAGE CO-INVESTMEN</t>
  </si>
  <si>
    <t>Reality III</t>
  </si>
  <si>
    <t>Shamrock Israel Growth I</t>
  </si>
  <si>
    <t>Sky I</t>
  </si>
  <si>
    <t>Sky II</t>
  </si>
  <si>
    <t>sky III</t>
  </si>
  <si>
    <t>tene growth capital IV</t>
  </si>
  <si>
    <t>Tene Growth II- Qnergy</t>
  </si>
  <si>
    <t>Tene Growth III</t>
  </si>
  <si>
    <t>VINTAGE MIGDAL CO-INVESTMENT F2</t>
  </si>
  <si>
    <t>סה"כ בחו"ל</t>
  </si>
  <si>
    <t>ACE IV</t>
  </si>
  <si>
    <t xml:space="preserve">ADLS </t>
  </si>
  <si>
    <t>ADLS  co-inv</t>
  </si>
  <si>
    <t>Advent</t>
  </si>
  <si>
    <t>apollo  II</t>
  </si>
  <si>
    <t>ARES private credit solutions</t>
  </si>
  <si>
    <t>Ares Special Situations Fund IV</t>
  </si>
  <si>
    <t>Argan Capital L.P</t>
  </si>
  <si>
    <t>Avista Capital Partners L.P</t>
  </si>
  <si>
    <t>BCP V BRAND CO-INVEST LP</t>
  </si>
  <si>
    <t>Blackstone RE VIII</t>
  </si>
  <si>
    <t>Bluebay SLFI</t>
  </si>
  <si>
    <t>Brookfield  RE  II</t>
  </si>
  <si>
    <t>BROOKFIELD HSO CO-INVEST L.P</t>
  </si>
  <si>
    <t>brookfield III F3</t>
  </si>
  <si>
    <t>CAPSII</t>
  </si>
  <si>
    <t>Crescent mezzanine VII</t>
  </si>
  <si>
    <t>EC1 ADLS  co-inv</t>
  </si>
  <si>
    <t>EC2 ADLS  co-inv</t>
  </si>
  <si>
    <t>Fortissimo Capital Fund II</t>
  </si>
  <si>
    <t>Gavea III</t>
  </si>
  <si>
    <t>Gavea IV</t>
  </si>
  <si>
    <t>GLOBAL INFRASTRUCTURE PARTNERS IV</t>
  </si>
  <si>
    <t>Graph Tech Brookfield</t>
  </si>
  <si>
    <t>HARBOURVEST co-inv preston</t>
  </si>
  <si>
    <t>harbourvest DOVER</t>
  </si>
  <si>
    <t>HARBOURVEST pamlico</t>
  </si>
  <si>
    <t>harbourvest part' co inv fund IV (Tranche B)</t>
  </si>
  <si>
    <t>HARBOURVEST project Celtics</t>
  </si>
  <si>
    <t>harbourvest ח-ן מנוהל</t>
  </si>
  <si>
    <t>ICG SDP III</t>
  </si>
  <si>
    <t>ICGL V</t>
  </si>
  <si>
    <t>infrared infrastructure fund v</t>
  </si>
  <si>
    <t>Israel Cleantech Ventures II</t>
  </si>
  <si>
    <t>JCI Power Solut</t>
  </si>
  <si>
    <t>Kartesia Credit Opportunities IV SCS</t>
  </si>
  <si>
    <t>Kartesia Credit Opportunities V</t>
  </si>
  <si>
    <t>KELSO INVESTMENT ASSOCIATES X - HARB B</t>
  </si>
  <si>
    <t>KLIRMARK III</t>
  </si>
  <si>
    <t>Klirmark Opportunity I</t>
  </si>
  <si>
    <t>Klirmark Opportunity II</t>
  </si>
  <si>
    <t>KOTAK- CIIF I</t>
  </si>
  <si>
    <t>KSO I</t>
  </si>
  <si>
    <t>meridiam III</t>
  </si>
  <si>
    <t>Migdal-HarbourVes project Draco</t>
  </si>
  <si>
    <t>Migdal-HarbourVest 2016 Fund L.P. (Tranche B)</t>
  </si>
  <si>
    <t>Migdal-HarbourVest Project Saxa</t>
  </si>
  <si>
    <t>Olympus Capital Asia III L.P</t>
  </si>
  <si>
    <t>Patria VI</t>
  </si>
  <si>
    <t>Permira</t>
  </si>
  <si>
    <t>PERMIRA CREDIT SOLUTIONS IV</t>
  </si>
  <si>
    <t>PGCO IV Co-mingled Fund SCSP</t>
  </si>
  <si>
    <t>Reality IV</t>
  </si>
  <si>
    <t>Rhone Capital Partners V</t>
  </si>
  <si>
    <t>Rothschild Real Estate</t>
  </si>
  <si>
    <t>Selene -mak</t>
  </si>
  <si>
    <t>Silverfleet II</t>
  </si>
  <si>
    <t>SPECTRUM</t>
  </si>
  <si>
    <t>SVB IX</t>
  </si>
  <si>
    <t>SVB VIII</t>
  </si>
  <si>
    <t xml:space="preserve">TDLIV </t>
  </si>
  <si>
    <t>Tene Growth II</t>
  </si>
  <si>
    <t>THOMA BRAVO XII</t>
  </si>
  <si>
    <t>TPG ASIA VII L.P</t>
  </si>
  <si>
    <t>Trilantic capital partners V</t>
  </si>
  <si>
    <t>VICTORIA I</t>
  </si>
  <si>
    <t>Vintage Fund of Funds (access) V</t>
  </si>
  <si>
    <t>Vintage IV Migdal LP</t>
  </si>
  <si>
    <t>Vintage Migdal Co-investment</t>
  </si>
  <si>
    <t>VINTAGE MIGDAL CO-INVESTMENT II LP</t>
  </si>
  <si>
    <t>Viola PE II LP</t>
  </si>
  <si>
    <t>Warburg Pincus China I</t>
  </si>
  <si>
    <t>waterton</t>
  </si>
  <si>
    <t xml:space="preserve">WSREDII </t>
  </si>
  <si>
    <t>נדל"ן מניב בישראל</t>
  </si>
  <si>
    <t>נדל"ן מניב בחו"ל</t>
  </si>
  <si>
    <t xml:space="preserve">                             1,000,000,000.00 </t>
  </si>
  <si>
    <t>+ILS/-USD 3.4556 02-04-20 (11) -154</t>
  </si>
  <si>
    <t>10012033</t>
  </si>
  <si>
    <t>*Citymark Building</t>
  </si>
  <si>
    <t>גורם 111</t>
  </si>
  <si>
    <t>גורם 105</t>
  </si>
  <si>
    <t>גורם 80</t>
  </si>
  <si>
    <t>גורם 155</t>
  </si>
  <si>
    <t>גורם 154</t>
  </si>
  <si>
    <t>גורם 98</t>
  </si>
  <si>
    <t>גורם 158</t>
  </si>
  <si>
    <t>גורם 43</t>
  </si>
  <si>
    <t>גורם 144</t>
  </si>
  <si>
    <t>גורם 156</t>
  </si>
  <si>
    <t>גורם 104</t>
  </si>
  <si>
    <t>גורם 137</t>
  </si>
  <si>
    <t>גורם 148</t>
  </si>
  <si>
    <t>גורם 143</t>
  </si>
  <si>
    <t xml:space="preserve">  HARBOURVEST incline</t>
  </si>
  <si>
    <t>גורם 125</t>
  </si>
  <si>
    <t>גורם 138</t>
  </si>
  <si>
    <t>גורם 112</t>
  </si>
  <si>
    <t>גורם 149</t>
  </si>
  <si>
    <t>גורם 142</t>
  </si>
  <si>
    <t>גורם 128</t>
  </si>
  <si>
    <t>גורם 124</t>
  </si>
  <si>
    <t>גורם 139</t>
  </si>
  <si>
    <t>גורם 87</t>
  </si>
  <si>
    <t>גורם 153</t>
  </si>
  <si>
    <t>גורם 146</t>
  </si>
  <si>
    <t>גורם 157</t>
  </si>
  <si>
    <t>גורם 119</t>
  </si>
  <si>
    <t>מובטחות משכנתא - גורם 01</t>
  </si>
  <si>
    <t>בבטחונות אחרים - גורם 80</t>
  </si>
  <si>
    <t>בבטחונות אחרים - גורם 81</t>
  </si>
  <si>
    <t>בבטחונות אחרים - גורם 7</t>
  </si>
  <si>
    <t>בבטחונות אחרים - גורם 94</t>
  </si>
  <si>
    <t>בבטחונות אחרים - גורם 29</t>
  </si>
  <si>
    <t>בבטחונות אחרים - גורם 111</t>
  </si>
  <si>
    <t>בבטחונות אחרים - גורם 69</t>
  </si>
  <si>
    <t>בבטחונות אחרים - גורם 63</t>
  </si>
  <si>
    <t>בבטחונות אחרים - גורם 26</t>
  </si>
  <si>
    <t>בבטחונות אחרים - גורם 37</t>
  </si>
  <si>
    <t>בבטחונות אחרים - גורם 64</t>
  </si>
  <si>
    <t>בבטחונות אחרים - גורם 35</t>
  </si>
  <si>
    <t>בבטחונות אחרים - גורם 147</t>
  </si>
  <si>
    <t>בבטחונות אחרים - גורם 156</t>
  </si>
  <si>
    <t>בבטחונות אחרים - גורם 41</t>
  </si>
  <si>
    <t>בבטחונות אחרים - גורם 154</t>
  </si>
  <si>
    <t>בבטחונות אחרים - גורם 33</t>
  </si>
  <si>
    <t>בבטחונות אחרים - גורם 159</t>
  </si>
  <si>
    <t>בבטחונות אחרים - גורם 105</t>
  </si>
  <si>
    <t>בבטחונות אחרים - גורם 62</t>
  </si>
  <si>
    <t>בבטחונות אחרים - גורם 40</t>
  </si>
  <si>
    <t>בבטחונות אחרים - גורם 76</t>
  </si>
  <si>
    <t>בבטחונות אחרים - גורם 47</t>
  </si>
  <si>
    <t>בבטחונות אחרים - גורם 96</t>
  </si>
  <si>
    <t>בבטחונות אחרים - גורם 38</t>
  </si>
  <si>
    <t>בבטחונות אחרים - גורם 129</t>
  </si>
  <si>
    <t>בבטחונות אחרים - גורם 98*</t>
  </si>
  <si>
    <t>בבטחונות אחרים - גורם 89</t>
  </si>
  <si>
    <t>בבטחונות אחרים - גורם 30</t>
  </si>
  <si>
    <t>בבטחונות אחרים - גורם 78</t>
  </si>
  <si>
    <t>בבטחונות אחרים - גורם 77</t>
  </si>
  <si>
    <t>בבטחונות אחרים - גורם 103</t>
  </si>
  <si>
    <t>בבטחונות אחרים - גורם 90</t>
  </si>
  <si>
    <t>בבטחונות אחרים - גורם 43</t>
  </si>
  <si>
    <t>בבטחונות אחרים - גורם 130</t>
  </si>
  <si>
    <t>בבטחונות אחרים - גורם 104</t>
  </si>
  <si>
    <t>בבטחונות אחרים - גורם 155</t>
  </si>
  <si>
    <t>בבטחונות אחרים - גורם 70</t>
  </si>
  <si>
    <t>בבטחונות אחרים - גורם 14*</t>
  </si>
  <si>
    <t>בבטחונות אחרים - גורם 152</t>
  </si>
  <si>
    <t>בבטחונות אחרים - גורם 144</t>
  </si>
  <si>
    <t>בבטחונות אחרים - גורם 61</t>
  </si>
  <si>
    <t>בבטחונות אחרים - גורם 115*</t>
  </si>
  <si>
    <t>בבטחונות אחרים - גורם 119</t>
  </si>
  <si>
    <t>בבטחונות אחרים - גורם 132</t>
  </si>
  <si>
    <t>בבטחונות אחרים - גורם 102</t>
  </si>
  <si>
    <t>בבטחונות אחרים - גורם 131</t>
  </si>
  <si>
    <t>בבטחונות אחרים - גורם 106</t>
  </si>
  <si>
    <t>בבטחונות אחרים - גורם 84</t>
  </si>
  <si>
    <t>בבטחונות אחרים - גורם 117</t>
  </si>
  <si>
    <t>בבטחונות אחרים - גורם 86</t>
  </si>
  <si>
    <t>בבטחונות אחרים - גורם 133</t>
  </si>
  <si>
    <t>בבטחונות אחרים - גורם 137</t>
  </si>
  <si>
    <t>בבטחונות אחרים - גורם 141</t>
  </si>
  <si>
    <t>בבטחונות אחרים - גורם 97</t>
  </si>
  <si>
    <t>בבטחונות אחרים - גורם 110</t>
  </si>
  <si>
    <t>בבטחונות אחרים - גורם 118</t>
  </si>
  <si>
    <t>בבטחונות אחרים - גורם 140</t>
  </si>
  <si>
    <t>בבטחונות אחרים - גורם 148</t>
  </si>
  <si>
    <t>בבטחונות אחרים - גורם 126</t>
  </si>
  <si>
    <t>בבטחונות אחרים - גורם 100</t>
  </si>
  <si>
    <t>בבטחונות אחרים - גורם 143</t>
  </si>
  <si>
    <t>בבטחונות אחרים - גורם 125</t>
  </si>
  <si>
    <t>בבטחונות אחרים - גורם 138</t>
  </si>
  <si>
    <t>בבטחונות אחרים - גורם 112</t>
  </si>
  <si>
    <t>בבטחונות אחרים - גורם 107</t>
  </si>
  <si>
    <t>בבטחונות אחרים - גורם 88</t>
  </si>
  <si>
    <t>בבטחונות אחרים - גורם 153</t>
  </si>
  <si>
    <t>בבטחונות אחרים - גורם 122</t>
  </si>
  <si>
    <t>בבטחונות אחרים - גורם 149</t>
  </si>
  <si>
    <t>בבטחונות אחרים - גורם 142</t>
  </si>
  <si>
    <t>בבטחונות אחרים - גורם 127</t>
  </si>
  <si>
    <t>בבטחונות אחרים - גורם 91</t>
  </si>
  <si>
    <t>בבטחונות אחרים - גורם 101</t>
  </si>
  <si>
    <t>בבטחונות אחרים - גורם 134</t>
  </si>
  <si>
    <t>בבטחונות אחרים - גורם 124</t>
  </si>
  <si>
    <t>בבטחונות אחרים - גורם 135</t>
  </si>
  <si>
    <t>בבטחונות אחרים - גורם 123</t>
  </si>
  <si>
    <t>בבטחונות אחרים - גורם 139</t>
  </si>
  <si>
    <t>בבטחונות אחרים - גורם 79</t>
  </si>
  <si>
    <t>בבטחונות אחרים - גורם 120</t>
  </si>
  <si>
    <t>בבטחונות אחרים - גורם 160</t>
  </si>
  <si>
    <t>בבטחונות אחרים - גורם 87</t>
  </si>
  <si>
    <t>בבטחונות אחרים - גורם 146</t>
  </si>
  <si>
    <t>בבטחונות אחרים - גורם 07</t>
  </si>
  <si>
    <t>IL0060404899</t>
  </si>
  <si>
    <t>Baa1</t>
  </si>
  <si>
    <t>פח"ק/פר"י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</si>
</sst>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 * #,##0.00_ ;_ * \-#,##0.00_ ;_ * &quot;-&quot;??_ ;_ @_ "/>
    <numFmt numFmtId="165" formatCode="_-&quot;₪&quot;* #,##0_-;\-&quot;₪&quot;* #,##0_-;_-&quot;₪&quot;* &quot;-&quot;_-;_-@_-"/>
    <numFmt numFmtId="166" formatCode="#,##0.0;\-#,##0.0"/>
    <numFmt numFmtId="167" formatCode="#,##0.00%"/>
    <numFmt numFmtId="168" formatCode="0.0000"/>
    <numFmt numFmtId="169" formatCode="dd/mm/yyyy;@"/>
    <numFmt numFmtId="170" formatCode="_-* #,##0.00\ _D_M_-;\-* #,##0.00\ _D_M_-;_-* &quot;-&quot;??\ _D_M_-;_-@_-"/>
  </numFmts>
  <fonts count="79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sz val="10"/>
      <name val="Arial"/>
      <family val="2"/>
    </font>
    <font>
      <b/>
      <sz val="11"/>
      <color rgb="FF000000"/>
      <name val="Arial"/>
      <family val="2"/>
      <charset val="177"/>
    </font>
    <font>
      <sz val="11"/>
      <color rgb="FF000000"/>
      <name val="Arial"/>
      <family val="2"/>
      <charset val="177"/>
    </font>
    <font>
      <sz val="11"/>
      <color rgb="FF3F3F76"/>
      <name val="Arial"/>
      <family val="2"/>
      <charset val="177"/>
      <scheme val="minor"/>
    </font>
    <font>
      <b/>
      <sz val="11"/>
      <color rgb="FF3F3F3F"/>
      <name val="Arial"/>
      <family val="2"/>
      <charset val="177"/>
      <scheme val="minor"/>
    </font>
    <font>
      <b/>
      <sz val="11"/>
      <color rgb="FFFA7D00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sz val="11"/>
      <color theme="0"/>
      <name val="Arial"/>
      <family val="2"/>
      <charset val="177"/>
      <scheme val="minor"/>
    </font>
    <font>
      <u/>
      <sz val="9.35"/>
      <color theme="10"/>
      <name val="Arial"/>
      <family val="2"/>
      <charset val="177"/>
    </font>
    <font>
      <sz val="11"/>
      <color indexed="8"/>
      <name val="Arial"/>
      <family val="2"/>
      <charset val="177"/>
    </font>
    <font>
      <sz val="11"/>
      <color rgb="FF000000"/>
      <name val="Arial"/>
      <family val="2"/>
      <charset val="177"/>
      <scheme val="minor"/>
    </font>
    <font>
      <u/>
      <sz val="9.35"/>
      <color rgb="FF0000FF"/>
      <name val="Arial"/>
      <family val="2"/>
      <charset val="177"/>
      <scheme val="minor"/>
    </font>
    <font>
      <sz val="11"/>
      <color indexed="8"/>
      <name val="Calibri"/>
      <family val="2"/>
    </font>
    <font>
      <sz val="10"/>
      <name val="Arial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8"/>
      <color theme="3"/>
      <name val="Times New Roman"/>
      <family val="2"/>
      <charset val="177"/>
      <scheme val="major"/>
    </font>
    <font>
      <b/>
      <sz val="15"/>
      <color theme="3"/>
      <name val="Arial"/>
      <family val="2"/>
      <charset val="177"/>
      <scheme val="minor"/>
    </font>
    <font>
      <b/>
      <sz val="13"/>
      <color theme="3"/>
      <name val="Arial"/>
      <family val="2"/>
      <charset val="177"/>
      <scheme val="minor"/>
    </font>
    <font>
      <b/>
      <sz val="11"/>
      <color theme="3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1"/>
      <color rgb="FF9C0006"/>
      <name val="Arial"/>
      <family val="2"/>
      <charset val="177"/>
      <scheme val="minor"/>
    </font>
    <font>
      <sz val="11"/>
      <color rgb="FF9C6500"/>
      <name val="Arial"/>
      <family val="2"/>
      <charset val="177"/>
      <scheme val="minor"/>
    </font>
    <font>
      <sz val="11"/>
      <color rgb="FFFA7D00"/>
      <name val="Arial"/>
      <family val="2"/>
      <charset val="177"/>
      <scheme val="minor"/>
    </font>
    <font>
      <b/>
      <sz val="11"/>
      <color theme="0"/>
      <name val="Arial"/>
      <family val="2"/>
      <charset val="177"/>
      <scheme val="minor"/>
    </font>
    <font>
      <sz val="11"/>
      <color rgb="FFFF0000"/>
      <name val="Arial"/>
      <family val="2"/>
      <charset val="177"/>
      <scheme val="minor"/>
    </font>
    <font>
      <i/>
      <sz val="11"/>
      <color rgb="FF7F7F7F"/>
      <name val="Arial"/>
      <family val="2"/>
      <charset val="177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theme="1"/>
      <name val="Times New Roman"/>
      <family val="2"/>
      <charset val="177"/>
      <scheme val="major"/>
    </font>
    <font>
      <sz val="8.75"/>
      <name val="Tahoma"/>
      <family val="2"/>
    </font>
  </fonts>
  <fills count="8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</fills>
  <borders count="49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thin">
        <color rgb="FF95B3D7"/>
      </bottom>
      <diagonal/>
    </border>
    <border>
      <left style="hair">
        <color auto="1"/>
      </left>
      <right/>
      <top/>
      <bottom style="thin">
        <color rgb="FF95B3D7"/>
      </bottom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A6A6A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</borders>
  <cellStyleXfs count="16981">
    <xf numFmtId="0" fontId="0" fillId="0" borderId="0"/>
    <xf numFmtId="164" fontId="24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8" fillId="0" borderId="0"/>
    <xf numFmtId="0" fontId="24" fillId="0" borderId="0"/>
    <xf numFmtId="0" fontId="3" fillId="0" borderId="0"/>
    <xf numFmtId="9" fontId="24" fillId="0" borderId="0" applyFont="0" applyFill="0" applyBorder="0" applyAlignment="0" applyProtection="0"/>
    <xf numFmtId="166" fontId="14" fillId="0" borderId="0" applyFill="0" applyBorder="0" applyProtection="0">
      <alignment horizontal="right"/>
    </xf>
    <xf numFmtId="166" fontId="15" fillId="0" borderId="0" applyFill="0" applyBorder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16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0" fontId="3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6" fillId="0" borderId="0"/>
    <xf numFmtId="0" fontId="37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2" borderId="0" applyNumberFormat="0" applyBorder="0" applyAlignment="0" applyProtection="0"/>
    <xf numFmtId="0" fontId="38" fillId="35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32"/>
    <xf numFmtId="0" fontId="3" fillId="0" borderId="32"/>
    <xf numFmtId="0" fontId="3" fillId="0" borderId="32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3" fillId="0" borderId="32"/>
    <xf numFmtId="0" fontId="3" fillId="0" borderId="32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0" fontId="3" fillId="0" borderId="32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3" fillId="0" borderId="32"/>
    <xf numFmtId="0" fontId="3" fillId="0" borderId="32"/>
    <xf numFmtId="0" fontId="3" fillId="0" borderId="32"/>
    <xf numFmtId="0" fontId="3" fillId="0" borderId="32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3" fillId="0" borderId="0"/>
    <xf numFmtId="164" fontId="2" fillId="0" borderId="0" applyFont="0" applyFill="0" applyBorder="0" applyAlignment="0" applyProtection="0"/>
    <xf numFmtId="0" fontId="2" fillId="0" borderId="0"/>
    <xf numFmtId="166" fontId="15" fillId="0" borderId="0" applyFill="0" applyBorder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3" fillId="7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1" fillId="5" borderId="28" applyNumberFormat="0" applyAlignment="0" applyProtection="0"/>
    <xf numFmtId="0" fontId="29" fillId="4" borderId="28" applyNumberFormat="0" applyAlignment="0" applyProtection="0"/>
    <xf numFmtId="0" fontId="2" fillId="6" borderId="30" applyNumberFormat="0" applyFont="0" applyAlignment="0" applyProtection="0"/>
    <xf numFmtId="0" fontId="30" fillId="5" borderId="29" applyNumberFormat="0" applyAlignment="0" applyProtection="0"/>
    <xf numFmtId="0" fontId="32" fillId="0" borderId="31" applyNumberFormat="0" applyFill="0" applyAlignment="0" applyProtection="0"/>
    <xf numFmtId="164" fontId="2" fillId="0" borderId="0" applyFont="0" applyFill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43" fillId="0" borderId="34" applyNumberFormat="0" applyFill="0" applyAlignment="0" applyProtection="0"/>
    <xf numFmtId="0" fontId="44" fillId="0" borderId="35" applyNumberFormat="0" applyFill="0" applyAlignment="0" applyProtection="0"/>
    <xf numFmtId="0" fontId="45" fillId="0" borderId="36" applyNumberFormat="0" applyFill="0" applyAlignment="0" applyProtection="0"/>
    <xf numFmtId="0" fontId="45" fillId="0" borderId="0" applyNumberFormat="0" applyFill="0" applyBorder="0" applyAlignment="0" applyProtection="0"/>
    <xf numFmtId="0" fontId="46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38" borderId="0" applyNumberFormat="0" applyBorder="0" applyAlignment="0" applyProtection="0"/>
    <xf numFmtId="0" fontId="29" fillId="4" borderId="28" applyNumberFormat="0" applyAlignment="0" applyProtection="0"/>
    <xf numFmtId="0" fontId="30" fillId="5" borderId="29" applyNumberFormat="0" applyAlignment="0" applyProtection="0"/>
    <xf numFmtId="0" fontId="31" fillId="5" borderId="28" applyNumberFormat="0" applyAlignment="0" applyProtection="0"/>
    <xf numFmtId="0" fontId="49" fillId="0" borderId="37" applyNumberFormat="0" applyFill="0" applyAlignment="0" applyProtection="0"/>
    <xf numFmtId="0" fontId="50" fillId="39" borderId="38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2" fillId="0" borderId="31" applyNumberFormat="0" applyFill="0" applyAlignment="0" applyProtection="0"/>
    <xf numFmtId="0" fontId="33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33" fillId="40" borderId="0" applyNumberFormat="0" applyBorder="0" applyAlignment="0" applyProtection="0"/>
    <xf numFmtId="0" fontId="3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33" fillId="41" borderId="0" applyNumberFormat="0" applyBorder="0" applyAlignment="0" applyProtection="0"/>
    <xf numFmtId="0" fontId="33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3" fillId="42" borderId="0" applyNumberFormat="0" applyBorder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43" borderId="0" applyNumberFormat="0" applyBorder="0" applyAlignment="0" applyProtection="0"/>
    <xf numFmtId="0" fontId="3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3" fillId="44" borderId="0" applyNumberFormat="0" applyBorder="0" applyAlignment="0" applyProtection="0"/>
    <xf numFmtId="0" fontId="3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39" fillId="0" borderId="0"/>
    <xf numFmtId="0" fontId="53" fillId="46" borderId="0" applyNumberFormat="0" applyBorder="0" applyAlignment="0" applyProtection="0"/>
    <xf numFmtId="0" fontId="53" fillId="33" borderId="0" applyNumberFormat="0" applyBorder="0" applyAlignment="0" applyProtection="0"/>
    <xf numFmtId="0" fontId="53" fillId="47" borderId="0" applyNumberFormat="0" applyBorder="0" applyAlignment="0" applyProtection="0"/>
    <xf numFmtId="0" fontId="53" fillId="48" borderId="0" applyNumberFormat="0" applyBorder="0" applyAlignment="0" applyProtection="0"/>
    <xf numFmtId="0" fontId="53" fillId="32" borderId="0" applyNumberFormat="0" applyBorder="0" applyAlignment="0" applyProtection="0"/>
    <xf numFmtId="0" fontId="53" fillId="27" borderId="0" applyNumberFormat="0" applyBorder="0" applyAlignment="0" applyProtection="0"/>
    <xf numFmtId="0" fontId="53" fillId="49" borderId="0" applyNumberFormat="0" applyBorder="0" applyAlignment="0" applyProtection="0"/>
    <xf numFmtId="0" fontId="53" fillId="33" borderId="0" applyNumberFormat="0" applyBorder="0" applyAlignment="0" applyProtection="0"/>
    <xf numFmtId="0" fontId="53" fillId="50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31" borderId="0" applyNumberFormat="0" applyBorder="0" applyAlignment="0" applyProtection="0"/>
    <xf numFmtId="0" fontId="54" fillId="49" borderId="0" applyNumberFormat="0" applyBorder="0" applyAlignment="0" applyProtection="0"/>
    <xf numFmtId="0" fontId="54" fillId="33" borderId="0" applyNumberFormat="0" applyBorder="0" applyAlignment="0" applyProtection="0"/>
    <xf numFmtId="0" fontId="54" fillId="50" borderId="0" applyNumberFormat="0" applyBorder="0" applyAlignment="0" applyProtection="0"/>
    <xf numFmtId="0" fontId="54" fillId="51" borderId="0" applyNumberFormat="0" applyBorder="0" applyAlignment="0" applyProtection="0"/>
    <xf numFmtId="0" fontId="54" fillId="49" borderId="0" applyNumberFormat="0" applyBorder="0" applyAlignment="0" applyProtection="0"/>
    <xf numFmtId="0" fontId="54" fillId="31" borderId="0" applyNumberFormat="0" applyBorder="0" applyAlignment="0" applyProtection="0"/>
    <xf numFmtId="0" fontId="55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55" fillId="55" borderId="0" applyNumberFormat="0" applyBorder="0" applyAlignment="0" applyProtection="0"/>
    <xf numFmtId="0" fontId="55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8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1" borderId="0" applyNumberFormat="0" applyBorder="0" applyAlignment="0" applyProtection="0"/>
    <xf numFmtId="0" fontId="55" fillId="62" borderId="0" applyNumberFormat="0" applyBorder="0" applyAlignment="0" applyProtection="0"/>
    <xf numFmtId="0" fontId="55" fillId="63" borderId="0" applyNumberFormat="0" applyBorder="0" applyAlignment="0" applyProtection="0"/>
    <xf numFmtId="0" fontId="38" fillId="61" borderId="0" applyNumberFormat="0" applyBorder="0" applyAlignment="0" applyProtection="0"/>
    <xf numFmtId="0" fontId="38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4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65" borderId="0" applyNumberFormat="0" applyBorder="0" applyAlignment="0" applyProtection="0"/>
    <xf numFmtId="0" fontId="38" fillId="66" borderId="0" applyNumberFormat="0" applyBorder="0" applyAlignment="0" applyProtection="0"/>
    <xf numFmtId="0" fontId="38" fillId="58" borderId="0" applyNumberFormat="0" applyBorder="0" applyAlignment="0" applyProtection="0"/>
    <xf numFmtId="0" fontId="55" fillId="67" borderId="0" applyNumberFormat="0" applyBorder="0" applyAlignment="0" applyProtection="0"/>
    <xf numFmtId="0" fontId="56" fillId="58" borderId="0" applyNumberFormat="0" applyBorder="0" applyAlignment="0" applyProtection="0"/>
    <xf numFmtId="0" fontId="57" fillId="68" borderId="39" applyNumberFormat="0" applyAlignment="0" applyProtection="0"/>
    <xf numFmtId="0" fontId="58" fillId="59" borderId="40" applyNumberFormat="0" applyAlignment="0" applyProtection="0"/>
    <xf numFmtId="164" fontId="1" fillId="0" borderId="0" applyFont="0" applyFill="0" applyBorder="0" applyAlignment="0" applyProtection="0"/>
    <xf numFmtId="0" fontId="59" fillId="69" borderId="0" applyNumberFormat="0" applyBorder="0" applyAlignment="0" applyProtection="0"/>
    <xf numFmtId="0" fontId="59" fillId="70" borderId="0" applyNumberFormat="0" applyBorder="0" applyAlignment="0" applyProtection="0"/>
    <xf numFmtId="0" fontId="59" fillId="71" borderId="0" applyNumberFormat="0" applyBorder="0" applyAlignment="0" applyProtection="0"/>
    <xf numFmtId="0" fontId="60" fillId="0" borderId="0" applyNumberFormat="0" applyFill="0" applyBorder="0" applyAlignment="0" applyProtection="0"/>
    <xf numFmtId="0" fontId="61" fillId="72" borderId="0" applyNumberFormat="0" applyBorder="0" applyAlignment="0" applyProtection="0"/>
    <xf numFmtId="0" fontId="62" fillId="0" borderId="41" applyNumberFormat="0" applyFill="0" applyAlignment="0" applyProtection="0"/>
    <xf numFmtId="0" fontId="63" fillId="0" borderId="42" applyNumberFormat="0" applyFill="0" applyAlignment="0" applyProtection="0"/>
    <xf numFmtId="0" fontId="64" fillId="0" borderId="43" applyNumberFormat="0" applyFill="0" applyAlignment="0" applyProtection="0"/>
    <xf numFmtId="0" fontId="64" fillId="0" borderId="0" applyNumberFormat="0" applyFill="0" applyBorder="0" applyAlignment="0" applyProtection="0"/>
    <xf numFmtId="0" fontId="65" fillId="67" borderId="39" applyNumberFormat="0" applyAlignment="0" applyProtection="0"/>
    <xf numFmtId="0" fontId="66" fillId="0" borderId="44" applyNumberFormat="0" applyFill="0" applyAlignment="0" applyProtection="0"/>
    <xf numFmtId="0" fontId="67" fillId="6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66" borderId="45" applyNumberFormat="0" applyFont="0" applyAlignment="0" applyProtection="0"/>
    <xf numFmtId="0" fontId="68" fillId="68" borderId="4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9" fillId="73" borderId="47" applyNumberFormat="0" applyProtection="0">
      <alignment vertical="center"/>
    </xf>
    <xf numFmtId="4" fontId="70" fillId="73" borderId="47" applyNumberFormat="0" applyProtection="0">
      <alignment vertical="center"/>
    </xf>
    <xf numFmtId="4" fontId="69" fillId="73" borderId="47" applyNumberFormat="0" applyProtection="0">
      <alignment horizontal="left" vertical="center" indent="1"/>
    </xf>
    <xf numFmtId="0" fontId="69" fillId="73" borderId="47" applyNumberFormat="0" applyProtection="0">
      <alignment horizontal="left" vertical="top" indent="1"/>
    </xf>
    <xf numFmtId="4" fontId="69" fillId="46" borderId="0" applyNumberFormat="0" applyProtection="0">
      <alignment horizontal="left" vertical="center" indent="1"/>
    </xf>
    <xf numFmtId="4" fontId="53" fillId="27" borderId="47" applyNumberFormat="0" applyProtection="0">
      <alignment horizontal="right" vertical="center"/>
    </xf>
    <xf numFmtId="4" fontId="53" fillId="33" borderId="47" applyNumberFormat="0" applyProtection="0">
      <alignment horizontal="right" vertical="center"/>
    </xf>
    <xf numFmtId="4" fontId="53" fillId="74" borderId="47" applyNumberFormat="0" applyProtection="0">
      <alignment horizontal="right" vertical="center"/>
    </xf>
    <xf numFmtId="4" fontId="53" fillId="35" borderId="47" applyNumberFormat="0" applyProtection="0">
      <alignment horizontal="right" vertical="center"/>
    </xf>
    <xf numFmtId="4" fontId="53" fillId="75" borderId="47" applyNumberFormat="0" applyProtection="0">
      <alignment horizontal="right" vertical="center"/>
    </xf>
    <xf numFmtId="4" fontId="53" fillId="76" borderId="47" applyNumberFormat="0" applyProtection="0">
      <alignment horizontal="right" vertical="center"/>
    </xf>
    <xf numFmtId="4" fontId="53" fillId="50" borderId="47" applyNumberFormat="0" applyProtection="0">
      <alignment horizontal="right" vertical="center"/>
    </xf>
    <xf numFmtId="4" fontId="53" fillId="77" borderId="47" applyNumberFormat="0" applyProtection="0">
      <alignment horizontal="right" vertical="center"/>
    </xf>
    <xf numFmtId="4" fontId="53" fillId="34" borderId="47" applyNumberFormat="0" applyProtection="0">
      <alignment horizontal="right" vertical="center"/>
    </xf>
    <xf numFmtId="4" fontId="69" fillId="78" borderId="48" applyNumberFormat="0" applyProtection="0">
      <alignment horizontal="left" vertical="center" indent="1"/>
    </xf>
    <xf numFmtId="4" fontId="53" fillId="79" borderId="0" applyNumberFormat="0" applyProtection="0">
      <alignment horizontal="left" vertical="center" indent="1"/>
    </xf>
    <xf numFmtId="4" fontId="71" fillId="49" borderId="0" applyNumberFormat="0" applyProtection="0">
      <alignment horizontal="left" vertical="center" indent="1"/>
    </xf>
    <xf numFmtId="4" fontId="53" fillId="46" borderId="47" applyNumberFormat="0" applyProtection="0">
      <alignment horizontal="right" vertical="center"/>
    </xf>
    <xf numFmtId="4" fontId="53" fillId="79" borderId="0" applyNumberFormat="0" applyProtection="0">
      <alignment horizontal="left" vertical="center" indent="1"/>
    </xf>
    <xf numFmtId="4" fontId="53" fillId="46" borderId="0" applyNumberFormat="0" applyProtection="0">
      <alignment horizontal="left" vertical="center" indent="1"/>
    </xf>
    <xf numFmtId="0" fontId="3" fillId="49" borderId="47" applyNumberFormat="0" applyProtection="0">
      <alignment horizontal="left" vertical="center" indent="1"/>
    </xf>
    <xf numFmtId="0" fontId="3" fillId="49" borderId="47" applyNumberFormat="0" applyProtection="0">
      <alignment horizontal="left" vertical="top" indent="1"/>
    </xf>
    <xf numFmtId="0" fontId="3" fillId="46" borderId="47" applyNumberFormat="0" applyProtection="0">
      <alignment horizontal="left" vertical="center" indent="1"/>
    </xf>
    <xf numFmtId="0" fontId="3" fillId="46" borderId="47" applyNumberFormat="0" applyProtection="0">
      <alignment horizontal="left" vertical="top" indent="1"/>
    </xf>
    <xf numFmtId="0" fontId="3" fillId="32" borderId="47" applyNumberFormat="0" applyProtection="0">
      <alignment horizontal="left" vertical="center" indent="1"/>
    </xf>
    <xf numFmtId="0" fontId="3" fillId="32" borderId="47" applyNumberFormat="0" applyProtection="0">
      <alignment horizontal="left" vertical="top" indent="1"/>
    </xf>
    <xf numFmtId="0" fontId="3" fillId="79" borderId="47" applyNumberFormat="0" applyProtection="0">
      <alignment horizontal="left" vertical="center" indent="1"/>
    </xf>
    <xf numFmtId="0" fontId="3" fillId="79" borderId="47" applyNumberFormat="0" applyProtection="0">
      <alignment horizontal="left" vertical="top" indent="1"/>
    </xf>
    <xf numFmtId="0" fontId="3" fillId="48" borderId="33" applyNumberFormat="0">
      <protection locked="0"/>
    </xf>
    <xf numFmtId="4" fontId="53" fillId="47" borderId="47" applyNumberFormat="0" applyProtection="0">
      <alignment vertical="center"/>
    </xf>
    <xf numFmtId="4" fontId="72" fillId="47" borderId="47" applyNumberFormat="0" applyProtection="0">
      <alignment vertical="center"/>
    </xf>
    <xf numFmtId="4" fontId="53" fillId="47" borderId="47" applyNumberFormat="0" applyProtection="0">
      <alignment horizontal="left" vertical="center" indent="1"/>
    </xf>
    <xf numFmtId="0" fontId="53" fillId="47" borderId="47" applyNumberFormat="0" applyProtection="0">
      <alignment horizontal="left" vertical="top" indent="1"/>
    </xf>
    <xf numFmtId="4" fontId="53" fillId="79" borderId="47" applyNumberFormat="0" applyProtection="0">
      <alignment horizontal="right" vertical="center"/>
    </xf>
    <xf numFmtId="4" fontId="72" fillId="79" borderId="47" applyNumberFormat="0" applyProtection="0">
      <alignment horizontal="right" vertical="center"/>
    </xf>
    <xf numFmtId="4" fontId="53" fillId="46" borderId="47" applyNumberFormat="0" applyProtection="0">
      <alignment horizontal="left" vertical="center" indent="1"/>
    </xf>
    <xf numFmtId="0" fontId="53" fillId="46" borderId="47" applyNumberFormat="0" applyProtection="0">
      <alignment horizontal="left" vertical="top" indent="1"/>
    </xf>
    <xf numFmtId="4" fontId="73" fillId="80" borderId="0" applyNumberFormat="0" applyProtection="0">
      <alignment horizontal="left" vertical="center" indent="1"/>
    </xf>
    <xf numFmtId="4" fontId="74" fillId="79" borderId="47" applyNumberFormat="0" applyProtection="0">
      <alignment horizontal="right" vertical="center"/>
    </xf>
    <xf numFmtId="0" fontId="75" fillId="0" borderId="0" applyNumberFormat="0" applyFill="0" applyBorder="0" applyAlignment="0" applyProtection="0"/>
    <xf numFmtId="0" fontId="1" fillId="0" borderId="0"/>
    <xf numFmtId="0" fontId="75" fillId="0" borderId="0" applyNumberFormat="0" applyFill="0" applyBorder="0" applyAlignment="0" applyProtection="0"/>
    <xf numFmtId="0" fontId="1" fillId="0" borderId="0"/>
    <xf numFmtId="0" fontId="76" fillId="0" borderId="0" applyNumberFormat="0" applyFill="0" applyBorder="0" applyAlignment="0" applyProtection="0"/>
    <xf numFmtId="0" fontId="77" fillId="8" borderId="0" applyNumberFormat="0" applyBorder="0" applyAlignment="0" applyProtection="0"/>
    <xf numFmtId="0" fontId="77" fillId="11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20" borderId="0" applyNumberFormat="0" applyBorder="0" applyAlignment="0" applyProtection="0"/>
    <xf numFmtId="0" fontId="77" fillId="23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8" borderId="0" applyNumberFormat="0" applyBorder="0" applyAlignment="0" applyProtection="0"/>
    <xf numFmtId="0" fontId="77" fillId="21" borderId="0" applyNumberFormat="0" applyBorder="0" applyAlignment="0" applyProtection="0"/>
    <xf numFmtId="0" fontId="77" fillId="24" borderId="0" applyNumberFormat="0" applyBorder="0" applyAlignment="0" applyProtection="0"/>
    <xf numFmtId="164" fontId="1" fillId="0" borderId="0" applyFont="0" applyFill="0" applyBorder="0" applyAlignment="0" applyProtection="0"/>
    <xf numFmtId="0" fontId="77" fillId="6" borderId="30" applyNumberFormat="0" applyFont="0" applyAlignment="0" applyProtection="0"/>
    <xf numFmtId="0" fontId="77" fillId="6" borderId="30" applyNumberFormat="0" applyFont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55" fillId="52" borderId="0" applyNumberFormat="0" applyBorder="0" applyAlignment="0" applyProtection="0"/>
    <xf numFmtId="0" fontId="55" fillId="56" borderId="0" applyNumberFormat="0" applyBorder="0" applyAlignment="0" applyProtection="0"/>
    <xf numFmtId="0" fontId="55" fillId="59" borderId="0" applyNumberFormat="0" applyBorder="0" applyAlignment="0" applyProtection="0"/>
    <xf numFmtId="0" fontId="55" fillId="63" borderId="0" applyNumberFormat="0" applyBorder="0" applyAlignment="0" applyProtection="0"/>
    <xf numFmtId="0" fontId="55" fillId="64" borderId="0" applyNumberFormat="0" applyBorder="0" applyAlignment="0" applyProtection="0"/>
    <xf numFmtId="0" fontId="55" fillId="65" borderId="0" applyNumberFormat="0" applyBorder="0" applyAlignment="0" applyProtection="0"/>
    <xf numFmtId="0" fontId="1" fillId="0" borderId="0"/>
    <xf numFmtId="0" fontId="1" fillId="0" borderId="0"/>
    <xf numFmtId="0" fontId="77" fillId="8" borderId="0" applyNumberFormat="0" applyBorder="0" applyAlignment="0" applyProtection="0"/>
    <xf numFmtId="0" fontId="77" fillId="11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20" borderId="0" applyNumberFormat="0" applyBorder="0" applyAlignment="0" applyProtection="0"/>
    <xf numFmtId="0" fontId="77" fillId="23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8" borderId="0" applyNumberFormat="0" applyBorder="0" applyAlignment="0" applyProtection="0"/>
    <xf numFmtId="0" fontId="77" fillId="21" borderId="0" applyNumberFormat="0" applyBorder="0" applyAlignment="0" applyProtection="0"/>
    <xf numFmtId="0" fontId="77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" borderId="30" applyNumberFormat="0" applyFont="0" applyAlignment="0" applyProtection="0"/>
    <xf numFmtId="0" fontId="39" fillId="0" borderId="0"/>
    <xf numFmtId="0" fontId="39" fillId="0" borderId="0"/>
    <xf numFmtId="0" fontId="35" fillId="0" borderId="0"/>
    <xf numFmtId="0" fontId="78" fillId="0" borderId="0">
      <alignment vertical="top"/>
      <protection locked="0"/>
    </xf>
  </cellStyleXfs>
  <cellXfs count="176">
    <xf numFmtId="0" fontId="0" fillId="0" borderId="0" xfId="0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8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12" fillId="0" borderId="0" xfId="0" applyFont="1" applyAlignment="1">
      <alignment horizontal="right" readingOrder="2"/>
    </xf>
    <xf numFmtId="0" fontId="6" fillId="0" borderId="0" xfId="0" applyFont="1" applyAlignment="1">
      <alignment horizontal="center" readingOrder="2"/>
    </xf>
    <xf numFmtId="0" fontId="6" fillId="0" borderId="0" xfId="7" applyFont="1" applyAlignment="1">
      <alignment horizontal="right"/>
    </xf>
    <xf numFmtId="0" fontId="6" fillId="0" borderId="0" xfId="7" applyFont="1" applyAlignment="1">
      <alignment horizontal="center"/>
    </xf>
    <xf numFmtId="0" fontId="8" fillId="0" borderId="0" xfId="7" applyFont="1" applyAlignment="1">
      <alignment horizontal="center" vertical="center" wrapText="1"/>
    </xf>
    <xf numFmtId="0" fontId="10" fillId="0" borderId="0" xfId="7" applyFont="1" applyAlignment="1">
      <alignment horizontal="center" wrapText="1"/>
    </xf>
    <xf numFmtId="0" fontId="17" fillId="0" borderId="0" xfId="7" applyFont="1" applyAlignment="1">
      <alignment horizontal="justify" readingOrder="2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wrapText="1"/>
    </xf>
    <xf numFmtId="49" fontId="7" fillId="2" borderId="2" xfId="0" applyNumberFormat="1" applyFont="1" applyFill="1" applyBorder="1" applyAlignment="1">
      <alignment horizontal="center" wrapText="1"/>
    </xf>
    <xf numFmtId="49" fontId="7" fillId="2" borderId="3" xfId="0" applyNumberFormat="1" applyFont="1" applyFill="1" applyBorder="1" applyAlignment="1">
      <alignment horizontal="center" wrapText="1"/>
    </xf>
    <xf numFmtId="0" fontId="11" fillId="0" borderId="2" xfId="0" applyFont="1" applyBorder="1" applyAlignment="1">
      <alignment horizontal="center"/>
    </xf>
    <xf numFmtId="49" fontId="16" fillId="2" borderId="1" xfId="7" applyNumberFormat="1" applyFont="1" applyFill="1" applyBorder="1" applyAlignment="1">
      <alignment horizontal="center" vertical="center" wrapText="1" readingOrder="2"/>
    </xf>
    <xf numFmtId="0" fontId="7" fillId="2" borderId="2" xfId="7" applyFont="1" applyFill="1" applyBorder="1" applyAlignment="1">
      <alignment horizontal="center" vertical="center" wrapText="1"/>
    </xf>
    <xf numFmtId="0" fontId="7" fillId="2" borderId="3" xfId="7" applyFont="1" applyFill="1" applyBorder="1" applyAlignment="1">
      <alignment horizontal="center" vertical="center" wrapText="1"/>
    </xf>
    <xf numFmtId="0" fontId="11" fillId="2" borderId="2" xfId="7" applyFont="1" applyFill="1" applyBorder="1" applyAlignment="1">
      <alignment horizontal="center" vertical="center" wrapText="1"/>
    </xf>
    <xf numFmtId="0" fontId="11" fillId="2" borderId="3" xfId="7" applyFont="1" applyFill="1" applyBorder="1" applyAlignment="1">
      <alignment horizontal="center" vertical="center" wrapText="1"/>
    </xf>
    <xf numFmtId="49" fontId="7" fillId="2" borderId="3" xfId="7" applyNumberFormat="1" applyFont="1" applyFill="1" applyBorder="1" applyAlignment="1">
      <alignment horizontal="center" wrapText="1"/>
    </xf>
    <xf numFmtId="0" fontId="16" fillId="2" borderId="1" xfId="7" applyNumberFormat="1" applyFont="1" applyFill="1" applyBorder="1" applyAlignment="1">
      <alignment horizontal="right" vertical="center" wrapText="1" indent="1"/>
    </xf>
    <xf numFmtId="49" fontId="16" fillId="2" borderId="1" xfId="7" applyNumberFormat="1" applyFont="1" applyFill="1" applyBorder="1" applyAlignment="1">
      <alignment horizontal="right" vertical="center" wrapText="1" indent="3" readingOrder="2"/>
    </xf>
    <xf numFmtId="3" fontId="7" fillId="2" borderId="2" xfId="0" applyNumberFormat="1" applyFont="1" applyFill="1" applyBorder="1" applyAlignment="1">
      <alignment horizontal="center" vertical="center" wrapText="1"/>
    </xf>
    <xf numFmtId="3" fontId="7" fillId="2" borderId="3" xfId="0" applyNumberFormat="1" applyFont="1" applyFill="1" applyBorder="1" applyAlignment="1">
      <alignment horizontal="center" vertical="center" wrapText="1"/>
    </xf>
    <xf numFmtId="3" fontId="11" fillId="2" borderId="2" xfId="0" applyNumberFormat="1" applyFont="1" applyFill="1" applyBorder="1" applyAlignment="1">
      <alignment horizontal="center" vertical="center" wrapText="1"/>
    </xf>
    <xf numFmtId="3" fontId="11" fillId="2" borderId="3" xfId="0" applyNumberFormat="1" applyFont="1" applyFill="1" applyBorder="1" applyAlignment="1">
      <alignment horizontal="center" vertical="center" wrapText="1"/>
    </xf>
    <xf numFmtId="3" fontId="7" fillId="2" borderId="2" xfId="0" applyNumberFormat="1" applyFont="1" applyFill="1" applyBorder="1" applyAlignment="1">
      <alignment horizontal="center" wrapText="1"/>
    </xf>
    <xf numFmtId="0" fontId="7" fillId="2" borderId="4" xfId="7" applyFont="1" applyFill="1" applyBorder="1" applyAlignment="1">
      <alignment horizontal="center" vertical="center" wrapText="1"/>
    </xf>
    <xf numFmtId="49" fontId="16" fillId="2" borderId="5" xfId="7" applyNumberFormat="1" applyFont="1" applyFill="1" applyBorder="1" applyAlignment="1">
      <alignment horizontal="center" vertical="center" wrapText="1" readingOrder="2"/>
    </xf>
    <xf numFmtId="49" fontId="16" fillId="2" borderId="7" xfId="7" applyNumberFormat="1" applyFont="1" applyFill="1" applyBorder="1" applyAlignment="1">
      <alignment horizontal="center" vertical="center" wrapText="1" readingOrder="2"/>
    </xf>
    <xf numFmtId="0" fontId="7" fillId="2" borderId="8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wrapText="1"/>
    </xf>
    <xf numFmtId="49" fontId="19" fillId="2" borderId="2" xfId="0" applyNumberFormat="1" applyFont="1" applyFill="1" applyBorder="1" applyAlignment="1">
      <alignment horizontal="center" wrapText="1"/>
    </xf>
    <xf numFmtId="0" fontId="20" fillId="0" borderId="0" xfId="0" applyFont="1" applyAlignment="1">
      <alignment horizontal="center"/>
    </xf>
    <xf numFmtId="0" fontId="21" fillId="0" borderId="0" xfId="11" applyFont="1" applyFill="1" applyBorder="1" applyAlignment="1" applyProtection="1">
      <alignment horizontal="center" readingOrder="2"/>
    </xf>
    <xf numFmtId="49" fontId="7" fillId="2" borderId="6" xfId="0" applyNumberFormat="1" applyFont="1" applyFill="1" applyBorder="1" applyAlignment="1">
      <alignment horizontal="center" wrapText="1"/>
    </xf>
    <xf numFmtId="0" fontId="4" fillId="0" borderId="0" xfId="11" applyFill="1" applyBorder="1" applyAlignment="1" applyProtection="1">
      <alignment horizontal="center" readingOrder="2"/>
    </xf>
    <xf numFmtId="0" fontId="16" fillId="2" borderId="5" xfId="7" applyNumberFormat="1" applyFont="1" applyFill="1" applyBorder="1" applyAlignment="1">
      <alignment horizontal="right" vertical="center" wrapText="1" indent="1"/>
    </xf>
    <xf numFmtId="0" fontId="23" fillId="0" borderId="0" xfId="7" applyFont="1" applyAlignment="1">
      <alignment horizontal="right"/>
    </xf>
    <xf numFmtId="49" fontId="16" fillId="2" borderId="10" xfId="7" applyNumberFormat="1" applyFont="1" applyFill="1" applyBorder="1" applyAlignment="1">
      <alignment horizontal="center" vertical="center" wrapText="1" readingOrder="2"/>
    </xf>
    <xf numFmtId="3" fontId="7" fillId="2" borderId="11" xfId="0" applyNumberFormat="1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3" fontId="7" fillId="2" borderId="9" xfId="0" applyNumberFormat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49" fontId="16" fillId="2" borderId="5" xfId="7" applyNumberFormat="1" applyFont="1" applyFill="1" applyBorder="1" applyAlignment="1">
      <alignment horizontal="right" vertical="center" wrapText="1" readingOrder="2"/>
    </xf>
    <xf numFmtId="0" fontId="16" fillId="2" borderId="1" xfId="7" applyNumberFormat="1" applyFont="1" applyFill="1" applyBorder="1" applyAlignment="1">
      <alignment horizontal="right" vertical="center" wrapText="1" readingOrder="2"/>
    </xf>
    <xf numFmtId="0" fontId="16" fillId="2" borderId="5" xfId="7" applyNumberFormat="1" applyFont="1" applyFill="1" applyBorder="1" applyAlignment="1">
      <alignment horizontal="right" vertical="center" wrapText="1" indent="1" readingOrder="2"/>
    </xf>
    <xf numFmtId="0" fontId="11" fillId="2" borderId="21" xfId="0" applyFont="1" applyFill="1" applyBorder="1" applyAlignment="1">
      <alignment horizontal="center" vertical="center" wrapText="1"/>
    </xf>
    <xf numFmtId="3" fontId="7" fillId="3" borderId="2" xfId="0" applyNumberFormat="1" applyFont="1" applyFill="1" applyBorder="1" applyAlignment="1">
      <alignment horizontal="center" vertical="center" wrapText="1"/>
    </xf>
    <xf numFmtId="3" fontId="7" fillId="3" borderId="3" xfId="0" applyNumberFormat="1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center" vertical="center" wrapText="1"/>
    </xf>
    <xf numFmtId="0" fontId="7" fillId="2" borderId="14" xfId="7" applyFont="1" applyFill="1" applyBorder="1" applyAlignment="1">
      <alignment horizontal="center" vertical="center" wrapText="1"/>
    </xf>
    <xf numFmtId="0" fontId="7" fillId="2" borderId="1" xfId="7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3" fontId="7" fillId="2" borderId="4" xfId="0" applyNumberFormat="1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23" fillId="0" borderId="0" xfId="7" applyFont="1" applyFill="1" applyBorder="1" applyAlignment="1">
      <alignment horizontal="right"/>
    </xf>
    <xf numFmtId="0" fontId="27" fillId="0" borderId="23" xfId="0" applyFont="1" applyFill="1" applyBorder="1" applyAlignment="1">
      <alignment horizontal="right"/>
    </xf>
    <xf numFmtId="0" fontId="27" fillId="0" borderId="23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indent="1"/>
    </xf>
    <xf numFmtId="0" fontId="27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 indent="2"/>
    </xf>
    <xf numFmtId="0" fontId="28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indent="3"/>
    </xf>
    <xf numFmtId="0" fontId="28" fillId="0" borderId="0" xfId="0" applyFont="1" applyFill="1" applyBorder="1" applyAlignment="1">
      <alignment horizontal="right" indent="4"/>
    </xf>
    <xf numFmtId="0" fontId="28" fillId="0" borderId="0" xfId="0" applyFont="1" applyFill="1" applyBorder="1" applyAlignment="1">
      <alignment horizontal="right" indent="3"/>
    </xf>
    <xf numFmtId="4" fontId="27" fillId="0" borderId="23" xfId="0" applyNumberFormat="1" applyFont="1" applyFill="1" applyBorder="1" applyAlignment="1">
      <alignment horizontal="right"/>
    </xf>
    <xf numFmtId="10" fontId="27" fillId="0" borderId="23" xfId="0" applyNumberFormat="1" applyFont="1" applyFill="1" applyBorder="1" applyAlignment="1">
      <alignment horizontal="right"/>
    </xf>
    <xf numFmtId="2" fontId="27" fillId="0" borderId="23" xfId="0" applyNumberFormat="1" applyFont="1" applyFill="1" applyBorder="1" applyAlignment="1">
      <alignment horizontal="right"/>
    </xf>
    <xf numFmtId="4" fontId="27" fillId="0" borderId="0" xfId="0" applyNumberFormat="1" applyFont="1" applyFill="1" applyBorder="1" applyAlignment="1">
      <alignment horizontal="right"/>
    </xf>
    <xf numFmtId="10" fontId="27" fillId="0" borderId="0" xfId="0" applyNumberFormat="1" applyFont="1" applyFill="1" applyBorder="1" applyAlignment="1">
      <alignment horizontal="right"/>
    </xf>
    <xf numFmtId="2" fontId="27" fillId="0" borderId="0" xfId="0" applyNumberFormat="1" applyFont="1" applyFill="1" applyBorder="1" applyAlignment="1">
      <alignment horizontal="right"/>
    </xf>
    <xf numFmtId="4" fontId="28" fillId="0" borderId="0" xfId="0" applyNumberFormat="1" applyFont="1" applyFill="1" applyBorder="1" applyAlignment="1">
      <alignment horizontal="right"/>
    </xf>
    <xf numFmtId="10" fontId="28" fillId="0" borderId="0" xfId="0" applyNumberFormat="1" applyFont="1" applyFill="1" applyBorder="1" applyAlignment="1">
      <alignment horizontal="right"/>
    </xf>
    <xf numFmtId="2" fontId="28" fillId="0" borderId="0" xfId="0" applyNumberFormat="1" applyFont="1" applyFill="1" applyBorder="1" applyAlignment="1">
      <alignment horizontal="right"/>
    </xf>
    <xf numFmtId="49" fontId="28" fillId="0" borderId="0" xfId="0" applyNumberFormat="1" applyFont="1" applyFill="1" applyBorder="1" applyAlignment="1">
      <alignment horizontal="right"/>
    </xf>
    <xf numFmtId="167" fontId="28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indent="2"/>
    </xf>
    <xf numFmtId="167" fontId="27" fillId="0" borderId="23" xfId="0" applyNumberFormat="1" applyFont="1" applyFill="1" applyBorder="1" applyAlignment="1">
      <alignment horizontal="right"/>
    </xf>
    <xf numFmtId="167" fontId="27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 indent="1"/>
    </xf>
    <xf numFmtId="0" fontId="27" fillId="0" borderId="0" xfId="0" applyFont="1" applyFill="1" applyBorder="1" applyAlignment="1">
      <alignment horizontal="right"/>
    </xf>
    <xf numFmtId="14" fontId="28" fillId="0" borderId="0" xfId="0" applyNumberFormat="1" applyFont="1" applyFill="1" applyBorder="1" applyAlignment="1">
      <alignment horizontal="right"/>
    </xf>
    <xf numFmtId="0" fontId="27" fillId="0" borderId="24" xfId="0" applyFont="1" applyFill="1" applyBorder="1" applyAlignment="1">
      <alignment horizontal="right"/>
    </xf>
    <xf numFmtId="0" fontId="27" fillId="0" borderId="25" xfId="0" applyFont="1" applyFill="1" applyBorder="1" applyAlignment="1">
      <alignment horizontal="right" indent="1"/>
    </xf>
    <xf numFmtId="0" fontId="27" fillId="0" borderId="25" xfId="0" applyFont="1" applyFill="1" applyBorder="1" applyAlignment="1">
      <alignment horizontal="right" indent="2"/>
    </xf>
    <xf numFmtId="0" fontId="28" fillId="0" borderId="25" xfId="0" applyFont="1" applyFill="1" applyBorder="1" applyAlignment="1">
      <alignment horizontal="right" indent="3"/>
    </xf>
    <xf numFmtId="0" fontId="28" fillId="0" borderId="25" xfId="0" applyFont="1" applyFill="1" applyBorder="1" applyAlignment="1">
      <alignment horizontal="right" indent="2"/>
    </xf>
    <xf numFmtId="0" fontId="27" fillId="0" borderId="27" xfId="0" applyFont="1" applyFill="1" applyBorder="1" applyAlignment="1">
      <alignment horizontal="right"/>
    </xf>
    <xf numFmtId="0" fontId="27" fillId="0" borderId="27" xfId="0" applyNumberFormat="1" applyFont="1" applyFill="1" applyBorder="1" applyAlignment="1">
      <alignment horizontal="right"/>
    </xf>
    <xf numFmtId="4" fontId="27" fillId="0" borderId="27" xfId="0" applyNumberFormat="1" applyFont="1" applyFill="1" applyBorder="1" applyAlignment="1">
      <alignment horizontal="right"/>
    </xf>
    <xf numFmtId="49" fontId="27" fillId="0" borderId="0" xfId="0" applyNumberFormat="1" applyFont="1" applyFill="1" applyBorder="1" applyAlignment="1">
      <alignment horizontal="right"/>
    </xf>
    <xf numFmtId="0" fontId="40" fillId="0" borderId="0" xfId="0" applyFont="1" applyFill="1" applyBorder="1" applyAlignment="1">
      <alignment horizontal="right"/>
    </xf>
    <xf numFmtId="0" fontId="40" fillId="0" borderId="0" xfId="0" applyNumberFormat="1" applyFont="1" applyFill="1" applyBorder="1" applyAlignment="1">
      <alignment horizontal="right"/>
    </xf>
    <xf numFmtId="4" fontId="40" fillId="0" borderId="0" xfId="0" applyNumberFormat="1" applyFont="1" applyFill="1" applyBorder="1" applyAlignment="1">
      <alignment horizontal="right"/>
    </xf>
    <xf numFmtId="167" fontId="40" fillId="0" borderId="0" xfId="0" applyNumberFormat="1" applyFont="1" applyFill="1" applyBorder="1" applyAlignment="1">
      <alignment horizontal="right"/>
    </xf>
    <xf numFmtId="10" fontId="40" fillId="0" borderId="0" xfId="0" applyNumberFormat="1" applyFont="1" applyFill="1" applyBorder="1" applyAlignment="1">
      <alignment horizontal="right"/>
    </xf>
    <xf numFmtId="0" fontId="40" fillId="0" borderId="0" xfId="0" applyFont="1" applyFill="1" applyBorder="1" applyAlignment="1">
      <alignment horizontal="right" indent="1"/>
    </xf>
    <xf numFmtId="10" fontId="27" fillId="25" borderId="0" xfId="0" applyNumberFormat="1" applyFont="1" applyFill="1" applyBorder="1" applyAlignment="1">
      <alignment horizontal="right"/>
    </xf>
    <xf numFmtId="10" fontId="28" fillId="25" borderId="0" xfId="0" applyNumberFormat="1" applyFont="1" applyFill="1" applyBorder="1" applyAlignment="1">
      <alignment horizontal="right"/>
    </xf>
    <xf numFmtId="169" fontId="28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2" fontId="40" fillId="0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 readingOrder="2"/>
    </xf>
    <xf numFmtId="0" fontId="28" fillId="0" borderId="0" xfId="16922" applyNumberFormat="1" applyFont="1" applyFill="1" applyBorder="1" applyAlignment="1">
      <alignment horizontal="right"/>
    </xf>
    <xf numFmtId="0" fontId="6" fillId="0" borderId="0" xfId="0" applyFont="1" applyFill="1" applyAlignment="1">
      <alignment horizontal="center"/>
    </xf>
    <xf numFmtId="0" fontId="27" fillId="0" borderId="0" xfId="16924" applyFont="1" applyFill="1" applyBorder="1" applyAlignment="1">
      <alignment horizontal="right"/>
    </xf>
    <xf numFmtId="0" fontId="27" fillId="0" borderId="0" xfId="16924" applyFont="1" applyFill="1" applyBorder="1" applyAlignment="1">
      <alignment horizontal="right" indent="1"/>
    </xf>
    <xf numFmtId="0" fontId="28" fillId="0" borderId="0" xfId="16924" applyFont="1" applyFill="1" applyBorder="1" applyAlignment="1">
      <alignment horizontal="right" indent="3"/>
    </xf>
    <xf numFmtId="4" fontId="28" fillId="0" borderId="0" xfId="16924" applyNumberFormat="1" applyFont="1" applyFill="1" applyBorder="1" applyAlignment="1">
      <alignment horizontal="right"/>
    </xf>
    <xf numFmtId="4" fontId="27" fillId="0" borderId="0" xfId="16924" applyNumberFormat="1" applyFont="1" applyFill="1" applyBorder="1" applyAlignment="1">
      <alignment horizontal="right"/>
    </xf>
    <xf numFmtId="14" fontId="28" fillId="0" borderId="0" xfId="16924" applyNumberFormat="1" applyFont="1" applyFill="1" applyBorder="1" applyAlignment="1">
      <alignment horizontal="right"/>
    </xf>
    <xf numFmtId="14" fontId="27" fillId="0" borderId="0" xfId="16924" applyNumberFormat="1" applyFont="1" applyFill="1" applyBorder="1" applyAlignment="1">
      <alignment horizontal="right"/>
    </xf>
    <xf numFmtId="164" fontId="7" fillId="0" borderId="26" xfId="13" applyFont="1" applyFill="1" applyBorder="1" applyAlignment="1">
      <alignment horizontal="right"/>
    </xf>
    <xf numFmtId="10" fontId="7" fillId="0" borderId="26" xfId="14" applyNumberFormat="1" applyFont="1" applyFill="1" applyBorder="1" applyAlignment="1">
      <alignment horizontal="center"/>
    </xf>
    <xf numFmtId="2" fontId="7" fillId="0" borderId="26" xfId="7" applyNumberFormat="1" applyFont="1" applyFill="1" applyBorder="1" applyAlignment="1">
      <alignment horizontal="right"/>
    </xf>
    <xf numFmtId="168" fontId="7" fillId="0" borderId="26" xfId="7" applyNumberFormat="1" applyFont="1" applyFill="1" applyBorder="1" applyAlignment="1">
      <alignment horizontal="center"/>
    </xf>
    <xf numFmtId="0" fontId="0" fillId="0" borderId="0" xfId="0" applyFill="1"/>
    <xf numFmtId="0" fontId="6" fillId="0" borderId="0" xfId="7" applyFont="1" applyFill="1" applyAlignment="1">
      <alignment horizontal="center"/>
    </xf>
    <xf numFmtId="0" fontId="7" fillId="0" borderId="0" xfId="0" applyFont="1" applyFill="1" applyAlignment="1">
      <alignment horizontal="right" readingOrder="2"/>
    </xf>
    <xf numFmtId="0" fontId="8" fillId="0" borderId="0" xfId="0" applyFont="1" applyFill="1" applyAlignment="1">
      <alignment horizontal="right"/>
    </xf>
    <xf numFmtId="0" fontId="8" fillId="0" borderId="0" xfId="0" applyFont="1" applyFill="1" applyAlignment="1">
      <alignment horizontal="center"/>
    </xf>
    <xf numFmtId="0" fontId="28" fillId="0" borderId="0" xfId="16944" applyNumberFormat="1" applyFont="1" applyFill="1" applyBorder="1" applyAlignment="1">
      <alignment horizontal="right"/>
    </xf>
    <xf numFmtId="0" fontId="28" fillId="0" borderId="0" xfId="16965" applyNumberFormat="1" applyFont="1" applyFill="1" applyBorder="1" applyAlignment="1">
      <alignment horizontal="right"/>
    </xf>
    <xf numFmtId="0" fontId="28" fillId="0" borderId="0" xfId="16966" applyNumberFormat="1" applyFont="1" applyFill="1" applyBorder="1" applyAlignment="1">
      <alignment horizontal="right"/>
    </xf>
    <xf numFmtId="0" fontId="28" fillId="0" borderId="0" xfId="16967" applyNumberFormat="1" applyFont="1" applyFill="1" applyBorder="1" applyAlignment="1">
      <alignment horizontal="right"/>
    </xf>
    <xf numFmtId="0" fontId="28" fillId="0" borderId="0" xfId="16968" applyNumberFormat="1" applyFont="1" applyFill="1" applyBorder="1" applyAlignment="1">
      <alignment horizontal="right"/>
    </xf>
    <xf numFmtId="0" fontId="28" fillId="0" borderId="0" xfId="16969" applyNumberFormat="1" applyFont="1" applyFill="1" applyBorder="1" applyAlignment="1">
      <alignment horizontal="right"/>
    </xf>
    <xf numFmtId="0" fontId="41" fillId="0" borderId="0" xfId="0" applyFont="1" applyFill="1" applyAlignment="1">
      <alignment horizontal="right"/>
    </xf>
    <xf numFmtId="10" fontId="41" fillId="0" borderId="0" xfId="0" applyNumberFormat="1" applyFont="1" applyFill="1"/>
    <xf numFmtId="0" fontId="28" fillId="0" borderId="0" xfId="16970" applyNumberFormat="1" applyFont="1" applyFill="1" applyBorder="1" applyAlignment="1">
      <alignment horizontal="right"/>
    </xf>
    <xf numFmtId="0" fontId="28" fillId="0" borderId="0" xfId="16971" applyNumberFormat="1" applyFont="1" applyFill="1" applyBorder="1" applyAlignment="1">
      <alignment horizontal="right"/>
    </xf>
    <xf numFmtId="0" fontId="41" fillId="0" borderId="0" xfId="0" applyFont="1" applyFill="1"/>
    <xf numFmtId="0" fontId="28" fillId="0" borderId="0" xfId="16972" applyNumberFormat="1" applyFont="1" applyFill="1" applyBorder="1" applyAlignment="1">
      <alignment horizontal="right"/>
    </xf>
    <xf numFmtId="0" fontId="28" fillId="0" borderId="0" xfId="16974" applyNumberFormat="1" applyFont="1" applyFill="1" applyBorder="1" applyAlignment="1">
      <alignment horizontal="right"/>
    </xf>
    <xf numFmtId="0" fontId="28" fillId="0" borderId="0" xfId="16973" applyNumberFormat="1" applyFont="1" applyFill="1" applyBorder="1" applyAlignment="1">
      <alignment horizontal="right"/>
    </xf>
    <xf numFmtId="2" fontId="41" fillId="0" borderId="0" xfId="0" applyNumberFormat="1" applyFont="1" applyFill="1"/>
    <xf numFmtId="0" fontId="20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center" wrapText="1"/>
    </xf>
    <xf numFmtId="167" fontId="28" fillId="0" borderId="33" xfId="16975" applyNumberFormat="1" applyFont="1" applyFill="1" applyBorder="1" applyAlignment="1">
      <alignment horizontal="right"/>
    </xf>
    <xf numFmtId="168" fontId="28" fillId="0" borderId="0" xfId="0" applyNumberFormat="1" applyFont="1" applyFill="1" applyBorder="1" applyAlignment="1">
      <alignment horizontal="right"/>
    </xf>
    <xf numFmtId="14" fontId="2" fillId="0" borderId="0" xfId="19" applyNumberFormat="1" applyFill="1"/>
    <xf numFmtId="0" fontId="28" fillId="0" borderId="0" xfId="16952" applyNumberFormat="1" applyFont="1" applyFill="1" applyBorder="1" applyAlignment="1">
      <alignment horizontal="right"/>
    </xf>
    <xf numFmtId="10" fontId="27" fillId="0" borderId="27" xfId="0" applyNumberFormat="1" applyFont="1" applyFill="1" applyBorder="1" applyAlignment="1">
      <alignment horizontal="right"/>
    </xf>
    <xf numFmtId="10" fontId="41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/>
    <xf numFmtId="17" fontId="6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wrapText="1"/>
    </xf>
    <xf numFmtId="4" fontId="6" fillId="0" borderId="0" xfId="0" applyNumberFormat="1" applyFont="1" applyAlignment="1">
      <alignment horizontal="center"/>
    </xf>
    <xf numFmtId="0" fontId="9" fillId="2" borderId="14" xfId="7" applyFont="1" applyFill="1" applyBorder="1" applyAlignment="1">
      <alignment horizontal="center" vertical="center" wrapText="1"/>
    </xf>
    <xf numFmtId="0" fontId="9" fillId="2" borderId="15" xfId="7" applyFont="1" applyFill="1" applyBorder="1" applyAlignment="1">
      <alignment horizontal="center" vertical="center" wrapText="1"/>
    </xf>
    <xf numFmtId="0" fontId="9" fillId="2" borderId="4" xfId="7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 readingOrder="2"/>
    </xf>
    <xf numFmtId="0" fontId="9" fillId="2" borderId="19" xfId="0" applyFont="1" applyFill="1" applyBorder="1" applyAlignment="1">
      <alignment horizontal="center" vertical="center" wrapText="1" readingOrder="2"/>
    </xf>
    <xf numFmtId="0" fontId="9" fillId="2" borderId="20" xfId="0" applyFont="1" applyFill="1" applyBorder="1" applyAlignment="1">
      <alignment horizontal="center" vertical="center" wrapText="1" readingOrder="2"/>
    </xf>
    <xf numFmtId="0" fontId="22" fillId="2" borderId="16" xfId="0" applyFont="1" applyFill="1" applyBorder="1" applyAlignment="1">
      <alignment horizontal="center" vertical="center" wrapText="1" readingOrder="2"/>
    </xf>
    <xf numFmtId="0" fontId="18" fillId="0" borderId="17" xfId="0" applyFont="1" applyBorder="1" applyAlignment="1">
      <alignment horizontal="center" readingOrder="2"/>
    </xf>
    <xf numFmtId="0" fontId="18" fillId="0" borderId="13" xfId="0" applyFont="1" applyBorder="1" applyAlignment="1">
      <alignment horizontal="center" readingOrder="2"/>
    </xf>
    <xf numFmtId="0" fontId="22" fillId="2" borderId="18" xfId="0" applyFont="1" applyFill="1" applyBorder="1" applyAlignment="1">
      <alignment horizontal="center" vertical="center" wrapText="1" readingOrder="2"/>
    </xf>
    <xf numFmtId="0" fontId="18" fillId="0" borderId="19" xfId="0" applyFont="1" applyBorder="1" applyAlignment="1">
      <alignment horizontal="center" readingOrder="2"/>
    </xf>
    <xf numFmtId="0" fontId="18" fillId="0" borderId="20" xfId="0" applyFont="1" applyBorder="1" applyAlignment="1">
      <alignment horizontal="center" readingOrder="2"/>
    </xf>
    <xf numFmtId="0" fontId="7" fillId="0" borderId="0" xfId="0" applyFont="1" applyFill="1" applyAlignment="1">
      <alignment horizontal="right" readingOrder="2"/>
    </xf>
    <xf numFmtId="0" fontId="22" fillId="2" borderId="19" xfId="0" applyFont="1" applyFill="1" applyBorder="1" applyAlignment="1">
      <alignment horizontal="center" vertical="center" wrapText="1" readingOrder="2"/>
    </xf>
    <xf numFmtId="0" fontId="22" fillId="2" borderId="20" xfId="0" applyFont="1" applyFill="1" applyBorder="1" applyAlignment="1">
      <alignment horizontal="center" vertical="center" wrapText="1" readingOrder="2"/>
    </xf>
  </cellXfs>
  <cellStyles count="16981">
    <cellStyle name="0" xfId="30"/>
    <cellStyle name="0 2" xfId="31"/>
    <cellStyle name="0 2 2" xfId="32"/>
    <cellStyle name="0 2_דיווחים נוספים" xfId="33"/>
    <cellStyle name="0 3" xfId="34"/>
    <cellStyle name="0_4.4." xfId="35"/>
    <cellStyle name="0_4.4. 2" xfId="36"/>
    <cellStyle name="0_4.4. 2_דיווחים נוספים" xfId="37"/>
    <cellStyle name="0_4.4. 2_דיווחים נוספים_1" xfId="38"/>
    <cellStyle name="0_4.4. 2_דיווחים נוספים_פירוט אגח תשואה מעל 10% " xfId="39"/>
    <cellStyle name="0_4.4. 2_פירוט אגח תשואה מעל 10% " xfId="40"/>
    <cellStyle name="0_4.4._דיווחים נוספים" xfId="41"/>
    <cellStyle name="0_4.4._פירוט אגח תשואה מעל 10% " xfId="42"/>
    <cellStyle name="0_Anafim" xfId="43"/>
    <cellStyle name="0_Anafim 2" xfId="44"/>
    <cellStyle name="0_Anafim 2 2" xfId="45"/>
    <cellStyle name="0_Anafim 2 2_דיווחים נוספים" xfId="46"/>
    <cellStyle name="0_Anafim 2 2_דיווחים נוספים_1" xfId="47"/>
    <cellStyle name="0_Anafim 2 2_דיווחים נוספים_פירוט אגח תשואה מעל 10% " xfId="48"/>
    <cellStyle name="0_Anafim 2 2_פירוט אגח תשואה מעל 10% " xfId="49"/>
    <cellStyle name="0_Anafim 2_4.4." xfId="50"/>
    <cellStyle name="0_Anafim 2_4.4. 2" xfId="51"/>
    <cellStyle name="0_Anafim 2_4.4. 2_דיווחים נוספים" xfId="52"/>
    <cellStyle name="0_Anafim 2_4.4. 2_דיווחים נוספים_1" xfId="53"/>
    <cellStyle name="0_Anafim 2_4.4. 2_דיווחים נוספים_פירוט אגח תשואה מעל 10% " xfId="54"/>
    <cellStyle name="0_Anafim 2_4.4. 2_פירוט אגח תשואה מעל 10% " xfId="55"/>
    <cellStyle name="0_Anafim 2_4.4._דיווחים נוספים" xfId="56"/>
    <cellStyle name="0_Anafim 2_4.4._פירוט אגח תשואה מעל 10% " xfId="57"/>
    <cellStyle name="0_Anafim 2_דיווחים נוספים" xfId="58"/>
    <cellStyle name="0_Anafim 2_דיווחים נוספים 2" xfId="59"/>
    <cellStyle name="0_Anafim 2_דיווחים נוספים 2_דיווחים נוספים" xfId="60"/>
    <cellStyle name="0_Anafim 2_דיווחים נוספים 2_דיווחים נוספים_1" xfId="61"/>
    <cellStyle name="0_Anafim 2_דיווחים נוספים 2_דיווחים נוספים_פירוט אגח תשואה מעל 10% " xfId="62"/>
    <cellStyle name="0_Anafim 2_דיווחים נוספים 2_פירוט אגח תשואה מעל 10% " xfId="63"/>
    <cellStyle name="0_Anafim 2_דיווחים נוספים_1" xfId="64"/>
    <cellStyle name="0_Anafim 2_דיווחים נוספים_1 2" xfId="65"/>
    <cellStyle name="0_Anafim 2_דיווחים נוספים_1 2_דיווחים נוספים" xfId="66"/>
    <cellStyle name="0_Anafim 2_דיווחים נוספים_1 2_דיווחים נוספים_1" xfId="67"/>
    <cellStyle name="0_Anafim 2_דיווחים נוספים_1 2_דיווחים נוספים_פירוט אגח תשואה מעל 10% " xfId="68"/>
    <cellStyle name="0_Anafim 2_דיווחים נוספים_1 2_פירוט אגח תשואה מעל 10% " xfId="69"/>
    <cellStyle name="0_Anafim 2_דיווחים נוספים_1_4.4." xfId="70"/>
    <cellStyle name="0_Anafim 2_דיווחים נוספים_1_4.4. 2" xfId="71"/>
    <cellStyle name="0_Anafim 2_דיווחים נוספים_1_4.4. 2_דיווחים נוספים" xfId="72"/>
    <cellStyle name="0_Anafim 2_דיווחים נוספים_1_4.4. 2_דיווחים נוספים_1" xfId="73"/>
    <cellStyle name="0_Anafim 2_דיווחים נוספים_1_4.4. 2_דיווחים נוספים_פירוט אגח תשואה מעל 10% " xfId="74"/>
    <cellStyle name="0_Anafim 2_דיווחים נוספים_1_4.4. 2_פירוט אגח תשואה מעל 10% " xfId="75"/>
    <cellStyle name="0_Anafim 2_דיווחים נוספים_1_4.4._דיווחים נוספים" xfId="76"/>
    <cellStyle name="0_Anafim 2_דיווחים נוספים_1_4.4._פירוט אגח תשואה מעל 10% " xfId="77"/>
    <cellStyle name="0_Anafim 2_דיווחים נוספים_1_דיווחים נוספים" xfId="78"/>
    <cellStyle name="0_Anafim 2_דיווחים נוספים_1_פירוט אגח תשואה מעל 10% " xfId="79"/>
    <cellStyle name="0_Anafim 2_דיווחים נוספים_2" xfId="80"/>
    <cellStyle name="0_Anafim 2_דיווחים נוספים_4.4." xfId="81"/>
    <cellStyle name="0_Anafim 2_דיווחים נוספים_4.4. 2" xfId="82"/>
    <cellStyle name="0_Anafim 2_דיווחים נוספים_4.4. 2_דיווחים נוספים" xfId="83"/>
    <cellStyle name="0_Anafim 2_דיווחים נוספים_4.4. 2_דיווחים נוספים_1" xfId="84"/>
    <cellStyle name="0_Anafim 2_דיווחים נוספים_4.4. 2_דיווחים נוספים_פירוט אגח תשואה מעל 10% " xfId="85"/>
    <cellStyle name="0_Anafim 2_דיווחים נוספים_4.4. 2_פירוט אגח תשואה מעל 10% " xfId="86"/>
    <cellStyle name="0_Anafim 2_דיווחים נוספים_4.4._דיווחים נוספים" xfId="87"/>
    <cellStyle name="0_Anafim 2_דיווחים נוספים_4.4._פירוט אגח תשואה מעל 10% " xfId="88"/>
    <cellStyle name="0_Anafim 2_דיווחים נוספים_דיווחים נוספים" xfId="89"/>
    <cellStyle name="0_Anafim 2_דיווחים נוספים_דיווחים נוספים 2" xfId="90"/>
    <cellStyle name="0_Anafim 2_דיווחים נוספים_דיווחים נוספים 2_דיווחים נוספים" xfId="91"/>
    <cellStyle name="0_Anafim 2_דיווחים נוספים_דיווחים נוספים 2_דיווחים נוספים_1" xfId="92"/>
    <cellStyle name="0_Anafim 2_דיווחים נוספים_דיווחים נוספים 2_דיווחים נוספים_פירוט אגח תשואה מעל 10% " xfId="93"/>
    <cellStyle name="0_Anafim 2_דיווחים נוספים_דיווחים נוספים 2_פירוט אגח תשואה מעל 10% " xfId="94"/>
    <cellStyle name="0_Anafim 2_דיווחים נוספים_דיווחים נוספים_1" xfId="95"/>
    <cellStyle name="0_Anafim 2_דיווחים נוספים_דיווחים נוספים_4.4." xfId="96"/>
    <cellStyle name="0_Anafim 2_דיווחים נוספים_דיווחים נוספים_4.4. 2" xfId="97"/>
    <cellStyle name="0_Anafim 2_דיווחים נוספים_דיווחים נוספים_4.4. 2_דיווחים נוספים" xfId="98"/>
    <cellStyle name="0_Anafim 2_דיווחים נוספים_דיווחים נוספים_4.4. 2_דיווחים נוספים_1" xfId="99"/>
    <cellStyle name="0_Anafim 2_דיווחים נוספים_דיווחים נוספים_4.4. 2_דיווחים נוספים_פירוט אגח תשואה מעל 10% " xfId="100"/>
    <cellStyle name="0_Anafim 2_דיווחים נוספים_דיווחים נוספים_4.4. 2_פירוט אגח תשואה מעל 10% " xfId="101"/>
    <cellStyle name="0_Anafim 2_דיווחים נוספים_דיווחים נוספים_4.4._דיווחים נוספים" xfId="102"/>
    <cellStyle name="0_Anafim 2_דיווחים נוספים_דיווחים נוספים_4.4._פירוט אגח תשואה מעל 10% " xfId="103"/>
    <cellStyle name="0_Anafim 2_דיווחים נוספים_דיווחים נוספים_דיווחים נוספים" xfId="104"/>
    <cellStyle name="0_Anafim 2_דיווחים נוספים_דיווחים נוספים_פירוט אגח תשואה מעל 10% " xfId="105"/>
    <cellStyle name="0_Anafim 2_דיווחים נוספים_פירוט אגח תשואה מעל 10% " xfId="106"/>
    <cellStyle name="0_Anafim 2_עסקאות שאושרו וטרם בוצעו  " xfId="107"/>
    <cellStyle name="0_Anafim 2_עסקאות שאושרו וטרם בוצעו   2" xfId="108"/>
    <cellStyle name="0_Anafim 2_עסקאות שאושרו וטרם בוצעו   2_דיווחים נוספים" xfId="109"/>
    <cellStyle name="0_Anafim 2_עסקאות שאושרו וטרם בוצעו   2_דיווחים נוספים_1" xfId="110"/>
    <cellStyle name="0_Anafim 2_עסקאות שאושרו וטרם בוצעו   2_דיווחים נוספים_פירוט אגח תשואה מעל 10% " xfId="111"/>
    <cellStyle name="0_Anafim 2_עסקאות שאושרו וטרם בוצעו   2_פירוט אגח תשואה מעל 10% " xfId="112"/>
    <cellStyle name="0_Anafim 2_עסקאות שאושרו וטרם בוצעו  _דיווחים נוספים" xfId="113"/>
    <cellStyle name="0_Anafim 2_עסקאות שאושרו וטרם בוצעו  _פירוט אגח תשואה מעל 10% " xfId="114"/>
    <cellStyle name="0_Anafim 2_פירוט אגח תשואה מעל 10% " xfId="115"/>
    <cellStyle name="0_Anafim 2_פירוט אגח תשואה מעל 10%  2" xfId="116"/>
    <cellStyle name="0_Anafim 2_פירוט אגח תשואה מעל 10%  2_דיווחים נוספים" xfId="117"/>
    <cellStyle name="0_Anafim 2_פירוט אגח תשואה מעל 10%  2_דיווחים נוספים_1" xfId="118"/>
    <cellStyle name="0_Anafim 2_פירוט אגח תשואה מעל 10%  2_דיווחים נוספים_פירוט אגח תשואה מעל 10% " xfId="119"/>
    <cellStyle name="0_Anafim 2_פירוט אגח תשואה מעל 10%  2_פירוט אגח תשואה מעל 10% " xfId="120"/>
    <cellStyle name="0_Anafim 2_פירוט אגח תשואה מעל 10% _1" xfId="121"/>
    <cellStyle name="0_Anafim 2_פירוט אגח תשואה מעל 10% _4.4." xfId="122"/>
    <cellStyle name="0_Anafim 2_פירוט אגח תשואה מעל 10% _4.4. 2" xfId="123"/>
    <cellStyle name="0_Anafim 2_פירוט אגח תשואה מעל 10% _4.4. 2_דיווחים נוספים" xfId="124"/>
    <cellStyle name="0_Anafim 2_פירוט אגח תשואה מעל 10% _4.4. 2_דיווחים נוספים_1" xfId="125"/>
    <cellStyle name="0_Anafim 2_פירוט אגח תשואה מעל 10% _4.4. 2_דיווחים נוספים_פירוט אגח תשואה מעל 10% " xfId="126"/>
    <cellStyle name="0_Anafim 2_פירוט אגח תשואה מעל 10% _4.4. 2_פירוט אגח תשואה מעל 10% " xfId="127"/>
    <cellStyle name="0_Anafim 2_פירוט אגח תשואה מעל 10% _4.4._דיווחים נוספים" xfId="128"/>
    <cellStyle name="0_Anafim 2_פירוט אגח תשואה מעל 10% _4.4._פירוט אגח תשואה מעל 10% " xfId="129"/>
    <cellStyle name="0_Anafim 2_פירוט אגח תשואה מעל 10% _דיווחים נוספים" xfId="130"/>
    <cellStyle name="0_Anafim 2_פירוט אגח תשואה מעל 10% _דיווחים נוספים_1" xfId="131"/>
    <cellStyle name="0_Anafim 2_פירוט אגח תשואה מעל 10% _דיווחים נוספים_פירוט אגח תשואה מעל 10% " xfId="132"/>
    <cellStyle name="0_Anafim 2_פירוט אגח תשואה מעל 10% _פירוט אגח תשואה מעל 10% " xfId="133"/>
    <cellStyle name="0_Anafim 3" xfId="134"/>
    <cellStyle name="0_Anafim 3_דיווחים נוספים" xfId="135"/>
    <cellStyle name="0_Anafim 3_דיווחים נוספים_1" xfId="136"/>
    <cellStyle name="0_Anafim 3_דיווחים נוספים_פירוט אגח תשואה מעל 10% " xfId="137"/>
    <cellStyle name="0_Anafim 3_פירוט אגח תשואה מעל 10% " xfId="138"/>
    <cellStyle name="0_Anafim_4.4." xfId="139"/>
    <cellStyle name="0_Anafim_4.4. 2" xfId="140"/>
    <cellStyle name="0_Anafim_4.4. 2_דיווחים נוספים" xfId="141"/>
    <cellStyle name="0_Anafim_4.4. 2_דיווחים נוספים_1" xfId="142"/>
    <cellStyle name="0_Anafim_4.4. 2_דיווחים נוספים_פירוט אגח תשואה מעל 10% " xfId="143"/>
    <cellStyle name="0_Anafim_4.4. 2_פירוט אגח תשואה מעל 10% " xfId="144"/>
    <cellStyle name="0_Anafim_4.4._דיווחים נוספים" xfId="145"/>
    <cellStyle name="0_Anafim_4.4._פירוט אגח תשואה מעל 10% " xfId="146"/>
    <cellStyle name="0_Anafim_דיווחים נוספים" xfId="147"/>
    <cellStyle name="0_Anafim_דיווחים נוספים 2" xfId="148"/>
    <cellStyle name="0_Anafim_דיווחים נוספים 2_דיווחים נוספים" xfId="149"/>
    <cellStyle name="0_Anafim_דיווחים נוספים 2_דיווחים נוספים_1" xfId="150"/>
    <cellStyle name="0_Anafim_דיווחים נוספים 2_דיווחים נוספים_פירוט אגח תשואה מעל 10% " xfId="151"/>
    <cellStyle name="0_Anafim_דיווחים נוספים 2_פירוט אגח תשואה מעל 10% " xfId="152"/>
    <cellStyle name="0_Anafim_דיווחים נוספים_1" xfId="153"/>
    <cellStyle name="0_Anafim_דיווחים נוספים_1 2" xfId="154"/>
    <cellStyle name="0_Anafim_דיווחים נוספים_1 2_דיווחים נוספים" xfId="155"/>
    <cellStyle name="0_Anafim_דיווחים נוספים_1 2_דיווחים נוספים_1" xfId="156"/>
    <cellStyle name="0_Anafim_דיווחים נוספים_1 2_דיווחים נוספים_פירוט אגח תשואה מעל 10% " xfId="157"/>
    <cellStyle name="0_Anafim_דיווחים נוספים_1 2_פירוט אגח תשואה מעל 10% " xfId="158"/>
    <cellStyle name="0_Anafim_דיווחים נוספים_1_4.4." xfId="159"/>
    <cellStyle name="0_Anafim_דיווחים נוספים_1_4.4. 2" xfId="160"/>
    <cellStyle name="0_Anafim_דיווחים נוספים_1_4.4. 2_דיווחים נוספים" xfId="161"/>
    <cellStyle name="0_Anafim_דיווחים נוספים_1_4.4. 2_דיווחים נוספים_1" xfId="162"/>
    <cellStyle name="0_Anafim_דיווחים נוספים_1_4.4. 2_דיווחים נוספים_פירוט אגח תשואה מעל 10% " xfId="163"/>
    <cellStyle name="0_Anafim_דיווחים נוספים_1_4.4. 2_פירוט אגח תשואה מעל 10% " xfId="164"/>
    <cellStyle name="0_Anafim_דיווחים נוספים_1_4.4._דיווחים נוספים" xfId="165"/>
    <cellStyle name="0_Anafim_דיווחים נוספים_1_4.4._פירוט אגח תשואה מעל 10% " xfId="166"/>
    <cellStyle name="0_Anafim_דיווחים נוספים_1_דיווחים נוספים" xfId="167"/>
    <cellStyle name="0_Anafim_דיווחים נוספים_1_דיווחים נוספים 2" xfId="168"/>
    <cellStyle name="0_Anafim_דיווחים נוספים_1_דיווחים נוספים 2_דיווחים נוספים" xfId="169"/>
    <cellStyle name="0_Anafim_דיווחים נוספים_1_דיווחים נוספים 2_דיווחים נוספים_1" xfId="170"/>
    <cellStyle name="0_Anafim_דיווחים נוספים_1_דיווחים נוספים 2_דיווחים נוספים_פירוט אגח תשואה מעל 10% " xfId="171"/>
    <cellStyle name="0_Anafim_דיווחים נוספים_1_דיווחים נוספים 2_פירוט אגח תשואה מעל 10% " xfId="172"/>
    <cellStyle name="0_Anafim_דיווחים נוספים_1_דיווחים נוספים_1" xfId="173"/>
    <cellStyle name="0_Anafim_דיווחים נוספים_1_דיווחים נוספים_4.4." xfId="174"/>
    <cellStyle name="0_Anafim_דיווחים נוספים_1_דיווחים נוספים_4.4. 2" xfId="175"/>
    <cellStyle name="0_Anafim_דיווחים נוספים_1_דיווחים נוספים_4.4. 2_דיווחים נוספים" xfId="176"/>
    <cellStyle name="0_Anafim_דיווחים נוספים_1_דיווחים נוספים_4.4. 2_דיווחים נוספים_1" xfId="177"/>
    <cellStyle name="0_Anafim_דיווחים נוספים_1_דיווחים נוספים_4.4. 2_דיווחים נוספים_פירוט אגח תשואה מעל 10% " xfId="178"/>
    <cellStyle name="0_Anafim_דיווחים נוספים_1_דיווחים נוספים_4.4. 2_פירוט אגח תשואה מעל 10% " xfId="179"/>
    <cellStyle name="0_Anafim_דיווחים נוספים_1_דיווחים נוספים_4.4._דיווחים נוספים" xfId="180"/>
    <cellStyle name="0_Anafim_דיווחים נוספים_1_דיווחים נוספים_4.4._פירוט אגח תשואה מעל 10% " xfId="181"/>
    <cellStyle name="0_Anafim_דיווחים נוספים_1_דיווחים נוספים_דיווחים נוספים" xfId="182"/>
    <cellStyle name="0_Anafim_דיווחים נוספים_1_דיווחים נוספים_פירוט אגח תשואה מעל 10% " xfId="183"/>
    <cellStyle name="0_Anafim_דיווחים נוספים_1_פירוט אגח תשואה מעל 10% " xfId="184"/>
    <cellStyle name="0_Anafim_דיווחים נוספים_2" xfId="185"/>
    <cellStyle name="0_Anafim_דיווחים נוספים_2 2" xfId="186"/>
    <cellStyle name="0_Anafim_דיווחים נוספים_2 2_דיווחים נוספים" xfId="187"/>
    <cellStyle name="0_Anafim_דיווחים נוספים_2 2_דיווחים נוספים_1" xfId="188"/>
    <cellStyle name="0_Anafim_דיווחים נוספים_2 2_דיווחים נוספים_פירוט אגח תשואה מעל 10% " xfId="189"/>
    <cellStyle name="0_Anafim_דיווחים נוספים_2 2_פירוט אגח תשואה מעל 10% " xfId="190"/>
    <cellStyle name="0_Anafim_דיווחים נוספים_2_4.4." xfId="191"/>
    <cellStyle name="0_Anafim_דיווחים נוספים_2_4.4. 2" xfId="192"/>
    <cellStyle name="0_Anafim_דיווחים נוספים_2_4.4. 2_דיווחים נוספים" xfId="193"/>
    <cellStyle name="0_Anafim_דיווחים נוספים_2_4.4. 2_דיווחים נוספים_1" xfId="194"/>
    <cellStyle name="0_Anafim_דיווחים נוספים_2_4.4. 2_דיווחים נוספים_פירוט אגח תשואה מעל 10% " xfId="195"/>
    <cellStyle name="0_Anafim_דיווחים נוספים_2_4.4. 2_פירוט אגח תשואה מעל 10% " xfId="196"/>
    <cellStyle name="0_Anafim_דיווחים נוספים_2_4.4._דיווחים נוספים" xfId="197"/>
    <cellStyle name="0_Anafim_דיווחים נוספים_2_4.4._פירוט אגח תשואה מעל 10% " xfId="198"/>
    <cellStyle name="0_Anafim_דיווחים נוספים_2_דיווחים נוספים" xfId="199"/>
    <cellStyle name="0_Anafim_דיווחים נוספים_2_פירוט אגח תשואה מעל 10% " xfId="200"/>
    <cellStyle name="0_Anafim_דיווחים נוספים_3" xfId="201"/>
    <cellStyle name="0_Anafim_דיווחים נוספים_4.4." xfId="202"/>
    <cellStyle name="0_Anafim_דיווחים נוספים_4.4. 2" xfId="203"/>
    <cellStyle name="0_Anafim_דיווחים נוספים_4.4. 2_דיווחים נוספים" xfId="204"/>
    <cellStyle name="0_Anafim_דיווחים נוספים_4.4. 2_דיווחים נוספים_1" xfId="205"/>
    <cellStyle name="0_Anafim_דיווחים נוספים_4.4. 2_דיווחים נוספים_פירוט אגח תשואה מעל 10% " xfId="206"/>
    <cellStyle name="0_Anafim_דיווחים נוספים_4.4. 2_פירוט אגח תשואה מעל 10% " xfId="207"/>
    <cellStyle name="0_Anafim_דיווחים נוספים_4.4._דיווחים נוספים" xfId="208"/>
    <cellStyle name="0_Anafim_דיווחים נוספים_4.4._פירוט אגח תשואה מעל 10% " xfId="209"/>
    <cellStyle name="0_Anafim_דיווחים נוספים_דיווחים נוספים" xfId="210"/>
    <cellStyle name="0_Anafim_דיווחים נוספים_דיווחים נוספים 2" xfId="211"/>
    <cellStyle name="0_Anafim_דיווחים נוספים_דיווחים נוספים 2_דיווחים נוספים" xfId="212"/>
    <cellStyle name="0_Anafim_דיווחים נוספים_דיווחים נוספים 2_דיווחים נוספים_1" xfId="213"/>
    <cellStyle name="0_Anafim_דיווחים נוספים_דיווחים נוספים 2_דיווחים נוספים_פירוט אגח תשואה מעל 10% " xfId="214"/>
    <cellStyle name="0_Anafim_דיווחים נוספים_דיווחים נוספים 2_פירוט אגח תשואה מעל 10% " xfId="215"/>
    <cellStyle name="0_Anafim_דיווחים נוספים_דיווחים נוספים_1" xfId="216"/>
    <cellStyle name="0_Anafim_דיווחים נוספים_דיווחים נוספים_4.4." xfId="217"/>
    <cellStyle name="0_Anafim_דיווחים נוספים_דיווחים נוספים_4.4. 2" xfId="218"/>
    <cellStyle name="0_Anafim_דיווחים נוספים_דיווחים נוספים_4.4. 2_דיווחים נוספים" xfId="219"/>
    <cellStyle name="0_Anafim_דיווחים נוספים_דיווחים נוספים_4.4. 2_דיווחים נוספים_1" xfId="220"/>
    <cellStyle name="0_Anafim_דיווחים נוספים_דיווחים נוספים_4.4. 2_דיווחים נוספים_פירוט אגח תשואה מעל 10% " xfId="221"/>
    <cellStyle name="0_Anafim_דיווחים נוספים_דיווחים נוספים_4.4. 2_פירוט אגח תשואה מעל 10% " xfId="222"/>
    <cellStyle name="0_Anafim_דיווחים נוספים_דיווחים נוספים_4.4._דיווחים נוספים" xfId="223"/>
    <cellStyle name="0_Anafim_דיווחים נוספים_דיווחים נוספים_4.4._פירוט אגח תשואה מעל 10% " xfId="224"/>
    <cellStyle name="0_Anafim_דיווחים נוספים_דיווחים נוספים_דיווחים נוספים" xfId="225"/>
    <cellStyle name="0_Anafim_דיווחים נוספים_דיווחים נוספים_פירוט אגח תשואה מעל 10% " xfId="226"/>
    <cellStyle name="0_Anafim_דיווחים נוספים_פירוט אגח תשואה מעל 10% " xfId="227"/>
    <cellStyle name="0_Anafim_הערות" xfId="228"/>
    <cellStyle name="0_Anafim_הערות 2" xfId="229"/>
    <cellStyle name="0_Anafim_הערות 2_דיווחים נוספים" xfId="230"/>
    <cellStyle name="0_Anafim_הערות 2_דיווחים נוספים_1" xfId="231"/>
    <cellStyle name="0_Anafim_הערות 2_דיווחים נוספים_פירוט אגח תשואה מעל 10% " xfId="232"/>
    <cellStyle name="0_Anafim_הערות 2_פירוט אגח תשואה מעל 10% " xfId="233"/>
    <cellStyle name="0_Anafim_הערות_4.4." xfId="234"/>
    <cellStyle name="0_Anafim_הערות_4.4. 2" xfId="235"/>
    <cellStyle name="0_Anafim_הערות_4.4. 2_דיווחים נוספים" xfId="236"/>
    <cellStyle name="0_Anafim_הערות_4.4. 2_דיווחים נוספים_1" xfId="237"/>
    <cellStyle name="0_Anafim_הערות_4.4. 2_דיווחים נוספים_פירוט אגח תשואה מעל 10% " xfId="238"/>
    <cellStyle name="0_Anafim_הערות_4.4. 2_פירוט אגח תשואה מעל 10% " xfId="239"/>
    <cellStyle name="0_Anafim_הערות_4.4._דיווחים נוספים" xfId="240"/>
    <cellStyle name="0_Anafim_הערות_4.4._פירוט אגח תשואה מעל 10% " xfId="241"/>
    <cellStyle name="0_Anafim_הערות_דיווחים נוספים" xfId="242"/>
    <cellStyle name="0_Anafim_הערות_דיווחים נוספים_1" xfId="243"/>
    <cellStyle name="0_Anafim_הערות_דיווחים נוספים_פירוט אגח תשואה מעל 10% " xfId="244"/>
    <cellStyle name="0_Anafim_הערות_פירוט אגח תשואה מעל 10% " xfId="245"/>
    <cellStyle name="0_Anafim_יתרת מסגרות אשראי לניצול " xfId="246"/>
    <cellStyle name="0_Anafim_יתרת מסגרות אשראי לניצול  2" xfId="247"/>
    <cellStyle name="0_Anafim_יתרת מסגרות אשראי לניצול  2_דיווחים נוספים" xfId="248"/>
    <cellStyle name="0_Anafim_יתרת מסגרות אשראי לניצול  2_דיווחים נוספים_1" xfId="249"/>
    <cellStyle name="0_Anafim_יתרת מסגרות אשראי לניצול  2_דיווחים נוספים_פירוט אגח תשואה מעל 10% " xfId="250"/>
    <cellStyle name="0_Anafim_יתרת מסגרות אשראי לניצול  2_פירוט אגח תשואה מעל 10% " xfId="251"/>
    <cellStyle name="0_Anafim_יתרת מסגרות אשראי לניצול _4.4." xfId="252"/>
    <cellStyle name="0_Anafim_יתרת מסגרות אשראי לניצול _4.4. 2" xfId="253"/>
    <cellStyle name="0_Anafim_יתרת מסגרות אשראי לניצול _4.4. 2_דיווחים נוספים" xfId="254"/>
    <cellStyle name="0_Anafim_יתרת מסגרות אשראי לניצול _4.4. 2_דיווחים נוספים_1" xfId="255"/>
    <cellStyle name="0_Anafim_יתרת מסגרות אשראי לניצול _4.4. 2_דיווחים נוספים_פירוט אגח תשואה מעל 10% " xfId="256"/>
    <cellStyle name="0_Anafim_יתרת מסגרות אשראי לניצול _4.4. 2_פירוט אגח תשואה מעל 10% " xfId="257"/>
    <cellStyle name="0_Anafim_יתרת מסגרות אשראי לניצול _4.4._דיווחים נוספים" xfId="258"/>
    <cellStyle name="0_Anafim_יתרת מסגרות אשראי לניצול _4.4._פירוט אגח תשואה מעל 10% " xfId="259"/>
    <cellStyle name="0_Anafim_יתרת מסגרות אשראי לניצול _דיווחים נוספים" xfId="260"/>
    <cellStyle name="0_Anafim_יתרת מסגרות אשראי לניצול _דיווחים נוספים_1" xfId="261"/>
    <cellStyle name="0_Anafim_יתרת מסגרות אשראי לניצול _דיווחים נוספים_פירוט אגח תשואה מעל 10% " xfId="262"/>
    <cellStyle name="0_Anafim_יתרת מסגרות אשראי לניצול _פירוט אגח תשואה מעל 10% " xfId="263"/>
    <cellStyle name="0_Anafim_עסקאות שאושרו וטרם בוצעו  " xfId="264"/>
    <cellStyle name="0_Anafim_עסקאות שאושרו וטרם בוצעו   2" xfId="265"/>
    <cellStyle name="0_Anafim_עסקאות שאושרו וטרם בוצעו   2_דיווחים נוספים" xfId="266"/>
    <cellStyle name="0_Anafim_עסקאות שאושרו וטרם בוצעו   2_דיווחים נוספים_1" xfId="267"/>
    <cellStyle name="0_Anafim_עסקאות שאושרו וטרם בוצעו   2_דיווחים נוספים_פירוט אגח תשואה מעל 10% " xfId="268"/>
    <cellStyle name="0_Anafim_עסקאות שאושרו וטרם בוצעו   2_פירוט אגח תשואה מעל 10% " xfId="269"/>
    <cellStyle name="0_Anafim_עסקאות שאושרו וטרם בוצעו  _1" xfId="270"/>
    <cellStyle name="0_Anafim_עסקאות שאושרו וטרם בוצעו  _1 2" xfId="271"/>
    <cellStyle name="0_Anafim_עסקאות שאושרו וטרם בוצעו  _1 2_דיווחים נוספים" xfId="272"/>
    <cellStyle name="0_Anafim_עסקאות שאושרו וטרם בוצעו  _1 2_דיווחים נוספים_1" xfId="273"/>
    <cellStyle name="0_Anafim_עסקאות שאושרו וטרם בוצעו  _1 2_דיווחים נוספים_פירוט אגח תשואה מעל 10% " xfId="274"/>
    <cellStyle name="0_Anafim_עסקאות שאושרו וטרם בוצעו  _1 2_פירוט אגח תשואה מעל 10% " xfId="275"/>
    <cellStyle name="0_Anafim_עסקאות שאושרו וטרם בוצעו  _1_דיווחים נוספים" xfId="276"/>
    <cellStyle name="0_Anafim_עסקאות שאושרו וטרם בוצעו  _1_פירוט אגח תשואה מעל 10% " xfId="277"/>
    <cellStyle name="0_Anafim_עסקאות שאושרו וטרם בוצעו  _4.4." xfId="278"/>
    <cellStyle name="0_Anafim_עסקאות שאושרו וטרם בוצעו  _4.4. 2" xfId="279"/>
    <cellStyle name="0_Anafim_עסקאות שאושרו וטרם בוצעו  _4.4. 2_דיווחים נוספים" xfId="280"/>
    <cellStyle name="0_Anafim_עסקאות שאושרו וטרם בוצעו  _4.4. 2_דיווחים נוספים_1" xfId="281"/>
    <cellStyle name="0_Anafim_עסקאות שאושרו וטרם בוצעו  _4.4. 2_דיווחים נוספים_פירוט אגח תשואה מעל 10% " xfId="282"/>
    <cellStyle name="0_Anafim_עסקאות שאושרו וטרם בוצעו  _4.4. 2_פירוט אגח תשואה מעל 10% " xfId="283"/>
    <cellStyle name="0_Anafim_עסקאות שאושרו וטרם בוצעו  _4.4._דיווחים נוספים" xfId="284"/>
    <cellStyle name="0_Anafim_עסקאות שאושרו וטרם בוצעו  _4.4._פירוט אגח תשואה מעל 10% " xfId="285"/>
    <cellStyle name="0_Anafim_עסקאות שאושרו וטרם בוצעו  _דיווחים נוספים" xfId="286"/>
    <cellStyle name="0_Anafim_עסקאות שאושרו וטרם בוצעו  _דיווחים נוספים_1" xfId="287"/>
    <cellStyle name="0_Anafim_עסקאות שאושרו וטרם בוצעו  _דיווחים נוספים_פירוט אגח תשואה מעל 10% " xfId="288"/>
    <cellStyle name="0_Anafim_עסקאות שאושרו וטרם בוצעו  _פירוט אגח תשואה מעל 10% " xfId="289"/>
    <cellStyle name="0_Anafim_פירוט אגח תשואה מעל 10% " xfId="290"/>
    <cellStyle name="0_Anafim_פירוט אגח תשואה מעל 10%  2" xfId="291"/>
    <cellStyle name="0_Anafim_פירוט אגח תשואה מעל 10%  2_דיווחים נוספים" xfId="292"/>
    <cellStyle name="0_Anafim_פירוט אגח תשואה מעל 10%  2_דיווחים נוספים_1" xfId="293"/>
    <cellStyle name="0_Anafim_פירוט אגח תשואה מעל 10%  2_דיווחים נוספים_פירוט אגח תשואה מעל 10% " xfId="294"/>
    <cellStyle name="0_Anafim_פירוט אגח תשואה מעל 10%  2_פירוט אגח תשואה מעל 10% " xfId="295"/>
    <cellStyle name="0_Anafim_פירוט אגח תשואה מעל 10% _1" xfId="296"/>
    <cellStyle name="0_Anafim_פירוט אגח תשואה מעל 10% _4.4." xfId="297"/>
    <cellStyle name="0_Anafim_פירוט אגח תשואה מעל 10% _4.4. 2" xfId="298"/>
    <cellStyle name="0_Anafim_פירוט אגח תשואה מעל 10% _4.4. 2_דיווחים נוספים" xfId="299"/>
    <cellStyle name="0_Anafim_פירוט אגח תשואה מעל 10% _4.4. 2_דיווחים נוספים_1" xfId="300"/>
    <cellStyle name="0_Anafim_פירוט אגח תשואה מעל 10% _4.4. 2_דיווחים נוספים_פירוט אגח תשואה מעל 10% " xfId="301"/>
    <cellStyle name="0_Anafim_פירוט אגח תשואה מעל 10% _4.4. 2_פירוט אגח תשואה מעל 10% " xfId="302"/>
    <cellStyle name="0_Anafim_פירוט אגח תשואה מעל 10% _4.4._דיווחים נוספים" xfId="303"/>
    <cellStyle name="0_Anafim_פירוט אגח תשואה מעל 10% _4.4._פירוט אגח תשואה מעל 10% " xfId="304"/>
    <cellStyle name="0_Anafim_פירוט אגח תשואה מעל 10% _דיווחים נוספים" xfId="305"/>
    <cellStyle name="0_Anafim_פירוט אגח תשואה מעל 10% _דיווחים נוספים_1" xfId="306"/>
    <cellStyle name="0_Anafim_פירוט אגח תשואה מעל 10% _דיווחים נוספים_פירוט אגח תשואה מעל 10% " xfId="307"/>
    <cellStyle name="0_Anafim_פירוט אגח תשואה מעל 10% _פירוט אגח תשואה מעל 10% " xfId="308"/>
    <cellStyle name="0_אחזקות בעלי ענין -DATA - ערכים" xfId="14647"/>
    <cellStyle name="0_דיווחים נוספים" xfId="309"/>
    <cellStyle name="0_דיווחים נוספים 2" xfId="310"/>
    <cellStyle name="0_דיווחים נוספים 2_דיווחים נוספים" xfId="311"/>
    <cellStyle name="0_דיווחים נוספים 2_דיווחים נוספים_1" xfId="312"/>
    <cellStyle name="0_דיווחים נוספים 2_דיווחים נוספים_פירוט אגח תשואה מעל 10% " xfId="313"/>
    <cellStyle name="0_דיווחים נוספים 2_פירוט אגח תשואה מעל 10% " xfId="314"/>
    <cellStyle name="0_דיווחים נוספים_1" xfId="315"/>
    <cellStyle name="0_דיווחים נוספים_1 2" xfId="316"/>
    <cellStyle name="0_דיווחים נוספים_1 2_דיווחים נוספים" xfId="317"/>
    <cellStyle name="0_דיווחים נוספים_1 2_דיווחים נוספים_1" xfId="318"/>
    <cellStyle name="0_דיווחים נוספים_1 2_דיווחים נוספים_פירוט אגח תשואה מעל 10% " xfId="319"/>
    <cellStyle name="0_דיווחים נוספים_1 2_פירוט אגח תשואה מעל 10% " xfId="320"/>
    <cellStyle name="0_דיווחים נוספים_1_4.4." xfId="321"/>
    <cellStyle name="0_דיווחים נוספים_1_4.4. 2" xfId="322"/>
    <cellStyle name="0_דיווחים נוספים_1_4.4. 2_דיווחים נוספים" xfId="323"/>
    <cellStyle name="0_דיווחים נוספים_1_4.4. 2_דיווחים נוספים_1" xfId="324"/>
    <cellStyle name="0_דיווחים נוספים_1_4.4. 2_דיווחים נוספים_פירוט אגח תשואה מעל 10% " xfId="325"/>
    <cellStyle name="0_דיווחים נוספים_1_4.4. 2_פירוט אגח תשואה מעל 10% " xfId="326"/>
    <cellStyle name="0_דיווחים נוספים_1_4.4._דיווחים נוספים" xfId="327"/>
    <cellStyle name="0_דיווחים נוספים_1_4.4._פירוט אגח תשואה מעל 10% " xfId="328"/>
    <cellStyle name="0_דיווחים נוספים_1_דיווחים נוספים" xfId="329"/>
    <cellStyle name="0_דיווחים נוספים_1_דיווחים נוספים 2" xfId="330"/>
    <cellStyle name="0_דיווחים נוספים_1_דיווחים נוספים 2_דיווחים נוספים" xfId="331"/>
    <cellStyle name="0_דיווחים נוספים_1_דיווחים נוספים 2_דיווחים נוספים_1" xfId="332"/>
    <cellStyle name="0_דיווחים נוספים_1_דיווחים נוספים 2_דיווחים נוספים_פירוט אגח תשואה מעל 10% " xfId="333"/>
    <cellStyle name="0_דיווחים נוספים_1_דיווחים נוספים 2_פירוט אגח תשואה מעל 10% " xfId="334"/>
    <cellStyle name="0_דיווחים נוספים_1_דיווחים נוספים_1" xfId="335"/>
    <cellStyle name="0_דיווחים נוספים_1_דיווחים נוספים_4.4." xfId="336"/>
    <cellStyle name="0_דיווחים נוספים_1_דיווחים נוספים_4.4. 2" xfId="337"/>
    <cellStyle name="0_דיווחים נוספים_1_דיווחים נוספים_4.4. 2_דיווחים נוספים" xfId="338"/>
    <cellStyle name="0_דיווחים נוספים_1_דיווחים נוספים_4.4. 2_דיווחים נוספים_1" xfId="339"/>
    <cellStyle name="0_דיווחים נוספים_1_דיווחים נוספים_4.4. 2_דיווחים נוספים_פירוט אגח תשואה מעל 10% " xfId="340"/>
    <cellStyle name="0_דיווחים נוספים_1_דיווחים נוספים_4.4. 2_פירוט אגח תשואה מעל 10% " xfId="341"/>
    <cellStyle name="0_דיווחים נוספים_1_דיווחים נוספים_4.4._דיווחים נוספים" xfId="342"/>
    <cellStyle name="0_דיווחים נוספים_1_דיווחים נוספים_4.4._פירוט אגח תשואה מעל 10% " xfId="343"/>
    <cellStyle name="0_דיווחים נוספים_1_דיווחים נוספים_דיווחים נוספים" xfId="344"/>
    <cellStyle name="0_דיווחים נוספים_1_דיווחים נוספים_פירוט אגח תשואה מעל 10% " xfId="345"/>
    <cellStyle name="0_דיווחים נוספים_1_פירוט אגח תשואה מעל 10% " xfId="346"/>
    <cellStyle name="0_דיווחים נוספים_2" xfId="347"/>
    <cellStyle name="0_דיווחים נוספים_2 2" xfId="348"/>
    <cellStyle name="0_דיווחים נוספים_2 2_דיווחים נוספים" xfId="349"/>
    <cellStyle name="0_דיווחים נוספים_2 2_דיווחים נוספים_1" xfId="350"/>
    <cellStyle name="0_דיווחים נוספים_2 2_דיווחים נוספים_פירוט אגח תשואה מעל 10% " xfId="351"/>
    <cellStyle name="0_דיווחים נוספים_2 2_פירוט אגח תשואה מעל 10% " xfId="352"/>
    <cellStyle name="0_דיווחים נוספים_2_4.4." xfId="353"/>
    <cellStyle name="0_דיווחים נוספים_2_4.4. 2" xfId="354"/>
    <cellStyle name="0_דיווחים נוספים_2_4.4. 2_דיווחים נוספים" xfId="355"/>
    <cellStyle name="0_דיווחים נוספים_2_4.4. 2_דיווחים נוספים_1" xfId="356"/>
    <cellStyle name="0_דיווחים נוספים_2_4.4. 2_דיווחים נוספים_פירוט אגח תשואה מעל 10% " xfId="357"/>
    <cellStyle name="0_דיווחים נוספים_2_4.4. 2_פירוט אגח תשואה מעל 10% " xfId="358"/>
    <cellStyle name="0_דיווחים נוספים_2_4.4._דיווחים נוספים" xfId="359"/>
    <cellStyle name="0_דיווחים נוספים_2_4.4._פירוט אגח תשואה מעל 10% " xfId="360"/>
    <cellStyle name="0_דיווחים נוספים_2_דיווחים נוספים" xfId="361"/>
    <cellStyle name="0_דיווחים נוספים_2_פירוט אגח תשואה מעל 10% " xfId="362"/>
    <cellStyle name="0_דיווחים נוספים_3" xfId="363"/>
    <cellStyle name="0_דיווחים נוספים_4.4." xfId="364"/>
    <cellStyle name="0_דיווחים נוספים_4.4. 2" xfId="365"/>
    <cellStyle name="0_דיווחים נוספים_4.4. 2_דיווחים נוספים" xfId="366"/>
    <cellStyle name="0_דיווחים נוספים_4.4. 2_דיווחים נוספים_1" xfId="367"/>
    <cellStyle name="0_דיווחים נוספים_4.4. 2_דיווחים נוספים_פירוט אגח תשואה מעל 10% " xfId="368"/>
    <cellStyle name="0_דיווחים נוספים_4.4. 2_פירוט אגח תשואה מעל 10% " xfId="369"/>
    <cellStyle name="0_דיווחים נוספים_4.4._דיווחים נוספים" xfId="370"/>
    <cellStyle name="0_דיווחים נוספים_4.4._פירוט אגח תשואה מעל 10% " xfId="371"/>
    <cellStyle name="0_דיווחים נוספים_דיווחים נוספים" xfId="372"/>
    <cellStyle name="0_דיווחים נוספים_דיווחים נוספים 2" xfId="373"/>
    <cellStyle name="0_דיווחים נוספים_דיווחים נוספים 2_דיווחים נוספים" xfId="374"/>
    <cellStyle name="0_דיווחים נוספים_דיווחים נוספים 2_דיווחים נוספים_1" xfId="375"/>
    <cellStyle name="0_דיווחים נוספים_דיווחים נוספים 2_דיווחים נוספים_פירוט אגח תשואה מעל 10% " xfId="376"/>
    <cellStyle name="0_דיווחים נוספים_דיווחים נוספים 2_פירוט אגח תשואה מעל 10% " xfId="377"/>
    <cellStyle name="0_דיווחים נוספים_דיווחים נוספים_1" xfId="378"/>
    <cellStyle name="0_דיווחים נוספים_דיווחים נוספים_4.4." xfId="379"/>
    <cellStyle name="0_דיווחים נוספים_דיווחים נוספים_4.4. 2" xfId="380"/>
    <cellStyle name="0_דיווחים נוספים_דיווחים נוספים_4.4. 2_דיווחים נוספים" xfId="381"/>
    <cellStyle name="0_דיווחים נוספים_דיווחים נוספים_4.4. 2_דיווחים נוספים_1" xfId="382"/>
    <cellStyle name="0_דיווחים נוספים_דיווחים נוספים_4.4. 2_דיווחים נוספים_פירוט אגח תשואה מעל 10% " xfId="383"/>
    <cellStyle name="0_דיווחים נוספים_דיווחים נוספים_4.4. 2_פירוט אגח תשואה מעל 10% " xfId="384"/>
    <cellStyle name="0_דיווחים נוספים_דיווחים נוספים_4.4._דיווחים נוספים" xfId="385"/>
    <cellStyle name="0_דיווחים נוספים_דיווחים נוספים_4.4._פירוט אגח תשואה מעל 10% " xfId="386"/>
    <cellStyle name="0_דיווחים נוספים_דיווחים נוספים_דיווחים נוספים" xfId="387"/>
    <cellStyle name="0_דיווחים נוספים_דיווחים נוספים_פירוט אגח תשואה מעל 10% " xfId="388"/>
    <cellStyle name="0_דיווחים נוספים_פירוט אגח תשואה מעל 10% " xfId="389"/>
    <cellStyle name="0_הערות" xfId="390"/>
    <cellStyle name="0_הערות 2" xfId="391"/>
    <cellStyle name="0_הערות 2_דיווחים נוספים" xfId="392"/>
    <cellStyle name="0_הערות 2_דיווחים נוספים_1" xfId="393"/>
    <cellStyle name="0_הערות 2_דיווחים נוספים_פירוט אגח תשואה מעל 10% " xfId="394"/>
    <cellStyle name="0_הערות 2_פירוט אגח תשואה מעל 10% " xfId="395"/>
    <cellStyle name="0_הערות_4.4." xfId="396"/>
    <cellStyle name="0_הערות_4.4. 2" xfId="397"/>
    <cellStyle name="0_הערות_4.4. 2_דיווחים נוספים" xfId="398"/>
    <cellStyle name="0_הערות_4.4. 2_דיווחים נוספים_1" xfId="399"/>
    <cellStyle name="0_הערות_4.4. 2_דיווחים נוספים_פירוט אגח תשואה מעל 10% " xfId="400"/>
    <cellStyle name="0_הערות_4.4. 2_פירוט אגח תשואה מעל 10% " xfId="401"/>
    <cellStyle name="0_הערות_4.4._דיווחים נוספים" xfId="402"/>
    <cellStyle name="0_הערות_4.4._פירוט אגח תשואה מעל 10% " xfId="403"/>
    <cellStyle name="0_הערות_דיווחים נוספים" xfId="404"/>
    <cellStyle name="0_הערות_דיווחים נוספים_1" xfId="405"/>
    <cellStyle name="0_הערות_דיווחים נוספים_פירוט אגח תשואה מעל 10% " xfId="406"/>
    <cellStyle name="0_הערות_פירוט אגח תשואה מעל 10% " xfId="407"/>
    <cellStyle name="0_יתרת מסגרות אשראי לניצול " xfId="408"/>
    <cellStyle name="0_יתרת מסגרות אשראי לניצול  2" xfId="409"/>
    <cellStyle name="0_יתרת מסגרות אשראי לניצול  2_דיווחים נוספים" xfId="410"/>
    <cellStyle name="0_יתרת מסגרות אשראי לניצול  2_דיווחים נוספים_1" xfId="411"/>
    <cellStyle name="0_יתרת מסגרות אשראי לניצול  2_דיווחים נוספים_פירוט אגח תשואה מעל 10% " xfId="412"/>
    <cellStyle name="0_יתרת מסגרות אשראי לניצול  2_פירוט אגח תשואה מעל 10% " xfId="413"/>
    <cellStyle name="0_יתרת מסגרות אשראי לניצול _4.4." xfId="414"/>
    <cellStyle name="0_יתרת מסגרות אשראי לניצול _4.4. 2" xfId="415"/>
    <cellStyle name="0_יתרת מסגרות אשראי לניצול _4.4. 2_דיווחים נוספים" xfId="416"/>
    <cellStyle name="0_יתרת מסגרות אשראי לניצול _4.4. 2_דיווחים נוספים_1" xfId="417"/>
    <cellStyle name="0_יתרת מסגרות אשראי לניצול _4.4. 2_דיווחים נוספים_פירוט אגח תשואה מעל 10% " xfId="418"/>
    <cellStyle name="0_יתרת מסגרות אשראי לניצול _4.4. 2_פירוט אגח תשואה מעל 10% " xfId="419"/>
    <cellStyle name="0_יתרת מסגרות אשראי לניצול _4.4._דיווחים נוספים" xfId="420"/>
    <cellStyle name="0_יתרת מסגרות אשראי לניצול _4.4._פירוט אגח תשואה מעל 10% " xfId="421"/>
    <cellStyle name="0_יתרת מסגרות אשראי לניצול _דיווחים נוספים" xfId="422"/>
    <cellStyle name="0_יתרת מסגרות אשראי לניצול _דיווחים נוספים_1" xfId="423"/>
    <cellStyle name="0_יתרת מסגרות אשראי לניצול _דיווחים נוספים_פירוט אגח תשואה מעל 10% " xfId="424"/>
    <cellStyle name="0_יתרת מסגרות אשראי לניצול _פירוט אגח תשואה מעל 10% " xfId="425"/>
    <cellStyle name="0_משקל בתא100" xfId="426"/>
    <cellStyle name="0_משקל בתא100 2" xfId="427"/>
    <cellStyle name="0_משקל בתא100 2 2" xfId="428"/>
    <cellStyle name="0_משקל בתא100 2 2_דיווחים נוספים" xfId="429"/>
    <cellStyle name="0_משקל בתא100 2 2_דיווחים נוספים_1" xfId="430"/>
    <cellStyle name="0_משקל בתא100 2 2_דיווחים נוספים_פירוט אגח תשואה מעל 10% " xfId="431"/>
    <cellStyle name="0_משקל בתא100 2 2_פירוט אגח תשואה מעל 10% " xfId="432"/>
    <cellStyle name="0_משקל בתא100 2_4.4." xfId="433"/>
    <cellStyle name="0_משקל בתא100 2_4.4. 2" xfId="434"/>
    <cellStyle name="0_משקל בתא100 2_4.4. 2_דיווחים נוספים" xfId="435"/>
    <cellStyle name="0_משקל בתא100 2_4.4. 2_דיווחים נוספים_1" xfId="436"/>
    <cellStyle name="0_משקל בתא100 2_4.4. 2_דיווחים נוספים_פירוט אגח תשואה מעל 10% " xfId="437"/>
    <cellStyle name="0_משקל בתא100 2_4.4. 2_פירוט אגח תשואה מעל 10% " xfId="438"/>
    <cellStyle name="0_משקל בתא100 2_4.4._דיווחים נוספים" xfId="439"/>
    <cellStyle name="0_משקל בתא100 2_4.4._פירוט אגח תשואה מעל 10% " xfId="440"/>
    <cellStyle name="0_משקל בתא100 2_דיווחים נוספים" xfId="441"/>
    <cellStyle name="0_משקל בתא100 2_דיווחים נוספים 2" xfId="442"/>
    <cellStyle name="0_משקל בתא100 2_דיווחים נוספים 2_דיווחים נוספים" xfId="443"/>
    <cellStyle name="0_משקל בתא100 2_דיווחים נוספים 2_דיווחים נוספים_1" xfId="444"/>
    <cellStyle name="0_משקל בתא100 2_דיווחים נוספים 2_דיווחים נוספים_פירוט אגח תשואה מעל 10% " xfId="445"/>
    <cellStyle name="0_משקל בתא100 2_דיווחים נוספים 2_פירוט אגח תשואה מעל 10% " xfId="446"/>
    <cellStyle name="0_משקל בתא100 2_דיווחים נוספים_1" xfId="447"/>
    <cellStyle name="0_משקל בתא100 2_דיווחים נוספים_1 2" xfId="448"/>
    <cellStyle name="0_משקל בתא100 2_דיווחים נוספים_1 2_דיווחים נוספים" xfId="449"/>
    <cellStyle name="0_משקל בתא100 2_דיווחים נוספים_1 2_דיווחים נוספים_1" xfId="450"/>
    <cellStyle name="0_משקל בתא100 2_דיווחים נוספים_1 2_דיווחים נוספים_פירוט אגח תשואה מעל 10% " xfId="451"/>
    <cellStyle name="0_משקל בתא100 2_דיווחים נוספים_1 2_פירוט אגח תשואה מעל 10% " xfId="452"/>
    <cellStyle name="0_משקל בתא100 2_דיווחים נוספים_1_4.4." xfId="453"/>
    <cellStyle name="0_משקל בתא100 2_דיווחים נוספים_1_4.4. 2" xfId="454"/>
    <cellStyle name="0_משקל בתא100 2_דיווחים נוספים_1_4.4. 2_דיווחים נוספים" xfId="455"/>
    <cellStyle name="0_משקל בתא100 2_דיווחים נוספים_1_4.4. 2_דיווחים נוספים_1" xfId="456"/>
    <cellStyle name="0_משקל בתא100 2_דיווחים נוספים_1_4.4. 2_דיווחים נוספים_פירוט אגח תשואה מעל 10% " xfId="457"/>
    <cellStyle name="0_משקל בתא100 2_דיווחים נוספים_1_4.4. 2_פירוט אגח תשואה מעל 10% " xfId="458"/>
    <cellStyle name="0_משקל בתא100 2_דיווחים נוספים_1_4.4._דיווחים נוספים" xfId="459"/>
    <cellStyle name="0_משקל בתא100 2_דיווחים נוספים_1_4.4._פירוט אגח תשואה מעל 10% " xfId="460"/>
    <cellStyle name="0_משקל בתא100 2_דיווחים נוספים_1_דיווחים נוספים" xfId="461"/>
    <cellStyle name="0_משקל בתא100 2_דיווחים נוספים_1_פירוט אגח תשואה מעל 10% " xfId="462"/>
    <cellStyle name="0_משקל בתא100 2_דיווחים נוספים_2" xfId="463"/>
    <cellStyle name="0_משקל בתא100 2_דיווחים נוספים_4.4." xfId="464"/>
    <cellStyle name="0_משקל בתא100 2_דיווחים נוספים_4.4. 2" xfId="465"/>
    <cellStyle name="0_משקל בתא100 2_דיווחים נוספים_4.4. 2_דיווחים נוספים" xfId="466"/>
    <cellStyle name="0_משקל בתא100 2_דיווחים נוספים_4.4. 2_דיווחים נוספים_1" xfId="467"/>
    <cellStyle name="0_משקל בתא100 2_דיווחים נוספים_4.4. 2_דיווחים נוספים_פירוט אגח תשואה מעל 10% " xfId="468"/>
    <cellStyle name="0_משקל בתא100 2_דיווחים נוספים_4.4. 2_פירוט אגח תשואה מעל 10% " xfId="469"/>
    <cellStyle name="0_משקל בתא100 2_דיווחים נוספים_4.4._דיווחים נוספים" xfId="470"/>
    <cellStyle name="0_משקל בתא100 2_דיווחים נוספים_4.4._פירוט אגח תשואה מעל 10% " xfId="471"/>
    <cellStyle name="0_משקל בתא100 2_דיווחים נוספים_דיווחים נוספים" xfId="472"/>
    <cellStyle name="0_משקל בתא100 2_דיווחים נוספים_דיווחים נוספים 2" xfId="473"/>
    <cellStyle name="0_משקל בתא100 2_דיווחים נוספים_דיווחים נוספים 2_דיווחים נוספים" xfId="474"/>
    <cellStyle name="0_משקל בתא100 2_דיווחים נוספים_דיווחים נוספים 2_דיווחים נוספים_1" xfId="475"/>
    <cellStyle name="0_משקל בתא100 2_דיווחים נוספים_דיווחים נוספים 2_דיווחים נוספים_פירוט אגח תשואה מעל 10% " xfId="476"/>
    <cellStyle name="0_משקל בתא100 2_דיווחים נוספים_דיווחים נוספים 2_פירוט אגח תשואה מעל 10% " xfId="477"/>
    <cellStyle name="0_משקל בתא100 2_דיווחים נוספים_דיווחים נוספים_1" xfId="478"/>
    <cellStyle name="0_משקל בתא100 2_דיווחים נוספים_דיווחים נוספים_4.4." xfId="479"/>
    <cellStyle name="0_משקל בתא100 2_דיווחים נוספים_דיווחים נוספים_4.4. 2" xfId="480"/>
    <cellStyle name="0_משקל בתא100 2_דיווחים נוספים_דיווחים נוספים_4.4. 2_דיווחים נוספים" xfId="481"/>
    <cellStyle name="0_משקל בתא100 2_דיווחים נוספים_דיווחים נוספים_4.4. 2_דיווחים נוספים_1" xfId="482"/>
    <cellStyle name="0_משקל בתא100 2_דיווחים נוספים_דיווחים נוספים_4.4. 2_דיווחים נוספים_פירוט אגח תשואה מעל 10% " xfId="483"/>
    <cellStyle name="0_משקל בתא100 2_דיווחים נוספים_דיווחים נוספים_4.4. 2_פירוט אגח תשואה מעל 10% " xfId="484"/>
    <cellStyle name="0_משקל בתא100 2_דיווחים נוספים_דיווחים נוספים_4.4._דיווחים נוספים" xfId="485"/>
    <cellStyle name="0_משקל בתא100 2_דיווחים נוספים_דיווחים נוספים_4.4._פירוט אגח תשואה מעל 10% " xfId="486"/>
    <cellStyle name="0_משקל בתא100 2_דיווחים נוספים_דיווחים נוספים_דיווחים נוספים" xfId="487"/>
    <cellStyle name="0_משקל בתא100 2_דיווחים נוספים_דיווחים נוספים_פירוט אגח תשואה מעל 10% " xfId="488"/>
    <cellStyle name="0_משקל בתא100 2_דיווחים נוספים_פירוט אגח תשואה מעל 10% " xfId="489"/>
    <cellStyle name="0_משקל בתא100 2_עסקאות שאושרו וטרם בוצעו  " xfId="490"/>
    <cellStyle name="0_משקל בתא100 2_עסקאות שאושרו וטרם בוצעו   2" xfId="491"/>
    <cellStyle name="0_משקל בתא100 2_עסקאות שאושרו וטרם בוצעו   2_דיווחים נוספים" xfId="492"/>
    <cellStyle name="0_משקל בתא100 2_עסקאות שאושרו וטרם בוצעו   2_דיווחים נוספים_1" xfId="493"/>
    <cellStyle name="0_משקל בתא100 2_עסקאות שאושרו וטרם בוצעו   2_דיווחים נוספים_פירוט אגח תשואה מעל 10% " xfId="494"/>
    <cellStyle name="0_משקל בתא100 2_עסקאות שאושרו וטרם בוצעו   2_פירוט אגח תשואה מעל 10% " xfId="495"/>
    <cellStyle name="0_משקל בתא100 2_עסקאות שאושרו וטרם בוצעו  _דיווחים נוספים" xfId="496"/>
    <cellStyle name="0_משקל בתא100 2_עסקאות שאושרו וטרם בוצעו  _פירוט אגח תשואה מעל 10% " xfId="497"/>
    <cellStyle name="0_משקל בתא100 2_פירוט אגח תשואה מעל 10% " xfId="498"/>
    <cellStyle name="0_משקל בתא100 2_פירוט אגח תשואה מעל 10%  2" xfId="499"/>
    <cellStyle name="0_משקל בתא100 2_פירוט אגח תשואה מעל 10%  2_דיווחים נוספים" xfId="500"/>
    <cellStyle name="0_משקל בתא100 2_פירוט אגח תשואה מעל 10%  2_דיווחים נוספים_1" xfId="501"/>
    <cellStyle name="0_משקל בתא100 2_פירוט אגח תשואה מעל 10%  2_דיווחים נוספים_פירוט אגח תשואה מעל 10% " xfId="502"/>
    <cellStyle name="0_משקל בתא100 2_פירוט אגח תשואה מעל 10%  2_פירוט אגח תשואה מעל 10% " xfId="503"/>
    <cellStyle name="0_משקל בתא100 2_פירוט אגח תשואה מעל 10% _1" xfId="504"/>
    <cellStyle name="0_משקל בתא100 2_פירוט אגח תשואה מעל 10% _4.4." xfId="505"/>
    <cellStyle name="0_משקל בתא100 2_פירוט אגח תשואה מעל 10% _4.4. 2" xfId="506"/>
    <cellStyle name="0_משקל בתא100 2_פירוט אגח תשואה מעל 10% _4.4. 2_דיווחים נוספים" xfId="507"/>
    <cellStyle name="0_משקל בתא100 2_פירוט אגח תשואה מעל 10% _4.4. 2_דיווחים נוספים_1" xfId="508"/>
    <cellStyle name="0_משקל בתא100 2_פירוט אגח תשואה מעל 10% _4.4. 2_דיווחים נוספים_פירוט אגח תשואה מעל 10% " xfId="509"/>
    <cellStyle name="0_משקל בתא100 2_פירוט אגח תשואה מעל 10% _4.4. 2_פירוט אגח תשואה מעל 10% " xfId="510"/>
    <cellStyle name="0_משקל בתא100 2_פירוט אגח תשואה מעל 10% _4.4._דיווחים נוספים" xfId="511"/>
    <cellStyle name="0_משקל בתא100 2_פירוט אגח תשואה מעל 10% _4.4._פירוט אגח תשואה מעל 10% " xfId="512"/>
    <cellStyle name="0_משקל בתא100 2_פירוט אגח תשואה מעל 10% _דיווחים נוספים" xfId="513"/>
    <cellStyle name="0_משקל בתא100 2_פירוט אגח תשואה מעל 10% _דיווחים נוספים_1" xfId="514"/>
    <cellStyle name="0_משקל בתא100 2_פירוט אגח תשואה מעל 10% _דיווחים נוספים_פירוט אגח תשואה מעל 10% " xfId="515"/>
    <cellStyle name="0_משקל בתא100 2_פירוט אגח תשואה מעל 10% _פירוט אגח תשואה מעל 10% " xfId="516"/>
    <cellStyle name="0_משקל בתא100 3" xfId="517"/>
    <cellStyle name="0_משקל בתא100 3_דיווחים נוספים" xfId="518"/>
    <cellStyle name="0_משקל בתא100 3_דיווחים נוספים_1" xfId="519"/>
    <cellStyle name="0_משקל בתא100 3_דיווחים נוספים_פירוט אגח תשואה מעל 10% " xfId="520"/>
    <cellStyle name="0_משקל בתא100 3_פירוט אגח תשואה מעל 10% " xfId="521"/>
    <cellStyle name="0_משקל בתא100_4.4." xfId="522"/>
    <cellStyle name="0_משקל בתא100_4.4. 2" xfId="523"/>
    <cellStyle name="0_משקל בתא100_4.4. 2_דיווחים נוספים" xfId="524"/>
    <cellStyle name="0_משקל בתא100_4.4. 2_דיווחים נוספים_1" xfId="525"/>
    <cellStyle name="0_משקל בתא100_4.4. 2_דיווחים נוספים_פירוט אגח תשואה מעל 10% " xfId="526"/>
    <cellStyle name="0_משקל בתא100_4.4. 2_פירוט אגח תשואה מעל 10% " xfId="527"/>
    <cellStyle name="0_משקל בתא100_4.4._דיווחים נוספים" xfId="528"/>
    <cellStyle name="0_משקל בתא100_4.4._פירוט אגח תשואה מעל 10% " xfId="529"/>
    <cellStyle name="0_משקל בתא100_דיווחים נוספים" xfId="530"/>
    <cellStyle name="0_משקל בתא100_דיווחים נוספים 2" xfId="531"/>
    <cellStyle name="0_משקל בתא100_דיווחים נוספים 2_דיווחים נוספים" xfId="532"/>
    <cellStyle name="0_משקל בתא100_דיווחים נוספים 2_דיווחים נוספים_1" xfId="533"/>
    <cellStyle name="0_משקל בתא100_דיווחים נוספים 2_דיווחים נוספים_פירוט אגח תשואה מעל 10% " xfId="534"/>
    <cellStyle name="0_משקל בתא100_דיווחים נוספים 2_פירוט אגח תשואה מעל 10% " xfId="535"/>
    <cellStyle name="0_משקל בתא100_דיווחים נוספים_1" xfId="536"/>
    <cellStyle name="0_משקל בתא100_דיווחים נוספים_1 2" xfId="537"/>
    <cellStyle name="0_משקל בתא100_דיווחים נוספים_1 2_דיווחים נוספים" xfId="538"/>
    <cellStyle name="0_משקל בתא100_דיווחים נוספים_1 2_דיווחים נוספים_1" xfId="539"/>
    <cellStyle name="0_משקל בתא100_דיווחים נוספים_1 2_דיווחים נוספים_פירוט אגח תשואה מעל 10% " xfId="540"/>
    <cellStyle name="0_משקל בתא100_דיווחים נוספים_1 2_פירוט אגח תשואה מעל 10% " xfId="541"/>
    <cellStyle name="0_משקל בתא100_דיווחים נוספים_1_4.4." xfId="542"/>
    <cellStyle name="0_משקל בתא100_דיווחים נוספים_1_4.4. 2" xfId="543"/>
    <cellStyle name="0_משקל בתא100_דיווחים נוספים_1_4.4. 2_דיווחים נוספים" xfId="544"/>
    <cellStyle name="0_משקל בתא100_דיווחים נוספים_1_4.4. 2_דיווחים נוספים_1" xfId="545"/>
    <cellStyle name="0_משקל בתא100_דיווחים נוספים_1_4.4. 2_דיווחים נוספים_פירוט אגח תשואה מעל 10% " xfId="546"/>
    <cellStyle name="0_משקל בתא100_דיווחים נוספים_1_4.4. 2_פירוט אגח תשואה מעל 10% " xfId="547"/>
    <cellStyle name="0_משקל בתא100_דיווחים נוספים_1_4.4._דיווחים נוספים" xfId="548"/>
    <cellStyle name="0_משקל בתא100_דיווחים נוספים_1_4.4._פירוט אגח תשואה מעל 10% " xfId="549"/>
    <cellStyle name="0_משקל בתא100_דיווחים נוספים_1_דיווחים נוספים" xfId="550"/>
    <cellStyle name="0_משקל בתא100_דיווחים נוספים_1_דיווחים נוספים 2" xfId="551"/>
    <cellStyle name="0_משקל בתא100_דיווחים נוספים_1_דיווחים נוספים 2_דיווחים נוספים" xfId="552"/>
    <cellStyle name="0_משקל בתא100_דיווחים נוספים_1_דיווחים נוספים 2_דיווחים נוספים_1" xfId="553"/>
    <cellStyle name="0_משקל בתא100_דיווחים נוספים_1_דיווחים נוספים 2_דיווחים נוספים_פירוט אגח תשואה מעל 10% " xfId="554"/>
    <cellStyle name="0_משקל בתא100_דיווחים נוספים_1_דיווחים נוספים 2_פירוט אגח תשואה מעל 10% " xfId="555"/>
    <cellStyle name="0_משקל בתא100_דיווחים נוספים_1_דיווחים נוספים_1" xfId="556"/>
    <cellStyle name="0_משקל בתא100_דיווחים נוספים_1_דיווחים נוספים_4.4." xfId="557"/>
    <cellStyle name="0_משקל בתא100_דיווחים נוספים_1_דיווחים נוספים_4.4. 2" xfId="558"/>
    <cellStyle name="0_משקל בתא100_דיווחים נוספים_1_דיווחים נוספים_4.4. 2_דיווחים נוספים" xfId="559"/>
    <cellStyle name="0_משקל בתא100_דיווחים נוספים_1_דיווחים נוספים_4.4. 2_דיווחים נוספים_1" xfId="560"/>
    <cellStyle name="0_משקל בתא100_דיווחים נוספים_1_דיווחים נוספים_4.4. 2_דיווחים נוספים_פירוט אגח תשואה מעל 10% " xfId="561"/>
    <cellStyle name="0_משקל בתא100_דיווחים נוספים_1_דיווחים נוספים_4.4. 2_פירוט אגח תשואה מעל 10% " xfId="562"/>
    <cellStyle name="0_משקל בתא100_דיווחים נוספים_1_דיווחים נוספים_4.4._דיווחים נוספים" xfId="563"/>
    <cellStyle name="0_משקל בתא100_דיווחים נוספים_1_דיווחים נוספים_4.4._פירוט אגח תשואה מעל 10% " xfId="564"/>
    <cellStyle name="0_משקל בתא100_דיווחים נוספים_1_דיווחים נוספים_דיווחים נוספים" xfId="565"/>
    <cellStyle name="0_משקל בתא100_דיווחים נוספים_1_דיווחים נוספים_פירוט אגח תשואה מעל 10% " xfId="566"/>
    <cellStyle name="0_משקל בתא100_דיווחים נוספים_1_פירוט אגח תשואה מעל 10% " xfId="567"/>
    <cellStyle name="0_משקל בתא100_דיווחים נוספים_2" xfId="568"/>
    <cellStyle name="0_משקל בתא100_דיווחים נוספים_2 2" xfId="569"/>
    <cellStyle name="0_משקל בתא100_דיווחים נוספים_2 2_דיווחים נוספים" xfId="570"/>
    <cellStyle name="0_משקל בתא100_דיווחים נוספים_2 2_דיווחים נוספים_1" xfId="571"/>
    <cellStyle name="0_משקל בתא100_דיווחים נוספים_2 2_דיווחים נוספים_פירוט אגח תשואה מעל 10% " xfId="572"/>
    <cellStyle name="0_משקל בתא100_דיווחים נוספים_2 2_פירוט אגח תשואה מעל 10% " xfId="573"/>
    <cellStyle name="0_משקל בתא100_דיווחים נוספים_2_4.4." xfId="574"/>
    <cellStyle name="0_משקל בתא100_דיווחים נוספים_2_4.4. 2" xfId="575"/>
    <cellStyle name="0_משקל בתא100_דיווחים נוספים_2_4.4. 2_דיווחים נוספים" xfId="576"/>
    <cellStyle name="0_משקל בתא100_דיווחים נוספים_2_4.4. 2_דיווחים נוספים_1" xfId="577"/>
    <cellStyle name="0_משקל בתא100_דיווחים נוספים_2_4.4. 2_דיווחים נוספים_פירוט אגח תשואה מעל 10% " xfId="578"/>
    <cellStyle name="0_משקל בתא100_דיווחים נוספים_2_4.4. 2_פירוט אגח תשואה מעל 10% " xfId="579"/>
    <cellStyle name="0_משקל בתא100_דיווחים נוספים_2_4.4._דיווחים נוספים" xfId="580"/>
    <cellStyle name="0_משקל בתא100_דיווחים נוספים_2_4.4._פירוט אגח תשואה מעל 10% " xfId="581"/>
    <cellStyle name="0_משקל בתא100_דיווחים נוספים_2_דיווחים נוספים" xfId="582"/>
    <cellStyle name="0_משקל בתא100_דיווחים נוספים_2_פירוט אגח תשואה מעל 10% " xfId="583"/>
    <cellStyle name="0_משקל בתא100_דיווחים נוספים_3" xfId="584"/>
    <cellStyle name="0_משקל בתא100_דיווחים נוספים_4.4." xfId="585"/>
    <cellStyle name="0_משקל בתא100_דיווחים נוספים_4.4. 2" xfId="586"/>
    <cellStyle name="0_משקל בתא100_דיווחים נוספים_4.4. 2_דיווחים נוספים" xfId="587"/>
    <cellStyle name="0_משקל בתא100_דיווחים נוספים_4.4. 2_דיווחים נוספים_1" xfId="588"/>
    <cellStyle name="0_משקל בתא100_דיווחים נוספים_4.4. 2_דיווחים נוספים_פירוט אגח תשואה מעל 10% " xfId="589"/>
    <cellStyle name="0_משקל בתא100_דיווחים נוספים_4.4. 2_פירוט אגח תשואה מעל 10% " xfId="590"/>
    <cellStyle name="0_משקל בתא100_דיווחים נוספים_4.4._דיווחים נוספים" xfId="591"/>
    <cellStyle name="0_משקל בתא100_דיווחים נוספים_4.4._פירוט אגח תשואה מעל 10% " xfId="592"/>
    <cellStyle name="0_משקל בתא100_דיווחים נוספים_דיווחים נוספים" xfId="593"/>
    <cellStyle name="0_משקל בתא100_דיווחים נוספים_דיווחים נוספים 2" xfId="594"/>
    <cellStyle name="0_משקל בתא100_דיווחים נוספים_דיווחים נוספים 2_דיווחים נוספים" xfId="595"/>
    <cellStyle name="0_משקל בתא100_דיווחים נוספים_דיווחים נוספים 2_דיווחים נוספים_1" xfId="596"/>
    <cellStyle name="0_משקל בתא100_דיווחים נוספים_דיווחים נוספים 2_דיווחים נוספים_פירוט אגח תשואה מעל 10% " xfId="597"/>
    <cellStyle name="0_משקל בתא100_דיווחים נוספים_דיווחים נוספים 2_פירוט אגח תשואה מעל 10% " xfId="598"/>
    <cellStyle name="0_משקל בתא100_דיווחים נוספים_דיווחים נוספים_1" xfId="599"/>
    <cellStyle name="0_משקל בתא100_דיווחים נוספים_דיווחים נוספים_4.4." xfId="600"/>
    <cellStyle name="0_משקל בתא100_דיווחים נוספים_דיווחים נוספים_4.4. 2" xfId="601"/>
    <cellStyle name="0_משקל בתא100_דיווחים נוספים_דיווחים נוספים_4.4. 2_דיווחים נוספים" xfId="602"/>
    <cellStyle name="0_משקל בתא100_דיווחים נוספים_דיווחים נוספים_4.4. 2_דיווחים נוספים_1" xfId="603"/>
    <cellStyle name="0_משקל בתא100_דיווחים נוספים_דיווחים נוספים_4.4. 2_דיווחים נוספים_פירוט אגח תשואה מעל 10% " xfId="604"/>
    <cellStyle name="0_משקל בתא100_דיווחים נוספים_דיווחים נוספים_4.4. 2_פירוט אגח תשואה מעל 10% " xfId="605"/>
    <cellStyle name="0_משקל בתא100_דיווחים נוספים_דיווחים נוספים_4.4._דיווחים נוספים" xfId="606"/>
    <cellStyle name="0_משקל בתא100_דיווחים נוספים_דיווחים נוספים_4.4._פירוט אגח תשואה מעל 10% " xfId="607"/>
    <cellStyle name="0_משקל בתא100_דיווחים נוספים_דיווחים נוספים_דיווחים נוספים" xfId="608"/>
    <cellStyle name="0_משקל בתא100_דיווחים נוספים_דיווחים נוספים_פירוט אגח תשואה מעל 10% " xfId="609"/>
    <cellStyle name="0_משקל בתא100_דיווחים נוספים_פירוט אגח תשואה מעל 10% " xfId="610"/>
    <cellStyle name="0_משקל בתא100_הערות" xfId="611"/>
    <cellStyle name="0_משקל בתא100_הערות 2" xfId="612"/>
    <cellStyle name="0_משקל בתא100_הערות 2_דיווחים נוספים" xfId="613"/>
    <cellStyle name="0_משקל בתא100_הערות 2_דיווחים נוספים_1" xfId="614"/>
    <cellStyle name="0_משקל בתא100_הערות 2_דיווחים נוספים_פירוט אגח תשואה מעל 10% " xfId="615"/>
    <cellStyle name="0_משקל בתא100_הערות 2_פירוט אגח תשואה מעל 10% " xfId="616"/>
    <cellStyle name="0_משקל בתא100_הערות_4.4." xfId="617"/>
    <cellStyle name="0_משקל בתא100_הערות_4.4. 2" xfId="618"/>
    <cellStyle name="0_משקל בתא100_הערות_4.4. 2_דיווחים נוספים" xfId="619"/>
    <cellStyle name="0_משקל בתא100_הערות_4.4. 2_דיווחים נוספים_1" xfId="620"/>
    <cellStyle name="0_משקל בתא100_הערות_4.4. 2_דיווחים נוספים_פירוט אגח תשואה מעל 10% " xfId="621"/>
    <cellStyle name="0_משקל בתא100_הערות_4.4. 2_פירוט אגח תשואה מעל 10% " xfId="622"/>
    <cellStyle name="0_משקל בתא100_הערות_4.4._דיווחים נוספים" xfId="623"/>
    <cellStyle name="0_משקל בתא100_הערות_4.4._פירוט אגח תשואה מעל 10% " xfId="624"/>
    <cellStyle name="0_משקל בתא100_הערות_דיווחים נוספים" xfId="625"/>
    <cellStyle name="0_משקל בתא100_הערות_דיווחים נוספים_1" xfId="626"/>
    <cellStyle name="0_משקל בתא100_הערות_דיווחים נוספים_פירוט אגח תשואה מעל 10% " xfId="627"/>
    <cellStyle name="0_משקל בתא100_הערות_פירוט אגח תשואה מעל 10% " xfId="628"/>
    <cellStyle name="0_משקל בתא100_יתרת מסגרות אשראי לניצול " xfId="629"/>
    <cellStyle name="0_משקל בתא100_יתרת מסגרות אשראי לניצול  2" xfId="630"/>
    <cellStyle name="0_משקל בתא100_יתרת מסגרות אשראי לניצול  2_דיווחים נוספים" xfId="631"/>
    <cellStyle name="0_משקל בתא100_יתרת מסגרות אשראי לניצול  2_דיווחים נוספים_1" xfId="632"/>
    <cellStyle name="0_משקל בתא100_יתרת מסגרות אשראי לניצול  2_דיווחים נוספים_פירוט אגח תשואה מעל 10% " xfId="633"/>
    <cellStyle name="0_משקל בתא100_יתרת מסגרות אשראי לניצול  2_פירוט אגח תשואה מעל 10% " xfId="634"/>
    <cellStyle name="0_משקל בתא100_יתרת מסגרות אשראי לניצול _4.4." xfId="635"/>
    <cellStyle name="0_משקל בתא100_יתרת מסגרות אשראי לניצול _4.4. 2" xfId="636"/>
    <cellStyle name="0_משקל בתא100_יתרת מסגרות אשראי לניצול _4.4. 2_דיווחים נוספים" xfId="637"/>
    <cellStyle name="0_משקל בתא100_יתרת מסגרות אשראי לניצול _4.4. 2_דיווחים נוספים_1" xfId="638"/>
    <cellStyle name="0_משקל בתא100_יתרת מסגרות אשראי לניצול _4.4. 2_דיווחים נוספים_פירוט אגח תשואה מעל 10% " xfId="639"/>
    <cellStyle name="0_משקל בתא100_יתרת מסגרות אשראי לניצול _4.4. 2_פירוט אגח תשואה מעל 10% " xfId="640"/>
    <cellStyle name="0_משקל בתא100_יתרת מסגרות אשראי לניצול _4.4._דיווחים נוספים" xfId="641"/>
    <cellStyle name="0_משקל בתא100_יתרת מסגרות אשראי לניצול _4.4._פירוט אגח תשואה מעל 10% " xfId="642"/>
    <cellStyle name="0_משקל בתא100_יתרת מסגרות אשראי לניצול _דיווחים נוספים" xfId="643"/>
    <cellStyle name="0_משקל בתא100_יתרת מסגרות אשראי לניצול _דיווחים נוספים_1" xfId="644"/>
    <cellStyle name="0_משקל בתא100_יתרת מסגרות אשראי לניצול _דיווחים נוספים_פירוט אגח תשואה מעל 10% " xfId="645"/>
    <cellStyle name="0_משקל בתא100_יתרת מסגרות אשראי לניצול _פירוט אגח תשואה מעל 10% " xfId="646"/>
    <cellStyle name="0_משקל בתא100_עסקאות שאושרו וטרם בוצעו  " xfId="647"/>
    <cellStyle name="0_משקל בתא100_עסקאות שאושרו וטרם בוצעו   2" xfId="648"/>
    <cellStyle name="0_משקל בתא100_עסקאות שאושרו וטרם בוצעו   2_דיווחים נוספים" xfId="649"/>
    <cellStyle name="0_משקל בתא100_עסקאות שאושרו וטרם בוצעו   2_דיווחים נוספים_1" xfId="650"/>
    <cellStyle name="0_משקל בתא100_עסקאות שאושרו וטרם בוצעו   2_דיווחים נוספים_פירוט אגח תשואה מעל 10% " xfId="651"/>
    <cellStyle name="0_משקל בתא100_עסקאות שאושרו וטרם בוצעו   2_פירוט אגח תשואה מעל 10% " xfId="652"/>
    <cellStyle name="0_משקל בתא100_עסקאות שאושרו וטרם בוצעו  _1" xfId="653"/>
    <cellStyle name="0_משקל בתא100_עסקאות שאושרו וטרם בוצעו  _1 2" xfId="654"/>
    <cellStyle name="0_משקל בתא100_עסקאות שאושרו וטרם בוצעו  _1 2_דיווחים נוספים" xfId="655"/>
    <cellStyle name="0_משקל בתא100_עסקאות שאושרו וטרם בוצעו  _1 2_דיווחים נוספים_1" xfId="656"/>
    <cellStyle name="0_משקל בתא100_עסקאות שאושרו וטרם בוצעו  _1 2_דיווחים נוספים_פירוט אגח תשואה מעל 10% " xfId="657"/>
    <cellStyle name="0_משקל בתא100_עסקאות שאושרו וטרם בוצעו  _1 2_פירוט אגח תשואה מעל 10% " xfId="658"/>
    <cellStyle name="0_משקל בתא100_עסקאות שאושרו וטרם בוצעו  _1_דיווחים נוספים" xfId="659"/>
    <cellStyle name="0_משקל בתא100_עסקאות שאושרו וטרם בוצעו  _1_פירוט אגח תשואה מעל 10% " xfId="660"/>
    <cellStyle name="0_משקל בתא100_עסקאות שאושרו וטרם בוצעו  _4.4." xfId="661"/>
    <cellStyle name="0_משקל בתא100_עסקאות שאושרו וטרם בוצעו  _4.4. 2" xfId="662"/>
    <cellStyle name="0_משקל בתא100_עסקאות שאושרו וטרם בוצעו  _4.4. 2_דיווחים נוספים" xfId="663"/>
    <cellStyle name="0_משקל בתא100_עסקאות שאושרו וטרם בוצעו  _4.4. 2_דיווחים נוספים_1" xfId="664"/>
    <cellStyle name="0_משקל בתא100_עסקאות שאושרו וטרם בוצעו  _4.4. 2_דיווחים נוספים_פירוט אגח תשואה מעל 10% " xfId="665"/>
    <cellStyle name="0_משקל בתא100_עסקאות שאושרו וטרם בוצעו  _4.4. 2_פירוט אגח תשואה מעל 10% " xfId="666"/>
    <cellStyle name="0_משקל בתא100_עסקאות שאושרו וטרם בוצעו  _4.4._דיווחים נוספים" xfId="667"/>
    <cellStyle name="0_משקל בתא100_עסקאות שאושרו וטרם בוצעו  _4.4._פירוט אגח תשואה מעל 10% " xfId="668"/>
    <cellStyle name="0_משקל בתא100_עסקאות שאושרו וטרם בוצעו  _דיווחים נוספים" xfId="669"/>
    <cellStyle name="0_משקל בתא100_עסקאות שאושרו וטרם בוצעו  _דיווחים נוספים_1" xfId="670"/>
    <cellStyle name="0_משקל בתא100_עסקאות שאושרו וטרם בוצעו  _דיווחים נוספים_פירוט אגח תשואה מעל 10% " xfId="671"/>
    <cellStyle name="0_משקל בתא100_עסקאות שאושרו וטרם בוצעו  _פירוט אגח תשואה מעל 10% " xfId="672"/>
    <cellStyle name="0_משקל בתא100_פירוט אגח תשואה מעל 10% " xfId="673"/>
    <cellStyle name="0_משקל בתא100_פירוט אגח תשואה מעל 10%  2" xfId="674"/>
    <cellStyle name="0_משקל בתא100_פירוט אגח תשואה מעל 10%  2_דיווחים נוספים" xfId="675"/>
    <cellStyle name="0_משקל בתא100_פירוט אגח תשואה מעל 10%  2_דיווחים נוספים_1" xfId="676"/>
    <cellStyle name="0_משקל בתא100_פירוט אגח תשואה מעל 10%  2_דיווחים נוספים_פירוט אגח תשואה מעל 10% " xfId="677"/>
    <cellStyle name="0_משקל בתא100_פירוט אגח תשואה מעל 10%  2_פירוט אגח תשואה מעל 10% " xfId="678"/>
    <cellStyle name="0_משקל בתא100_פירוט אגח תשואה מעל 10% _1" xfId="679"/>
    <cellStyle name="0_משקל בתא100_פירוט אגח תשואה מעל 10% _4.4." xfId="680"/>
    <cellStyle name="0_משקל בתא100_פירוט אגח תשואה מעל 10% _4.4. 2" xfId="681"/>
    <cellStyle name="0_משקל בתא100_פירוט אגח תשואה מעל 10% _4.4. 2_דיווחים נוספים" xfId="682"/>
    <cellStyle name="0_משקל בתא100_פירוט אגח תשואה מעל 10% _4.4. 2_דיווחים נוספים_1" xfId="683"/>
    <cellStyle name="0_משקל בתא100_פירוט אגח תשואה מעל 10% _4.4. 2_דיווחים נוספים_פירוט אגח תשואה מעל 10% " xfId="684"/>
    <cellStyle name="0_משקל בתא100_פירוט אגח תשואה מעל 10% _4.4. 2_פירוט אגח תשואה מעל 10% " xfId="685"/>
    <cellStyle name="0_משקל בתא100_פירוט אגח תשואה מעל 10% _4.4._דיווחים נוספים" xfId="686"/>
    <cellStyle name="0_משקל בתא100_פירוט אגח תשואה מעל 10% _4.4._פירוט אגח תשואה מעל 10% " xfId="687"/>
    <cellStyle name="0_משקל בתא100_פירוט אגח תשואה מעל 10% _דיווחים נוספים" xfId="688"/>
    <cellStyle name="0_משקל בתא100_פירוט אגח תשואה מעל 10% _דיווחים נוספים_1" xfId="689"/>
    <cellStyle name="0_משקל בתא100_פירוט אגח תשואה מעל 10% _דיווחים נוספים_פירוט אגח תשואה מעל 10% " xfId="690"/>
    <cellStyle name="0_משקל בתא100_פירוט אגח תשואה מעל 10% _פירוט אגח תשואה מעל 10% " xfId="691"/>
    <cellStyle name="0_עסקאות שאושרו וטרם בוצעו  " xfId="692"/>
    <cellStyle name="0_עסקאות שאושרו וטרם בוצעו   2" xfId="693"/>
    <cellStyle name="0_עסקאות שאושרו וטרם בוצעו   2_דיווחים נוספים" xfId="694"/>
    <cellStyle name="0_עסקאות שאושרו וטרם בוצעו   2_דיווחים נוספים_1" xfId="695"/>
    <cellStyle name="0_עסקאות שאושרו וטרם בוצעו   2_דיווחים נוספים_פירוט אגח תשואה מעל 10% " xfId="696"/>
    <cellStyle name="0_עסקאות שאושרו וטרם בוצעו   2_פירוט אגח תשואה מעל 10% " xfId="697"/>
    <cellStyle name="0_עסקאות שאושרו וטרם בוצעו  _1" xfId="698"/>
    <cellStyle name="0_עסקאות שאושרו וטרם בוצעו  _1 2" xfId="699"/>
    <cellStyle name="0_עסקאות שאושרו וטרם בוצעו  _1 2_דיווחים נוספים" xfId="700"/>
    <cellStyle name="0_עסקאות שאושרו וטרם בוצעו  _1 2_דיווחים נוספים_1" xfId="701"/>
    <cellStyle name="0_עסקאות שאושרו וטרם בוצעו  _1 2_דיווחים נוספים_פירוט אגח תשואה מעל 10% " xfId="702"/>
    <cellStyle name="0_עסקאות שאושרו וטרם בוצעו  _1 2_פירוט אגח תשואה מעל 10% " xfId="703"/>
    <cellStyle name="0_עסקאות שאושרו וטרם בוצעו  _1_דיווחים נוספים" xfId="704"/>
    <cellStyle name="0_עסקאות שאושרו וטרם בוצעו  _1_פירוט אגח תשואה מעל 10% " xfId="705"/>
    <cellStyle name="0_עסקאות שאושרו וטרם בוצעו  _4.4." xfId="706"/>
    <cellStyle name="0_עסקאות שאושרו וטרם בוצעו  _4.4. 2" xfId="707"/>
    <cellStyle name="0_עסקאות שאושרו וטרם בוצעו  _4.4. 2_דיווחים נוספים" xfId="708"/>
    <cellStyle name="0_עסקאות שאושרו וטרם בוצעו  _4.4. 2_דיווחים נוספים_1" xfId="709"/>
    <cellStyle name="0_עסקאות שאושרו וטרם בוצעו  _4.4. 2_דיווחים נוספים_פירוט אגח תשואה מעל 10% " xfId="710"/>
    <cellStyle name="0_עסקאות שאושרו וטרם בוצעו  _4.4. 2_פירוט אגח תשואה מעל 10% " xfId="711"/>
    <cellStyle name="0_עסקאות שאושרו וטרם בוצעו  _4.4._דיווחים נוספים" xfId="712"/>
    <cellStyle name="0_עסקאות שאושרו וטרם בוצעו  _4.4._פירוט אגח תשואה מעל 10% " xfId="713"/>
    <cellStyle name="0_עסקאות שאושרו וטרם בוצעו  _דיווחים נוספים" xfId="714"/>
    <cellStyle name="0_עסקאות שאושרו וטרם בוצעו  _דיווחים נוספים_1" xfId="715"/>
    <cellStyle name="0_עסקאות שאושרו וטרם בוצעו  _דיווחים נוספים_פירוט אגח תשואה מעל 10% " xfId="716"/>
    <cellStyle name="0_עסקאות שאושרו וטרם בוצעו  _פירוט אגח תשואה מעל 10% " xfId="717"/>
    <cellStyle name="0_פירוט אגח תשואה מעל 10% " xfId="718"/>
    <cellStyle name="0_פירוט אגח תשואה מעל 10%  2" xfId="719"/>
    <cellStyle name="0_פירוט אגח תשואה מעל 10%  2_דיווחים נוספים" xfId="720"/>
    <cellStyle name="0_פירוט אגח תשואה מעל 10%  2_דיווחים נוספים_1" xfId="721"/>
    <cellStyle name="0_פירוט אגח תשואה מעל 10%  2_דיווחים נוספים_פירוט אגח תשואה מעל 10% " xfId="722"/>
    <cellStyle name="0_פירוט אגח תשואה מעל 10%  2_פירוט אגח תשואה מעל 10% " xfId="723"/>
    <cellStyle name="0_פירוט אגח תשואה מעל 10% _1" xfId="724"/>
    <cellStyle name="0_פירוט אגח תשואה מעל 10% _4.4." xfId="725"/>
    <cellStyle name="0_פירוט אגח תשואה מעל 10% _4.4. 2" xfId="726"/>
    <cellStyle name="0_פירוט אגח תשואה מעל 10% _4.4. 2_דיווחים נוספים" xfId="727"/>
    <cellStyle name="0_פירוט אגח תשואה מעל 10% _4.4. 2_דיווחים נוספים_1" xfId="728"/>
    <cellStyle name="0_פירוט אגח תשואה מעל 10% _4.4. 2_דיווחים נוספים_פירוט אגח תשואה מעל 10% " xfId="729"/>
    <cellStyle name="0_פירוט אגח תשואה מעל 10% _4.4. 2_פירוט אגח תשואה מעל 10% " xfId="730"/>
    <cellStyle name="0_פירוט אגח תשואה מעל 10% _4.4._דיווחים נוספים" xfId="731"/>
    <cellStyle name="0_פירוט אגח תשואה מעל 10% _4.4._פירוט אגח תשואה מעל 10% " xfId="732"/>
    <cellStyle name="0_פירוט אגח תשואה מעל 10% _דיווחים נוספים" xfId="733"/>
    <cellStyle name="0_פירוט אגח תשואה מעל 10% _דיווחים נוספים_1" xfId="734"/>
    <cellStyle name="0_פירוט אגח תשואה מעל 10% _דיווחים נוספים_פירוט אגח תשואה מעל 10% " xfId="735"/>
    <cellStyle name="0_פירוט אגח תשואה מעל 10% _פירוט אגח תשואה מעל 10% " xfId="736"/>
    <cellStyle name="1" xfId="737"/>
    <cellStyle name="1 2" xfId="738"/>
    <cellStyle name="1 2 2" xfId="739"/>
    <cellStyle name="1 2_דיווחים נוספים" xfId="740"/>
    <cellStyle name="1 3" xfId="741"/>
    <cellStyle name="1_4.4." xfId="742"/>
    <cellStyle name="1_4.4. 2" xfId="743"/>
    <cellStyle name="1_4.4. 2_דיווחים נוספים" xfId="744"/>
    <cellStyle name="1_4.4. 2_דיווחים נוספים_1" xfId="745"/>
    <cellStyle name="1_4.4. 2_דיווחים נוספים_פירוט אגח תשואה מעל 10% " xfId="746"/>
    <cellStyle name="1_4.4. 2_פירוט אגח תשואה מעל 10% " xfId="747"/>
    <cellStyle name="1_4.4._דיווחים נוספים" xfId="748"/>
    <cellStyle name="1_4.4._פירוט אגח תשואה מעל 10% " xfId="749"/>
    <cellStyle name="1_Anafim" xfId="750"/>
    <cellStyle name="1_Anafim 2" xfId="751"/>
    <cellStyle name="1_Anafim 2 2" xfId="752"/>
    <cellStyle name="1_Anafim 2 2_דיווחים נוספים" xfId="753"/>
    <cellStyle name="1_Anafim 2 2_דיווחים נוספים_1" xfId="754"/>
    <cellStyle name="1_Anafim 2 2_דיווחים נוספים_פירוט אגח תשואה מעל 10% " xfId="755"/>
    <cellStyle name="1_Anafim 2 2_פירוט אגח תשואה מעל 10% " xfId="756"/>
    <cellStyle name="1_Anafim 2_4.4." xfId="757"/>
    <cellStyle name="1_Anafim 2_4.4. 2" xfId="758"/>
    <cellStyle name="1_Anafim 2_4.4. 2_דיווחים נוספים" xfId="759"/>
    <cellStyle name="1_Anafim 2_4.4. 2_דיווחים נוספים_1" xfId="760"/>
    <cellStyle name="1_Anafim 2_4.4. 2_דיווחים נוספים_פירוט אגח תשואה מעל 10% " xfId="761"/>
    <cellStyle name="1_Anafim 2_4.4. 2_פירוט אגח תשואה מעל 10% " xfId="762"/>
    <cellStyle name="1_Anafim 2_4.4._דיווחים נוספים" xfId="763"/>
    <cellStyle name="1_Anafim 2_4.4._פירוט אגח תשואה מעל 10% " xfId="764"/>
    <cellStyle name="1_Anafim 2_דיווחים נוספים" xfId="765"/>
    <cellStyle name="1_Anafim 2_דיווחים נוספים 2" xfId="766"/>
    <cellStyle name="1_Anafim 2_דיווחים נוספים 2_דיווחים נוספים" xfId="767"/>
    <cellStyle name="1_Anafim 2_דיווחים נוספים 2_דיווחים נוספים_1" xfId="768"/>
    <cellStyle name="1_Anafim 2_דיווחים נוספים 2_דיווחים נוספים_פירוט אגח תשואה מעל 10% " xfId="769"/>
    <cellStyle name="1_Anafim 2_דיווחים נוספים 2_פירוט אגח תשואה מעל 10% " xfId="770"/>
    <cellStyle name="1_Anafim 2_דיווחים נוספים_1" xfId="771"/>
    <cellStyle name="1_Anafim 2_דיווחים נוספים_1 2" xfId="772"/>
    <cellStyle name="1_Anafim 2_דיווחים נוספים_1 2_דיווחים נוספים" xfId="773"/>
    <cellStyle name="1_Anafim 2_דיווחים נוספים_1 2_דיווחים נוספים_1" xfId="774"/>
    <cellStyle name="1_Anafim 2_דיווחים נוספים_1 2_דיווחים נוספים_פירוט אגח תשואה מעל 10% " xfId="775"/>
    <cellStyle name="1_Anafim 2_דיווחים נוספים_1 2_פירוט אגח תשואה מעל 10% " xfId="776"/>
    <cellStyle name="1_Anafim 2_דיווחים נוספים_1_4.4." xfId="777"/>
    <cellStyle name="1_Anafim 2_דיווחים נוספים_1_4.4. 2" xfId="778"/>
    <cellStyle name="1_Anafim 2_דיווחים נוספים_1_4.4. 2_דיווחים נוספים" xfId="779"/>
    <cellStyle name="1_Anafim 2_דיווחים נוספים_1_4.4. 2_דיווחים נוספים_1" xfId="780"/>
    <cellStyle name="1_Anafim 2_דיווחים נוספים_1_4.4. 2_דיווחים נוספים_פירוט אגח תשואה מעל 10% " xfId="781"/>
    <cellStyle name="1_Anafim 2_דיווחים נוספים_1_4.4. 2_פירוט אגח תשואה מעל 10% " xfId="782"/>
    <cellStyle name="1_Anafim 2_דיווחים נוספים_1_4.4._דיווחים נוספים" xfId="783"/>
    <cellStyle name="1_Anafim 2_דיווחים נוספים_1_4.4._פירוט אגח תשואה מעל 10% " xfId="784"/>
    <cellStyle name="1_Anafim 2_דיווחים נוספים_1_דיווחים נוספים" xfId="785"/>
    <cellStyle name="1_Anafim 2_דיווחים נוספים_1_פירוט אגח תשואה מעל 10% " xfId="786"/>
    <cellStyle name="1_Anafim 2_דיווחים נוספים_2" xfId="787"/>
    <cellStyle name="1_Anafim 2_דיווחים נוספים_4.4." xfId="788"/>
    <cellStyle name="1_Anafim 2_דיווחים נוספים_4.4. 2" xfId="789"/>
    <cellStyle name="1_Anafim 2_דיווחים נוספים_4.4. 2_דיווחים נוספים" xfId="790"/>
    <cellStyle name="1_Anafim 2_דיווחים נוספים_4.4. 2_דיווחים נוספים_1" xfId="791"/>
    <cellStyle name="1_Anafim 2_דיווחים נוספים_4.4. 2_דיווחים נוספים_פירוט אגח תשואה מעל 10% " xfId="792"/>
    <cellStyle name="1_Anafim 2_דיווחים נוספים_4.4. 2_פירוט אגח תשואה מעל 10% " xfId="793"/>
    <cellStyle name="1_Anafim 2_דיווחים נוספים_4.4._דיווחים נוספים" xfId="794"/>
    <cellStyle name="1_Anafim 2_דיווחים נוספים_4.4._פירוט אגח תשואה מעל 10% " xfId="795"/>
    <cellStyle name="1_Anafim 2_דיווחים נוספים_דיווחים נוספים" xfId="796"/>
    <cellStyle name="1_Anafim 2_דיווחים נוספים_דיווחים נוספים 2" xfId="797"/>
    <cellStyle name="1_Anafim 2_דיווחים נוספים_דיווחים נוספים 2_דיווחים נוספים" xfId="798"/>
    <cellStyle name="1_Anafim 2_דיווחים נוספים_דיווחים נוספים 2_דיווחים נוספים_1" xfId="799"/>
    <cellStyle name="1_Anafim 2_דיווחים נוספים_דיווחים נוספים 2_דיווחים נוספים_פירוט אגח תשואה מעל 10% " xfId="800"/>
    <cellStyle name="1_Anafim 2_דיווחים נוספים_דיווחים נוספים 2_פירוט אגח תשואה מעל 10% " xfId="801"/>
    <cellStyle name="1_Anafim 2_דיווחים נוספים_דיווחים נוספים_1" xfId="802"/>
    <cellStyle name="1_Anafim 2_דיווחים נוספים_דיווחים נוספים_4.4." xfId="803"/>
    <cellStyle name="1_Anafim 2_דיווחים נוספים_דיווחים נוספים_4.4. 2" xfId="804"/>
    <cellStyle name="1_Anafim 2_דיווחים נוספים_דיווחים נוספים_4.4. 2_דיווחים נוספים" xfId="805"/>
    <cellStyle name="1_Anafim 2_דיווחים נוספים_דיווחים נוספים_4.4. 2_דיווחים נוספים_1" xfId="806"/>
    <cellStyle name="1_Anafim 2_דיווחים נוספים_דיווחים נוספים_4.4. 2_דיווחים נוספים_פירוט אגח תשואה מעל 10% " xfId="807"/>
    <cellStyle name="1_Anafim 2_דיווחים נוספים_דיווחים נוספים_4.4. 2_פירוט אגח תשואה מעל 10% " xfId="808"/>
    <cellStyle name="1_Anafim 2_דיווחים נוספים_דיווחים נוספים_4.4._דיווחים נוספים" xfId="809"/>
    <cellStyle name="1_Anafim 2_דיווחים נוספים_דיווחים נוספים_4.4._פירוט אגח תשואה מעל 10% " xfId="810"/>
    <cellStyle name="1_Anafim 2_דיווחים נוספים_דיווחים נוספים_דיווחים נוספים" xfId="811"/>
    <cellStyle name="1_Anafim 2_דיווחים נוספים_דיווחים נוספים_פירוט אגח תשואה מעל 10% " xfId="812"/>
    <cellStyle name="1_Anafim 2_דיווחים נוספים_פירוט אגח תשואה מעל 10% " xfId="813"/>
    <cellStyle name="1_Anafim 2_עסקאות שאושרו וטרם בוצעו  " xfId="814"/>
    <cellStyle name="1_Anafim 2_עסקאות שאושרו וטרם בוצעו   2" xfId="815"/>
    <cellStyle name="1_Anafim 2_עסקאות שאושרו וטרם בוצעו   2_דיווחים נוספים" xfId="816"/>
    <cellStyle name="1_Anafim 2_עסקאות שאושרו וטרם בוצעו   2_דיווחים נוספים_1" xfId="817"/>
    <cellStyle name="1_Anafim 2_עסקאות שאושרו וטרם בוצעו   2_דיווחים נוספים_פירוט אגח תשואה מעל 10% " xfId="818"/>
    <cellStyle name="1_Anafim 2_עסקאות שאושרו וטרם בוצעו   2_פירוט אגח תשואה מעל 10% " xfId="819"/>
    <cellStyle name="1_Anafim 2_עסקאות שאושרו וטרם בוצעו  _דיווחים נוספים" xfId="820"/>
    <cellStyle name="1_Anafim 2_עסקאות שאושרו וטרם בוצעו  _פירוט אגח תשואה מעל 10% " xfId="821"/>
    <cellStyle name="1_Anafim 2_פירוט אגח תשואה מעל 10% " xfId="822"/>
    <cellStyle name="1_Anafim 2_פירוט אגח תשואה מעל 10%  2" xfId="823"/>
    <cellStyle name="1_Anafim 2_פירוט אגח תשואה מעל 10%  2_דיווחים נוספים" xfId="824"/>
    <cellStyle name="1_Anafim 2_פירוט אגח תשואה מעל 10%  2_דיווחים נוספים_1" xfId="825"/>
    <cellStyle name="1_Anafim 2_פירוט אגח תשואה מעל 10%  2_דיווחים נוספים_פירוט אגח תשואה מעל 10% " xfId="826"/>
    <cellStyle name="1_Anafim 2_פירוט אגח תשואה מעל 10%  2_פירוט אגח תשואה מעל 10% " xfId="827"/>
    <cellStyle name="1_Anafim 2_פירוט אגח תשואה מעל 10% _1" xfId="828"/>
    <cellStyle name="1_Anafim 2_פירוט אגח תשואה מעל 10% _4.4." xfId="829"/>
    <cellStyle name="1_Anafim 2_פירוט אגח תשואה מעל 10% _4.4. 2" xfId="830"/>
    <cellStyle name="1_Anafim 2_פירוט אגח תשואה מעל 10% _4.4. 2_דיווחים נוספים" xfId="831"/>
    <cellStyle name="1_Anafim 2_פירוט אגח תשואה מעל 10% _4.4. 2_דיווחים נוספים_1" xfId="832"/>
    <cellStyle name="1_Anafim 2_פירוט אגח תשואה מעל 10% _4.4. 2_דיווחים נוספים_פירוט אגח תשואה מעל 10% " xfId="833"/>
    <cellStyle name="1_Anafim 2_פירוט אגח תשואה מעל 10% _4.4. 2_פירוט אגח תשואה מעל 10% " xfId="834"/>
    <cellStyle name="1_Anafim 2_פירוט אגח תשואה מעל 10% _4.4._דיווחים נוספים" xfId="835"/>
    <cellStyle name="1_Anafim 2_פירוט אגח תשואה מעל 10% _4.4._פירוט אגח תשואה מעל 10% " xfId="836"/>
    <cellStyle name="1_Anafim 2_פירוט אגח תשואה מעל 10% _דיווחים נוספים" xfId="837"/>
    <cellStyle name="1_Anafim 2_פירוט אגח תשואה מעל 10% _דיווחים נוספים_1" xfId="838"/>
    <cellStyle name="1_Anafim 2_פירוט אגח תשואה מעל 10% _דיווחים נוספים_פירוט אגח תשואה מעל 10% " xfId="839"/>
    <cellStyle name="1_Anafim 2_פירוט אגח תשואה מעל 10% _פירוט אגח תשואה מעל 10% " xfId="840"/>
    <cellStyle name="1_Anafim 3" xfId="841"/>
    <cellStyle name="1_Anafim 3_דיווחים נוספים" xfId="842"/>
    <cellStyle name="1_Anafim 3_דיווחים נוספים_1" xfId="843"/>
    <cellStyle name="1_Anafim 3_דיווחים נוספים_פירוט אגח תשואה מעל 10% " xfId="844"/>
    <cellStyle name="1_Anafim 3_פירוט אגח תשואה מעל 10% " xfId="845"/>
    <cellStyle name="1_Anafim_4.4." xfId="846"/>
    <cellStyle name="1_Anafim_4.4. 2" xfId="847"/>
    <cellStyle name="1_Anafim_4.4. 2_דיווחים נוספים" xfId="848"/>
    <cellStyle name="1_Anafim_4.4. 2_דיווחים נוספים_1" xfId="849"/>
    <cellStyle name="1_Anafim_4.4. 2_דיווחים נוספים_פירוט אגח תשואה מעל 10% " xfId="850"/>
    <cellStyle name="1_Anafim_4.4. 2_פירוט אגח תשואה מעל 10% " xfId="851"/>
    <cellStyle name="1_Anafim_4.4._דיווחים נוספים" xfId="852"/>
    <cellStyle name="1_Anafim_4.4._פירוט אגח תשואה מעל 10% " xfId="853"/>
    <cellStyle name="1_Anafim_דיווחים נוספים" xfId="854"/>
    <cellStyle name="1_Anafim_דיווחים נוספים 2" xfId="855"/>
    <cellStyle name="1_Anafim_דיווחים נוספים 2_דיווחים נוספים" xfId="856"/>
    <cellStyle name="1_Anafim_דיווחים נוספים 2_דיווחים נוספים_1" xfId="857"/>
    <cellStyle name="1_Anafim_דיווחים נוספים 2_דיווחים נוספים_פירוט אגח תשואה מעל 10% " xfId="858"/>
    <cellStyle name="1_Anafim_דיווחים נוספים 2_פירוט אגח תשואה מעל 10% " xfId="859"/>
    <cellStyle name="1_Anafim_דיווחים נוספים_1" xfId="860"/>
    <cellStyle name="1_Anafim_דיווחים נוספים_1 2" xfId="861"/>
    <cellStyle name="1_Anafim_דיווחים נוספים_1 2_דיווחים נוספים" xfId="862"/>
    <cellStyle name="1_Anafim_דיווחים נוספים_1 2_דיווחים נוספים_1" xfId="863"/>
    <cellStyle name="1_Anafim_דיווחים נוספים_1 2_דיווחים נוספים_פירוט אגח תשואה מעל 10% " xfId="864"/>
    <cellStyle name="1_Anafim_דיווחים נוספים_1 2_פירוט אגח תשואה מעל 10% " xfId="865"/>
    <cellStyle name="1_Anafim_דיווחים נוספים_1_4.4." xfId="866"/>
    <cellStyle name="1_Anafim_דיווחים נוספים_1_4.4. 2" xfId="867"/>
    <cellStyle name="1_Anafim_דיווחים נוספים_1_4.4. 2_דיווחים נוספים" xfId="868"/>
    <cellStyle name="1_Anafim_דיווחים נוספים_1_4.4. 2_דיווחים נוספים_1" xfId="869"/>
    <cellStyle name="1_Anafim_דיווחים נוספים_1_4.4. 2_דיווחים נוספים_פירוט אגח תשואה מעל 10% " xfId="870"/>
    <cellStyle name="1_Anafim_דיווחים נוספים_1_4.4. 2_פירוט אגח תשואה מעל 10% " xfId="871"/>
    <cellStyle name="1_Anafim_דיווחים נוספים_1_4.4._דיווחים נוספים" xfId="872"/>
    <cellStyle name="1_Anafim_דיווחים נוספים_1_4.4._פירוט אגח תשואה מעל 10% " xfId="873"/>
    <cellStyle name="1_Anafim_דיווחים נוספים_1_דיווחים נוספים" xfId="874"/>
    <cellStyle name="1_Anafim_דיווחים נוספים_1_דיווחים נוספים 2" xfId="875"/>
    <cellStyle name="1_Anafim_דיווחים נוספים_1_דיווחים נוספים 2_דיווחים נוספים" xfId="876"/>
    <cellStyle name="1_Anafim_דיווחים נוספים_1_דיווחים נוספים 2_דיווחים נוספים_1" xfId="877"/>
    <cellStyle name="1_Anafim_דיווחים נוספים_1_דיווחים נוספים 2_דיווחים נוספים_פירוט אגח תשואה מעל 10% " xfId="878"/>
    <cellStyle name="1_Anafim_דיווחים נוספים_1_דיווחים נוספים 2_פירוט אגח תשואה מעל 10% " xfId="879"/>
    <cellStyle name="1_Anafim_דיווחים נוספים_1_דיווחים נוספים_1" xfId="880"/>
    <cellStyle name="1_Anafim_דיווחים נוספים_1_דיווחים נוספים_4.4." xfId="881"/>
    <cellStyle name="1_Anafim_דיווחים נוספים_1_דיווחים נוספים_4.4. 2" xfId="882"/>
    <cellStyle name="1_Anafim_דיווחים נוספים_1_דיווחים נוספים_4.4. 2_דיווחים נוספים" xfId="883"/>
    <cellStyle name="1_Anafim_דיווחים נוספים_1_דיווחים נוספים_4.4. 2_דיווחים נוספים_1" xfId="884"/>
    <cellStyle name="1_Anafim_דיווחים נוספים_1_דיווחים נוספים_4.4. 2_דיווחים נוספים_פירוט אגח תשואה מעל 10% " xfId="885"/>
    <cellStyle name="1_Anafim_דיווחים נוספים_1_דיווחים נוספים_4.4. 2_פירוט אגח תשואה מעל 10% " xfId="886"/>
    <cellStyle name="1_Anafim_דיווחים נוספים_1_דיווחים נוספים_4.4._דיווחים נוספים" xfId="887"/>
    <cellStyle name="1_Anafim_דיווחים נוספים_1_דיווחים נוספים_4.4._פירוט אגח תשואה מעל 10% " xfId="888"/>
    <cellStyle name="1_Anafim_דיווחים נוספים_1_דיווחים נוספים_דיווחים נוספים" xfId="889"/>
    <cellStyle name="1_Anafim_דיווחים נוספים_1_דיווחים נוספים_פירוט אגח תשואה מעל 10% " xfId="890"/>
    <cellStyle name="1_Anafim_דיווחים נוספים_1_פירוט אגח תשואה מעל 10% " xfId="891"/>
    <cellStyle name="1_Anafim_דיווחים נוספים_2" xfId="892"/>
    <cellStyle name="1_Anafim_דיווחים נוספים_2 2" xfId="893"/>
    <cellStyle name="1_Anafim_דיווחים נוספים_2 2_דיווחים נוספים" xfId="894"/>
    <cellStyle name="1_Anafim_דיווחים נוספים_2 2_דיווחים נוספים_1" xfId="895"/>
    <cellStyle name="1_Anafim_דיווחים נוספים_2 2_דיווחים נוספים_פירוט אגח תשואה מעל 10% " xfId="896"/>
    <cellStyle name="1_Anafim_דיווחים נוספים_2 2_פירוט אגח תשואה מעל 10% " xfId="897"/>
    <cellStyle name="1_Anafim_דיווחים נוספים_2_4.4." xfId="898"/>
    <cellStyle name="1_Anafim_דיווחים נוספים_2_4.4. 2" xfId="899"/>
    <cellStyle name="1_Anafim_דיווחים נוספים_2_4.4. 2_דיווחים נוספים" xfId="900"/>
    <cellStyle name="1_Anafim_דיווחים נוספים_2_4.4. 2_דיווחים נוספים_1" xfId="901"/>
    <cellStyle name="1_Anafim_דיווחים נוספים_2_4.4. 2_דיווחים נוספים_פירוט אגח תשואה מעל 10% " xfId="902"/>
    <cellStyle name="1_Anafim_דיווחים נוספים_2_4.4. 2_פירוט אגח תשואה מעל 10% " xfId="903"/>
    <cellStyle name="1_Anafim_דיווחים נוספים_2_4.4._דיווחים נוספים" xfId="904"/>
    <cellStyle name="1_Anafim_דיווחים נוספים_2_4.4._פירוט אגח תשואה מעל 10% " xfId="905"/>
    <cellStyle name="1_Anafim_דיווחים נוספים_2_דיווחים נוספים" xfId="906"/>
    <cellStyle name="1_Anafim_דיווחים נוספים_2_פירוט אגח תשואה מעל 10% " xfId="907"/>
    <cellStyle name="1_Anafim_דיווחים נוספים_3" xfId="908"/>
    <cellStyle name="1_Anafim_דיווחים נוספים_4.4." xfId="909"/>
    <cellStyle name="1_Anafim_דיווחים נוספים_4.4. 2" xfId="910"/>
    <cellStyle name="1_Anafim_דיווחים נוספים_4.4. 2_דיווחים נוספים" xfId="911"/>
    <cellStyle name="1_Anafim_דיווחים נוספים_4.4. 2_דיווחים נוספים_1" xfId="912"/>
    <cellStyle name="1_Anafim_דיווחים נוספים_4.4. 2_דיווחים נוספים_פירוט אגח תשואה מעל 10% " xfId="913"/>
    <cellStyle name="1_Anafim_דיווחים נוספים_4.4. 2_פירוט אגח תשואה מעל 10% " xfId="914"/>
    <cellStyle name="1_Anafim_דיווחים נוספים_4.4._דיווחים נוספים" xfId="915"/>
    <cellStyle name="1_Anafim_דיווחים נוספים_4.4._פירוט אגח תשואה מעל 10% " xfId="916"/>
    <cellStyle name="1_Anafim_דיווחים נוספים_דיווחים נוספים" xfId="917"/>
    <cellStyle name="1_Anafim_דיווחים נוספים_דיווחים נוספים 2" xfId="918"/>
    <cellStyle name="1_Anafim_דיווחים נוספים_דיווחים נוספים 2_דיווחים נוספים" xfId="919"/>
    <cellStyle name="1_Anafim_דיווחים נוספים_דיווחים נוספים 2_דיווחים נוספים_1" xfId="920"/>
    <cellStyle name="1_Anafim_דיווחים נוספים_דיווחים נוספים 2_דיווחים נוספים_פירוט אגח תשואה מעל 10% " xfId="921"/>
    <cellStyle name="1_Anafim_דיווחים נוספים_דיווחים נוספים 2_פירוט אגח תשואה מעל 10% " xfId="922"/>
    <cellStyle name="1_Anafim_דיווחים נוספים_דיווחים נוספים_1" xfId="923"/>
    <cellStyle name="1_Anafim_דיווחים נוספים_דיווחים נוספים_4.4." xfId="924"/>
    <cellStyle name="1_Anafim_דיווחים נוספים_דיווחים נוספים_4.4. 2" xfId="925"/>
    <cellStyle name="1_Anafim_דיווחים נוספים_דיווחים נוספים_4.4. 2_דיווחים נוספים" xfId="926"/>
    <cellStyle name="1_Anafim_דיווחים נוספים_דיווחים נוספים_4.4. 2_דיווחים נוספים_1" xfId="927"/>
    <cellStyle name="1_Anafim_דיווחים נוספים_דיווחים נוספים_4.4. 2_דיווחים נוספים_פירוט אגח תשואה מעל 10% " xfId="928"/>
    <cellStyle name="1_Anafim_דיווחים נוספים_דיווחים נוספים_4.4. 2_פירוט אגח תשואה מעל 10% " xfId="929"/>
    <cellStyle name="1_Anafim_דיווחים נוספים_דיווחים נוספים_4.4._דיווחים נוספים" xfId="930"/>
    <cellStyle name="1_Anafim_דיווחים נוספים_דיווחים נוספים_4.4._פירוט אגח תשואה מעל 10% " xfId="931"/>
    <cellStyle name="1_Anafim_דיווחים נוספים_דיווחים נוספים_דיווחים נוספים" xfId="932"/>
    <cellStyle name="1_Anafim_דיווחים נוספים_דיווחים נוספים_פירוט אגח תשואה מעל 10% " xfId="933"/>
    <cellStyle name="1_Anafim_דיווחים נוספים_פירוט אגח תשואה מעל 10% " xfId="934"/>
    <cellStyle name="1_Anafim_הערות" xfId="935"/>
    <cellStyle name="1_Anafim_הערות 2" xfId="936"/>
    <cellStyle name="1_Anafim_הערות 2_דיווחים נוספים" xfId="937"/>
    <cellStyle name="1_Anafim_הערות 2_דיווחים נוספים_1" xfId="938"/>
    <cellStyle name="1_Anafim_הערות 2_דיווחים נוספים_פירוט אגח תשואה מעל 10% " xfId="939"/>
    <cellStyle name="1_Anafim_הערות 2_פירוט אגח תשואה מעל 10% " xfId="940"/>
    <cellStyle name="1_Anafim_הערות_4.4." xfId="941"/>
    <cellStyle name="1_Anafim_הערות_4.4. 2" xfId="942"/>
    <cellStyle name="1_Anafim_הערות_4.4. 2_דיווחים נוספים" xfId="943"/>
    <cellStyle name="1_Anafim_הערות_4.4. 2_דיווחים נוספים_1" xfId="944"/>
    <cellStyle name="1_Anafim_הערות_4.4. 2_דיווחים נוספים_פירוט אגח תשואה מעל 10% " xfId="945"/>
    <cellStyle name="1_Anafim_הערות_4.4. 2_פירוט אגח תשואה מעל 10% " xfId="946"/>
    <cellStyle name="1_Anafim_הערות_4.4._דיווחים נוספים" xfId="947"/>
    <cellStyle name="1_Anafim_הערות_4.4._פירוט אגח תשואה מעל 10% " xfId="948"/>
    <cellStyle name="1_Anafim_הערות_דיווחים נוספים" xfId="949"/>
    <cellStyle name="1_Anafim_הערות_דיווחים נוספים_1" xfId="950"/>
    <cellStyle name="1_Anafim_הערות_דיווחים נוספים_פירוט אגח תשואה מעל 10% " xfId="951"/>
    <cellStyle name="1_Anafim_הערות_פירוט אגח תשואה מעל 10% " xfId="952"/>
    <cellStyle name="1_Anafim_יתרת מסגרות אשראי לניצול " xfId="953"/>
    <cellStyle name="1_Anafim_יתרת מסגרות אשראי לניצול  2" xfId="954"/>
    <cellStyle name="1_Anafim_יתרת מסגרות אשראי לניצול  2_דיווחים נוספים" xfId="955"/>
    <cellStyle name="1_Anafim_יתרת מסגרות אשראי לניצול  2_דיווחים נוספים_1" xfId="956"/>
    <cellStyle name="1_Anafim_יתרת מסגרות אשראי לניצול  2_דיווחים נוספים_פירוט אגח תשואה מעל 10% " xfId="957"/>
    <cellStyle name="1_Anafim_יתרת מסגרות אשראי לניצול  2_פירוט אגח תשואה מעל 10% " xfId="958"/>
    <cellStyle name="1_Anafim_יתרת מסגרות אשראי לניצול _4.4." xfId="959"/>
    <cellStyle name="1_Anafim_יתרת מסגרות אשראי לניצול _4.4. 2" xfId="960"/>
    <cellStyle name="1_Anafim_יתרת מסגרות אשראי לניצול _4.4. 2_דיווחים נוספים" xfId="961"/>
    <cellStyle name="1_Anafim_יתרת מסגרות אשראי לניצול _4.4. 2_דיווחים נוספים_1" xfId="962"/>
    <cellStyle name="1_Anafim_יתרת מסגרות אשראי לניצול _4.4. 2_דיווחים נוספים_פירוט אגח תשואה מעל 10% " xfId="963"/>
    <cellStyle name="1_Anafim_יתרת מסגרות אשראי לניצול _4.4. 2_פירוט אגח תשואה מעל 10% " xfId="964"/>
    <cellStyle name="1_Anafim_יתרת מסגרות אשראי לניצול _4.4._דיווחים נוספים" xfId="965"/>
    <cellStyle name="1_Anafim_יתרת מסגרות אשראי לניצול _4.4._פירוט אגח תשואה מעל 10% " xfId="966"/>
    <cellStyle name="1_Anafim_יתרת מסגרות אשראי לניצול _דיווחים נוספים" xfId="967"/>
    <cellStyle name="1_Anafim_יתרת מסגרות אשראי לניצול _דיווחים נוספים_1" xfId="968"/>
    <cellStyle name="1_Anafim_יתרת מסגרות אשראי לניצול _דיווחים נוספים_פירוט אגח תשואה מעל 10% " xfId="969"/>
    <cellStyle name="1_Anafim_יתרת מסגרות אשראי לניצול _פירוט אגח תשואה מעל 10% " xfId="970"/>
    <cellStyle name="1_Anafim_עסקאות שאושרו וטרם בוצעו  " xfId="971"/>
    <cellStyle name="1_Anafim_עסקאות שאושרו וטרם בוצעו   2" xfId="972"/>
    <cellStyle name="1_Anafim_עסקאות שאושרו וטרם בוצעו   2_דיווחים נוספים" xfId="973"/>
    <cellStyle name="1_Anafim_עסקאות שאושרו וטרם בוצעו   2_דיווחים נוספים_1" xfId="974"/>
    <cellStyle name="1_Anafim_עסקאות שאושרו וטרם בוצעו   2_דיווחים נוספים_פירוט אגח תשואה מעל 10% " xfId="975"/>
    <cellStyle name="1_Anafim_עסקאות שאושרו וטרם בוצעו   2_פירוט אגח תשואה מעל 10% " xfId="976"/>
    <cellStyle name="1_Anafim_עסקאות שאושרו וטרם בוצעו  _1" xfId="977"/>
    <cellStyle name="1_Anafim_עסקאות שאושרו וטרם בוצעו  _1 2" xfId="978"/>
    <cellStyle name="1_Anafim_עסקאות שאושרו וטרם בוצעו  _1 2_דיווחים נוספים" xfId="979"/>
    <cellStyle name="1_Anafim_עסקאות שאושרו וטרם בוצעו  _1 2_דיווחים נוספים_1" xfId="980"/>
    <cellStyle name="1_Anafim_עסקאות שאושרו וטרם בוצעו  _1 2_דיווחים נוספים_פירוט אגח תשואה מעל 10% " xfId="981"/>
    <cellStyle name="1_Anafim_עסקאות שאושרו וטרם בוצעו  _1 2_פירוט אגח תשואה מעל 10% " xfId="982"/>
    <cellStyle name="1_Anafim_עסקאות שאושרו וטרם בוצעו  _1_דיווחים נוספים" xfId="983"/>
    <cellStyle name="1_Anafim_עסקאות שאושרו וטרם בוצעו  _1_פירוט אגח תשואה מעל 10% " xfId="984"/>
    <cellStyle name="1_Anafim_עסקאות שאושרו וטרם בוצעו  _4.4." xfId="985"/>
    <cellStyle name="1_Anafim_עסקאות שאושרו וטרם בוצעו  _4.4. 2" xfId="986"/>
    <cellStyle name="1_Anafim_עסקאות שאושרו וטרם בוצעו  _4.4. 2_דיווחים נוספים" xfId="987"/>
    <cellStyle name="1_Anafim_עסקאות שאושרו וטרם בוצעו  _4.4. 2_דיווחים נוספים_1" xfId="988"/>
    <cellStyle name="1_Anafim_עסקאות שאושרו וטרם בוצעו  _4.4. 2_דיווחים נוספים_פירוט אגח תשואה מעל 10% " xfId="989"/>
    <cellStyle name="1_Anafim_עסקאות שאושרו וטרם בוצעו  _4.4. 2_פירוט אגח תשואה מעל 10% " xfId="990"/>
    <cellStyle name="1_Anafim_עסקאות שאושרו וטרם בוצעו  _4.4._דיווחים נוספים" xfId="991"/>
    <cellStyle name="1_Anafim_עסקאות שאושרו וטרם בוצעו  _4.4._פירוט אגח תשואה מעל 10% " xfId="992"/>
    <cellStyle name="1_Anafim_עסקאות שאושרו וטרם בוצעו  _דיווחים נוספים" xfId="993"/>
    <cellStyle name="1_Anafim_עסקאות שאושרו וטרם בוצעו  _דיווחים נוספים_1" xfId="994"/>
    <cellStyle name="1_Anafim_עסקאות שאושרו וטרם בוצעו  _דיווחים נוספים_פירוט אגח תשואה מעל 10% " xfId="995"/>
    <cellStyle name="1_Anafim_עסקאות שאושרו וטרם בוצעו  _פירוט אגח תשואה מעל 10% " xfId="996"/>
    <cellStyle name="1_Anafim_פירוט אגח תשואה מעל 10% " xfId="997"/>
    <cellStyle name="1_Anafim_פירוט אגח תשואה מעל 10%  2" xfId="998"/>
    <cellStyle name="1_Anafim_פירוט אגח תשואה מעל 10%  2_דיווחים נוספים" xfId="999"/>
    <cellStyle name="1_Anafim_פירוט אגח תשואה מעל 10%  2_דיווחים נוספים_1" xfId="1000"/>
    <cellStyle name="1_Anafim_פירוט אגח תשואה מעל 10%  2_דיווחים נוספים_פירוט אגח תשואה מעל 10% " xfId="1001"/>
    <cellStyle name="1_Anafim_פירוט אגח תשואה מעל 10%  2_פירוט אגח תשואה מעל 10% " xfId="1002"/>
    <cellStyle name="1_Anafim_פירוט אגח תשואה מעל 10% _1" xfId="1003"/>
    <cellStyle name="1_Anafim_פירוט אגח תשואה מעל 10% _4.4." xfId="1004"/>
    <cellStyle name="1_Anafim_פירוט אגח תשואה מעל 10% _4.4. 2" xfId="1005"/>
    <cellStyle name="1_Anafim_פירוט אגח תשואה מעל 10% _4.4. 2_דיווחים נוספים" xfId="1006"/>
    <cellStyle name="1_Anafim_פירוט אגח תשואה מעל 10% _4.4. 2_דיווחים נוספים_1" xfId="1007"/>
    <cellStyle name="1_Anafim_פירוט אגח תשואה מעל 10% _4.4. 2_דיווחים נוספים_פירוט אגח תשואה מעל 10% " xfId="1008"/>
    <cellStyle name="1_Anafim_פירוט אגח תשואה מעל 10% _4.4. 2_פירוט אגח תשואה מעל 10% " xfId="1009"/>
    <cellStyle name="1_Anafim_פירוט אגח תשואה מעל 10% _4.4._דיווחים נוספים" xfId="1010"/>
    <cellStyle name="1_Anafim_פירוט אגח תשואה מעל 10% _4.4._פירוט אגח תשואה מעל 10% " xfId="1011"/>
    <cellStyle name="1_Anafim_פירוט אגח תשואה מעל 10% _דיווחים נוספים" xfId="1012"/>
    <cellStyle name="1_Anafim_פירוט אגח תשואה מעל 10% _דיווחים נוספים_1" xfId="1013"/>
    <cellStyle name="1_Anafim_פירוט אגח תשואה מעל 10% _דיווחים נוספים_פירוט אגח תשואה מעל 10% " xfId="1014"/>
    <cellStyle name="1_Anafim_פירוט אגח תשואה מעל 10% _פירוט אגח תשואה מעל 10% " xfId="1015"/>
    <cellStyle name="1_אחזקות בעלי ענין -DATA - ערכים" xfId="14648"/>
    <cellStyle name="1_דיווחים נוספים" xfId="1016"/>
    <cellStyle name="1_דיווחים נוספים 2" xfId="1017"/>
    <cellStyle name="1_דיווחים נוספים 2_דיווחים נוספים" xfId="1018"/>
    <cellStyle name="1_דיווחים נוספים 2_דיווחים נוספים_1" xfId="1019"/>
    <cellStyle name="1_דיווחים נוספים 2_דיווחים נוספים_פירוט אגח תשואה מעל 10% " xfId="1020"/>
    <cellStyle name="1_דיווחים נוספים 2_פירוט אגח תשואה מעל 10% " xfId="1021"/>
    <cellStyle name="1_דיווחים נוספים_1" xfId="1022"/>
    <cellStyle name="1_דיווחים נוספים_1 2" xfId="1023"/>
    <cellStyle name="1_דיווחים נוספים_1 2_דיווחים נוספים" xfId="1024"/>
    <cellStyle name="1_דיווחים נוספים_1 2_דיווחים נוספים_1" xfId="1025"/>
    <cellStyle name="1_דיווחים נוספים_1 2_דיווחים נוספים_פירוט אגח תשואה מעל 10% " xfId="1026"/>
    <cellStyle name="1_דיווחים נוספים_1 2_פירוט אגח תשואה מעל 10% " xfId="1027"/>
    <cellStyle name="1_דיווחים נוספים_1_4.4." xfId="1028"/>
    <cellStyle name="1_דיווחים נוספים_1_4.4. 2" xfId="1029"/>
    <cellStyle name="1_דיווחים נוספים_1_4.4. 2_דיווחים נוספים" xfId="1030"/>
    <cellStyle name="1_דיווחים נוספים_1_4.4. 2_דיווחים נוספים_1" xfId="1031"/>
    <cellStyle name="1_דיווחים נוספים_1_4.4. 2_דיווחים נוספים_פירוט אגח תשואה מעל 10% " xfId="1032"/>
    <cellStyle name="1_דיווחים נוספים_1_4.4. 2_פירוט אגח תשואה מעל 10% " xfId="1033"/>
    <cellStyle name="1_דיווחים נוספים_1_4.4._דיווחים נוספים" xfId="1034"/>
    <cellStyle name="1_דיווחים נוספים_1_4.4._פירוט אגח תשואה מעל 10% " xfId="1035"/>
    <cellStyle name="1_דיווחים נוספים_1_דיווחים נוספים" xfId="1036"/>
    <cellStyle name="1_דיווחים נוספים_1_דיווחים נוספים 2" xfId="1037"/>
    <cellStyle name="1_דיווחים נוספים_1_דיווחים נוספים 2_דיווחים נוספים" xfId="1038"/>
    <cellStyle name="1_דיווחים נוספים_1_דיווחים נוספים 2_דיווחים נוספים_1" xfId="1039"/>
    <cellStyle name="1_דיווחים נוספים_1_דיווחים נוספים 2_דיווחים נוספים_פירוט אגח תשואה מעל 10% " xfId="1040"/>
    <cellStyle name="1_דיווחים נוספים_1_דיווחים נוספים 2_פירוט אגח תשואה מעל 10% " xfId="1041"/>
    <cellStyle name="1_דיווחים נוספים_1_דיווחים נוספים_1" xfId="1042"/>
    <cellStyle name="1_דיווחים נוספים_1_דיווחים נוספים_4.4." xfId="1043"/>
    <cellStyle name="1_דיווחים נוספים_1_דיווחים נוספים_4.4. 2" xfId="1044"/>
    <cellStyle name="1_דיווחים נוספים_1_דיווחים נוספים_4.4. 2_דיווחים נוספים" xfId="1045"/>
    <cellStyle name="1_דיווחים נוספים_1_דיווחים נוספים_4.4. 2_דיווחים נוספים_1" xfId="1046"/>
    <cellStyle name="1_דיווחים נוספים_1_דיווחים נוספים_4.4. 2_דיווחים נוספים_פירוט אגח תשואה מעל 10% " xfId="1047"/>
    <cellStyle name="1_דיווחים נוספים_1_דיווחים נוספים_4.4. 2_פירוט אגח תשואה מעל 10% " xfId="1048"/>
    <cellStyle name="1_דיווחים נוספים_1_דיווחים נוספים_4.4._דיווחים נוספים" xfId="1049"/>
    <cellStyle name="1_דיווחים נוספים_1_דיווחים נוספים_4.4._פירוט אגח תשואה מעל 10% " xfId="1050"/>
    <cellStyle name="1_דיווחים נוספים_1_דיווחים נוספים_דיווחים נוספים" xfId="1051"/>
    <cellStyle name="1_דיווחים נוספים_1_דיווחים נוספים_פירוט אגח תשואה מעל 10% " xfId="1052"/>
    <cellStyle name="1_דיווחים נוספים_1_פירוט אגח תשואה מעל 10% " xfId="1053"/>
    <cellStyle name="1_דיווחים נוספים_2" xfId="1054"/>
    <cellStyle name="1_דיווחים נוספים_2 2" xfId="1055"/>
    <cellStyle name="1_דיווחים נוספים_2 2_דיווחים נוספים" xfId="1056"/>
    <cellStyle name="1_דיווחים נוספים_2 2_דיווחים נוספים_1" xfId="1057"/>
    <cellStyle name="1_דיווחים נוספים_2 2_דיווחים נוספים_פירוט אגח תשואה מעל 10% " xfId="1058"/>
    <cellStyle name="1_דיווחים נוספים_2 2_פירוט אגח תשואה מעל 10% " xfId="1059"/>
    <cellStyle name="1_דיווחים נוספים_2_4.4." xfId="1060"/>
    <cellStyle name="1_דיווחים נוספים_2_4.4. 2" xfId="1061"/>
    <cellStyle name="1_דיווחים נוספים_2_4.4. 2_דיווחים נוספים" xfId="1062"/>
    <cellStyle name="1_דיווחים נוספים_2_4.4. 2_דיווחים נוספים_1" xfId="1063"/>
    <cellStyle name="1_דיווחים נוספים_2_4.4. 2_דיווחים נוספים_פירוט אגח תשואה מעל 10% " xfId="1064"/>
    <cellStyle name="1_דיווחים נוספים_2_4.4. 2_פירוט אגח תשואה מעל 10% " xfId="1065"/>
    <cellStyle name="1_דיווחים נוספים_2_4.4._דיווחים נוספים" xfId="1066"/>
    <cellStyle name="1_דיווחים נוספים_2_4.4._פירוט אגח תשואה מעל 10% " xfId="1067"/>
    <cellStyle name="1_דיווחים נוספים_2_דיווחים נוספים" xfId="1068"/>
    <cellStyle name="1_דיווחים נוספים_2_פירוט אגח תשואה מעל 10% " xfId="1069"/>
    <cellStyle name="1_דיווחים נוספים_3" xfId="1070"/>
    <cellStyle name="1_דיווחים נוספים_4.4." xfId="1071"/>
    <cellStyle name="1_דיווחים נוספים_4.4. 2" xfId="1072"/>
    <cellStyle name="1_דיווחים נוספים_4.4. 2_דיווחים נוספים" xfId="1073"/>
    <cellStyle name="1_דיווחים נוספים_4.4. 2_דיווחים נוספים_1" xfId="1074"/>
    <cellStyle name="1_דיווחים נוספים_4.4. 2_דיווחים נוספים_פירוט אגח תשואה מעל 10% " xfId="1075"/>
    <cellStyle name="1_דיווחים נוספים_4.4. 2_פירוט אגח תשואה מעל 10% " xfId="1076"/>
    <cellStyle name="1_דיווחים נוספים_4.4._דיווחים נוספים" xfId="1077"/>
    <cellStyle name="1_דיווחים נוספים_4.4._פירוט אגח תשואה מעל 10% " xfId="1078"/>
    <cellStyle name="1_דיווחים נוספים_דיווחים נוספים" xfId="1079"/>
    <cellStyle name="1_דיווחים נוספים_דיווחים נוספים 2" xfId="1080"/>
    <cellStyle name="1_דיווחים נוספים_דיווחים נוספים 2_דיווחים נוספים" xfId="1081"/>
    <cellStyle name="1_דיווחים נוספים_דיווחים נוספים 2_דיווחים נוספים_1" xfId="1082"/>
    <cellStyle name="1_דיווחים נוספים_דיווחים נוספים 2_דיווחים נוספים_פירוט אגח תשואה מעל 10% " xfId="1083"/>
    <cellStyle name="1_דיווחים נוספים_דיווחים נוספים 2_פירוט אגח תשואה מעל 10% " xfId="1084"/>
    <cellStyle name="1_דיווחים נוספים_דיווחים נוספים_1" xfId="1085"/>
    <cellStyle name="1_דיווחים נוספים_דיווחים נוספים_4.4." xfId="1086"/>
    <cellStyle name="1_דיווחים נוספים_דיווחים נוספים_4.4. 2" xfId="1087"/>
    <cellStyle name="1_דיווחים נוספים_דיווחים נוספים_4.4. 2_דיווחים נוספים" xfId="1088"/>
    <cellStyle name="1_דיווחים נוספים_דיווחים נוספים_4.4. 2_דיווחים נוספים_1" xfId="1089"/>
    <cellStyle name="1_דיווחים נוספים_דיווחים נוספים_4.4. 2_דיווחים נוספים_פירוט אגח תשואה מעל 10% " xfId="1090"/>
    <cellStyle name="1_דיווחים נוספים_דיווחים נוספים_4.4. 2_פירוט אגח תשואה מעל 10% " xfId="1091"/>
    <cellStyle name="1_דיווחים נוספים_דיווחים נוספים_4.4._דיווחים נוספים" xfId="1092"/>
    <cellStyle name="1_דיווחים נוספים_דיווחים נוספים_4.4._פירוט אגח תשואה מעל 10% " xfId="1093"/>
    <cellStyle name="1_דיווחים נוספים_דיווחים נוספים_דיווחים נוספים" xfId="1094"/>
    <cellStyle name="1_דיווחים נוספים_דיווחים נוספים_פירוט אגח תשואה מעל 10% " xfId="1095"/>
    <cellStyle name="1_דיווחים נוספים_פירוט אגח תשואה מעל 10% " xfId="1096"/>
    <cellStyle name="1_הערות" xfId="1097"/>
    <cellStyle name="1_הערות 2" xfId="1098"/>
    <cellStyle name="1_הערות 2_דיווחים נוספים" xfId="1099"/>
    <cellStyle name="1_הערות 2_דיווחים נוספים_1" xfId="1100"/>
    <cellStyle name="1_הערות 2_דיווחים נוספים_פירוט אגח תשואה מעל 10% " xfId="1101"/>
    <cellStyle name="1_הערות 2_פירוט אגח תשואה מעל 10% " xfId="1102"/>
    <cellStyle name="1_הערות_4.4." xfId="1103"/>
    <cellStyle name="1_הערות_4.4. 2" xfId="1104"/>
    <cellStyle name="1_הערות_4.4. 2_דיווחים נוספים" xfId="1105"/>
    <cellStyle name="1_הערות_4.4. 2_דיווחים נוספים_1" xfId="1106"/>
    <cellStyle name="1_הערות_4.4. 2_דיווחים נוספים_פירוט אגח תשואה מעל 10% " xfId="1107"/>
    <cellStyle name="1_הערות_4.4. 2_פירוט אגח תשואה מעל 10% " xfId="1108"/>
    <cellStyle name="1_הערות_4.4._דיווחים נוספים" xfId="1109"/>
    <cellStyle name="1_הערות_4.4._פירוט אגח תשואה מעל 10% " xfId="1110"/>
    <cellStyle name="1_הערות_דיווחים נוספים" xfId="1111"/>
    <cellStyle name="1_הערות_דיווחים נוספים_1" xfId="1112"/>
    <cellStyle name="1_הערות_דיווחים נוספים_פירוט אגח תשואה מעל 10% " xfId="1113"/>
    <cellStyle name="1_הערות_פירוט אגח תשואה מעל 10% " xfId="1114"/>
    <cellStyle name="1_יתרת מסגרות אשראי לניצול " xfId="1115"/>
    <cellStyle name="1_יתרת מסגרות אשראי לניצול  2" xfId="1116"/>
    <cellStyle name="1_יתרת מסגרות אשראי לניצול  2_דיווחים נוספים" xfId="1117"/>
    <cellStyle name="1_יתרת מסגרות אשראי לניצול  2_דיווחים נוספים_1" xfId="1118"/>
    <cellStyle name="1_יתרת מסגרות אשראי לניצול  2_דיווחים נוספים_פירוט אגח תשואה מעל 10% " xfId="1119"/>
    <cellStyle name="1_יתרת מסגרות אשראי לניצול  2_פירוט אגח תשואה מעל 10% " xfId="1120"/>
    <cellStyle name="1_יתרת מסגרות אשראי לניצול _4.4." xfId="1121"/>
    <cellStyle name="1_יתרת מסגרות אשראי לניצול _4.4. 2" xfId="1122"/>
    <cellStyle name="1_יתרת מסגרות אשראי לניצול _4.4. 2_דיווחים נוספים" xfId="1123"/>
    <cellStyle name="1_יתרת מסגרות אשראי לניצול _4.4. 2_דיווחים נוספים_1" xfId="1124"/>
    <cellStyle name="1_יתרת מסגרות אשראי לניצול _4.4. 2_דיווחים נוספים_פירוט אגח תשואה מעל 10% " xfId="1125"/>
    <cellStyle name="1_יתרת מסגרות אשראי לניצול _4.4. 2_פירוט אגח תשואה מעל 10% " xfId="1126"/>
    <cellStyle name="1_יתרת מסגרות אשראי לניצול _4.4._דיווחים נוספים" xfId="1127"/>
    <cellStyle name="1_יתרת מסגרות אשראי לניצול _4.4._פירוט אגח תשואה מעל 10% " xfId="1128"/>
    <cellStyle name="1_יתרת מסגרות אשראי לניצול _דיווחים נוספים" xfId="1129"/>
    <cellStyle name="1_יתרת מסגרות אשראי לניצול _דיווחים נוספים_1" xfId="1130"/>
    <cellStyle name="1_יתרת מסגרות אשראי לניצול _דיווחים נוספים_פירוט אגח תשואה מעל 10% " xfId="1131"/>
    <cellStyle name="1_יתרת מסגרות אשראי לניצול _פירוט אגח תשואה מעל 10% " xfId="1132"/>
    <cellStyle name="1_משקל בתא100" xfId="1133"/>
    <cellStyle name="1_משקל בתא100 2" xfId="1134"/>
    <cellStyle name="1_משקל בתא100 2 2" xfId="1135"/>
    <cellStyle name="1_משקל בתא100 2 2_דיווחים נוספים" xfId="1136"/>
    <cellStyle name="1_משקל בתא100 2 2_דיווחים נוספים_1" xfId="1137"/>
    <cellStyle name="1_משקל בתא100 2 2_דיווחים נוספים_פירוט אגח תשואה מעל 10% " xfId="1138"/>
    <cellStyle name="1_משקל בתא100 2 2_פירוט אגח תשואה מעל 10% " xfId="1139"/>
    <cellStyle name="1_משקל בתא100 2_4.4." xfId="1140"/>
    <cellStyle name="1_משקל בתא100 2_4.4. 2" xfId="1141"/>
    <cellStyle name="1_משקל בתא100 2_4.4. 2_דיווחים נוספים" xfId="1142"/>
    <cellStyle name="1_משקל בתא100 2_4.4. 2_דיווחים נוספים_1" xfId="1143"/>
    <cellStyle name="1_משקל בתא100 2_4.4. 2_דיווחים נוספים_פירוט אגח תשואה מעל 10% " xfId="1144"/>
    <cellStyle name="1_משקל בתא100 2_4.4. 2_פירוט אגח תשואה מעל 10% " xfId="1145"/>
    <cellStyle name="1_משקל בתא100 2_4.4._דיווחים נוספים" xfId="1146"/>
    <cellStyle name="1_משקל בתא100 2_4.4._פירוט אגח תשואה מעל 10% " xfId="1147"/>
    <cellStyle name="1_משקל בתא100 2_דיווחים נוספים" xfId="1148"/>
    <cellStyle name="1_משקל בתא100 2_דיווחים נוספים 2" xfId="1149"/>
    <cellStyle name="1_משקל בתא100 2_דיווחים נוספים 2_דיווחים נוספים" xfId="1150"/>
    <cellStyle name="1_משקל בתא100 2_דיווחים נוספים 2_דיווחים נוספים_1" xfId="1151"/>
    <cellStyle name="1_משקל בתא100 2_דיווחים נוספים 2_דיווחים נוספים_פירוט אגח תשואה מעל 10% " xfId="1152"/>
    <cellStyle name="1_משקל בתא100 2_דיווחים נוספים 2_פירוט אגח תשואה מעל 10% " xfId="1153"/>
    <cellStyle name="1_משקל בתא100 2_דיווחים נוספים_1" xfId="1154"/>
    <cellStyle name="1_משקל בתא100 2_דיווחים נוספים_1 2" xfId="1155"/>
    <cellStyle name="1_משקל בתא100 2_דיווחים נוספים_1 2_דיווחים נוספים" xfId="1156"/>
    <cellStyle name="1_משקל בתא100 2_דיווחים נוספים_1 2_דיווחים נוספים_1" xfId="1157"/>
    <cellStyle name="1_משקל בתא100 2_דיווחים נוספים_1 2_דיווחים נוספים_פירוט אגח תשואה מעל 10% " xfId="1158"/>
    <cellStyle name="1_משקל בתא100 2_דיווחים נוספים_1 2_פירוט אגח תשואה מעל 10% " xfId="1159"/>
    <cellStyle name="1_משקל בתא100 2_דיווחים נוספים_1_4.4." xfId="1160"/>
    <cellStyle name="1_משקל בתא100 2_דיווחים נוספים_1_4.4. 2" xfId="1161"/>
    <cellStyle name="1_משקל בתא100 2_דיווחים נוספים_1_4.4. 2_דיווחים נוספים" xfId="1162"/>
    <cellStyle name="1_משקל בתא100 2_דיווחים נוספים_1_4.4. 2_דיווחים נוספים_1" xfId="1163"/>
    <cellStyle name="1_משקל בתא100 2_דיווחים נוספים_1_4.4. 2_דיווחים נוספים_פירוט אגח תשואה מעל 10% " xfId="1164"/>
    <cellStyle name="1_משקל בתא100 2_דיווחים נוספים_1_4.4. 2_פירוט אגח תשואה מעל 10% " xfId="1165"/>
    <cellStyle name="1_משקל בתא100 2_דיווחים נוספים_1_4.4._דיווחים נוספים" xfId="1166"/>
    <cellStyle name="1_משקל בתא100 2_דיווחים נוספים_1_4.4._פירוט אגח תשואה מעל 10% " xfId="1167"/>
    <cellStyle name="1_משקל בתא100 2_דיווחים נוספים_1_דיווחים נוספים" xfId="1168"/>
    <cellStyle name="1_משקל בתא100 2_דיווחים נוספים_1_פירוט אגח תשואה מעל 10% " xfId="1169"/>
    <cellStyle name="1_משקל בתא100 2_דיווחים נוספים_2" xfId="1170"/>
    <cellStyle name="1_משקל בתא100 2_דיווחים נוספים_4.4." xfId="1171"/>
    <cellStyle name="1_משקל בתא100 2_דיווחים נוספים_4.4. 2" xfId="1172"/>
    <cellStyle name="1_משקל בתא100 2_דיווחים נוספים_4.4. 2_דיווחים נוספים" xfId="1173"/>
    <cellStyle name="1_משקל בתא100 2_דיווחים נוספים_4.4. 2_דיווחים נוספים_1" xfId="1174"/>
    <cellStyle name="1_משקל בתא100 2_דיווחים נוספים_4.4. 2_דיווחים נוספים_פירוט אגח תשואה מעל 10% " xfId="1175"/>
    <cellStyle name="1_משקל בתא100 2_דיווחים נוספים_4.4. 2_פירוט אגח תשואה מעל 10% " xfId="1176"/>
    <cellStyle name="1_משקל בתא100 2_דיווחים נוספים_4.4._דיווחים נוספים" xfId="1177"/>
    <cellStyle name="1_משקל בתא100 2_דיווחים נוספים_4.4._פירוט אגח תשואה מעל 10% " xfId="1178"/>
    <cellStyle name="1_משקל בתא100 2_דיווחים נוספים_דיווחים נוספים" xfId="1179"/>
    <cellStyle name="1_משקל בתא100 2_דיווחים נוספים_דיווחים נוספים 2" xfId="1180"/>
    <cellStyle name="1_משקל בתא100 2_דיווחים נוספים_דיווחים נוספים 2_דיווחים נוספים" xfId="1181"/>
    <cellStyle name="1_משקל בתא100 2_דיווחים נוספים_דיווחים נוספים 2_דיווחים נוספים_1" xfId="1182"/>
    <cellStyle name="1_משקל בתא100 2_דיווחים נוספים_דיווחים נוספים 2_דיווחים נוספים_פירוט אגח תשואה מעל 10% " xfId="1183"/>
    <cellStyle name="1_משקל בתא100 2_דיווחים נוספים_דיווחים נוספים 2_פירוט אגח תשואה מעל 10% " xfId="1184"/>
    <cellStyle name="1_משקל בתא100 2_דיווחים נוספים_דיווחים נוספים_1" xfId="1185"/>
    <cellStyle name="1_משקל בתא100 2_דיווחים נוספים_דיווחים נוספים_4.4." xfId="1186"/>
    <cellStyle name="1_משקל בתא100 2_דיווחים נוספים_דיווחים נוספים_4.4. 2" xfId="1187"/>
    <cellStyle name="1_משקל בתא100 2_דיווחים נוספים_דיווחים נוספים_4.4. 2_דיווחים נוספים" xfId="1188"/>
    <cellStyle name="1_משקל בתא100 2_דיווחים נוספים_דיווחים נוספים_4.4. 2_דיווחים נוספים_1" xfId="1189"/>
    <cellStyle name="1_משקל בתא100 2_דיווחים נוספים_דיווחים נוספים_4.4. 2_דיווחים נוספים_פירוט אגח תשואה מעל 10% " xfId="1190"/>
    <cellStyle name="1_משקל בתא100 2_דיווחים נוספים_דיווחים נוספים_4.4. 2_פירוט אגח תשואה מעל 10% " xfId="1191"/>
    <cellStyle name="1_משקל בתא100 2_דיווחים נוספים_דיווחים נוספים_4.4._דיווחים נוספים" xfId="1192"/>
    <cellStyle name="1_משקל בתא100 2_דיווחים נוספים_דיווחים נוספים_4.4._פירוט אגח תשואה מעל 10% " xfId="1193"/>
    <cellStyle name="1_משקל בתא100 2_דיווחים נוספים_דיווחים נוספים_דיווחים נוספים" xfId="1194"/>
    <cellStyle name="1_משקל בתא100 2_דיווחים נוספים_דיווחים נוספים_פירוט אגח תשואה מעל 10% " xfId="1195"/>
    <cellStyle name="1_משקל בתא100 2_דיווחים נוספים_פירוט אגח תשואה מעל 10% " xfId="1196"/>
    <cellStyle name="1_משקל בתא100 2_עסקאות שאושרו וטרם בוצעו  " xfId="1197"/>
    <cellStyle name="1_משקל בתא100 2_עסקאות שאושרו וטרם בוצעו   2" xfId="1198"/>
    <cellStyle name="1_משקל בתא100 2_עסקאות שאושרו וטרם בוצעו   2_דיווחים נוספים" xfId="1199"/>
    <cellStyle name="1_משקל בתא100 2_עסקאות שאושרו וטרם בוצעו   2_דיווחים נוספים_1" xfId="1200"/>
    <cellStyle name="1_משקל בתא100 2_עסקאות שאושרו וטרם בוצעו   2_דיווחים נוספים_פירוט אגח תשואה מעל 10% " xfId="1201"/>
    <cellStyle name="1_משקל בתא100 2_עסקאות שאושרו וטרם בוצעו   2_פירוט אגח תשואה מעל 10% " xfId="1202"/>
    <cellStyle name="1_משקל בתא100 2_עסקאות שאושרו וטרם בוצעו  _דיווחים נוספים" xfId="1203"/>
    <cellStyle name="1_משקל בתא100 2_עסקאות שאושרו וטרם בוצעו  _פירוט אגח תשואה מעל 10% " xfId="1204"/>
    <cellStyle name="1_משקל בתא100 2_פירוט אגח תשואה מעל 10% " xfId="1205"/>
    <cellStyle name="1_משקל בתא100 2_פירוט אגח תשואה מעל 10%  2" xfId="1206"/>
    <cellStyle name="1_משקל בתא100 2_פירוט אגח תשואה מעל 10%  2_דיווחים נוספים" xfId="1207"/>
    <cellStyle name="1_משקל בתא100 2_פירוט אגח תשואה מעל 10%  2_דיווחים נוספים_1" xfId="1208"/>
    <cellStyle name="1_משקל בתא100 2_פירוט אגח תשואה מעל 10%  2_דיווחים נוספים_פירוט אגח תשואה מעל 10% " xfId="1209"/>
    <cellStyle name="1_משקל בתא100 2_פירוט אגח תשואה מעל 10%  2_פירוט אגח תשואה מעל 10% " xfId="1210"/>
    <cellStyle name="1_משקל בתא100 2_פירוט אגח תשואה מעל 10% _1" xfId="1211"/>
    <cellStyle name="1_משקל בתא100 2_פירוט אגח תשואה מעל 10% _4.4." xfId="1212"/>
    <cellStyle name="1_משקל בתא100 2_פירוט אגח תשואה מעל 10% _4.4. 2" xfId="1213"/>
    <cellStyle name="1_משקל בתא100 2_פירוט אגח תשואה מעל 10% _4.4. 2_דיווחים נוספים" xfId="1214"/>
    <cellStyle name="1_משקל בתא100 2_פירוט אגח תשואה מעל 10% _4.4. 2_דיווחים נוספים_1" xfId="1215"/>
    <cellStyle name="1_משקל בתא100 2_פירוט אגח תשואה מעל 10% _4.4. 2_דיווחים נוספים_פירוט אגח תשואה מעל 10% " xfId="1216"/>
    <cellStyle name="1_משקל בתא100 2_פירוט אגח תשואה מעל 10% _4.4. 2_פירוט אגח תשואה מעל 10% " xfId="1217"/>
    <cellStyle name="1_משקל בתא100 2_פירוט אגח תשואה מעל 10% _4.4._דיווחים נוספים" xfId="1218"/>
    <cellStyle name="1_משקל בתא100 2_פירוט אגח תשואה מעל 10% _4.4._פירוט אגח תשואה מעל 10% " xfId="1219"/>
    <cellStyle name="1_משקל בתא100 2_פירוט אגח תשואה מעל 10% _דיווחים נוספים" xfId="1220"/>
    <cellStyle name="1_משקל בתא100 2_פירוט אגח תשואה מעל 10% _דיווחים נוספים_1" xfId="1221"/>
    <cellStyle name="1_משקל בתא100 2_פירוט אגח תשואה מעל 10% _דיווחים נוספים_פירוט אגח תשואה מעל 10% " xfId="1222"/>
    <cellStyle name="1_משקל בתא100 2_פירוט אגח תשואה מעל 10% _פירוט אגח תשואה מעל 10% " xfId="1223"/>
    <cellStyle name="1_משקל בתא100 3" xfId="1224"/>
    <cellStyle name="1_משקל בתא100 3_דיווחים נוספים" xfId="1225"/>
    <cellStyle name="1_משקל בתא100 3_דיווחים נוספים_1" xfId="1226"/>
    <cellStyle name="1_משקל בתא100 3_דיווחים נוספים_פירוט אגח תשואה מעל 10% " xfId="1227"/>
    <cellStyle name="1_משקל בתא100 3_פירוט אגח תשואה מעל 10% " xfId="1228"/>
    <cellStyle name="1_משקל בתא100_4.4." xfId="1229"/>
    <cellStyle name="1_משקל בתא100_4.4. 2" xfId="1230"/>
    <cellStyle name="1_משקל בתא100_4.4. 2_דיווחים נוספים" xfId="1231"/>
    <cellStyle name="1_משקל בתא100_4.4. 2_דיווחים נוספים_1" xfId="1232"/>
    <cellStyle name="1_משקל בתא100_4.4. 2_דיווחים נוספים_פירוט אגח תשואה מעל 10% " xfId="1233"/>
    <cellStyle name="1_משקל בתא100_4.4. 2_פירוט אגח תשואה מעל 10% " xfId="1234"/>
    <cellStyle name="1_משקל בתא100_4.4._דיווחים נוספים" xfId="1235"/>
    <cellStyle name="1_משקל בתא100_4.4._פירוט אגח תשואה מעל 10% " xfId="1236"/>
    <cellStyle name="1_משקל בתא100_דיווחים נוספים" xfId="1237"/>
    <cellStyle name="1_משקל בתא100_דיווחים נוספים 2" xfId="1238"/>
    <cellStyle name="1_משקל בתא100_דיווחים נוספים 2_דיווחים נוספים" xfId="1239"/>
    <cellStyle name="1_משקל בתא100_דיווחים נוספים 2_דיווחים נוספים_1" xfId="1240"/>
    <cellStyle name="1_משקל בתא100_דיווחים נוספים 2_דיווחים נוספים_פירוט אגח תשואה מעל 10% " xfId="1241"/>
    <cellStyle name="1_משקל בתא100_דיווחים נוספים 2_פירוט אגח תשואה מעל 10% " xfId="1242"/>
    <cellStyle name="1_משקל בתא100_דיווחים נוספים_1" xfId="1243"/>
    <cellStyle name="1_משקל בתא100_דיווחים נוספים_1 2" xfId="1244"/>
    <cellStyle name="1_משקל בתא100_דיווחים נוספים_1 2_דיווחים נוספים" xfId="1245"/>
    <cellStyle name="1_משקל בתא100_דיווחים נוספים_1 2_דיווחים נוספים_1" xfId="1246"/>
    <cellStyle name="1_משקל בתא100_דיווחים נוספים_1 2_דיווחים נוספים_פירוט אגח תשואה מעל 10% " xfId="1247"/>
    <cellStyle name="1_משקל בתא100_דיווחים נוספים_1 2_פירוט אגח תשואה מעל 10% " xfId="1248"/>
    <cellStyle name="1_משקל בתא100_דיווחים נוספים_1_4.4." xfId="1249"/>
    <cellStyle name="1_משקל בתא100_דיווחים נוספים_1_4.4. 2" xfId="1250"/>
    <cellStyle name="1_משקל בתא100_דיווחים נוספים_1_4.4. 2_דיווחים נוספים" xfId="1251"/>
    <cellStyle name="1_משקל בתא100_דיווחים נוספים_1_4.4. 2_דיווחים נוספים_1" xfId="1252"/>
    <cellStyle name="1_משקל בתא100_דיווחים נוספים_1_4.4. 2_דיווחים נוספים_פירוט אגח תשואה מעל 10% " xfId="1253"/>
    <cellStyle name="1_משקל בתא100_דיווחים נוספים_1_4.4. 2_פירוט אגח תשואה מעל 10% " xfId="1254"/>
    <cellStyle name="1_משקל בתא100_דיווחים נוספים_1_4.4._דיווחים נוספים" xfId="1255"/>
    <cellStyle name="1_משקל בתא100_דיווחים נוספים_1_4.4._פירוט אגח תשואה מעל 10% " xfId="1256"/>
    <cellStyle name="1_משקל בתא100_דיווחים נוספים_1_דיווחים נוספים" xfId="1257"/>
    <cellStyle name="1_משקל בתא100_דיווחים נוספים_1_דיווחים נוספים 2" xfId="1258"/>
    <cellStyle name="1_משקל בתא100_דיווחים נוספים_1_דיווחים נוספים 2_דיווחים נוספים" xfId="1259"/>
    <cellStyle name="1_משקל בתא100_דיווחים נוספים_1_דיווחים נוספים 2_דיווחים נוספים_1" xfId="1260"/>
    <cellStyle name="1_משקל בתא100_דיווחים נוספים_1_דיווחים נוספים 2_דיווחים נוספים_פירוט אגח תשואה מעל 10% " xfId="1261"/>
    <cellStyle name="1_משקל בתא100_דיווחים נוספים_1_דיווחים נוספים 2_פירוט אגח תשואה מעל 10% " xfId="1262"/>
    <cellStyle name="1_משקל בתא100_דיווחים נוספים_1_דיווחים נוספים_1" xfId="1263"/>
    <cellStyle name="1_משקל בתא100_דיווחים נוספים_1_דיווחים נוספים_4.4." xfId="1264"/>
    <cellStyle name="1_משקל בתא100_דיווחים נוספים_1_דיווחים נוספים_4.4. 2" xfId="1265"/>
    <cellStyle name="1_משקל בתא100_דיווחים נוספים_1_דיווחים נוספים_4.4. 2_דיווחים נוספים" xfId="1266"/>
    <cellStyle name="1_משקל בתא100_דיווחים נוספים_1_דיווחים נוספים_4.4. 2_דיווחים נוספים_1" xfId="1267"/>
    <cellStyle name="1_משקל בתא100_דיווחים נוספים_1_דיווחים נוספים_4.4. 2_דיווחים נוספים_פירוט אגח תשואה מעל 10% " xfId="1268"/>
    <cellStyle name="1_משקל בתא100_דיווחים נוספים_1_דיווחים נוספים_4.4. 2_פירוט אגח תשואה מעל 10% " xfId="1269"/>
    <cellStyle name="1_משקל בתא100_דיווחים נוספים_1_דיווחים נוספים_4.4._דיווחים נוספים" xfId="1270"/>
    <cellStyle name="1_משקל בתא100_דיווחים נוספים_1_דיווחים נוספים_4.4._פירוט אגח תשואה מעל 10% " xfId="1271"/>
    <cellStyle name="1_משקל בתא100_דיווחים נוספים_1_דיווחים נוספים_דיווחים נוספים" xfId="1272"/>
    <cellStyle name="1_משקל בתא100_דיווחים נוספים_1_דיווחים נוספים_פירוט אגח תשואה מעל 10% " xfId="1273"/>
    <cellStyle name="1_משקל בתא100_דיווחים נוספים_1_פירוט אגח תשואה מעל 10% " xfId="1274"/>
    <cellStyle name="1_משקל בתא100_דיווחים נוספים_2" xfId="1275"/>
    <cellStyle name="1_משקל בתא100_דיווחים נוספים_2 2" xfId="1276"/>
    <cellStyle name="1_משקל בתא100_דיווחים נוספים_2 2_דיווחים נוספים" xfId="1277"/>
    <cellStyle name="1_משקל בתא100_דיווחים נוספים_2 2_דיווחים נוספים_1" xfId="1278"/>
    <cellStyle name="1_משקל בתא100_דיווחים נוספים_2 2_דיווחים נוספים_פירוט אגח תשואה מעל 10% " xfId="1279"/>
    <cellStyle name="1_משקל בתא100_דיווחים נוספים_2 2_פירוט אגח תשואה מעל 10% " xfId="1280"/>
    <cellStyle name="1_משקל בתא100_דיווחים נוספים_2_4.4." xfId="1281"/>
    <cellStyle name="1_משקל בתא100_דיווחים נוספים_2_4.4. 2" xfId="1282"/>
    <cellStyle name="1_משקל בתא100_דיווחים נוספים_2_4.4. 2_דיווחים נוספים" xfId="1283"/>
    <cellStyle name="1_משקל בתא100_דיווחים נוספים_2_4.4. 2_דיווחים נוספים_1" xfId="1284"/>
    <cellStyle name="1_משקל בתא100_דיווחים נוספים_2_4.4. 2_דיווחים נוספים_פירוט אגח תשואה מעל 10% " xfId="1285"/>
    <cellStyle name="1_משקל בתא100_דיווחים נוספים_2_4.4. 2_פירוט אגח תשואה מעל 10% " xfId="1286"/>
    <cellStyle name="1_משקל בתא100_דיווחים נוספים_2_4.4._דיווחים נוספים" xfId="1287"/>
    <cellStyle name="1_משקל בתא100_דיווחים נוספים_2_4.4._פירוט אגח תשואה מעל 10% " xfId="1288"/>
    <cellStyle name="1_משקל בתא100_דיווחים נוספים_2_דיווחים נוספים" xfId="1289"/>
    <cellStyle name="1_משקל בתא100_דיווחים נוספים_2_פירוט אגח תשואה מעל 10% " xfId="1290"/>
    <cellStyle name="1_משקל בתא100_דיווחים נוספים_3" xfId="1291"/>
    <cellStyle name="1_משקל בתא100_דיווחים נוספים_4.4." xfId="1292"/>
    <cellStyle name="1_משקל בתא100_דיווחים נוספים_4.4. 2" xfId="1293"/>
    <cellStyle name="1_משקל בתא100_דיווחים נוספים_4.4. 2_דיווחים נוספים" xfId="1294"/>
    <cellStyle name="1_משקל בתא100_דיווחים נוספים_4.4. 2_דיווחים נוספים_1" xfId="1295"/>
    <cellStyle name="1_משקל בתא100_דיווחים נוספים_4.4. 2_דיווחים נוספים_פירוט אגח תשואה מעל 10% " xfId="1296"/>
    <cellStyle name="1_משקל בתא100_דיווחים נוספים_4.4. 2_פירוט אגח תשואה מעל 10% " xfId="1297"/>
    <cellStyle name="1_משקל בתא100_דיווחים נוספים_4.4._דיווחים נוספים" xfId="1298"/>
    <cellStyle name="1_משקל בתא100_דיווחים נוספים_4.4._פירוט אגח תשואה מעל 10% " xfId="1299"/>
    <cellStyle name="1_משקל בתא100_דיווחים נוספים_דיווחים נוספים" xfId="1300"/>
    <cellStyle name="1_משקל בתא100_דיווחים נוספים_דיווחים נוספים 2" xfId="1301"/>
    <cellStyle name="1_משקל בתא100_דיווחים נוספים_דיווחים נוספים 2_דיווחים נוספים" xfId="1302"/>
    <cellStyle name="1_משקל בתא100_דיווחים נוספים_דיווחים נוספים 2_דיווחים נוספים_1" xfId="1303"/>
    <cellStyle name="1_משקל בתא100_דיווחים נוספים_דיווחים נוספים 2_דיווחים נוספים_פירוט אגח תשואה מעל 10% " xfId="1304"/>
    <cellStyle name="1_משקל בתא100_דיווחים נוספים_דיווחים נוספים 2_פירוט אגח תשואה מעל 10% " xfId="1305"/>
    <cellStyle name="1_משקל בתא100_דיווחים נוספים_דיווחים נוספים_1" xfId="1306"/>
    <cellStyle name="1_משקל בתא100_דיווחים נוספים_דיווחים נוספים_4.4." xfId="1307"/>
    <cellStyle name="1_משקל בתא100_דיווחים נוספים_דיווחים נוספים_4.4. 2" xfId="1308"/>
    <cellStyle name="1_משקל בתא100_דיווחים נוספים_דיווחים נוספים_4.4. 2_דיווחים נוספים" xfId="1309"/>
    <cellStyle name="1_משקל בתא100_דיווחים נוספים_דיווחים נוספים_4.4. 2_דיווחים נוספים_1" xfId="1310"/>
    <cellStyle name="1_משקל בתא100_דיווחים נוספים_דיווחים נוספים_4.4. 2_דיווחים נוספים_פירוט אגח תשואה מעל 10% " xfId="1311"/>
    <cellStyle name="1_משקל בתא100_דיווחים נוספים_דיווחים נוספים_4.4. 2_פירוט אגח תשואה מעל 10% " xfId="1312"/>
    <cellStyle name="1_משקל בתא100_דיווחים נוספים_דיווחים נוספים_4.4._דיווחים נוספים" xfId="1313"/>
    <cellStyle name="1_משקל בתא100_דיווחים נוספים_דיווחים נוספים_4.4._פירוט אגח תשואה מעל 10% " xfId="1314"/>
    <cellStyle name="1_משקל בתא100_דיווחים נוספים_דיווחים נוספים_דיווחים נוספים" xfId="1315"/>
    <cellStyle name="1_משקל בתא100_דיווחים נוספים_דיווחים נוספים_פירוט אגח תשואה מעל 10% " xfId="1316"/>
    <cellStyle name="1_משקל בתא100_דיווחים נוספים_פירוט אגח תשואה מעל 10% " xfId="1317"/>
    <cellStyle name="1_משקל בתא100_הערות" xfId="1318"/>
    <cellStyle name="1_משקל בתא100_הערות 2" xfId="1319"/>
    <cellStyle name="1_משקל בתא100_הערות 2_דיווחים נוספים" xfId="1320"/>
    <cellStyle name="1_משקל בתא100_הערות 2_דיווחים נוספים_1" xfId="1321"/>
    <cellStyle name="1_משקל בתא100_הערות 2_דיווחים נוספים_פירוט אגח תשואה מעל 10% " xfId="1322"/>
    <cellStyle name="1_משקל בתא100_הערות 2_פירוט אגח תשואה מעל 10% " xfId="1323"/>
    <cellStyle name="1_משקל בתא100_הערות_4.4." xfId="1324"/>
    <cellStyle name="1_משקל בתא100_הערות_4.4. 2" xfId="1325"/>
    <cellStyle name="1_משקל בתא100_הערות_4.4. 2_דיווחים נוספים" xfId="1326"/>
    <cellStyle name="1_משקל בתא100_הערות_4.4. 2_דיווחים נוספים_1" xfId="1327"/>
    <cellStyle name="1_משקל בתא100_הערות_4.4. 2_דיווחים נוספים_פירוט אגח תשואה מעל 10% " xfId="1328"/>
    <cellStyle name="1_משקל בתא100_הערות_4.4. 2_פירוט אגח תשואה מעל 10% " xfId="1329"/>
    <cellStyle name="1_משקל בתא100_הערות_4.4._דיווחים נוספים" xfId="1330"/>
    <cellStyle name="1_משקל בתא100_הערות_4.4._פירוט אגח תשואה מעל 10% " xfId="1331"/>
    <cellStyle name="1_משקל בתא100_הערות_דיווחים נוספים" xfId="1332"/>
    <cellStyle name="1_משקל בתא100_הערות_דיווחים נוספים_1" xfId="1333"/>
    <cellStyle name="1_משקל בתא100_הערות_דיווחים נוספים_פירוט אגח תשואה מעל 10% " xfId="1334"/>
    <cellStyle name="1_משקל בתא100_הערות_פירוט אגח תשואה מעל 10% " xfId="1335"/>
    <cellStyle name="1_משקל בתא100_יתרת מסגרות אשראי לניצול " xfId="1336"/>
    <cellStyle name="1_משקל בתא100_יתרת מסגרות אשראי לניצול  2" xfId="1337"/>
    <cellStyle name="1_משקל בתא100_יתרת מסגרות אשראי לניצול  2_דיווחים נוספים" xfId="1338"/>
    <cellStyle name="1_משקל בתא100_יתרת מסגרות אשראי לניצול  2_דיווחים נוספים_1" xfId="1339"/>
    <cellStyle name="1_משקל בתא100_יתרת מסגרות אשראי לניצול  2_דיווחים נוספים_פירוט אגח תשואה מעל 10% " xfId="1340"/>
    <cellStyle name="1_משקל בתא100_יתרת מסגרות אשראי לניצול  2_פירוט אגח תשואה מעל 10% " xfId="1341"/>
    <cellStyle name="1_משקל בתא100_יתרת מסגרות אשראי לניצול _4.4." xfId="1342"/>
    <cellStyle name="1_משקל בתא100_יתרת מסגרות אשראי לניצול _4.4. 2" xfId="1343"/>
    <cellStyle name="1_משקל בתא100_יתרת מסגרות אשראי לניצול _4.4. 2_דיווחים נוספים" xfId="1344"/>
    <cellStyle name="1_משקל בתא100_יתרת מסגרות אשראי לניצול _4.4. 2_דיווחים נוספים_1" xfId="1345"/>
    <cellStyle name="1_משקל בתא100_יתרת מסגרות אשראי לניצול _4.4. 2_דיווחים נוספים_פירוט אגח תשואה מעל 10% " xfId="1346"/>
    <cellStyle name="1_משקל בתא100_יתרת מסגרות אשראי לניצול _4.4. 2_פירוט אגח תשואה מעל 10% " xfId="1347"/>
    <cellStyle name="1_משקל בתא100_יתרת מסגרות אשראי לניצול _4.4._דיווחים נוספים" xfId="1348"/>
    <cellStyle name="1_משקל בתא100_יתרת מסגרות אשראי לניצול _4.4._פירוט אגח תשואה מעל 10% " xfId="1349"/>
    <cellStyle name="1_משקל בתא100_יתרת מסגרות אשראי לניצול _דיווחים נוספים" xfId="1350"/>
    <cellStyle name="1_משקל בתא100_יתרת מסגרות אשראי לניצול _דיווחים נוספים_1" xfId="1351"/>
    <cellStyle name="1_משקל בתא100_יתרת מסגרות אשראי לניצול _דיווחים נוספים_פירוט אגח תשואה מעל 10% " xfId="1352"/>
    <cellStyle name="1_משקל בתא100_יתרת מסגרות אשראי לניצול _פירוט אגח תשואה מעל 10% " xfId="1353"/>
    <cellStyle name="1_משקל בתא100_עסקאות שאושרו וטרם בוצעו  " xfId="1354"/>
    <cellStyle name="1_משקל בתא100_עסקאות שאושרו וטרם בוצעו   2" xfId="1355"/>
    <cellStyle name="1_משקל בתא100_עסקאות שאושרו וטרם בוצעו   2_דיווחים נוספים" xfId="1356"/>
    <cellStyle name="1_משקל בתא100_עסקאות שאושרו וטרם בוצעו   2_דיווחים נוספים_1" xfId="1357"/>
    <cellStyle name="1_משקל בתא100_עסקאות שאושרו וטרם בוצעו   2_דיווחים נוספים_פירוט אגח תשואה מעל 10% " xfId="1358"/>
    <cellStyle name="1_משקל בתא100_עסקאות שאושרו וטרם בוצעו   2_פירוט אגח תשואה מעל 10% " xfId="1359"/>
    <cellStyle name="1_משקל בתא100_עסקאות שאושרו וטרם בוצעו  _1" xfId="1360"/>
    <cellStyle name="1_משקל בתא100_עסקאות שאושרו וטרם בוצעו  _1 2" xfId="1361"/>
    <cellStyle name="1_משקל בתא100_עסקאות שאושרו וטרם בוצעו  _1 2_דיווחים נוספים" xfId="1362"/>
    <cellStyle name="1_משקל בתא100_עסקאות שאושרו וטרם בוצעו  _1 2_דיווחים נוספים_1" xfId="1363"/>
    <cellStyle name="1_משקל בתא100_עסקאות שאושרו וטרם בוצעו  _1 2_דיווחים נוספים_פירוט אגח תשואה מעל 10% " xfId="1364"/>
    <cellStyle name="1_משקל בתא100_עסקאות שאושרו וטרם בוצעו  _1 2_פירוט אגח תשואה מעל 10% " xfId="1365"/>
    <cellStyle name="1_משקל בתא100_עסקאות שאושרו וטרם בוצעו  _1_דיווחים נוספים" xfId="1366"/>
    <cellStyle name="1_משקל בתא100_עסקאות שאושרו וטרם בוצעו  _1_פירוט אגח תשואה מעל 10% " xfId="1367"/>
    <cellStyle name="1_משקל בתא100_עסקאות שאושרו וטרם בוצעו  _4.4." xfId="1368"/>
    <cellStyle name="1_משקל בתא100_עסקאות שאושרו וטרם בוצעו  _4.4. 2" xfId="1369"/>
    <cellStyle name="1_משקל בתא100_עסקאות שאושרו וטרם בוצעו  _4.4. 2_דיווחים נוספים" xfId="1370"/>
    <cellStyle name="1_משקל בתא100_עסקאות שאושרו וטרם בוצעו  _4.4. 2_דיווחים נוספים_1" xfId="1371"/>
    <cellStyle name="1_משקל בתא100_עסקאות שאושרו וטרם בוצעו  _4.4. 2_דיווחים נוספים_פירוט אגח תשואה מעל 10% " xfId="1372"/>
    <cellStyle name="1_משקל בתא100_עסקאות שאושרו וטרם בוצעו  _4.4. 2_פירוט אגח תשואה מעל 10% " xfId="1373"/>
    <cellStyle name="1_משקל בתא100_עסקאות שאושרו וטרם בוצעו  _4.4._דיווחים נוספים" xfId="1374"/>
    <cellStyle name="1_משקל בתא100_עסקאות שאושרו וטרם בוצעו  _4.4._פירוט אגח תשואה מעל 10% " xfId="1375"/>
    <cellStyle name="1_משקל בתא100_עסקאות שאושרו וטרם בוצעו  _דיווחים נוספים" xfId="1376"/>
    <cellStyle name="1_משקל בתא100_עסקאות שאושרו וטרם בוצעו  _דיווחים נוספים_1" xfId="1377"/>
    <cellStyle name="1_משקל בתא100_עסקאות שאושרו וטרם בוצעו  _דיווחים נוספים_פירוט אגח תשואה מעל 10% " xfId="1378"/>
    <cellStyle name="1_משקל בתא100_עסקאות שאושרו וטרם בוצעו  _פירוט אגח תשואה מעל 10% " xfId="1379"/>
    <cellStyle name="1_משקל בתא100_פירוט אגח תשואה מעל 10% " xfId="1380"/>
    <cellStyle name="1_משקל בתא100_פירוט אגח תשואה מעל 10%  2" xfId="1381"/>
    <cellStyle name="1_משקל בתא100_פירוט אגח תשואה מעל 10%  2_דיווחים נוספים" xfId="1382"/>
    <cellStyle name="1_משקל בתא100_פירוט אגח תשואה מעל 10%  2_דיווחים נוספים_1" xfId="1383"/>
    <cellStyle name="1_משקל בתא100_פירוט אגח תשואה מעל 10%  2_דיווחים נוספים_פירוט אגח תשואה מעל 10% " xfId="1384"/>
    <cellStyle name="1_משקל בתא100_פירוט אגח תשואה מעל 10%  2_פירוט אגח תשואה מעל 10% " xfId="1385"/>
    <cellStyle name="1_משקל בתא100_פירוט אגח תשואה מעל 10% _1" xfId="1386"/>
    <cellStyle name="1_משקל בתא100_פירוט אגח תשואה מעל 10% _4.4." xfId="1387"/>
    <cellStyle name="1_משקל בתא100_פירוט אגח תשואה מעל 10% _4.4. 2" xfId="1388"/>
    <cellStyle name="1_משקל בתא100_פירוט אגח תשואה מעל 10% _4.4. 2_דיווחים נוספים" xfId="1389"/>
    <cellStyle name="1_משקל בתא100_פירוט אגח תשואה מעל 10% _4.4. 2_דיווחים נוספים_1" xfId="1390"/>
    <cellStyle name="1_משקל בתא100_פירוט אגח תשואה מעל 10% _4.4. 2_דיווחים נוספים_פירוט אגח תשואה מעל 10% " xfId="1391"/>
    <cellStyle name="1_משקל בתא100_פירוט אגח תשואה מעל 10% _4.4. 2_פירוט אגח תשואה מעל 10% " xfId="1392"/>
    <cellStyle name="1_משקל בתא100_פירוט אגח תשואה מעל 10% _4.4._דיווחים נוספים" xfId="1393"/>
    <cellStyle name="1_משקל בתא100_פירוט אגח תשואה מעל 10% _4.4._פירוט אגח תשואה מעל 10% " xfId="1394"/>
    <cellStyle name="1_משקל בתא100_פירוט אגח תשואה מעל 10% _דיווחים נוספים" xfId="1395"/>
    <cellStyle name="1_משקל בתא100_פירוט אגח תשואה מעל 10% _דיווחים נוספים_1" xfId="1396"/>
    <cellStyle name="1_משקל בתא100_פירוט אגח תשואה מעל 10% _דיווחים נוספים_פירוט אגח תשואה מעל 10% " xfId="1397"/>
    <cellStyle name="1_משקל בתא100_פירוט אגח תשואה מעל 10% _פירוט אגח תשואה מעל 10% " xfId="1398"/>
    <cellStyle name="1_עסקאות שאושרו וטרם בוצעו  " xfId="1399"/>
    <cellStyle name="1_עסקאות שאושרו וטרם בוצעו   2" xfId="1400"/>
    <cellStyle name="1_עסקאות שאושרו וטרם בוצעו   2_דיווחים נוספים" xfId="1401"/>
    <cellStyle name="1_עסקאות שאושרו וטרם בוצעו   2_דיווחים נוספים_1" xfId="1402"/>
    <cellStyle name="1_עסקאות שאושרו וטרם בוצעו   2_דיווחים נוספים_פירוט אגח תשואה מעל 10% " xfId="1403"/>
    <cellStyle name="1_עסקאות שאושרו וטרם בוצעו   2_פירוט אגח תשואה מעל 10% " xfId="1404"/>
    <cellStyle name="1_עסקאות שאושרו וטרם בוצעו  _1" xfId="1405"/>
    <cellStyle name="1_עסקאות שאושרו וטרם בוצעו  _1 2" xfId="1406"/>
    <cellStyle name="1_עסקאות שאושרו וטרם בוצעו  _1 2_דיווחים נוספים" xfId="1407"/>
    <cellStyle name="1_עסקאות שאושרו וטרם בוצעו  _1 2_דיווחים נוספים_1" xfId="1408"/>
    <cellStyle name="1_עסקאות שאושרו וטרם בוצעו  _1 2_דיווחים נוספים_פירוט אגח תשואה מעל 10% " xfId="1409"/>
    <cellStyle name="1_עסקאות שאושרו וטרם בוצעו  _1 2_פירוט אגח תשואה מעל 10% " xfId="1410"/>
    <cellStyle name="1_עסקאות שאושרו וטרם בוצעו  _1_דיווחים נוספים" xfId="1411"/>
    <cellStyle name="1_עסקאות שאושרו וטרם בוצעו  _1_פירוט אגח תשואה מעל 10% " xfId="1412"/>
    <cellStyle name="1_עסקאות שאושרו וטרם בוצעו  _4.4." xfId="1413"/>
    <cellStyle name="1_עסקאות שאושרו וטרם בוצעו  _4.4. 2" xfId="1414"/>
    <cellStyle name="1_עסקאות שאושרו וטרם בוצעו  _4.4. 2_דיווחים נוספים" xfId="1415"/>
    <cellStyle name="1_עסקאות שאושרו וטרם בוצעו  _4.4. 2_דיווחים נוספים_1" xfId="1416"/>
    <cellStyle name="1_עסקאות שאושרו וטרם בוצעו  _4.4. 2_דיווחים נוספים_פירוט אגח תשואה מעל 10% " xfId="1417"/>
    <cellStyle name="1_עסקאות שאושרו וטרם בוצעו  _4.4. 2_פירוט אגח תשואה מעל 10% " xfId="1418"/>
    <cellStyle name="1_עסקאות שאושרו וטרם בוצעו  _4.4._דיווחים נוספים" xfId="1419"/>
    <cellStyle name="1_עסקאות שאושרו וטרם בוצעו  _4.4._פירוט אגח תשואה מעל 10% " xfId="1420"/>
    <cellStyle name="1_עסקאות שאושרו וטרם בוצעו  _דיווחים נוספים" xfId="1421"/>
    <cellStyle name="1_עסקאות שאושרו וטרם בוצעו  _דיווחים נוספים_1" xfId="1422"/>
    <cellStyle name="1_עסקאות שאושרו וטרם בוצעו  _דיווחים נוספים_פירוט אגח תשואה מעל 10% " xfId="1423"/>
    <cellStyle name="1_עסקאות שאושרו וטרם בוצעו  _פירוט אגח תשואה מעל 10% " xfId="1424"/>
    <cellStyle name="1_פירוט אגח תשואה מעל 10% " xfId="1425"/>
    <cellStyle name="1_פירוט אגח תשואה מעל 10%  2" xfId="1426"/>
    <cellStyle name="1_פירוט אגח תשואה מעל 10%  2_דיווחים נוספים" xfId="1427"/>
    <cellStyle name="1_פירוט אגח תשואה מעל 10%  2_דיווחים נוספים_1" xfId="1428"/>
    <cellStyle name="1_פירוט אגח תשואה מעל 10%  2_דיווחים נוספים_פירוט אגח תשואה מעל 10% " xfId="1429"/>
    <cellStyle name="1_פירוט אגח תשואה מעל 10%  2_פירוט אגח תשואה מעל 10% " xfId="1430"/>
    <cellStyle name="1_פירוט אגח תשואה מעל 10% _1" xfId="1431"/>
    <cellStyle name="1_פירוט אגח תשואה מעל 10% _4.4." xfId="1432"/>
    <cellStyle name="1_פירוט אגח תשואה מעל 10% _4.4. 2" xfId="1433"/>
    <cellStyle name="1_פירוט אגח תשואה מעל 10% _4.4. 2_דיווחים נוספים" xfId="1434"/>
    <cellStyle name="1_פירוט אגח תשואה מעל 10% _4.4. 2_דיווחים נוספים_1" xfId="1435"/>
    <cellStyle name="1_פירוט אגח תשואה מעל 10% _4.4. 2_דיווחים נוספים_פירוט אגח תשואה מעל 10% " xfId="1436"/>
    <cellStyle name="1_פירוט אגח תשואה מעל 10% _4.4. 2_פירוט אגח תשואה מעל 10% " xfId="1437"/>
    <cellStyle name="1_פירוט אגח תשואה מעל 10% _4.4._דיווחים נוספים" xfId="1438"/>
    <cellStyle name="1_פירוט אגח תשואה מעל 10% _4.4._פירוט אגח תשואה מעל 10% " xfId="1439"/>
    <cellStyle name="1_פירוט אגח תשואה מעל 10% _דיווחים נוספים" xfId="1440"/>
    <cellStyle name="1_פירוט אגח תשואה מעל 10% _דיווחים נוספים_1" xfId="1441"/>
    <cellStyle name="1_פירוט אגח תשואה מעל 10% _דיווחים נוספים_פירוט אגח תשואה מעל 10% " xfId="1442"/>
    <cellStyle name="1_פירוט אגח תשואה מעל 10% _פירוט אגח תשואה מעל 10% " xfId="1443"/>
    <cellStyle name="10" xfId="1444"/>
    <cellStyle name="10 2" xfId="1445"/>
    <cellStyle name="10 2 2" xfId="1446"/>
    <cellStyle name="10 2_דיווחים נוספים" xfId="1447"/>
    <cellStyle name="10 3" xfId="1448"/>
    <cellStyle name="10_4.4." xfId="1449"/>
    <cellStyle name="11" xfId="1450"/>
    <cellStyle name="11 2" xfId="1451"/>
    <cellStyle name="11 2 2" xfId="1452"/>
    <cellStyle name="11 2_דיווחים נוספים" xfId="1453"/>
    <cellStyle name="11 3" xfId="1454"/>
    <cellStyle name="11_4.4." xfId="1455"/>
    <cellStyle name="12" xfId="1456"/>
    <cellStyle name="12 2" xfId="1457"/>
    <cellStyle name="12 2 2" xfId="1458"/>
    <cellStyle name="12 2_דיווחים נוספים" xfId="1459"/>
    <cellStyle name="12 3" xfId="1460"/>
    <cellStyle name="12_4.4." xfId="1461"/>
    <cellStyle name="2" xfId="1462"/>
    <cellStyle name="2 2" xfId="1463"/>
    <cellStyle name="2 2 2" xfId="1464"/>
    <cellStyle name="2 2_דיווחים נוספים" xfId="1465"/>
    <cellStyle name="2 3" xfId="1466"/>
    <cellStyle name="2_4.4." xfId="1467"/>
    <cellStyle name="2_4.4. 2" xfId="1468"/>
    <cellStyle name="2_4.4. 2_דיווחים נוספים" xfId="1469"/>
    <cellStyle name="2_4.4. 2_דיווחים נוספים_1" xfId="1470"/>
    <cellStyle name="2_4.4. 2_דיווחים נוספים_פירוט אגח תשואה מעל 10% " xfId="1471"/>
    <cellStyle name="2_4.4. 2_פירוט אגח תשואה מעל 10% " xfId="1472"/>
    <cellStyle name="2_4.4._דיווחים נוספים" xfId="1473"/>
    <cellStyle name="2_4.4._פירוט אגח תשואה מעל 10% " xfId="1474"/>
    <cellStyle name="2_Anafim" xfId="1475"/>
    <cellStyle name="2_Anafim 2" xfId="1476"/>
    <cellStyle name="2_Anafim 2 2" xfId="1477"/>
    <cellStyle name="2_Anafim 2 2_דיווחים נוספים" xfId="1478"/>
    <cellStyle name="2_Anafim 2 2_דיווחים נוספים_1" xfId="1479"/>
    <cellStyle name="2_Anafim 2 2_דיווחים נוספים_פירוט אגח תשואה מעל 10% " xfId="1480"/>
    <cellStyle name="2_Anafim 2 2_פירוט אגח תשואה מעל 10% " xfId="1481"/>
    <cellStyle name="2_Anafim 2_4.4." xfId="1482"/>
    <cellStyle name="2_Anafim 2_4.4. 2" xfId="1483"/>
    <cellStyle name="2_Anafim 2_4.4. 2_דיווחים נוספים" xfId="1484"/>
    <cellStyle name="2_Anafim 2_4.4. 2_דיווחים נוספים_1" xfId="1485"/>
    <cellStyle name="2_Anafim 2_4.4. 2_דיווחים נוספים_פירוט אגח תשואה מעל 10% " xfId="1486"/>
    <cellStyle name="2_Anafim 2_4.4. 2_פירוט אגח תשואה מעל 10% " xfId="1487"/>
    <cellStyle name="2_Anafim 2_4.4._דיווחים נוספים" xfId="1488"/>
    <cellStyle name="2_Anafim 2_4.4._פירוט אגח תשואה מעל 10% " xfId="1489"/>
    <cellStyle name="2_Anafim 2_דיווחים נוספים" xfId="1490"/>
    <cellStyle name="2_Anafim 2_דיווחים נוספים 2" xfId="1491"/>
    <cellStyle name="2_Anafim 2_דיווחים נוספים 2_דיווחים נוספים" xfId="1492"/>
    <cellStyle name="2_Anafim 2_דיווחים נוספים 2_דיווחים נוספים_1" xfId="1493"/>
    <cellStyle name="2_Anafim 2_דיווחים נוספים 2_דיווחים נוספים_פירוט אגח תשואה מעל 10% " xfId="1494"/>
    <cellStyle name="2_Anafim 2_דיווחים נוספים 2_פירוט אגח תשואה מעל 10% " xfId="1495"/>
    <cellStyle name="2_Anafim 2_דיווחים נוספים_1" xfId="1496"/>
    <cellStyle name="2_Anafim 2_דיווחים נוספים_1 2" xfId="1497"/>
    <cellStyle name="2_Anafim 2_דיווחים נוספים_1 2_דיווחים נוספים" xfId="1498"/>
    <cellStyle name="2_Anafim 2_דיווחים נוספים_1 2_דיווחים נוספים_1" xfId="1499"/>
    <cellStyle name="2_Anafim 2_דיווחים נוספים_1 2_דיווחים נוספים_פירוט אגח תשואה מעל 10% " xfId="1500"/>
    <cellStyle name="2_Anafim 2_דיווחים נוספים_1 2_פירוט אגח תשואה מעל 10% " xfId="1501"/>
    <cellStyle name="2_Anafim 2_דיווחים נוספים_1_4.4." xfId="1502"/>
    <cellStyle name="2_Anafim 2_דיווחים נוספים_1_4.4. 2" xfId="1503"/>
    <cellStyle name="2_Anafim 2_דיווחים נוספים_1_4.4. 2_דיווחים נוספים" xfId="1504"/>
    <cellStyle name="2_Anafim 2_דיווחים נוספים_1_4.4. 2_דיווחים נוספים_1" xfId="1505"/>
    <cellStyle name="2_Anafim 2_דיווחים נוספים_1_4.4. 2_דיווחים נוספים_פירוט אגח תשואה מעל 10% " xfId="1506"/>
    <cellStyle name="2_Anafim 2_דיווחים נוספים_1_4.4. 2_פירוט אגח תשואה מעל 10% " xfId="1507"/>
    <cellStyle name="2_Anafim 2_דיווחים נוספים_1_4.4._דיווחים נוספים" xfId="1508"/>
    <cellStyle name="2_Anafim 2_דיווחים נוספים_1_4.4._פירוט אגח תשואה מעל 10% " xfId="1509"/>
    <cellStyle name="2_Anafim 2_דיווחים נוספים_1_דיווחים נוספים" xfId="1510"/>
    <cellStyle name="2_Anafim 2_דיווחים נוספים_1_פירוט אגח תשואה מעל 10% " xfId="1511"/>
    <cellStyle name="2_Anafim 2_דיווחים נוספים_2" xfId="1512"/>
    <cellStyle name="2_Anafim 2_דיווחים נוספים_4.4." xfId="1513"/>
    <cellStyle name="2_Anafim 2_דיווחים נוספים_4.4. 2" xfId="1514"/>
    <cellStyle name="2_Anafim 2_דיווחים נוספים_4.4. 2_דיווחים נוספים" xfId="1515"/>
    <cellStyle name="2_Anafim 2_דיווחים נוספים_4.4. 2_דיווחים נוספים_1" xfId="1516"/>
    <cellStyle name="2_Anafim 2_דיווחים נוספים_4.4. 2_דיווחים נוספים_פירוט אגח תשואה מעל 10% " xfId="1517"/>
    <cellStyle name="2_Anafim 2_דיווחים נוספים_4.4. 2_פירוט אגח תשואה מעל 10% " xfId="1518"/>
    <cellStyle name="2_Anafim 2_דיווחים נוספים_4.4._דיווחים נוספים" xfId="1519"/>
    <cellStyle name="2_Anafim 2_דיווחים נוספים_4.4._פירוט אגח תשואה מעל 10% " xfId="1520"/>
    <cellStyle name="2_Anafim 2_דיווחים נוספים_דיווחים נוספים" xfId="1521"/>
    <cellStyle name="2_Anafim 2_דיווחים נוספים_דיווחים נוספים 2" xfId="1522"/>
    <cellStyle name="2_Anafim 2_דיווחים נוספים_דיווחים נוספים 2_דיווחים נוספים" xfId="1523"/>
    <cellStyle name="2_Anafim 2_דיווחים נוספים_דיווחים נוספים 2_דיווחים נוספים_1" xfId="1524"/>
    <cellStyle name="2_Anafim 2_דיווחים נוספים_דיווחים נוספים 2_דיווחים נוספים_פירוט אגח תשואה מעל 10% " xfId="1525"/>
    <cellStyle name="2_Anafim 2_דיווחים נוספים_דיווחים נוספים 2_פירוט אגח תשואה מעל 10% " xfId="1526"/>
    <cellStyle name="2_Anafim 2_דיווחים נוספים_דיווחים נוספים_1" xfId="1527"/>
    <cellStyle name="2_Anafim 2_דיווחים נוספים_דיווחים נוספים_4.4." xfId="1528"/>
    <cellStyle name="2_Anafim 2_דיווחים נוספים_דיווחים נוספים_4.4. 2" xfId="1529"/>
    <cellStyle name="2_Anafim 2_דיווחים נוספים_דיווחים נוספים_4.4. 2_דיווחים נוספים" xfId="1530"/>
    <cellStyle name="2_Anafim 2_דיווחים נוספים_דיווחים נוספים_4.4. 2_דיווחים נוספים_1" xfId="1531"/>
    <cellStyle name="2_Anafim 2_דיווחים נוספים_דיווחים נוספים_4.4. 2_דיווחים נוספים_פירוט אגח תשואה מעל 10% " xfId="1532"/>
    <cellStyle name="2_Anafim 2_דיווחים נוספים_דיווחים נוספים_4.4. 2_פירוט אגח תשואה מעל 10% " xfId="1533"/>
    <cellStyle name="2_Anafim 2_דיווחים נוספים_דיווחים נוספים_4.4._דיווחים נוספים" xfId="1534"/>
    <cellStyle name="2_Anafim 2_דיווחים נוספים_דיווחים נוספים_4.4._פירוט אגח תשואה מעל 10% " xfId="1535"/>
    <cellStyle name="2_Anafim 2_דיווחים נוספים_דיווחים נוספים_דיווחים נוספים" xfId="1536"/>
    <cellStyle name="2_Anafim 2_דיווחים נוספים_דיווחים נוספים_פירוט אגח תשואה מעל 10% " xfId="1537"/>
    <cellStyle name="2_Anafim 2_דיווחים נוספים_פירוט אגח תשואה מעל 10% " xfId="1538"/>
    <cellStyle name="2_Anafim 2_עסקאות שאושרו וטרם בוצעו  " xfId="1539"/>
    <cellStyle name="2_Anafim 2_עסקאות שאושרו וטרם בוצעו   2" xfId="1540"/>
    <cellStyle name="2_Anafim 2_עסקאות שאושרו וטרם בוצעו   2_דיווחים נוספים" xfId="1541"/>
    <cellStyle name="2_Anafim 2_עסקאות שאושרו וטרם בוצעו   2_דיווחים נוספים_1" xfId="1542"/>
    <cellStyle name="2_Anafim 2_עסקאות שאושרו וטרם בוצעו   2_דיווחים נוספים_פירוט אגח תשואה מעל 10% " xfId="1543"/>
    <cellStyle name="2_Anafim 2_עסקאות שאושרו וטרם בוצעו   2_פירוט אגח תשואה מעל 10% " xfId="1544"/>
    <cellStyle name="2_Anafim 2_עסקאות שאושרו וטרם בוצעו  _דיווחים נוספים" xfId="1545"/>
    <cellStyle name="2_Anafim 2_עסקאות שאושרו וטרם בוצעו  _פירוט אגח תשואה מעל 10% " xfId="1546"/>
    <cellStyle name="2_Anafim 2_פירוט אגח תשואה מעל 10% " xfId="1547"/>
    <cellStyle name="2_Anafim 2_פירוט אגח תשואה מעל 10%  2" xfId="1548"/>
    <cellStyle name="2_Anafim 2_פירוט אגח תשואה מעל 10%  2_דיווחים נוספים" xfId="1549"/>
    <cellStyle name="2_Anafim 2_פירוט אגח תשואה מעל 10%  2_דיווחים נוספים_1" xfId="1550"/>
    <cellStyle name="2_Anafim 2_פירוט אגח תשואה מעל 10%  2_דיווחים נוספים_פירוט אגח תשואה מעל 10% " xfId="1551"/>
    <cellStyle name="2_Anafim 2_פירוט אגח תשואה מעל 10%  2_פירוט אגח תשואה מעל 10% " xfId="1552"/>
    <cellStyle name="2_Anafim 2_פירוט אגח תשואה מעל 10% _1" xfId="1553"/>
    <cellStyle name="2_Anafim 2_פירוט אגח תשואה מעל 10% _4.4." xfId="1554"/>
    <cellStyle name="2_Anafim 2_פירוט אגח תשואה מעל 10% _4.4. 2" xfId="1555"/>
    <cellStyle name="2_Anafim 2_פירוט אגח תשואה מעל 10% _4.4. 2_דיווחים נוספים" xfId="1556"/>
    <cellStyle name="2_Anafim 2_פירוט אגח תשואה מעל 10% _4.4. 2_דיווחים נוספים_1" xfId="1557"/>
    <cellStyle name="2_Anafim 2_פירוט אגח תשואה מעל 10% _4.4. 2_דיווחים נוספים_פירוט אגח תשואה מעל 10% " xfId="1558"/>
    <cellStyle name="2_Anafim 2_פירוט אגח תשואה מעל 10% _4.4. 2_פירוט אגח תשואה מעל 10% " xfId="1559"/>
    <cellStyle name="2_Anafim 2_פירוט אגח תשואה מעל 10% _4.4._דיווחים נוספים" xfId="1560"/>
    <cellStyle name="2_Anafim 2_פירוט אגח תשואה מעל 10% _4.4._פירוט אגח תשואה מעל 10% " xfId="1561"/>
    <cellStyle name="2_Anafim 2_פירוט אגח תשואה מעל 10% _דיווחים נוספים" xfId="1562"/>
    <cellStyle name="2_Anafim 2_פירוט אגח תשואה מעל 10% _דיווחים נוספים_1" xfId="1563"/>
    <cellStyle name="2_Anafim 2_פירוט אגח תשואה מעל 10% _דיווחים נוספים_פירוט אגח תשואה מעל 10% " xfId="1564"/>
    <cellStyle name="2_Anafim 2_פירוט אגח תשואה מעל 10% _פירוט אגח תשואה מעל 10% " xfId="1565"/>
    <cellStyle name="2_Anafim 3" xfId="1566"/>
    <cellStyle name="2_Anafim 3_דיווחים נוספים" xfId="1567"/>
    <cellStyle name="2_Anafim 3_דיווחים נוספים_1" xfId="1568"/>
    <cellStyle name="2_Anafim 3_דיווחים נוספים_פירוט אגח תשואה מעל 10% " xfId="1569"/>
    <cellStyle name="2_Anafim 3_פירוט אגח תשואה מעל 10% " xfId="1570"/>
    <cellStyle name="2_Anafim_4.4." xfId="1571"/>
    <cellStyle name="2_Anafim_4.4. 2" xfId="1572"/>
    <cellStyle name="2_Anafim_4.4. 2_דיווחים נוספים" xfId="1573"/>
    <cellStyle name="2_Anafim_4.4. 2_דיווחים נוספים_1" xfId="1574"/>
    <cellStyle name="2_Anafim_4.4. 2_דיווחים נוספים_פירוט אגח תשואה מעל 10% " xfId="1575"/>
    <cellStyle name="2_Anafim_4.4. 2_פירוט אגח תשואה מעל 10% " xfId="1576"/>
    <cellStyle name="2_Anafim_4.4._דיווחים נוספים" xfId="1577"/>
    <cellStyle name="2_Anafim_4.4._פירוט אגח תשואה מעל 10% " xfId="1578"/>
    <cellStyle name="2_Anafim_דיווחים נוספים" xfId="1579"/>
    <cellStyle name="2_Anafim_דיווחים נוספים 2" xfId="1580"/>
    <cellStyle name="2_Anafim_דיווחים נוספים 2_דיווחים נוספים" xfId="1581"/>
    <cellStyle name="2_Anafim_דיווחים נוספים 2_דיווחים נוספים_1" xfId="1582"/>
    <cellStyle name="2_Anafim_דיווחים נוספים 2_דיווחים נוספים_פירוט אגח תשואה מעל 10% " xfId="1583"/>
    <cellStyle name="2_Anafim_דיווחים נוספים 2_פירוט אגח תשואה מעל 10% " xfId="1584"/>
    <cellStyle name="2_Anafim_דיווחים נוספים_1" xfId="1585"/>
    <cellStyle name="2_Anafim_דיווחים נוספים_1 2" xfId="1586"/>
    <cellStyle name="2_Anafim_דיווחים נוספים_1 2_דיווחים נוספים" xfId="1587"/>
    <cellStyle name="2_Anafim_דיווחים נוספים_1 2_דיווחים נוספים_1" xfId="1588"/>
    <cellStyle name="2_Anafim_דיווחים נוספים_1 2_דיווחים נוספים_פירוט אגח תשואה מעל 10% " xfId="1589"/>
    <cellStyle name="2_Anafim_דיווחים נוספים_1 2_פירוט אגח תשואה מעל 10% " xfId="1590"/>
    <cellStyle name="2_Anafim_דיווחים נוספים_1_4.4." xfId="1591"/>
    <cellStyle name="2_Anafim_דיווחים נוספים_1_4.4. 2" xfId="1592"/>
    <cellStyle name="2_Anafim_דיווחים נוספים_1_4.4. 2_דיווחים נוספים" xfId="1593"/>
    <cellStyle name="2_Anafim_דיווחים נוספים_1_4.4. 2_דיווחים נוספים_1" xfId="1594"/>
    <cellStyle name="2_Anafim_דיווחים נוספים_1_4.4. 2_דיווחים נוספים_פירוט אגח תשואה מעל 10% " xfId="1595"/>
    <cellStyle name="2_Anafim_דיווחים נוספים_1_4.4. 2_פירוט אגח תשואה מעל 10% " xfId="1596"/>
    <cellStyle name="2_Anafim_דיווחים נוספים_1_4.4._דיווחים נוספים" xfId="1597"/>
    <cellStyle name="2_Anafim_דיווחים נוספים_1_4.4._פירוט אגח תשואה מעל 10% " xfId="1598"/>
    <cellStyle name="2_Anafim_דיווחים נוספים_1_דיווחים נוספים" xfId="1599"/>
    <cellStyle name="2_Anafim_דיווחים נוספים_1_דיווחים נוספים 2" xfId="1600"/>
    <cellStyle name="2_Anafim_דיווחים נוספים_1_דיווחים נוספים 2_דיווחים נוספים" xfId="1601"/>
    <cellStyle name="2_Anafim_דיווחים נוספים_1_דיווחים נוספים 2_דיווחים נוספים_1" xfId="1602"/>
    <cellStyle name="2_Anafim_דיווחים נוספים_1_דיווחים נוספים 2_דיווחים נוספים_פירוט אגח תשואה מעל 10% " xfId="1603"/>
    <cellStyle name="2_Anafim_דיווחים נוספים_1_דיווחים נוספים 2_פירוט אגח תשואה מעל 10% " xfId="1604"/>
    <cellStyle name="2_Anafim_דיווחים נוספים_1_דיווחים נוספים_1" xfId="1605"/>
    <cellStyle name="2_Anafim_דיווחים נוספים_1_דיווחים נוספים_4.4." xfId="1606"/>
    <cellStyle name="2_Anafim_דיווחים נוספים_1_דיווחים נוספים_4.4. 2" xfId="1607"/>
    <cellStyle name="2_Anafim_דיווחים נוספים_1_דיווחים נוספים_4.4. 2_דיווחים נוספים" xfId="1608"/>
    <cellStyle name="2_Anafim_דיווחים נוספים_1_דיווחים נוספים_4.4. 2_דיווחים נוספים_1" xfId="1609"/>
    <cellStyle name="2_Anafim_דיווחים נוספים_1_דיווחים נוספים_4.4. 2_דיווחים נוספים_פירוט אגח תשואה מעל 10% " xfId="1610"/>
    <cellStyle name="2_Anafim_דיווחים נוספים_1_דיווחים נוספים_4.4. 2_פירוט אגח תשואה מעל 10% " xfId="1611"/>
    <cellStyle name="2_Anafim_דיווחים נוספים_1_דיווחים נוספים_4.4._דיווחים נוספים" xfId="1612"/>
    <cellStyle name="2_Anafim_דיווחים נוספים_1_דיווחים נוספים_4.4._פירוט אגח תשואה מעל 10% " xfId="1613"/>
    <cellStyle name="2_Anafim_דיווחים נוספים_1_דיווחים נוספים_דיווחים נוספים" xfId="1614"/>
    <cellStyle name="2_Anafim_דיווחים נוספים_1_דיווחים נוספים_פירוט אגח תשואה מעל 10% " xfId="1615"/>
    <cellStyle name="2_Anafim_דיווחים נוספים_1_פירוט אגח תשואה מעל 10% " xfId="1616"/>
    <cellStyle name="2_Anafim_דיווחים נוספים_2" xfId="1617"/>
    <cellStyle name="2_Anafim_דיווחים נוספים_2 2" xfId="1618"/>
    <cellStyle name="2_Anafim_דיווחים נוספים_2 2_דיווחים נוספים" xfId="1619"/>
    <cellStyle name="2_Anafim_דיווחים נוספים_2 2_דיווחים נוספים_1" xfId="1620"/>
    <cellStyle name="2_Anafim_דיווחים נוספים_2 2_דיווחים נוספים_פירוט אגח תשואה מעל 10% " xfId="1621"/>
    <cellStyle name="2_Anafim_דיווחים נוספים_2 2_פירוט אגח תשואה מעל 10% " xfId="1622"/>
    <cellStyle name="2_Anafim_דיווחים נוספים_2_4.4." xfId="1623"/>
    <cellStyle name="2_Anafim_דיווחים נוספים_2_4.4. 2" xfId="1624"/>
    <cellStyle name="2_Anafim_דיווחים נוספים_2_4.4. 2_דיווחים נוספים" xfId="1625"/>
    <cellStyle name="2_Anafim_דיווחים נוספים_2_4.4. 2_דיווחים נוספים_1" xfId="1626"/>
    <cellStyle name="2_Anafim_דיווחים נוספים_2_4.4. 2_דיווחים נוספים_פירוט אגח תשואה מעל 10% " xfId="1627"/>
    <cellStyle name="2_Anafim_דיווחים נוספים_2_4.4. 2_פירוט אגח תשואה מעל 10% " xfId="1628"/>
    <cellStyle name="2_Anafim_דיווחים נוספים_2_4.4._דיווחים נוספים" xfId="1629"/>
    <cellStyle name="2_Anafim_דיווחים נוספים_2_4.4._פירוט אגח תשואה מעל 10% " xfId="1630"/>
    <cellStyle name="2_Anafim_דיווחים נוספים_2_דיווחים נוספים" xfId="1631"/>
    <cellStyle name="2_Anafim_דיווחים נוספים_2_פירוט אגח תשואה מעל 10% " xfId="1632"/>
    <cellStyle name="2_Anafim_דיווחים נוספים_3" xfId="1633"/>
    <cellStyle name="2_Anafim_דיווחים נוספים_4.4." xfId="1634"/>
    <cellStyle name="2_Anafim_דיווחים נוספים_4.4. 2" xfId="1635"/>
    <cellStyle name="2_Anafim_דיווחים נוספים_4.4. 2_דיווחים נוספים" xfId="1636"/>
    <cellStyle name="2_Anafim_דיווחים נוספים_4.4. 2_דיווחים נוספים_1" xfId="1637"/>
    <cellStyle name="2_Anafim_דיווחים נוספים_4.4. 2_דיווחים נוספים_פירוט אגח תשואה מעל 10% " xfId="1638"/>
    <cellStyle name="2_Anafim_דיווחים נוספים_4.4. 2_פירוט אגח תשואה מעל 10% " xfId="1639"/>
    <cellStyle name="2_Anafim_דיווחים נוספים_4.4._דיווחים נוספים" xfId="1640"/>
    <cellStyle name="2_Anafim_דיווחים נוספים_4.4._פירוט אגח תשואה מעל 10% " xfId="1641"/>
    <cellStyle name="2_Anafim_דיווחים נוספים_דיווחים נוספים" xfId="1642"/>
    <cellStyle name="2_Anafim_דיווחים נוספים_דיווחים נוספים 2" xfId="1643"/>
    <cellStyle name="2_Anafim_דיווחים נוספים_דיווחים נוספים 2_דיווחים נוספים" xfId="1644"/>
    <cellStyle name="2_Anafim_דיווחים נוספים_דיווחים נוספים 2_דיווחים נוספים_1" xfId="1645"/>
    <cellStyle name="2_Anafim_דיווחים נוספים_דיווחים נוספים 2_דיווחים נוספים_פירוט אגח תשואה מעל 10% " xfId="1646"/>
    <cellStyle name="2_Anafim_דיווחים נוספים_דיווחים נוספים 2_פירוט אגח תשואה מעל 10% " xfId="1647"/>
    <cellStyle name="2_Anafim_דיווחים נוספים_דיווחים נוספים_1" xfId="1648"/>
    <cellStyle name="2_Anafim_דיווחים נוספים_דיווחים נוספים_4.4." xfId="1649"/>
    <cellStyle name="2_Anafim_דיווחים נוספים_דיווחים נוספים_4.4. 2" xfId="1650"/>
    <cellStyle name="2_Anafim_דיווחים נוספים_דיווחים נוספים_4.4. 2_דיווחים נוספים" xfId="1651"/>
    <cellStyle name="2_Anafim_דיווחים נוספים_דיווחים נוספים_4.4. 2_דיווחים נוספים_1" xfId="1652"/>
    <cellStyle name="2_Anafim_דיווחים נוספים_דיווחים נוספים_4.4. 2_דיווחים נוספים_פירוט אגח תשואה מעל 10% " xfId="1653"/>
    <cellStyle name="2_Anafim_דיווחים נוספים_דיווחים נוספים_4.4. 2_פירוט אגח תשואה מעל 10% " xfId="1654"/>
    <cellStyle name="2_Anafim_דיווחים נוספים_דיווחים נוספים_4.4._דיווחים נוספים" xfId="1655"/>
    <cellStyle name="2_Anafim_דיווחים נוספים_דיווחים נוספים_4.4._פירוט אגח תשואה מעל 10% " xfId="1656"/>
    <cellStyle name="2_Anafim_דיווחים נוספים_דיווחים נוספים_דיווחים נוספים" xfId="1657"/>
    <cellStyle name="2_Anafim_דיווחים נוספים_דיווחים נוספים_פירוט אגח תשואה מעל 10% " xfId="1658"/>
    <cellStyle name="2_Anafim_דיווחים נוספים_פירוט אגח תשואה מעל 10% " xfId="1659"/>
    <cellStyle name="2_Anafim_הערות" xfId="1660"/>
    <cellStyle name="2_Anafim_הערות 2" xfId="1661"/>
    <cellStyle name="2_Anafim_הערות 2_דיווחים נוספים" xfId="1662"/>
    <cellStyle name="2_Anafim_הערות 2_דיווחים נוספים_1" xfId="1663"/>
    <cellStyle name="2_Anafim_הערות 2_דיווחים נוספים_פירוט אגח תשואה מעל 10% " xfId="1664"/>
    <cellStyle name="2_Anafim_הערות 2_פירוט אגח תשואה מעל 10% " xfId="1665"/>
    <cellStyle name="2_Anafim_הערות_4.4." xfId="1666"/>
    <cellStyle name="2_Anafim_הערות_4.4. 2" xfId="1667"/>
    <cellStyle name="2_Anafim_הערות_4.4. 2_דיווחים נוספים" xfId="1668"/>
    <cellStyle name="2_Anafim_הערות_4.4. 2_דיווחים נוספים_1" xfId="1669"/>
    <cellStyle name="2_Anafim_הערות_4.4. 2_דיווחים נוספים_פירוט אגח תשואה מעל 10% " xfId="1670"/>
    <cellStyle name="2_Anafim_הערות_4.4. 2_פירוט אגח תשואה מעל 10% " xfId="1671"/>
    <cellStyle name="2_Anafim_הערות_4.4._דיווחים נוספים" xfId="1672"/>
    <cellStyle name="2_Anafim_הערות_4.4._פירוט אגח תשואה מעל 10% " xfId="1673"/>
    <cellStyle name="2_Anafim_הערות_דיווחים נוספים" xfId="1674"/>
    <cellStyle name="2_Anafim_הערות_דיווחים נוספים_1" xfId="1675"/>
    <cellStyle name="2_Anafim_הערות_דיווחים נוספים_פירוט אגח תשואה מעל 10% " xfId="1676"/>
    <cellStyle name="2_Anafim_הערות_פירוט אגח תשואה מעל 10% " xfId="1677"/>
    <cellStyle name="2_Anafim_יתרת מסגרות אשראי לניצול " xfId="1678"/>
    <cellStyle name="2_Anafim_יתרת מסגרות אשראי לניצול  2" xfId="1679"/>
    <cellStyle name="2_Anafim_יתרת מסגרות אשראי לניצול  2_דיווחים נוספים" xfId="1680"/>
    <cellStyle name="2_Anafim_יתרת מסגרות אשראי לניצול  2_דיווחים נוספים_1" xfId="1681"/>
    <cellStyle name="2_Anafim_יתרת מסגרות אשראי לניצול  2_דיווחים נוספים_פירוט אגח תשואה מעל 10% " xfId="1682"/>
    <cellStyle name="2_Anafim_יתרת מסגרות אשראי לניצול  2_פירוט אגח תשואה מעל 10% " xfId="1683"/>
    <cellStyle name="2_Anafim_יתרת מסגרות אשראי לניצול _4.4." xfId="1684"/>
    <cellStyle name="2_Anafim_יתרת מסגרות אשראי לניצול _4.4. 2" xfId="1685"/>
    <cellStyle name="2_Anafim_יתרת מסגרות אשראי לניצול _4.4. 2_דיווחים נוספים" xfId="1686"/>
    <cellStyle name="2_Anafim_יתרת מסגרות אשראי לניצול _4.4. 2_דיווחים נוספים_1" xfId="1687"/>
    <cellStyle name="2_Anafim_יתרת מסגרות אשראי לניצול _4.4. 2_דיווחים נוספים_פירוט אגח תשואה מעל 10% " xfId="1688"/>
    <cellStyle name="2_Anafim_יתרת מסגרות אשראי לניצול _4.4. 2_פירוט אגח תשואה מעל 10% " xfId="1689"/>
    <cellStyle name="2_Anafim_יתרת מסגרות אשראי לניצול _4.4._דיווחים נוספים" xfId="1690"/>
    <cellStyle name="2_Anafim_יתרת מסגרות אשראי לניצול _4.4._פירוט אגח תשואה מעל 10% " xfId="1691"/>
    <cellStyle name="2_Anafim_יתרת מסגרות אשראי לניצול _דיווחים נוספים" xfId="1692"/>
    <cellStyle name="2_Anafim_יתרת מסגרות אשראי לניצול _דיווחים נוספים_1" xfId="1693"/>
    <cellStyle name="2_Anafim_יתרת מסגרות אשראי לניצול _דיווחים נוספים_פירוט אגח תשואה מעל 10% " xfId="1694"/>
    <cellStyle name="2_Anafim_יתרת מסגרות אשראי לניצול _פירוט אגח תשואה מעל 10% " xfId="1695"/>
    <cellStyle name="2_Anafim_עסקאות שאושרו וטרם בוצעו  " xfId="1696"/>
    <cellStyle name="2_Anafim_עסקאות שאושרו וטרם בוצעו   2" xfId="1697"/>
    <cellStyle name="2_Anafim_עסקאות שאושרו וטרם בוצעו   2_דיווחים נוספים" xfId="1698"/>
    <cellStyle name="2_Anafim_עסקאות שאושרו וטרם בוצעו   2_דיווחים נוספים_1" xfId="1699"/>
    <cellStyle name="2_Anafim_עסקאות שאושרו וטרם בוצעו   2_דיווחים נוספים_פירוט אגח תשואה מעל 10% " xfId="1700"/>
    <cellStyle name="2_Anafim_עסקאות שאושרו וטרם בוצעו   2_פירוט אגח תשואה מעל 10% " xfId="1701"/>
    <cellStyle name="2_Anafim_עסקאות שאושרו וטרם בוצעו  _1" xfId="1702"/>
    <cellStyle name="2_Anafim_עסקאות שאושרו וטרם בוצעו  _1 2" xfId="1703"/>
    <cellStyle name="2_Anafim_עסקאות שאושרו וטרם בוצעו  _1 2_דיווחים נוספים" xfId="1704"/>
    <cellStyle name="2_Anafim_עסקאות שאושרו וטרם בוצעו  _1 2_דיווחים נוספים_1" xfId="1705"/>
    <cellStyle name="2_Anafim_עסקאות שאושרו וטרם בוצעו  _1 2_דיווחים נוספים_פירוט אגח תשואה מעל 10% " xfId="1706"/>
    <cellStyle name="2_Anafim_עסקאות שאושרו וטרם בוצעו  _1 2_פירוט אגח תשואה מעל 10% " xfId="1707"/>
    <cellStyle name="2_Anafim_עסקאות שאושרו וטרם בוצעו  _1_דיווחים נוספים" xfId="1708"/>
    <cellStyle name="2_Anafim_עסקאות שאושרו וטרם בוצעו  _1_פירוט אגח תשואה מעל 10% " xfId="1709"/>
    <cellStyle name="2_Anafim_עסקאות שאושרו וטרם בוצעו  _4.4." xfId="1710"/>
    <cellStyle name="2_Anafim_עסקאות שאושרו וטרם בוצעו  _4.4. 2" xfId="1711"/>
    <cellStyle name="2_Anafim_עסקאות שאושרו וטרם בוצעו  _4.4. 2_דיווחים נוספים" xfId="1712"/>
    <cellStyle name="2_Anafim_עסקאות שאושרו וטרם בוצעו  _4.4. 2_דיווחים נוספים_1" xfId="1713"/>
    <cellStyle name="2_Anafim_עסקאות שאושרו וטרם בוצעו  _4.4. 2_דיווחים נוספים_פירוט אגח תשואה מעל 10% " xfId="1714"/>
    <cellStyle name="2_Anafim_עסקאות שאושרו וטרם בוצעו  _4.4. 2_פירוט אגח תשואה מעל 10% " xfId="1715"/>
    <cellStyle name="2_Anafim_עסקאות שאושרו וטרם בוצעו  _4.4._דיווחים נוספים" xfId="1716"/>
    <cellStyle name="2_Anafim_עסקאות שאושרו וטרם בוצעו  _4.4._פירוט אגח תשואה מעל 10% " xfId="1717"/>
    <cellStyle name="2_Anafim_עסקאות שאושרו וטרם בוצעו  _דיווחים נוספים" xfId="1718"/>
    <cellStyle name="2_Anafim_עסקאות שאושרו וטרם בוצעו  _דיווחים נוספים_1" xfId="1719"/>
    <cellStyle name="2_Anafim_עסקאות שאושרו וטרם בוצעו  _דיווחים נוספים_פירוט אגח תשואה מעל 10% " xfId="1720"/>
    <cellStyle name="2_Anafim_עסקאות שאושרו וטרם בוצעו  _פירוט אגח תשואה מעל 10% " xfId="1721"/>
    <cellStyle name="2_Anafim_פירוט אגח תשואה מעל 10% " xfId="1722"/>
    <cellStyle name="2_Anafim_פירוט אגח תשואה מעל 10%  2" xfId="1723"/>
    <cellStyle name="2_Anafim_פירוט אגח תשואה מעל 10%  2_דיווחים נוספים" xfId="1724"/>
    <cellStyle name="2_Anafim_פירוט אגח תשואה מעל 10%  2_דיווחים נוספים_1" xfId="1725"/>
    <cellStyle name="2_Anafim_פירוט אגח תשואה מעל 10%  2_דיווחים נוספים_פירוט אגח תשואה מעל 10% " xfId="1726"/>
    <cellStyle name="2_Anafim_פירוט אגח תשואה מעל 10%  2_פירוט אגח תשואה מעל 10% " xfId="1727"/>
    <cellStyle name="2_Anafim_פירוט אגח תשואה מעל 10% _1" xfId="1728"/>
    <cellStyle name="2_Anafim_פירוט אגח תשואה מעל 10% _4.4." xfId="1729"/>
    <cellStyle name="2_Anafim_פירוט אגח תשואה מעל 10% _4.4. 2" xfId="1730"/>
    <cellStyle name="2_Anafim_פירוט אגח תשואה מעל 10% _4.4. 2_דיווחים נוספים" xfId="1731"/>
    <cellStyle name="2_Anafim_פירוט אגח תשואה מעל 10% _4.4. 2_דיווחים נוספים_1" xfId="1732"/>
    <cellStyle name="2_Anafim_פירוט אגח תשואה מעל 10% _4.4. 2_דיווחים נוספים_פירוט אגח תשואה מעל 10% " xfId="1733"/>
    <cellStyle name="2_Anafim_פירוט אגח תשואה מעל 10% _4.4. 2_פירוט אגח תשואה מעל 10% " xfId="1734"/>
    <cellStyle name="2_Anafim_פירוט אגח תשואה מעל 10% _4.4._דיווחים נוספים" xfId="1735"/>
    <cellStyle name="2_Anafim_פירוט אגח תשואה מעל 10% _4.4._פירוט אגח תשואה מעל 10% " xfId="1736"/>
    <cellStyle name="2_Anafim_פירוט אגח תשואה מעל 10% _דיווחים נוספים" xfId="1737"/>
    <cellStyle name="2_Anafim_פירוט אגח תשואה מעל 10% _דיווחים נוספים_1" xfId="1738"/>
    <cellStyle name="2_Anafim_פירוט אגח תשואה מעל 10% _דיווחים נוספים_פירוט אגח תשואה מעל 10% " xfId="1739"/>
    <cellStyle name="2_Anafim_פירוט אגח תשואה מעל 10% _פירוט אגח תשואה מעל 10% " xfId="1740"/>
    <cellStyle name="2_אחזקות בעלי ענין -DATA - ערכים" xfId="14649"/>
    <cellStyle name="2_דיווחים נוספים" xfId="1741"/>
    <cellStyle name="2_דיווחים נוספים 2" xfId="1742"/>
    <cellStyle name="2_דיווחים נוספים 2_דיווחים נוספים" xfId="1743"/>
    <cellStyle name="2_דיווחים נוספים 2_דיווחים נוספים_1" xfId="1744"/>
    <cellStyle name="2_דיווחים נוספים 2_דיווחים נוספים_פירוט אגח תשואה מעל 10% " xfId="1745"/>
    <cellStyle name="2_דיווחים נוספים 2_פירוט אגח תשואה מעל 10% " xfId="1746"/>
    <cellStyle name="2_דיווחים נוספים_1" xfId="1747"/>
    <cellStyle name="2_דיווחים נוספים_1 2" xfId="1748"/>
    <cellStyle name="2_דיווחים נוספים_1 2_דיווחים נוספים" xfId="1749"/>
    <cellStyle name="2_דיווחים נוספים_1 2_דיווחים נוספים_1" xfId="1750"/>
    <cellStyle name="2_דיווחים נוספים_1 2_דיווחים נוספים_פירוט אגח תשואה מעל 10% " xfId="1751"/>
    <cellStyle name="2_דיווחים נוספים_1 2_פירוט אגח תשואה מעל 10% " xfId="1752"/>
    <cellStyle name="2_דיווחים נוספים_1_4.4." xfId="1753"/>
    <cellStyle name="2_דיווחים נוספים_1_4.4. 2" xfId="1754"/>
    <cellStyle name="2_דיווחים נוספים_1_4.4. 2_דיווחים נוספים" xfId="1755"/>
    <cellStyle name="2_דיווחים נוספים_1_4.4. 2_דיווחים נוספים_1" xfId="1756"/>
    <cellStyle name="2_דיווחים נוספים_1_4.4. 2_דיווחים נוספים_פירוט אגח תשואה מעל 10% " xfId="1757"/>
    <cellStyle name="2_דיווחים נוספים_1_4.4. 2_פירוט אגח תשואה מעל 10% " xfId="1758"/>
    <cellStyle name="2_דיווחים נוספים_1_4.4._דיווחים נוספים" xfId="1759"/>
    <cellStyle name="2_דיווחים נוספים_1_4.4._פירוט אגח תשואה מעל 10% " xfId="1760"/>
    <cellStyle name="2_דיווחים נוספים_1_דיווחים נוספים" xfId="1761"/>
    <cellStyle name="2_דיווחים נוספים_1_דיווחים נוספים 2" xfId="1762"/>
    <cellStyle name="2_דיווחים נוספים_1_דיווחים נוספים 2_דיווחים נוספים" xfId="1763"/>
    <cellStyle name="2_דיווחים נוספים_1_דיווחים נוספים 2_דיווחים נוספים_1" xfId="1764"/>
    <cellStyle name="2_דיווחים נוספים_1_דיווחים נוספים 2_דיווחים נוספים_פירוט אגח תשואה מעל 10% " xfId="1765"/>
    <cellStyle name="2_דיווחים נוספים_1_דיווחים נוספים 2_פירוט אגח תשואה מעל 10% " xfId="1766"/>
    <cellStyle name="2_דיווחים נוספים_1_דיווחים נוספים_1" xfId="1767"/>
    <cellStyle name="2_דיווחים נוספים_1_דיווחים נוספים_4.4." xfId="1768"/>
    <cellStyle name="2_דיווחים נוספים_1_דיווחים נוספים_4.4. 2" xfId="1769"/>
    <cellStyle name="2_דיווחים נוספים_1_דיווחים נוספים_4.4. 2_דיווחים נוספים" xfId="1770"/>
    <cellStyle name="2_דיווחים נוספים_1_דיווחים נוספים_4.4. 2_דיווחים נוספים_1" xfId="1771"/>
    <cellStyle name="2_דיווחים נוספים_1_דיווחים נוספים_4.4. 2_דיווחים נוספים_פירוט אגח תשואה מעל 10% " xfId="1772"/>
    <cellStyle name="2_דיווחים נוספים_1_דיווחים נוספים_4.4. 2_פירוט אגח תשואה מעל 10% " xfId="1773"/>
    <cellStyle name="2_דיווחים נוספים_1_דיווחים נוספים_4.4._דיווחים נוספים" xfId="1774"/>
    <cellStyle name="2_דיווחים נוספים_1_דיווחים נוספים_4.4._פירוט אגח תשואה מעל 10% " xfId="1775"/>
    <cellStyle name="2_דיווחים נוספים_1_דיווחים נוספים_דיווחים נוספים" xfId="1776"/>
    <cellStyle name="2_דיווחים נוספים_1_דיווחים נוספים_פירוט אגח תשואה מעל 10% " xfId="1777"/>
    <cellStyle name="2_דיווחים נוספים_1_פירוט אגח תשואה מעל 10% " xfId="1778"/>
    <cellStyle name="2_דיווחים נוספים_2" xfId="1779"/>
    <cellStyle name="2_דיווחים נוספים_2 2" xfId="1780"/>
    <cellStyle name="2_דיווחים נוספים_2 2_דיווחים נוספים" xfId="1781"/>
    <cellStyle name="2_דיווחים נוספים_2 2_דיווחים נוספים_1" xfId="1782"/>
    <cellStyle name="2_דיווחים נוספים_2 2_דיווחים נוספים_פירוט אגח תשואה מעל 10% " xfId="1783"/>
    <cellStyle name="2_דיווחים נוספים_2 2_פירוט אגח תשואה מעל 10% " xfId="1784"/>
    <cellStyle name="2_דיווחים נוספים_2_4.4." xfId="1785"/>
    <cellStyle name="2_דיווחים נוספים_2_4.4. 2" xfId="1786"/>
    <cellStyle name="2_דיווחים נוספים_2_4.4. 2_דיווחים נוספים" xfId="1787"/>
    <cellStyle name="2_דיווחים נוספים_2_4.4. 2_דיווחים נוספים_1" xfId="1788"/>
    <cellStyle name="2_דיווחים נוספים_2_4.4. 2_דיווחים נוספים_פירוט אגח תשואה מעל 10% " xfId="1789"/>
    <cellStyle name="2_דיווחים נוספים_2_4.4. 2_פירוט אגח תשואה מעל 10% " xfId="1790"/>
    <cellStyle name="2_דיווחים נוספים_2_4.4._דיווחים נוספים" xfId="1791"/>
    <cellStyle name="2_דיווחים נוספים_2_4.4._פירוט אגח תשואה מעל 10% " xfId="1792"/>
    <cellStyle name="2_דיווחים נוספים_2_דיווחים נוספים" xfId="1793"/>
    <cellStyle name="2_דיווחים נוספים_2_פירוט אגח תשואה מעל 10% " xfId="1794"/>
    <cellStyle name="2_דיווחים נוספים_3" xfId="1795"/>
    <cellStyle name="2_דיווחים נוספים_4.4." xfId="1796"/>
    <cellStyle name="2_דיווחים נוספים_4.4. 2" xfId="1797"/>
    <cellStyle name="2_דיווחים נוספים_4.4. 2_דיווחים נוספים" xfId="1798"/>
    <cellStyle name="2_דיווחים נוספים_4.4. 2_דיווחים נוספים_1" xfId="1799"/>
    <cellStyle name="2_דיווחים נוספים_4.4. 2_דיווחים נוספים_פירוט אגח תשואה מעל 10% " xfId="1800"/>
    <cellStyle name="2_דיווחים נוספים_4.4. 2_פירוט אגח תשואה מעל 10% " xfId="1801"/>
    <cellStyle name="2_דיווחים נוספים_4.4._דיווחים נוספים" xfId="1802"/>
    <cellStyle name="2_דיווחים נוספים_4.4._פירוט אגח תשואה מעל 10% " xfId="1803"/>
    <cellStyle name="2_דיווחים נוספים_דיווחים נוספים" xfId="1804"/>
    <cellStyle name="2_דיווחים נוספים_דיווחים נוספים 2" xfId="1805"/>
    <cellStyle name="2_דיווחים נוספים_דיווחים נוספים 2_דיווחים נוספים" xfId="1806"/>
    <cellStyle name="2_דיווחים נוספים_דיווחים נוספים 2_דיווחים נוספים_1" xfId="1807"/>
    <cellStyle name="2_דיווחים נוספים_דיווחים נוספים 2_דיווחים נוספים_פירוט אגח תשואה מעל 10% " xfId="1808"/>
    <cellStyle name="2_דיווחים נוספים_דיווחים נוספים 2_פירוט אגח תשואה מעל 10% " xfId="1809"/>
    <cellStyle name="2_דיווחים נוספים_דיווחים נוספים_1" xfId="1810"/>
    <cellStyle name="2_דיווחים נוספים_דיווחים נוספים_4.4." xfId="1811"/>
    <cellStyle name="2_דיווחים נוספים_דיווחים נוספים_4.4. 2" xfId="1812"/>
    <cellStyle name="2_דיווחים נוספים_דיווחים נוספים_4.4. 2_דיווחים נוספים" xfId="1813"/>
    <cellStyle name="2_דיווחים נוספים_דיווחים נוספים_4.4. 2_דיווחים נוספים_1" xfId="1814"/>
    <cellStyle name="2_דיווחים נוספים_דיווחים נוספים_4.4. 2_דיווחים נוספים_פירוט אגח תשואה מעל 10% " xfId="1815"/>
    <cellStyle name="2_דיווחים נוספים_דיווחים נוספים_4.4. 2_פירוט אגח תשואה מעל 10% " xfId="1816"/>
    <cellStyle name="2_דיווחים נוספים_דיווחים נוספים_4.4._דיווחים נוספים" xfId="1817"/>
    <cellStyle name="2_דיווחים נוספים_דיווחים נוספים_4.4._פירוט אגח תשואה מעל 10% " xfId="1818"/>
    <cellStyle name="2_דיווחים נוספים_דיווחים נוספים_דיווחים נוספים" xfId="1819"/>
    <cellStyle name="2_דיווחים נוספים_דיווחים נוספים_פירוט אגח תשואה מעל 10% " xfId="1820"/>
    <cellStyle name="2_דיווחים נוספים_פירוט אגח תשואה מעל 10% " xfId="1821"/>
    <cellStyle name="2_הערות" xfId="1822"/>
    <cellStyle name="2_הערות 2" xfId="1823"/>
    <cellStyle name="2_הערות 2_דיווחים נוספים" xfId="1824"/>
    <cellStyle name="2_הערות 2_דיווחים נוספים_1" xfId="1825"/>
    <cellStyle name="2_הערות 2_דיווחים נוספים_פירוט אגח תשואה מעל 10% " xfId="1826"/>
    <cellStyle name="2_הערות 2_פירוט אגח תשואה מעל 10% " xfId="1827"/>
    <cellStyle name="2_הערות_4.4." xfId="1828"/>
    <cellStyle name="2_הערות_4.4. 2" xfId="1829"/>
    <cellStyle name="2_הערות_4.4. 2_דיווחים נוספים" xfId="1830"/>
    <cellStyle name="2_הערות_4.4. 2_דיווחים נוספים_1" xfId="1831"/>
    <cellStyle name="2_הערות_4.4. 2_דיווחים נוספים_פירוט אגח תשואה מעל 10% " xfId="1832"/>
    <cellStyle name="2_הערות_4.4. 2_פירוט אגח תשואה מעל 10% " xfId="1833"/>
    <cellStyle name="2_הערות_4.4._דיווחים נוספים" xfId="1834"/>
    <cellStyle name="2_הערות_4.4._פירוט אגח תשואה מעל 10% " xfId="1835"/>
    <cellStyle name="2_הערות_דיווחים נוספים" xfId="1836"/>
    <cellStyle name="2_הערות_דיווחים נוספים_1" xfId="1837"/>
    <cellStyle name="2_הערות_דיווחים נוספים_פירוט אגח תשואה מעל 10% " xfId="1838"/>
    <cellStyle name="2_הערות_פירוט אגח תשואה מעל 10% " xfId="1839"/>
    <cellStyle name="2_יתרת מסגרות אשראי לניצול " xfId="1840"/>
    <cellStyle name="2_יתרת מסגרות אשראי לניצול  2" xfId="1841"/>
    <cellStyle name="2_יתרת מסגרות אשראי לניצול  2_דיווחים נוספים" xfId="1842"/>
    <cellStyle name="2_יתרת מסגרות אשראי לניצול  2_דיווחים נוספים_1" xfId="1843"/>
    <cellStyle name="2_יתרת מסגרות אשראי לניצול  2_דיווחים נוספים_פירוט אגח תשואה מעל 10% " xfId="1844"/>
    <cellStyle name="2_יתרת מסגרות אשראי לניצול  2_פירוט אגח תשואה מעל 10% " xfId="1845"/>
    <cellStyle name="2_יתרת מסגרות אשראי לניצול _4.4." xfId="1846"/>
    <cellStyle name="2_יתרת מסגרות אשראי לניצול _4.4. 2" xfId="1847"/>
    <cellStyle name="2_יתרת מסגרות אשראי לניצול _4.4. 2_דיווחים נוספים" xfId="1848"/>
    <cellStyle name="2_יתרת מסגרות אשראי לניצול _4.4. 2_דיווחים נוספים_1" xfId="1849"/>
    <cellStyle name="2_יתרת מסגרות אשראי לניצול _4.4. 2_דיווחים נוספים_פירוט אגח תשואה מעל 10% " xfId="1850"/>
    <cellStyle name="2_יתרת מסגרות אשראי לניצול _4.4. 2_פירוט אגח תשואה מעל 10% " xfId="1851"/>
    <cellStyle name="2_יתרת מסגרות אשראי לניצול _4.4._דיווחים נוספים" xfId="1852"/>
    <cellStyle name="2_יתרת מסגרות אשראי לניצול _4.4._פירוט אגח תשואה מעל 10% " xfId="1853"/>
    <cellStyle name="2_יתרת מסגרות אשראי לניצול _דיווחים נוספים" xfId="1854"/>
    <cellStyle name="2_יתרת מסגרות אשראי לניצול _דיווחים נוספים_1" xfId="1855"/>
    <cellStyle name="2_יתרת מסגרות אשראי לניצול _דיווחים נוספים_פירוט אגח תשואה מעל 10% " xfId="1856"/>
    <cellStyle name="2_יתרת מסגרות אשראי לניצול _פירוט אגח תשואה מעל 10% " xfId="1857"/>
    <cellStyle name="2_משקל בתא100" xfId="1858"/>
    <cellStyle name="2_משקל בתא100 2" xfId="1859"/>
    <cellStyle name="2_משקל בתא100 2 2" xfId="1860"/>
    <cellStyle name="2_משקל בתא100 2 2_דיווחים נוספים" xfId="1861"/>
    <cellStyle name="2_משקל בתא100 2 2_דיווחים נוספים_1" xfId="1862"/>
    <cellStyle name="2_משקל בתא100 2 2_דיווחים נוספים_פירוט אגח תשואה מעל 10% " xfId="1863"/>
    <cellStyle name="2_משקל בתא100 2 2_פירוט אגח תשואה מעל 10% " xfId="1864"/>
    <cellStyle name="2_משקל בתא100 2_4.4." xfId="1865"/>
    <cellStyle name="2_משקל בתא100 2_4.4. 2" xfId="1866"/>
    <cellStyle name="2_משקל בתא100 2_4.4. 2_דיווחים נוספים" xfId="1867"/>
    <cellStyle name="2_משקל בתא100 2_4.4. 2_דיווחים נוספים_1" xfId="1868"/>
    <cellStyle name="2_משקל בתא100 2_4.4. 2_דיווחים נוספים_פירוט אגח תשואה מעל 10% " xfId="1869"/>
    <cellStyle name="2_משקל בתא100 2_4.4. 2_פירוט אגח תשואה מעל 10% " xfId="1870"/>
    <cellStyle name="2_משקל בתא100 2_4.4._דיווחים נוספים" xfId="1871"/>
    <cellStyle name="2_משקל בתא100 2_4.4._פירוט אגח תשואה מעל 10% " xfId="1872"/>
    <cellStyle name="2_משקל בתא100 2_דיווחים נוספים" xfId="1873"/>
    <cellStyle name="2_משקל בתא100 2_דיווחים נוספים 2" xfId="1874"/>
    <cellStyle name="2_משקל בתא100 2_דיווחים נוספים 2_דיווחים נוספים" xfId="1875"/>
    <cellStyle name="2_משקל בתא100 2_דיווחים נוספים 2_דיווחים נוספים_1" xfId="1876"/>
    <cellStyle name="2_משקל בתא100 2_דיווחים נוספים 2_דיווחים נוספים_פירוט אגח תשואה מעל 10% " xfId="1877"/>
    <cellStyle name="2_משקל בתא100 2_דיווחים נוספים 2_פירוט אגח תשואה מעל 10% " xfId="1878"/>
    <cellStyle name="2_משקל בתא100 2_דיווחים נוספים_1" xfId="1879"/>
    <cellStyle name="2_משקל בתא100 2_דיווחים נוספים_1 2" xfId="1880"/>
    <cellStyle name="2_משקל בתא100 2_דיווחים נוספים_1 2_דיווחים נוספים" xfId="1881"/>
    <cellStyle name="2_משקל בתא100 2_דיווחים נוספים_1 2_דיווחים נוספים_1" xfId="1882"/>
    <cellStyle name="2_משקל בתא100 2_דיווחים נוספים_1 2_דיווחים נוספים_פירוט אגח תשואה מעל 10% " xfId="1883"/>
    <cellStyle name="2_משקל בתא100 2_דיווחים נוספים_1 2_פירוט אגח תשואה מעל 10% " xfId="1884"/>
    <cellStyle name="2_משקל בתא100 2_דיווחים נוספים_1_4.4." xfId="1885"/>
    <cellStyle name="2_משקל בתא100 2_דיווחים נוספים_1_4.4. 2" xfId="1886"/>
    <cellStyle name="2_משקל בתא100 2_דיווחים נוספים_1_4.4. 2_דיווחים נוספים" xfId="1887"/>
    <cellStyle name="2_משקל בתא100 2_דיווחים נוספים_1_4.4. 2_דיווחים נוספים_1" xfId="1888"/>
    <cellStyle name="2_משקל בתא100 2_דיווחים נוספים_1_4.4. 2_דיווחים נוספים_פירוט אגח תשואה מעל 10% " xfId="1889"/>
    <cellStyle name="2_משקל בתא100 2_דיווחים נוספים_1_4.4. 2_פירוט אגח תשואה מעל 10% " xfId="1890"/>
    <cellStyle name="2_משקל בתא100 2_דיווחים נוספים_1_4.4._דיווחים נוספים" xfId="1891"/>
    <cellStyle name="2_משקל בתא100 2_דיווחים נוספים_1_4.4._פירוט אגח תשואה מעל 10% " xfId="1892"/>
    <cellStyle name="2_משקל בתא100 2_דיווחים נוספים_1_דיווחים נוספים" xfId="1893"/>
    <cellStyle name="2_משקל בתא100 2_דיווחים נוספים_1_פירוט אגח תשואה מעל 10% " xfId="1894"/>
    <cellStyle name="2_משקל בתא100 2_דיווחים נוספים_2" xfId="1895"/>
    <cellStyle name="2_משקל בתא100 2_דיווחים נוספים_4.4." xfId="1896"/>
    <cellStyle name="2_משקל בתא100 2_דיווחים נוספים_4.4. 2" xfId="1897"/>
    <cellStyle name="2_משקל בתא100 2_דיווחים נוספים_4.4. 2_דיווחים נוספים" xfId="1898"/>
    <cellStyle name="2_משקל בתא100 2_דיווחים נוספים_4.4. 2_דיווחים נוספים_1" xfId="1899"/>
    <cellStyle name="2_משקל בתא100 2_דיווחים נוספים_4.4. 2_דיווחים נוספים_פירוט אגח תשואה מעל 10% " xfId="1900"/>
    <cellStyle name="2_משקל בתא100 2_דיווחים נוספים_4.4. 2_פירוט אגח תשואה מעל 10% " xfId="1901"/>
    <cellStyle name="2_משקל בתא100 2_דיווחים נוספים_4.4._דיווחים נוספים" xfId="1902"/>
    <cellStyle name="2_משקל בתא100 2_דיווחים נוספים_4.4._פירוט אגח תשואה מעל 10% " xfId="1903"/>
    <cellStyle name="2_משקל בתא100 2_דיווחים נוספים_דיווחים נוספים" xfId="1904"/>
    <cellStyle name="2_משקל בתא100 2_דיווחים נוספים_דיווחים נוספים 2" xfId="1905"/>
    <cellStyle name="2_משקל בתא100 2_דיווחים נוספים_דיווחים נוספים 2_דיווחים נוספים" xfId="1906"/>
    <cellStyle name="2_משקל בתא100 2_דיווחים נוספים_דיווחים נוספים 2_דיווחים נוספים_1" xfId="1907"/>
    <cellStyle name="2_משקל בתא100 2_דיווחים נוספים_דיווחים נוספים 2_דיווחים נוספים_פירוט אגח תשואה מעל 10% " xfId="1908"/>
    <cellStyle name="2_משקל בתא100 2_דיווחים נוספים_דיווחים נוספים 2_פירוט אגח תשואה מעל 10% " xfId="1909"/>
    <cellStyle name="2_משקל בתא100 2_דיווחים נוספים_דיווחים נוספים_1" xfId="1910"/>
    <cellStyle name="2_משקל בתא100 2_דיווחים נוספים_דיווחים נוספים_4.4." xfId="1911"/>
    <cellStyle name="2_משקל בתא100 2_דיווחים נוספים_דיווחים נוספים_4.4. 2" xfId="1912"/>
    <cellStyle name="2_משקל בתא100 2_דיווחים נוספים_דיווחים נוספים_4.4. 2_דיווחים נוספים" xfId="1913"/>
    <cellStyle name="2_משקל בתא100 2_דיווחים נוספים_דיווחים נוספים_4.4. 2_דיווחים נוספים_1" xfId="1914"/>
    <cellStyle name="2_משקל בתא100 2_דיווחים נוספים_דיווחים נוספים_4.4. 2_דיווחים נוספים_פירוט אגח תשואה מעל 10% " xfId="1915"/>
    <cellStyle name="2_משקל בתא100 2_דיווחים נוספים_דיווחים נוספים_4.4. 2_פירוט אגח תשואה מעל 10% " xfId="1916"/>
    <cellStyle name="2_משקל בתא100 2_דיווחים נוספים_דיווחים נוספים_4.4._דיווחים נוספים" xfId="1917"/>
    <cellStyle name="2_משקל בתא100 2_דיווחים נוספים_דיווחים נוספים_4.4._פירוט אגח תשואה מעל 10% " xfId="1918"/>
    <cellStyle name="2_משקל בתא100 2_דיווחים נוספים_דיווחים נוספים_דיווחים נוספים" xfId="1919"/>
    <cellStyle name="2_משקל בתא100 2_דיווחים נוספים_דיווחים נוספים_פירוט אגח תשואה מעל 10% " xfId="1920"/>
    <cellStyle name="2_משקל בתא100 2_דיווחים נוספים_פירוט אגח תשואה מעל 10% " xfId="1921"/>
    <cellStyle name="2_משקל בתא100 2_עסקאות שאושרו וטרם בוצעו  " xfId="1922"/>
    <cellStyle name="2_משקל בתא100 2_עסקאות שאושרו וטרם בוצעו   2" xfId="1923"/>
    <cellStyle name="2_משקל בתא100 2_עסקאות שאושרו וטרם בוצעו   2_דיווחים נוספים" xfId="1924"/>
    <cellStyle name="2_משקל בתא100 2_עסקאות שאושרו וטרם בוצעו   2_דיווחים נוספים_1" xfId="1925"/>
    <cellStyle name="2_משקל בתא100 2_עסקאות שאושרו וטרם בוצעו   2_דיווחים נוספים_פירוט אגח תשואה מעל 10% " xfId="1926"/>
    <cellStyle name="2_משקל בתא100 2_עסקאות שאושרו וטרם בוצעו   2_פירוט אגח תשואה מעל 10% " xfId="1927"/>
    <cellStyle name="2_משקל בתא100 2_עסקאות שאושרו וטרם בוצעו  _דיווחים נוספים" xfId="1928"/>
    <cellStyle name="2_משקל בתא100 2_עסקאות שאושרו וטרם בוצעו  _פירוט אגח תשואה מעל 10% " xfId="1929"/>
    <cellStyle name="2_משקל בתא100 2_פירוט אגח תשואה מעל 10% " xfId="1930"/>
    <cellStyle name="2_משקל בתא100 2_פירוט אגח תשואה מעל 10%  2" xfId="1931"/>
    <cellStyle name="2_משקל בתא100 2_פירוט אגח תשואה מעל 10%  2_דיווחים נוספים" xfId="1932"/>
    <cellStyle name="2_משקל בתא100 2_פירוט אגח תשואה מעל 10%  2_דיווחים נוספים_1" xfId="1933"/>
    <cellStyle name="2_משקל בתא100 2_פירוט אגח תשואה מעל 10%  2_דיווחים נוספים_פירוט אגח תשואה מעל 10% " xfId="1934"/>
    <cellStyle name="2_משקל בתא100 2_פירוט אגח תשואה מעל 10%  2_פירוט אגח תשואה מעל 10% " xfId="1935"/>
    <cellStyle name="2_משקל בתא100 2_פירוט אגח תשואה מעל 10% _1" xfId="1936"/>
    <cellStyle name="2_משקל בתא100 2_פירוט אגח תשואה מעל 10% _4.4." xfId="1937"/>
    <cellStyle name="2_משקל בתא100 2_פירוט אגח תשואה מעל 10% _4.4. 2" xfId="1938"/>
    <cellStyle name="2_משקל בתא100 2_פירוט אגח תשואה מעל 10% _4.4. 2_דיווחים נוספים" xfId="1939"/>
    <cellStyle name="2_משקל בתא100 2_פירוט אגח תשואה מעל 10% _4.4. 2_דיווחים נוספים_1" xfId="1940"/>
    <cellStyle name="2_משקל בתא100 2_פירוט אגח תשואה מעל 10% _4.4. 2_דיווחים נוספים_פירוט אגח תשואה מעל 10% " xfId="1941"/>
    <cellStyle name="2_משקל בתא100 2_פירוט אגח תשואה מעל 10% _4.4. 2_פירוט אגח תשואה מעל 10% " xfId="1942"/>
    <cellStyle name="2_משקל בתא100 2_פירוט אגח תשואה מעל 10% _4.4._דיווחים נוספים" xfId="1943"/>
    <cellStyle name="2_משקל בתא100 2_פירוט אגח תשואה מעל 10% _4.4._פירוט אגח תשואה מעל 10% " xfId="1944"/>
    <cellStyle name="2_משקל בתא100 2_פירוט אגח תשואה מעל 10% _דיווחים נוספים" xfId="1945"/>
    <cellStyle name="2_משקל בתא100 2_פירוט אגח תשואה מעל 10% _דיווחים נוספים_1" xfId="1946"/>
    <cellStyle name="2_משקל בתא100 2_פירוט אגח תשואה מעל 10% _דיווחים נוספים_פירוט אגח תשואה מעל 10% " xfId="1947"/>
    <cellStyle name="2_משקל בתא100 2_פירוט אגח תשואה מעל 10% _פירוט אגח תשואה מעל 10% " xfId="1948"/>
    <cellStyle name="2_משקל בתא100 3" xfId="1949"/>
    <cellStyle name="2_משקל בתא100 3_דיווחים נוספים" xfId="1950"/>
    <cellStyle name="2_משקל בתא100 3_דיווחים נוספים_1" xfId="1951"/>
    <cellStyle name="2_משקל בתא100 3_דיווחים נוספים_פירוט אגח תשואה מעל 10% " xfId="1952"/>
    <cellStyle name="2_משקל בתא100 3_פירוט אגח תשואה מעל 10% " xfId="1953"/>
    <cellStyle name="2_משקל בתא100_4.4." xfId="1954"/>
    <cellStyle name="2_משקל בתא100_4.4. 2" xfId="1955"/>
    <cellStyle name="2_משקל בתא100_4.4. 2_דיווחים נוספים" xfId="1956"/>
    <cellStyle name="2_משקל בתא100_4.4. 2_דיווחים נוספים_1" xfId="1957"/>
    <cellStyle name="2_משקל בתא100_4.4. 2_דיווחים נוספים_פירוט אגח תשואה מעל 10% " xfId="1958"/>
    <cellStyle name="2_משקל בתא100_4.4. 2_פירוט אגח תשואה מעל 10% " xfId="1959"/>
    <cellStyle name="2_משקל בתא100_4.4._דיווחים נוספים" xfId="1960"/>
    <cellStyle name="2_משקל בתא100_4.4._פירוט אגח תשואה מעל 10% " xfId="1961"/>
    <cellStyle name="2_משקל בתא100_דיווחים נוספים" xfId="1962"/>
    <cellStyle name="2_משקל בתא100_דיווחים נוספים 2" xfId="1963"/>
    <cellStyle name="2_משקל בתא100_דיווחים נוספים 2_דיווחים נוספים" xfId="1964"/>
    <cellStyle name="2_משקל בתא100_דיווחים נוספים 2_דיווחים נוספים_1" xfId="1965"/>
    <cellStyle name="2_משקל בתא100_דיווחים נוספים 2_דיווחים נוספים_פירוט אגח תשואה מעל 10% " xfId="1966"/>
    <cellStyle name="2_משקל בתא100_דיווחים נוספים 2_פירוט אגח תשואה מעל 10% " xfId="1967"/>
    <cellStyle name="2_משקל בתא100_דיווחים נוספים_1" xfId="1968"/>
    <cellStyle name="2_משקל בתא100_דיווחים נוספים_1 2" xfId="1969"/>
    <cellStyle name="2_משקל בתא100_דיווחים נוספים_1 2_דיווחים נוספים" xfId="1970"/>
    <cellStyle name="2_משקל בתא100_דיווחים נוספים_1 2_דיווחים נוספים_1" xfId="1971"/>
    <cellStyle name="2_משקל בתא100_דיווחים נוספים_1 2_דיווחים נוספים_פירוט אגח תשואה מעל 10% " xfId="1972"/>
    <cellStyle name="2_משקל בתא100_דיווחים נוספים_1 2_פירוט אגח תשואה מעל 10% " xfId="1973"/>
    <cellStyle name="2_משקל בתא100_דיווחים נוספים_1_4.4." xfId="1974"/>
    <cellStyle name="2_משקל בתא100_דיווחים נוספים_1_4.4. 2" xfId="1975"/>
    <cellStyle name="2_משקל בתא100_דיווחים נוספים_1_4.4. 2_דיווחים נוספים" xfId="1976"/>
    <cellStyle name="2_משקל בתא100_דיווחים נוספים_1_4.4. 2_דיווחים נוספים_1" xfId="1977"/>
    <cellStyle name="2_משקל בתא100_דיווחים נוספים_1_4.4. 2_דיווחים נוספים_פירוט אגח תשואה מעל 10% " xfId="1978"/>
    <cellStyle name="2_משקל בתא100_דיווחים נוספים_1_4.4. 2_פירוט אגח תשואה מעל 10% " xfId="1979"/>
    <cellStyle name="2_משקל בתא100_דיווחים נוספים_1_4.4._דיווחים נוספים" xfId="1980"/>
    <cellStyle name="2_משקל בתא100_דיווחים נוספים_1_4.4._פירוט אגח תשואה מעל 10% " xfId="1981"/>
    <cellStyle name="2_משקל בתא100_דיווחים נוספים_1_דיווחים נוספים" xfId="1982"/>
    <cellStyle name="2_משקל בתא100_דיווחים נוספים_1_דיווחים נוספים 2" xfId="1983"/>
    <cellStyle name="2_משקל בתא100_דיווחים נוספים_1_דיווחים נוספים 2_דיווחים נוספים" xfId="1984"/>
    <cellStyle name="2_משקל בתא100_דיווחים נוספים_1_דיווחים נוספים 2_דיווחים נוספים_1" xfId="1985"/>
    <cellStyle name="2_משקל בתא100_דיווחים נוספים_1_דיווחים נוספים 2_דיווחים נוספים_פירוט אגח תשואה מעל 10% " xfId="1986"/>
    <cellStyle name="2_משקל בתא100_דיווחים נוספים_1_דיווחים נוספים 2_פירוט אגח תשואה מעל 10% " xfId="1987"/>
    <cellStyle name="2_משקל בתא100_דיווחים נוספים_1_דיווחים נוספים_1" xfId="1988"/>
    <cellStyle name="2_משקל בתא100_דיווחים נוספים_1_דיווחים נוספים_4.4." xfId="1989"/>
    <cellStyle name="2_משקל בתא100_דיווחים נוספים_1_דיווחים נוספים_4.4. 2" xfId="1990"/>
    <cellStyle name="2_משקל בתא100_דיווחים נוספים_1_דיווחים נוספים_4.4. 2_דיווחים נוספים" xfId="1991"/>
    <cellStyle name="2_משקל בתא100_דיווחים נוספים_1_דיווחים נוספים_4.4. 2_דיווחים נוספים_1" xfId="1992"/>
    <cellStyle name="2_משקל בתא100_דיווחים נוספים_1_דיווחים נוספים_4.4. 2_דיווחים נוספים_פירוט אגח תשואה מעל 10% " xfId="1993"/>
    <cellStyle name="2_משקל בתא100_דיווחים נוספים_1_דיווחים נוספים_4.4. 2_פירוט אגח תשואה מעל 10% " xfId="1994"/>
    <cellStyle name="2_משקל בתא100_דיווחים נוספים_1_דיווחים נוספים_4.4._דיווחים נוספים" xfId="1995"/>
    <cellStyle name="2_משקל בתא100_דיווחים נוספים_1_דיווחים נוספים_4.4._פירוט אגח תשואה מעל 10% " xfId="1996"/>
    <cellStyle name="2_משקל בתא100_דיווחים נוספים_1_דיווחים נוספים_דיווחים נוספים" xfId="1997"/>
    <cellStyle name="2_משקל בתא100_דיווחים נוספים_1_דיווחים נוספים_פירוט אגח תשואה מעל 10% " xfId="1998"/>
    <cellStyle name="2_משקל בתא100_דיווחים נוספים_1_פירוט אגח תשואה מעל 10% " xfId="1999"/>
    <cellStyle name="2_משקל בתא100_דיווחים נוספים_2" xfId="2000"/>
    <cellStyle name="2_משקל בתא100_דיווחים נוספים_2 2" xfId="2001"/>
    <cellStyle name="2_משקל בתא100_דיווחים נוספים_2 2_דיווחים נוספים" xfId="2002"/>
    <cellStyle name="2_משקל בתא100_דיווחים נוספים_2 2_דיווחים נוספים_1" xfId="2003"/>
    <cellStyle name="2_משקל בתא100_דיווחים נוספים_2 2_דיווחים נוספים_פירוט אגח תשואה מעל 10% " xfId="2004"/>
    <cellStyle name="2_משקל בתא100_דיווחים נוספים_2 2_פירוט אגח תשואה מעל 10% " xfId="2005"/>
    <cellStyle name="2_משקל בתא100_דיווחים נוספים_2_4.4." xfId="2006"/>
    <cellStyle name="2_משקל בתא100_דיווחים נוספים_2_4.4. 2" xfId="2007"/>
    <cellStyle name="2_משקל בתא100_דיווחים נוספים_2_4.4. 2_דיווחים נוספים" xfId="2008"/>
    <cellStyle name="2_משקל בתא100_דיווחים נוספים_2_4.4. 2_דיווחים נוספים_1" xfId="2009"/>
    <cellStyle name="2_משקל בתא100_דיווחים נוספים_2_4.4. 2_דיווחים נוספים_פירוט אגח תשואה מעל 10% " xfId="2010"/>
    <cellStyle name="2_משקל בתא100_דיווחים נוספים_2_4.4. 2_פירוט אגח תשואה מעל 10% " xfId="2011"/>
    <cellStyle name="2_משקל בתא100_דיווחים נוספים_2_4.4._דיווחים נוספים" xfId="2012"/>
    <cellStyle name="2_משקל בתא100_דיווחים נוספים_2_4.4._פירוט אגח תשואה מעל 10% " xfId="2013"/>
    <cellStyle name="2_משקל בתא100_דיווחים נוספים_2_דיווחים נוספים" xfId="2014"/>
    <cellStyle name="2_משקל בתא100_דיווחים נוספים_2_פירוט אגח תשואה מעל 10% " xfId="2015"/>
    <cellStyle name="2_משקל בתא100_דיווחים נוספים_3" xfId="2016"/>
    <cellStyle name="2_משקל בתא100_דיווחים נוספים_4.4." xfId="2017"/>
    <cellStyle name="2_משקל בתא100_דיווחים נוספים_4.4. 2" xfId="2018"/>
    <cellStyle name="2_משקל בתא100_דיווחים נוספים_4.4. 2_דיווחים נוספים" xfId="2019"/>
    <cellStyle name="2_משקל בתא100_דיווחים נוספים_4.4. 2_דיווחים נוספים_1" xfId="2020"/>
    <cellStyle name="2_משקל בתא100_דיווחים נוספים_4.4. 2_דיווחים נוספים_פירוט אגח תשואה מעל 10% " xfId="2021"/>
    <cellStyle name="2_משקל בתא100_דיווחים נוספים_4.4. 2_פירוט אגח תשואה מעל 10% " xfId="2022"/>
    <cellStyle name="2_משקל בתא100_דיווחים נוספים_4.4._דיווחים נוספים" xfId="2023"/>
    <cellStyle name="2_משקל בתא100_דיווחים נוספים_4.4._פירוט אגח תשואה מעל 10% " xfId="2024"/>
    <cellStyle name="2_משקל בתא100_דיווחים נוספים_דיווחים נוספים" xfId="2025"/>
    <cellStyle name="2_משקל בתא100_דיווחים נוספים_דיווחים נוספים 2" xfId="2026"/>
    <cellStyle name="2_משקל בתא100_דיווחים נוספים_דיווחים נוספים 2_דיווחים נוספים" xfId="2027"/>
    <cellStyle name="2_משקל בתא100_דיווחים נוספים_דיווחים נוספים 2_דיווחים נוספים_1" xfId="2028"/>
    <cellStyle name="2_משקל בתא100_דיווחים נוספים_דיווחים נוספים 2_דיווחים נוספים_פירוט אגח תשואה מעל 10% " xfId="2029"/>
    <cellStyle name="2_משקל בתא100_דיווחים נוספים_דיווחים נוספים 2_פירוט אגח תשואה מעל 10% " xfId="2030"/>
    <cellStyle name="2_משקל בתא100_דיווחים נוספים_דיווחים נוספים_1" xfId="2031"/>
    <cellStyle name="2_משקל בתא100_דיווחים נוספים_דיווחים נוספים_4.4." xfId="2032"/>
    <cellStyle name="2_משקל בתא100_דיווחים נוספים_דיווחים נוספים_4.4. 2" xfId="2033"/>
    <cellStyle name="2_משקל בתא100_דיווחים נוספים_דיווחים נוספים_4.4. 2_דיווחים נוספים" xfId="2034"/>
    <cellStyle name="2_משקל בתא100_דיווחים נוספים_דיווחים נוספים_4.4. 2_דיווחים נוספים_1" xfId="2035"/>
    <cellStyle name="2_משקל בתא100_דיווחים נוספים_דיווחים נוספים_4.4. 2_דיווחים נוספים_פירוט אגח תשואה מעל 10% " xfId="2036"/>
    <cellStyle name="2_משקל בתא100_דיווחים נוספים_דיווחים נוספים_4.4. 2_פירוט אגח תשואה מעל 10% " xfId="2037"/>
    <cellStyle name="2_משקל בתא100_דיווחים נוספים_דיווחים נוספים_4.4._דיווחים נוספים" xfId="2038"/>
    <cellStyle name="2_משקל בתא100_דיווחים נוספים_דיווחים נוספים_4.4._פירוט אגח תשואה מעל 10% " xfId="2039"/>
    <cellStyle name="2_משקל בתא100_דיווחים נוספים_דיווחים נוספים_דיווחים נוספים" xfId="2040"/>
    <cellStyle name="2_משקל בתא100_דיווחים נוספים_דיווחים נוספים_פירוט אגח תשואה מעל 10% " xfId="2041"/>
    <cellStyle name="2_משקל בתא100_דיווחים נוספים_פירוט אגח תשואה מעל 10% " xfId="2042"/>
    <cellStyle name="2_משקל בתא100_הערות" xfId="2043"/>
    <cellStyle name="2_משקל בתא100_הערות 2" xfId="2044"/>
    <cellStyle name="2_משקל בתא100_הערות 2_דיווחים נוספים" xfId="2045"/>
    <cellStyle name="2_משקל בתא100_הערות 2_דיווחים נוספים_1" xfId="2046"/>
    <cellStyle name="2_משקל בתא100_הערות 2_דיווחים נוספים_פירוט אגח תשואה מעל 10% " xfId="2047"/>
    <cellStyle name="2_משקל בתא100_הערות 2_פירוט אגח תשואה מעל 10% " xfId="2048"/>
    <cellStyle name="2_משקל בתא100_הערות_4.4." xfId="2049"/>
    <cellStyle name="2_משקל בתא100_הערות_4.4. 2" xfId="2050"/>
    <cellStyle name="2_משקל בתא100_הערות_4.4. 2_דיווחים נוספים" xfId="2051"/>
    <cellStyle name="2_משקל בתא100_הערות_4.4. 2_דיווחים נוספים_1" xfId="2052"/>
    <cellStyle name="2_משקל בתא100_הערות_4.4. 2_דיווחים נוספים_פירוט אגח תשואה מעל 10% " xfId="2053"/>
    <cellStyle name="2_משקל בתא100_הערות_4.4. 2_פירוט אגח תשואה מעל 10% " xfId="2054"/>
    <cellStyle name="2_משקל בתא100_הערות_4.4._דיווחים נוספים" xfId="2055"/>
    <cellStyle name="2_משקל בתא100_הערות_4.4._פירוט אגח תשואה מעל 10% " xfId="2056"/>
    <cellStyle name="2_משקל בתא100_הערות_דיווחים נוספים" xfId="2057"/>
    <cellStyle name="2_משקל בתא100_הערות_דיווחים נוספים_1" xfId="2058"/>
    <cellStyle name="2_משקל בתא100_הערות_דיווחים נוספים_פירוט אגח תשואה מעל 10% " xfId="2059"/>
    <cellStyle name="2_משקל בתא100_הערות_פירוט אגח תשואה מעל 10% " xfId="2060"/>
    <cellStyle name="2_משקל בתא100_יתרת מסגרות אשראי לניצול " xfId="2061"/>
    <cellStyle name="2_משקל בתא100_יתרת מסגרות אשראי לניצול  2" xfId="2062"/>
    <cellStyle name="2_משקל בתא100_יתרת מסגרות אשראי לניצול  2_דיווחים נוספים" xfId="2063"/>
    <cellStyle name="2_משקל בתא100_יתרת מסגרות אשראי לניצול  2_דיווחים נוספים_1" xfId="2064"/>
    <cellStyle name="2_משקל בתא100_יתרת מסגרות אשראי לניצול  2_דיווחים נוספים_פירוט אגח תשואה מעל 10% " xfId="2065"/>
    <cellStyle name="2_משקל בתא100_יתרת מסגרות אשראי לניצול  2_פירוט אגח תשואה מעל 10% " xfId="2066"/>
    <cellStyle name="2_משקל בתא100_יתרת מסגרות אשראי לניצול _4.4." xfId="2067"/>
    <cellStyle name="2_משקל בתא100_יתרת מסגרות אשראי לניצול _4.4. 2" xfId="2068"/>
    <cellStyle name="2_משקל בתא100_יתרת מסגרות אשראי לניצול _4.4. 2_דיווחים נוספים" xfId="2069"/>
    <cellStyle name="2_משקל בתא100_יתרת מסגרות אשראי לניצול _4.4. 2_דיווחים נוספים_1" xfId="2070"/>
    <cellStyle name="2_משקל בתא100_יתרת מסגרות אשראי לניצול _4.4. 2_דיווחים נוספים_פירוט אגח תשואה מעל 10% " xfId="2071"/>
    <cellStyle name="2_משקל בתא100_יתרת מסגרות אשראי לניצול _4.4. 2_פירוט אגח תשואה מעל 10% " xfId="2072"/>
    <cellStyle name="2_משקל בתא100_יתרת מסגרות אשראי לניצול _4.4._דיווחים נוספים" xfId="2073"/>
    <cellStyle name="2_משקל בתא100_יתרת מסגרות אשראי לניצול _4.4._פירוט אגח תשואה מעל 10% " xfId="2074"/>
    <cellStyle name="2_משקל בתא100_יתרת מסגרות אשראי לניצול _דיווחים נוספים" xfId="2075"/>
    <cellStyle name="2_משקל בתא100_יתרת מסגרות אשראי לניצול _דיווחים נוספים_1" xfId="2076"/>
    <cellStyle name="2_משקל בתא100_יתרת מסגרות אשראי לניצול _דיווחים נוספים_פירוט אגח תשואה מעל 10% " xfId="2077"/>
    <cellStyle name="2_משקל בתא100_יתרת מסגרות אשראי לניצול _פירוט אגח תשואה מעל 10% " xfId="2078"/>
    <cellStyle name="2_משקל בתא100_עסקאות שאושרו וטרם בוצעו  " xfId="2079"/>
    <cellStyle name="2_משקל בתא100_עסקאות שאושרו וטרם בוצעו   2" xfId="2080"/>
    <cellStyle name="2_משקל בתא100_עסקאות שאושרו וטרם בוצעו   2_דיווחים נוספים" xfId="2081"/>
    <cellStyle name="2_משקל בתא100_עסקאות שאושרו וטרם בוצעו   2_דיווחים נוספים_1" xfId="2082"/>
    <cellStyle name="2_משקל בתא100_עסקאות שאושרו וטרם בוצעו   2_דיווחים נוספים_פירוט אגח תשואה מעל 10% " xfId="2083"/>
    <cellStyle name="2_משקל בתא100_עסקאות שאושרו וטרם בוצעו   2_פירוט אגח תשואה מעל 10% " xfId="2084"/>
    <cellStyle name="2_משקל בתא100_עסקאות שאושרו וטרם בוצעו  _1" xfId="2085"/>
    <cellStyle name="2_משקל בתא100_עסקאות שאושרו וטרם בוצעו  _1 2" xfId="2086"/>
    <cellStyle name="2_משקל בתא100_עסקאות שאושרו וטרם בוצעו  _1 2_דיווחים נוספים" xfId="2087"/>
    <cellStyle name="2_משקל בתא100_עסקאות שאושרו וטרם בוצעו  _1 2_דיווחים נוספים_1" xfId="2088"/>
    <cellStyle name="2_משקל בתא100_עסקאות שאושרו וטרם בוצעו  _1 2_דיווחים נוספים_פירוט אגח תשואה מעל 10% " xfId="2089"/>
    <cellStyle name="2_משקל בתא100_עסקאות שאושרו וטרם בוצעו  _1 2_פירוט אגח תשואה מעל 10% " xfId="2090"/>
    <cellStyle name="2_משקל בתא100_עסקאות שאושרו וטרם בוצעו  _1_דיווחים נוספים" xfId="2091"/>
    <cellStyle name="2_משקל בתא100_עסקאות שאושרו וטרם בוצעו  _1_פירוט אגח תשואה מעל 10% " xfId="2092"/>
    <cellStyle name="2_משקל בתא100_עסקאות שאושרו וטרם בוצעו  _4.4." xfId="2093"/>
    <cellStyle name="2_משקל בתא100_עסקאות שאושרו וטרם בוצעו  _4.4. 2" xfId="2094"/>
    <cellStyle name="2_משקל בתא100_עסקאות שאושרו וטרם בוצעו  _4.4. 2_דיווחים נוספים" xfId="2095"/>
    <cellStyle name="2_משקל בתא100_עסקאות שאושרו וטרם בוצעו  _4.4. 2_דיווחים נוספים_1" xfId="2096"/>
    <cellStyle name="2_משקל בתא100_עסקאות שאושרו וטרם בוצעו  _4.4. 2_דיווחים נוספים_פירוט אגח תשואה מעל 10% " xfId="2097"/>
    <cellStyle name="2_משקל בתא100_עסקאות שאושרו וטרם בוצעו  _4.4. 2_פירוט אגח תשואה מעל 10% " xfId="2098"/>
    <cellStyle name="2_משקל בתא100_עסקאות שאושרו וטרם בוצעו  _4.4._דיווחים נוספים" xfId="2099"/>
    <cellStyle name="2_משקל בתא100_עסקאות שאושרו וטרם בוצעו  _4.4._פירוט אגח תשואה מעל 10% " xfId="2100"/>
    <cellStyle name="2_משקל בתא100_עסקאות שאושרו וטרם בוצעו  _דיווחים נוספים" xfId="2101"/>
    <cellStyle name="2_משקל בתא100_עסקאות שאושרו וטרם בוצעו  _דיווחים נוספים_1" xfId="2102"/>
    <cellStyle name="2_משקל בתא100_עסקאות שאושרו וטרם בוצעו  _דיווחים נוספים_פירוט אגח תשואה מעל 10% " xfId="2103"/>
    <cellStyle name="2_משקל בתא100_עסקאות שאושרו וטרם בוצעו  _פירוט אגח תשואה מעל 10% " xfId="2104"/>
    <cellStyle name="2_משקל בתא100_פירוט אגח תשואה מעל 10% " xfId="2105"/>
    <cellStyle name="2_משקל בתא100_פירוט אגח תשואה מעל 10%  2" xfId="2106"/>
    <cellStyle name="2_משקל בתא100_פירוט אגח תשואה מעל 10%  2_דיווחים נוספים" xfId="2107"/>
    <cellStyle name="2_משקל בתא100_פירוט אגח תשואה מעל 10%  2_דיווחים נוספים_1" xfId="2108"/>
    <cellStyle name="2_משקל בתא100_פירוט אגח תשואה מעל 10%  2_דיווחים נוספים_פירוט אגח תשואה מעל 10% " xfId="2109"/>
    <cellStyle name="2_משקל בתא100_פירוט אגח תשואה מעל 10%  2_פירוט אגח תשואה מעל 10% " xfId="2110"/>
    <cellStyle name="2_משקל בתא100_פירוט אגח תשואה מעל 10% _1" xfId="2111"/>
    <cellStyle name="2_משקל בתא100_פירוט אגח תשואה מעל 10% _4.4." xfId="2112"/>
    <cellStyle name="2_משקל בתא100_פירוט אגח תשואה מעל 10% _4.4. 2" xfId="2113"/>
    <cellStyle name="2_משקל בתא100_פירוט אגח תשואה מעל 10% _4.4. 2_דיווחים נוספים" xfId="2114"/>
    <cellStyle name="2_משקל בתא100_פירוט אגח תשואה מעל 10% _4.4. 2_דיווחים נוספים_1" xfId="2115"/>
    <cellStyle name="2_משקל בתא100_פירוט אגח תשואה מעל 10% _4.4. 2_דיווחים נוספים_פירוט אגח תשואה מעל 10% " xfId="2116"/>
    <cellStyle name="2_משקל בתא100_פירוט אגח תשואה מעל 10% _4.4. 2_פירוט אגח תשואה מעל 10% " xfId="2117"/>
    <cellStyle name="2_משקל בתא100_פירוט אגח תשואה מעל 10% _4.4._דיווחים נוספים" xfId="2118"/>
    <cellStyle name="2_משקל בתא100_פירוט אגח תשואה מעל 10% _4.4._פירוט אגח תשואה מעל 10% " xfId="2119"/>
    <cellStyle name="2_משקל בתא100_פירוט אגח תשואה מעל 10% _דיווחים נוספים" xfId="2120"/>
    <cellStyle name="2_משקל בתא100_פירוט אגח תשואה מעל 10% _דיווחים נוספים_1" xfId="2121"/>
    <cellStyle name="2_משקל בתא100_פירוט אגח תשואה מעל 10% _דיווחים נוספים_פירוט אגח תשואה מעל 10% " xfId="2122"/>
    <cellStyle name="2_משקל בתא100_פירוט אגח תשואה מעל 10% _פירוט אגח תשואה מעל 10% " xfId="2123"/>
    <cellStyle name="2_עסקאות שאושרו וטרם בוצעו  " xfId="2124"/>
    <cellStyle name="2_עסקאות שאושרו וטרם בוצעו   2" xfId="2125"/>
    <cellStyle name="2_עסקאות שאושרו וטרם בוצעו   2_דיווחים נוספים" xfId="2126"/>
    <cellStyle name="2_עסקאות שאושרו וטרם בוצעו   2_דיווחים נוספים_1" xfId="2127"/>
    <cellStyle name="2_עסקאות שאושרו וטרם בוצעו   2_דיווחים נוספים_פירוט אגח תשואה מעל 10% " xfId="2128"/>
    <cellStyle name="2_עסקאות שאושרו וטרם בוצעו   2_פירוט אגח תשואה מעל 10% " xfId="2129"/>
    <cellStyle name="2_עסקאות שאושרו וטרם בוצעו  _1" xfId="2130"/>
    <cellStyle name="2_עסקאות שאושרו וטרם בוצעו  _1 2" xfId="2131"/>
    <cellStyle name="2_עסקאות שאושרו וטרם בוצעו  _1 2_דיווחים נוספים" xfId="2132"/>
    <cellStyle name="2_עסקאות שאושרו וטרם בוצעו  _1 2_דיווחים נוספים_1" xfId="2133"/>
    <cellStyle name="2_עסקאות שאושרו וטרם בוצעו  _1 2_דיווחים נוספים_פירוט אגח תשואה מעל 10% " xfId="2134"/>
    <cellStyle name="2_עסקאות שאושרו וטרם בוצעו  _1 2_פירוט אגח תשואה מעל 10% " xfId="2135"/>
    <cellStyle name="2_עסקאות שאושרו וטרם בוצעו  _1_דיווחים נוספים" xfId="2136"/>
    <cellStyle name="2_עסקאות שאושרו וטרם בוצעו  _1_פירוט אגח תשואה מעל 10% " xfId="2137"/>
    <cellStyle name="2_עסקאות שאושרו וטרם בוצעו  _4.4." xfId="2138"/>
    <cellStyle name="2_עסקאות שאושרו וטרם בוצעו  _4.4. 2" xfId="2139"/>
    <cellStyle name="2_עסקאות שאושרו וטרם בוצעו  _4.4. 2_דיווחים נוספים" xfId="2140"/>
    <cellStyle name="2_עסקאות שאושרו וטרם בוצעו  _4.4. 2_דיווחים נוספים_1" xfId="2141"/>
    <cellStyle name="2_עסקאות שאושרו וטרם בוצעו  _4.4. 2_דיווחים נוספים_פירוט אגח תשואה מעל 10% " xfId="2142"/>
    <cellStyle name="2_עסקאות שאושרו וטרם בוצעו  _4.4. 2_פירוט אגח תשואה מעל 10% " xfId="2143"/>
    <cellStyle name="2_עסקאות שאושרו וטרם בוצעו  _4.4._דיווחים נוספים" xfId="2144"/>
    <cellStyle name="2_עסקאות שאושרו וטרם בוצעו  _4.4._פירוט אגח תשואה מעל 10% " xfId="2145"/>
    <cellStyle name="2_עסקאות שאושרו וטרם בוצעו  _דיווחים נוספים" xfId="2146"/>
    <cellStyle name="2_עסקאות שאושרו וטרם בוצעו  _דיווחים נוספים_1" xfId="2147"/>
    <cellStyle name="2_עסקאות שאושרו וטרם בוצעו  _דיווחים נוספים_פירוט אגח תשואה מעל 10% " xfId="2148"/>
    <cellStyle name="2_עסקאות שאושרו וטרם בוצעו  _פירוט אגח תשואה מעל 10% " xfId="2149"/>
    <cellStyle name="2_פירוט אגח תשואה מעל 10% " xfId="2150"/>
    <cellStyle name="2_פירוט אגח תשואה מעל 10%  2" xfId="2151"/>
    <cellStyle name="2_פירוט אגח תשואה מעל 10%  2_דיווחים נוספים" xfId="2152"/>
    <cellStyle name="2_פירוט אגח תשואה מעל 10%  2_דיווחים נוספים_1" xfId="2153"/>
    <cellStyle name="2_פירוט אגח תשואה מעל 10%  2_דיווחים נוספים_פירוט אגח תשואה מעל 10% " xfId="2154"/>
    <cellStyle name="2_פירוט אגח תשואה מעל 10%  2_פירוט אגח תשואה מעל 10% " xfId="2155"/>
    <cellStyle name="2_פירוט אגח תשואה מעל 10% _1" xfId="2156"/>
    <cellStyle name="2_פירוט אגח תשואה מעל 10% _4.4." xfId="2157"/>
    <cellStyle name="2_פירוט אגח תשואה מעל 10% _4.4. 2" xfId="2158"/>
    <cellStyle name="2_פירוט אגח תשואה מעל 10% _4.4. 2_דיווחים נוספים" xfId="2159"/>
    <cellStyle name="2_פירוט אגח תשואה מעל 10% _4.4. 2_דיווחים נוספים_1" xfId="2160"/>
    <cellStyle name="2_פירוט אגח תשואה מעל 10% _4.4. 2_דיווחים נוספים_פירוט אגח תשואה מעל 10% " xfId="2161"/>
    <cellStyle name="2_פירוט אגח תשואה מעל 10% _4.4. 2_פירוט אגח תשואה מעל 10% " xfId="2162"/>
    <cellStyle name="2_פירוט אגח תשואה מעל 10% _4.4._דיווחים נוספים" xfId="2163"/>
    <cellStyle name="2_פירוט אגח תשואה מעל 10% _4.4._פירוט אגח תשואה מעל 10% " xfId="2164"/>
    <cellStyle name="2_פירוט אגח תשואה מעל 10% _דיווחים נוספים" xfId="2165"/>
    <cellStyle name="2_פירוט אגח תשואה מעל 10% _דיווחים נוספים_1" xfId="2166"/>
    <cellStyle name="2_פירוט אגח תשואה מעל 10% _דיווחים נוספים_פירוט אגח תשואה מעל 10% " xfId="2167"/>
    <cellStyle name="2_פירוט אגח תשואה מעל 10% _פירוט אגח תשואה מעל 10% " xfId="2168"/>
    <cellStyle name="20% - Accent1" xfId="2169"/>
    <cellStyle name="20% - Accent1 2" xfId="16816"/>
    <cellStyle name="20% - Accent2" xfId="2170"/>
    <cellStyle name="20% - Accent2 2" xfId="16817"/>
    <cellStyle name="20% - Accent3" xfId="2171"/>
    <cellStyle name="20% - Accent3 2" xfId="16818"/>
    <cellStyle name="20% - Accent4" xfId="2172"/>
    <cellStyle name="20% - Accent4 2" xfId="16819"/>
    <cellStyle name="20% - Accent5" xfId="2173"/>
    <cellStyle name="20% - Accent5 2" xfId="16820"/>
    <cellStyle name="20% - Accent6" xfId="2174"/>
    <cellStyle name="20% - Accent6 2" xfId="16821"/>
    <cellStyle name="20% - הדגשה1" xfId="16790" builtinId="30" customBuiltin="1"/>
    <cellStyle name="20% - הדגשה1 2" xfId="2175"/>
    <cellStyle name="20% - הדגשה1 2 2" xfId="2176"/>
    <cellStyle name="20% - הדגשה1 2 2 2" xfId="14650"/>
    <cellStyle name="20% - הדגשה1 2 2_15" xfId="16666"/>
    <cellStyle name="20% - הדגשה1 2 3" xfId="2177"/>
    <cellStyle name="20% - הדגשה1 2 3 2" xfId="14651"/>
    <cellStyle name="20% - הדגשה1 2 3_15" xfId="16667"/>
    <cellStyle name="20% - הדגשה1 2 4" xfId="2178"/>
    <cellStyle name="20% - הדגשה1 2 5" xfId="16926"/>
    <cellStyle name="20% - הדגשה1 2 6" xfId="16953"/>
    <cellStyle name="20% - הדגשה1 2_15" xfId="16665"/>
    <cellStyle name="20% - הדגשה1 3" xfId="2179"/>
    <cellStyle name="20% - הדגשה1 3 2" xfId="14652"/>
    <cellStyle name="20% - הדגשה1 3_15" xfId="16668"/>
    <cellStyle name="20% - הדגשה1 4" xfId="2180"/>
    <cellStyle name="20% - הדגשה1 4 2" xfId="14653"/>
    <cellStyle name="20% - הדגשה1 4_15" xfId="16669"/>
    <cellStyle name="20% - הדגשה1 5" xfId="2181"/>
    <cellStyle name="20% - הדגשה1 6" xfId="2182"/>
    <cellStyle name="20% - הדגשה1 7" xfId="2183"/>
    <cellStyle name="20% - הדגשה2" xfId="16794" builtinId="34" customBuiltin="1"/>
    <cellStyle name="20% - הדגשה2 2" xfId="2184"/>
    <cellStyle name="20% - הדגשה2 2 2" xfId="2185"/>
    <cellStyle name="20% - הדגשה2 2 2 2" xfId="14654"/>
    <cellStyle name="20% - הדגשה2 2 2_15" xfId="16671"/>
    <cellStyle name="20% - הדגשה2 2 3" xfId="2186"/>
    <cellStyle name="20% - הדגשה2 2 3 2" xfId="14655"/>
    <cellStyle name="20% - הדגשה2 2 3_15" xfId="16672"/>
    <cellStyle name="20% - הדגשה2 2 4" xfId="2187"/>
    <cellStyle name="20% - הדגשה2 2 5" xfId="16927"/>
    <cellStyle name="20% - הדגשה2 2 6" xfId="16954"/>
    <cellStyle name="20% - הדגשה2 2_15" xfId="16670"/>
    <cellStyle name="20% - הדגשה2 3" xfId="2188"/>
    <cellStyle name="20% - הדגשה2 3 2" xfId="14656"/>
    <cellStyle name="20% - הדגשה2 3_15" xfId="16673"/>
    <cellStyle name="20% - הדגשה2 4" xfId="2189"/>
    <cellStyle name="20% - הדגשה2 4 2" xfId="14657"/>
    <cellStyle name="20% - הדגשה2 4_15" xfId="16674"/>
    <cellStyle name="20% - הדגשה2 5" xfId="2190"/>
    <cellStyle name="20% - הדגשה2 6" xfId="2191"/>
    <cellStyle name="20% - הדגשה2 7" xfId="2192"/>
    <cellStyle name="20% - הדגשה3" xfId="16798" builtinId="38" customBuiltin="1"/>
    <cellStyle name="20% - הדגשה3 2" xfId="2193"/>
    <cellStyle name="20% - הדגשה3 2 2" xfId="2194"/>
    <cellStyle name="20% - הדגשה3 2 2 2" xfId="14658"/>
    <cellStyle name="20% - הדגשה3 2 2_15" xfId="16676"/>
    <cellStyle name="20% - הדגשה3 2 3" xfId="2195"/>
    <cellStyle name="20% - הדגשה3 2 3 2" xfId="14659"/>
    <cellStyle name="20% - הדגשה3 2 3_15" xfId="16677"/>
    <cellStyle name="20% - הדגשה3 2 4" xfId="2196"/>
    <cellStyle name="20% - הדגשה3 2 5" xfId="16928"/>
    <cellStyle name="20% - הדגשה3 2 6" xfId="16955"/>
    <cellStyle name="20% - הדגשה3 2_15" xfId="16675"/>
    <cellStyle name="20% - הדגשה3 3" xfId="2197"/>
    <cellStyle name="20% - הדגשה3 3 2" xfId="14660"/>
    <cellStyle name="20% - הדגשה3 3_15" xfId="16678"/>
    <cellStyle name="20% - הדגשה3 4" xfId="2198"/>
    <cellStyle name="20% - הדגשה3 4 2" xfId="14661"/>
    <cellStyle name="20% - הדגשה3 4_15" xfId="16679"/>
    <cellStyle name="20% - הדגשה3 5" xfId="2199"/>
    <cellStyle name="20% - הדגשה3 6" xfId="2200"/>
    <cellStyle name="20% - הדגשה3 7" xfId="2201"/>
    <cellStyle name="20% - הדגשה4" xfId="16802" builtinId="42" customBuiltin="1"/>
    <cellStyle name="20% - הדגשה4 2" xfId="2202"/>
    <cellStyle name="20% - הדגשה4 2 2" xfId="2203"/>
    <cellStyle name="20% - הדגשה4 2 2 2" xfId="14662"/>
    <cellStyle name="20% - הדגשה4 2 2_15" xfId="16681"/>
    <cellStyle name="20% - הדגשה4 2 3" xfId="2204"/>
    <cellStyle name="20% - הדגשה4 2 3 2" xfId="14663"/>
    <cellStyle name="20% - הדגשה4 2 3_15" xfId="16682"/>
    <cellStyle name="20% - הדגשה4 2 4" xfId="2205"/>
    <cellStyle name="20% - הדגשה4 2 5" xfId="16929"/>
    <cellStyle name="20% - הדגשה4 2 6" xfId="16956"/>
    <cellStyle name="20% - הדגשה4 2_15" xfId="16680"/>
    <cellStyle name="20% - הדגשה4 3" xfId="2206"/>
    <cellStyle name="20% - הדגשה4 3 2" xfId="14664"/>
    <cellStyle name="20% - הדגשה4 3_15" xfId="16683"/>
    <cellStyle name="20% - הדגשה4 4" xfId="2207"/>
    <cellStyle name="20% - הדגשה4 4 2" xfId="14665"/>
    <cellStyle name="20% - הדגשה4 4_15" xfId="16684"/>
    <cellStyle name="20% - הדגשה4 5" xfId="2208"/>
    <cellStyle name="20% - הדגשה4 6" xfId="2209"/>
    <cellStyle name="20% - הדגשה4 7" xfId="2210"/>
    <cellStyle name="20% - הדגשה5" xfId="16806" builtinId="46" customBuiltin="1"/>
    <cellStyle name="20% - הדגשה5 2" xfId="2211"/>
    <cellStyle name="20% - הדגשה5 2 2" xfId="2212"/>
    <cellStyle name="20% - הדגשה5 2 2 2" xfId="14666"/>
    <cellStyle name="20% - הדגשה5 2 2_15" xfId="16686"/>
    <cellStyle name="20% - הדגשה5 2 3" xfId="2213"/>
    <cellStyle name="20% - הדגשה5 2 3 2" xfId="14667"/>
    <cellStyle name="20% - הדגשה5 2 3_15" xfId="16687"/>
    <cellStyle name="20% - הדגשה5 2 4" xfId="2214"/>
    <cellStyle name="20% - הדגשה5 2 5" xfId="16930"/>
    <cellStyle name="20% - הדגשה5 2 6" xfId="16957"/>
    <cellStyle name="20% - הדגשה5 2_15" xfId="16685"/>
    <cellStyle name="20% - הדגשה5 3" xfId="2215"/>
    <cellStyle name="20% - הדגשה5 3 2" xfId="14668"/>
    <cellStyle name="20% - הדגשה5 3_15" xfId="16688"/>
    <cellStyle name="20% - הדגשה5 4" xfId="2216"/>
    <cellStyle name="20% - הדגשה5 4 2" xfId="14669"/>
    <cellStyle name="20% - הדגשה5 4_15" xfId="16689"/>
    <cellStyle name="20% - הדגשה5 5" xfId="2217"/>
    <cellStyle name="20% - הדגשה5 6" xfId="2218"/>
    <cellStyle name="20% - הדגשה5 7" xfId="2219"/>
    <cellStyle name="20% - הדגשה6" xfId="16810" builtinId="50" customBuiltin="1"/>
    <cellStyle name="20% - הדגשה6 2" xfId="2220"/>
    <cellStyle name="20% - הדגשה6 2 2" xfId="2221"/>
    <cellStyle name="20% - הדגשה6 2 2 2" xfId="14670"/>
    <cellStyle name="20% - הדגשה6 2 2_15" xfId="16691"/>
    <cellStyle name="20% - הדגשה6 2 3" xfId="2222"/>
    <cellStyle name="20% - הדגשה6 2 3 2" xfId="14671"/>
    <cellStyle name="20% - הדגשה6 2 3_15" xfId="16692"/>
    <cellStyle name="20% - הדגשה6 2 4" xfId="2223"/>
    <cellStyle name="20% - הדגשה6 2 5" xfId="16931"/>
    <cellStyle name="20% - הדגשה6 2 6" xfId="16958"/>
    <cellStyle name="20% - הדגשה6 2_15" xfId="16690"/>
    <cellStyle name="20% - הדגשה6 3" xfId="2224"/>
    <cellStyle name="20% - הדגשה6 3 2" xfId="14672"/>
    <cellStyle name="20% - הדגשה6 3_15" xfId="16693"/>
    <cellStyle name="20% - הדגשה6 4" xfId="2225"/>
    <cellStyle name="20% - הדגשה6 4 2" xfId="14673"/>
    <cellStyle name="20% - הדגשה6 4_15" xfId="16694"/>
    <cellStyle name="20% - הדגשה6 5" xfId="2226"/>
    <cellStyle name="20% - הדגשה6 6" xfId="2227"/>
    <cellStyle name="20% - הדגשה6 7" xfId="2228"/>
    <cellStyle name="3" xfId="2229"/>
    <cellStyle name="3 2" xfId="2230"/>
    <cellStyle name="3 2 2" xfId="2231"/>
    <cellStyle name="3 2_דיווחים נוספים" xfId="2232"/>
    <cellStyle name="3 3" xfId="2233"/>
    <cellStyle name="3_4.4." xfId="2234"/>
    <cellStyle name="3_4.4. 2" xfId="2235"/>
    <cellStyle name="3_4.4. 2_דיווחים נוספים" xfId="2236"/>
    <cellStyle name="3_4.4. 2_דיווחים נוספים_1" xfId="2237"/>
    <cellStyle name="3_4.4. 2_דיווחים נוספים_פירוט אגח תשואה מעל 10% " xfId="2238"/>
    <cellStyle name="3_4.4. 2_פירוט אגח תשואה מעל 10% " xfId="2239"/>
    <cellStyle name="3_4.4._דיווחים נוספים" xfId="2240"/>
    <cellStyle name="3_4.4._פירוט אגח תשואה מעל 10% " xfId="2241"/>
    <cellStyle name="3_Anafim" xfId="2242"/>
    <cellStyle name="3_Anafim 2" xfId="2243"/>
    <cellStyle name="3_Anafim 2 2" xfId="2244"/>
    <cellStyle name="3_Anafim 2 2_דיווחים נוספים" xfId="2245"/>
    <cellStyle name="3_Anafim 2 2_דיווחים נוספים_1" xfId="2246"/>
    <cellStyle name="3_Anafim 2 2_דיווחים נוספים_פירוט אגח תשואה מעל 10% " xfId="2247"/>
    <cellStyle name="3_Anafim 2 2_פירוט אגח תשואה מעל 10% " xfId="2248"/>
    <cellStyle name="3_Anafim 2_4.4." xfId="2249"/>
    <cellStyle name="3_Anafim 2_4.4. 2" xfId="2250"/>
    <cellStyle name="3_Anafim 2_4.4. 2_דיווחים נוספים" xfId="2251"/>
    <cellStyle name="3_Anafim 2_4.4. 2_דיווחים נוספים_1" xfId="2252"/>
    <cellStyle name="3_Anafim 2_4.4. 2_דיווחים נוספים_פירוט אגח תשואה מעל 10% " xfId="2253"/>
    <cellStyle name="3_Anafim 2_4.4. 2_פירוט אגח תשואה מעל 10% " xfId="2254"/>
    <cellStyle name="3_Anafim 2_4.4._דיווחים נוספים" xfId="2255"/>
    <cellStyle name="3_Anafim 2_4.4._פירוט אגח תשואה מעל 10% " xfId="2256"/>
    <cellStyle name="3_Anafim 2_דיווחים נוספים" xfId="2257"/>
    <cellStyle name="3_Anafim 2_דיווחים נוספים 2" xfId="2258"/>
    <cellStyle name="3_Anafim 2_דיווחים נוספים 2_דיווחים נוספים" xfId="2259"/>
    <cellStyle name="3_Anafim 2_דיווחים נוספים 2_דיווחים נוספים_1" xfId="2260"/>
    <cellStyle name="3_Anafim 2_דיווחים נוספים 2_דיווחים נוספים_פירוט אגח תשואה מעל 10% " xfId="2261"/>
    <cellStyle name="3_Anafim 2_דיווחים נוספים 2_פירוט אגח תשואה מעל 10% " xfId="2262"/>
    <cellStyle name="3_Anafim 2_דיווחים נוספים_1" xfId="2263"/>
    <cellStyle name="3_Anafim 2_דיווחים נוספים_1 2" xfId="2264"/>
    <cellStyle name="3_Anafim 2_דיווחים נוספים_1 2_דיווחים נוספים" xfId="2265"/>
    <cellStyle name="3_Anafim 2_דיווחים נוספים_1 2_דיווחים נוספים_1" xfId="2266"/>
    <cellStyle name="3_Anafim 2_דיווחים נוספים_1 2_דיווחים נוספים_פירוט אגח תשואה מעל 10% " xfId="2267"/>
    <cellStyle name="3_Anafim 2_דיווחים נוספים_1 2_פירוט אגח תשואה מעל 10% " xfId="2268"/>
    <cellStyle name="3_Anafim 2_דיווחים נוספים_1_4.4." xfId="2269"/>
    <cellStyle name="3_Anafim 2_דיווחים נוספים_1_4.4. 2" xfId="2270"/>
    <cellStyle name="3_Anafim 2_דיווחים נוספים_1_4.4. 2_דיווחים נוספים" xfId="2271"/>
    <cellStyle name="3_Anafim 2_דיווחים נוספים_1_4.4. 2_דיווחים נוספים_1" xfId="2272"/>
    <cellStyle name="3_Anafim 2_דיווחים נוספים_1_4.4. 2_דיווחים נוספים_פירוט אגח תשואה מעל 10% " xfId="2273"/>
    <cellStyle name="3_Anafim 2_דיווחים נוספים_1_4.4. 2_פירוט אגח תשואה מעל 10% " xfId="2274"/>
    <cellStyle name="3_Anafim 2_דיווחים נוספים_1_4.4._דיווחים נוספים" xfId="2275"/>
    <cellStyle name="3_Anafim 2_דיווחים נוספים_1_4.4._פירוט אגח תשואה מעל 10% " xfId="2276"/>
    <cellStyle name="3_Anafim 2_דיווחים נוספים_1_דיווחים נוספים" xfId="2277"/>
    <cellStyle name="3_Anafim 2_דיווחים נוספים_1_פירוט אגח תשואה מעל 10% " xfId="2278"/>
    <cellStyle name="3_Anafim 2_דיווחים נוספים_2" xfId="2279"/>
    <cellStyle name="3_Anafim 2_דיווחים נוספים_4.4." xfId="2280"/>
    <cellStyle name="3_Anafim 2_דיווחים נוספים_4.4. 2" xfId="2281"/>
    <cellStyle name="3_Anafim 2_דיווחים נוספים_4.4. 2_דיווחים נוספים" xfId="2282"/>
    <cellStyle name="3_Anafim 2_דיווחים נוספים_4.4. 2_דיווחים נוספים_1" xfId="2283"/>
    <cellStyle name="3_Anafim 2_דיווחים נוספים_4.4. 2_דיווחים נוספים_פירוט אגח תשואה מעל 10% " xfId="2284"/>
    <cellStyle name="3_Anafim 2_דיווחים נוספים_4.4. 2_פירוט אגח תשואה מעל 10% " xfId="2285"/>
    <cellStyle name="3_Anafim 2_דיווחים נוספים_4.4._דיווחים נוספים" xfId="2286"/>
    <cellStyle name="3_Anafim 2_דיווחים נוספים_4.4._פירוט אגח תשואה מעל 10% " xfId="2287"/>
    <cellStyle name="3_Anafim 2_דיווחים נוספים_דיווחים נוספים" xfId="2288"/>
    <cellStyle name="3_Anafim 2_דיווחים נוספים_דיווחים נוספים 2" xfId="2289"/>
    <cellStyle name="3_Anafim 2_דיווחים נוספים_דיווחים נוספים 2_דיווחים נוספים" xfId="2290"/>
    <cellStyle name="3_Anafim 2_דיווחים נוספים_דיווחים נוספים 2_דיווחים נוספים_1" xfId="2291"/>
    <cellStyle name="3_Anafim 2_דיווחים נוספים_דיווחים נוספים 2_דיווחים נוספים_פירוט אגח תשואה מעל 10% " xfId="2292"/>
    <cellStyle name="3_Anafim 2_דיווחים נוספים_דיווחים נוספים 2_פירוט אגח תשואה מעל 10% " xfId="2293"/>
    <cellStyle name="3_Anafim 2_דיווחים נוספים_דיווחים נוספים_1" xfId="2294"/>
    <cellStyle name="3_Anafim 2_דיווחים נוספים_דיווחים נוספים_4.4." xfId="2295"/>
    <cellStyle name="3_Anafim 2_דיווחים נוספים_דיווחים נוספים_4.4. 2" xfId="2296"/>
    <cellStyle name="3_Anafim 2_דיווחים נוספים_דיווחים נוספים_4.4. 2_דיווחים נוספים" xfId="2297"/>
    <cellStyle name="3_Anafim 2_דיווחים נוספים_דיווחים נוספים_4.4. 2_דיווחים נוספים_1" xfId="2298"/>
    <cellStyle name="3_Anafim 2_דיווחים נוספים_דיווחים נוספים_4.4. 2_דיווחים נוספים_פירוט אגח תשואה מעל 10% " xfId="2299"/>
    <cellStyle name="3_Anafim 2_דיווחים נוספים_דיווחים נוספים_4.4. 2_פירוט אגח תשואה מעל 10% " xfId="2300"/>
    <cellStyle name="3_Anafim 2_דיווחים נוספים_דיווחים נוספים_4.4._דיווחים נוספים" xfId="2301"/>
    <cellStyle name="3_Anafim 2_דיווחים נוספים_דיווחים נוספים_4.4._פירוט אגח תשואה מעל 10% " xfId="2302"/>
    <cellStyle name="3_Anafim 2_דיווחים נוספים_דיווחים נוספים_דיווחים נוספים" xfId="2303"/>
    <cellStyle name="3_Anafim 2_דיווחים נוספים_דיווחים נוספים_פירוט אגח תשואה מעל 10% " xfId="2304"/>
    <cellStyle name="3_Anafim 2_דיווחים נוספים_פירוט אגח תשואה מעל 10% " xfId="2305"/>
    <cellStyle name="3_Anafim 2_עסקאות שאושרו וטרם בוצעו  " xfId="2306"/>
    <cellStyle name="3_Anafim 2_עסקאות שאושרו וטרם בוצעו   2" xfId="2307"/>
    <cellStyle name="3_Anafim 2_עסקאות שאושרו וטרם בוצעו   2_דיווחים נוספים" xfId="2308"/>
    <cellStyle name="3_Anafim 2_עסקאות שאושרו וטרם בוצעו   2_דיווחים נוספים_1" xfId="2309"/>
    <cellStyle name="3_Anafim 2_עסקאות שאושרו וטרם בוצעו   2_דיווחים נוספים_פירוט אגח תשואה מעל 10% " xfId="2310"/>
    <cellStyle name="3_Anafim 2_עסקאות שאושרו וטרם בוצעו   2_פירוט אגח תשואה מעל 10% " xfId="2311"/>
    <cellStyle name="3_Anafim 2_עסקאות שאושרו וטרם בוצעו  _דיווחים נוספים" xfId="2312"/>
    <cellStyle name="3_Anafim 2_עסקאות שאושרו וטרם בוצעו  _פירוט אגח תשואה מעל 10% " xfId="2313"/>
    <cellStyle name="3_Anafim 2_פירוט אגח תשואה מעל 10% " xfId="2314"/>
    <cellStyle name="3_Anafim 2_פירוט אגח תשואה מעל 10%  2" xfId="2315"/>
    <cellStyle name="3_Anafim 2_פירוט אגח תשואה מעל 10%  2_דיווחים נוספים" xfId="2316"/>
    <cellStyle name="3_Anafim 2_פירוט אגח תשואה מעל 10%  2_דיווחים נוספים_1" xfId="2317"/>
    <cellStyle name="3_Anafim 2_פירוט אגח תשואה מעל 10%  2_דיווחים נוספים_פירוט אגח תשואה מעל 10% " xfId="2318"/>
    <cellStyle name="3_Anafim 2_פירוט אגח תשואה מעל 10%  2_פירוט אגח תשואה מעל 10% " xfId="2319"/>
    <cellStyle name="3_Anafim 2_פירוט אגח תשואה מעל 10% _1" xfId="2320"/>
    <cellStyle name="3_Anafim 2_פירוט אגח תשואה מעל 10% _4.4." xfId="2321"/>
    <cellStyle name="3_Anafim 2_פירוט אגח תשואה מעל 10% _4.4. 2" xfId="2322"/>
    <cellStyle name="3_Anafim 2_פירוט אגח תשואה מעל 10% _4.4. 2_דיווחים נוספים" xfId="2323"/>
    <cellStyle name="3_Anafim 2_פירוט אגח תשואה מעל 10% _4.4. 2_דיווחים נוספים_1" xfId="2324"/>
    <cellStyle name="3_Anafim 2_פירוט אגח תשואה מעל 10% _4.4. 2_דיווחים נוספים_פירוט אגח תשואה מעל 10% " xfId="2325"/>
    <cellStyle name="3_Anafim 2_פירוט אגח תשואה מעל 10% _4.4. 2_פירוט אגח תשואה מעל 10% " xfId="2326"/>
    <cellStyle name="3_Anafim 2_פירוט אגח תשואה מעל 10% _4.4._דיווחים נוספים" xfId="2327"/>
    <cellStyle name="3_Anafim 2_פירוט אגח תשואה מעל 10% _4.4._פירוט אגח תשואה מעל 10% " xfId="2328"/>
    <cellStyle name="3_Anafim 2_פירוט אגח תשואה מעל 10% _דיווחים נוספים" xfId="2329"/>
    <cellStyle name="3_Anafim 2_פירוט אגח תשואה מעל 10% _דיווחים נוספים_1" xfId="2330"/>
    <cellStyle name="3_Anafim 2_פירוט אגח תשואה מעל 10% _דיווחים נוספים_פירוט אגח תשואה מעל 10% " xfId="2331"/>
    <cellStyle name="3_Anafim 2_פירוט אגח תשואה מעל 10% _פירוט אגח תשואה מעל 10% " xfId="2332"/>
    <cellStyle name="3_Anafim 3" xfId="2333"/>
    <cellStyle name="3_Anafim 3_דיווחים נוספים" xfId="2334"/>
    <cellStyle name="3_Anafim 3_דיווחים נוספים_1" xfId="2335"/>
    <cellStyle name="3_Anafim 3_דיווחים נוספים_פירוט אגח תשואה מעל 10% " xfId="2336"/>
    <cellStyle name="3_Anafim 3_פירוט אגח תשואה מעל 10% " xfId="2337"/>
    <cellStyle name="3_Anafim_4.4." xfId="2338"/>
    <cellStyle name="3_Anafim_4.4. 2" xfId="2339"/>
    <cellStyle name="3_Anafim_4.4. 2_דיווחים נוספים" xfId="2340"/>
    <cellStyle name="3_Anafim_4.4. 2_דיווחים נוספים_1" xfId="2341"/>
    <cellStyle name="3_Anafim_4.4. 2_דיווחים נוספים_פירוט אגח תשואה מעל 10% " xfId="2342"/>
    <cellStyle name="3_Anafim_4.4. 2_פירוט אגח תשואה מעל 10% " xfId="2343"/>
    <cellStyle name="3_Anafim_4.4._דיווחים נוספים" xfId="2344"/>
    <cellStyle name="3_Anafim_4.4._פירוט אגח תשואה מעל 10% " xfId="2345"/>
    <cellStyle name="3_Anafim_דיווחים נוספים" xfId="2346"/>
    <cellStyle name="3_Anafim_דיווחים נוספים 2" xfId="2347"/>
    <cellStyle name="3_Anafim_דיווחים נוספים 2_דיווחים נוספים" xfId="2348"/>
    <cellStyle name="3_Anafim_דיווחים נוספים 2_דיווחים נוספים_1" xfId="2349"/>
    <cellStyle name="3_Anafim_דיווחים נוספים 2_דיווחים נוספים_פירוט אגח תשואה מעל 10% " xfId="2350"/>
    <cellStyle name="3_Anafim_דיווחים נוספים 2_פירוט אגח תשואה מעל 10% " xfId="2351"/>
    <cellStyle name="3_Anafim_דיווחים נוספים_1" xfId="2352"/>
    <cellStyle name="3_Anafim_דיווחים נוספים_1 2" xfId="2353"/>
    <cellStyle name="3_Anafim_דיווחים נוספים_1 2_דיווחים נוספים" xfId="2354"/>
    <cellStyle name="3_Anafim_דיווחים נוספים_1 2_דיווחים נוספים_1" xfId="2355"/>
    <cellStyle name="3_Anafim_דיווחים נוספים_1 2_דיווחים נוספים_פירוט אגח תשואה מעל 10% " xfId="2356"/>
    <cellStyle name="3_Anafim_דיווחים נוספים_1 2_פירוט אגח תשואה מעל 10% " xfId="2357"/>
    <cellStyle name="3_Anafim_דיווחים נוספים_1_4.4." xfId="2358"/>
    <cellStyle name="3_Anafim_דיווחים נוספים_1_4.4. 2" xfId="2359"/>
    <cellStyle name="3_Anafim_דיווחים נוספים_1_4.4. 2_דיווחים נוספים" xfId="2360"/>
    <cellStyle name="3_Anafim_דיווחים נוספים_1_4.4. 2_דיווחים נוספים_1" xfId="2361"/>
    <cellStyle name="3_Anafim_דיווחים נוספים_1_4.4. 2_דיווחים נוספים_פירוט אגח תשואה מעל 10% " xfId="2362"/>
    <cellStyle name="3_Anafim_דיווחים נוספים_1_4.4. 2_פירוט אגח תשואה מעל 10% " xfId="2363"/>
    <cellStyle name="3_Anafim_דיווחים נוספים_1_4.4._דיווחים נוספים" xfId="2364"/>
    <cellStyle name="3_Anafim_דיווחים נוספים_1_4.4._פירוט אגח תשואה מעל 10% " xfId="2365"/>
    <cellStyle name="3_Anafim_דיווחים נוספים_1_דיווחים נוספים" xfId="2366"/>
    <cellStyle name="3_Anafim_דיווחים נוספים_1_דיווחים נוספים 2" xfId="2367"/>
    <cellStyle name="3_Anafim_דיווחים נוספים_1_דיווחים נוספים 2_דיווחים נוספים" xfId="2368"/>
    <cellStyle name="3_Anafim_דיווחים נוספים_1_דיווחים נוספים 2_דיווחים נוספים_1" xfId="2369"/>
    <cellStyle name="3_Anafim_דיווחים נוספים_1_דיווחים נוספים 2_דיווחים נוספים_פירוט אגח תשואה מעל 10% " xfId="2370"/>
    <cellStyle name="3_Anafim_דיווחים נוספים_1_דיווחים נוספים 2_פירוט אגח תשואה מעל 10% " xfId="2371"/>
    <cellStyle name="3_Anafim_דיווחים נוספים_1_דיווחים נוספים_1" xfId="2372"/>
    <cellStyle name="3_Anafim_דיווחים נוספים_1_דיווחים נוספים_4.4." xfId="2373"/>
    <cellStyle name="3_Anafim_דיווחים נוספים_1_דיווחים נוספים_4.4. 2" xfId="2374"/>
    <cellStyle name="3_Anafim_דיווחים נוספים_1_דיווחים נוספים_4.4. 2_דיווחים נוספים" xfId="2375"/>
    <cellStyle name="3_Anafim_דיווחים נוספים_1_דיווחים נוספים_4.4. 2_דיווחים נוספים_1" xfId="2376"/>
    <cellStyle name="3_Anafim_דיווחים נוספים_1_דיווחים נוספים_4.4. 2_דיווחים נוספים_פירוט אגח תשואה מעל 10% " xfId="2377"/>
    <cellStyle name="3_Anafim_דיווחים נוספים_1_דיווחים נוספים_4.4. 2_פירוט אגח תשואה מעל 10% " xfId="2378"/>
    <cellStyle name="3_Anafim_דיווחים נוספים_1_דיווחים נוספים_4.4._דיווחים נוספים" xfId="2379"/>
    <cellStyle name="3_Anafim_דיווחים נוספים_1_דיווחים נוספים_4.4._פירוט אגח תשואה מעל 10% " xfId="2380"/>
    <cellStyle name="3_Anafim_דיווחים נוספים_1_דיווחים נוספים_דיווחים נוספים" xfId="2381"/>
    <cellStyle name="3_Anafim_דיווחים נוספים_1_דיווחים נוספים_פירוט אגח תשואה מעל 10% " xfId="2382"/>
    <cellStyle name="3_Anafim_דיווחים נוספים_1_פירוט אגח תשואה מעל 10% " xfId="2383"/>
    <cellStyle name="3_Anafim_דיווחים נוספים_2" xfId="2384"/>
    <cellStyle name="3_Anafim_דיווחים נוספים_2 2" xfId="2385"/>
    <cellStyle name="3_Anafim_דיווחים נוספים_2 2_דיווחים נוספים" xfId="2386"/>
    <cellStyle name="3_Anafim_דיווחים נוספים_2 2_דיווחים נוספים_1" xfId="2387"/>
    <cellStyle name="3_Anafim_דיווחים נוספים_2 2_דיווחים נוספים_פירוט אגח תשואה מעל 10% " xfId="2388"/>
    <cellStyle name="3_Anafim_דיווחים נוספים_2 2_פירוט אגח תשואה מעל 10% " xfId="2389"/>
    <cellStyle name="3_Anafim_דיווחים נוספים_2_4.4." xfId="2390"/>
    <cellStyle name="3_Anafim_דיווחים נוספים_2_4.4. 2" xfId="2391"/>
    <cellStyle name="3_Anafim_דיווחים נוספים_2_4.4. 2_דיווחים נוספים" xfId="2392"/>
    <cellStyle name="3_Anafim_דיווחים נוספים_2_4.4. 2_דיווחים נוספים_1" xfId="2393"/>
    <cellStyle name="3_Anafim_דיווחים נוספים_2_4.4. 2_דיווחים נוספים_פירוט אגח תשואה מעל 10% " xfId="2394"/>
    <cellStyle name="3_Anafim_דיווחים נוספים_2_4.4. 2_פירוט אגח תשואה מעל 10% " xfId="2395"/>
    <cellStyle name="3_Anafim_דיווחים נוספים_2_4.4._דיווחים נוספים" xfId="2396"/>
    <cellStyle name="3_Anafim_דיווחים נוספים_2_4.4._פירוט אגח תשואה מעל 10% " xfId="2397"/>
    <cellStyle name="3_Anafim_דיווחים נוספים_2_דיווחים נוספים" xfId="2398"/>
    <cellStyle name="3_Anafim_דיווחים נוספים_2_פירוט אגח תשואה מעל 10% " xfId="2399"/>
    <cellStyle name="3_Anafim_דיווחים נוספים_3" xfId="2400"/>
    <cellStyle name="3_Anafim_דיווחים נוספים_4.4." xfId="2401"/>
    <cellStyle name="3_Anafim_דיווחים נוספים_4.4. 2" xfId="2402"/>
    <cellStyle name="3_Anafim_דיווחים נוספים_4.4. 2_דיווחים נוספים" xfId="2403"/>
    <cellStyle name="3_Anafim_דיווחים נוספים_4.4. 2_דיווחים נוספים_1" xfId="2404"/>
    <cellStyle name="3_Anafim_דיווחים נוספים_4.4. 2_דיווחים נוספים_פירוט אגח תשואה מעל 10% " xfId="2405"/>
    <cellStyle name="3_Anafim_דיווחים נוספים_4.4. 2_פירוט אגח תשואה מעל 10% " xfId="2406"/>
    <cellStyle name="3_Anafim_דיווחים נוספים_4.4._דיווחים נוספים" xfId="2407"/>
    <cellStyle name="3_Anafim_דיווחים נוספים_4.4._פירוט אגח תשואה מעל 10% " xfId="2408"/>
    <cellStyle name="3_Anafim_דיווחים נוספים_דיווחים נוספים" xfId="2409"/>
    <cellStyle name="3_Anafim_דיווחים נוספים_דיווחים נוספים 2" xfId="2410"/>
    <cellStyle name="3_Anafim_דיווחים נוספים_דיווחים נוספים 2_דיווחים נוספים" xfId="2411"/>
    <cellStyle name="3_Anafim_דיווחים נוספים_דיווחים נוספים 2_דיווחים נוספים_1" xfId="2412"/>
    <cellStyle name="3_Anafim_דיווחים נוספים_דיווחים נוספים 2_דיווחים נוספים_פירוט אגח תשואה מעל 10% " xfId="2413"/>
    <cellStyle name="3_Anafim_דיווחים נוספים_דיווחים נוספים 2_פירוט אגח תשואה מעל 10% " xfId="2414"/>
    <cellStyle name="3_Anafim_דיווחים נוספים_דיווחים נוספים_1" xfId="2415"/>
    <cellStyle name="3_Anafim_דיווחים נוספים_דיווחים נוספים_4.4." xfId="2416"/>
    <cellStyle name="3_Anafim_דיווחים נוספים_דיווחים נוספים_4.4. 2" xfId="2417"/>
    <cellStyle name="3_Anafim_דיווחים נוספים_דיווחים נוספים_4.4. 2_דיווחים נוספים" xfId="2418"/>
    <cellStyle name="3_Anafim_דיווחים נוספים_דיווחים נוספים_4.4. 2_דיווחים נוספים_1" xfId="2419"/>
    <cellStyle name="3_Anafim_דיווחים נוספים_דיווחים נוספים_4.4. 2_דיווחים נוספים_פירוט אגח תשואה מעל 10% " xfId="2420"/>
    <cellStyle name="3_Anafim_דיווחים נוספים_דיווחים נוספים_4.4. 2_פירוט אגח תשואה מעל 10% " xfId="2421"/>
    <cellStyle name="3_Anafim_דיווחים נוספים_דיווחים נוספים_4.4._דיווחים נוספים" xfId="2422"/>
    <cellStyle name="3_Anafim_דיווחים נוספים_דיווחים נוספים_4.4._פירוט אגח תשואה מעל 10% " xfId="2423"/>
    <cellStyle name="3_Anafim_דיווחים נוספים_דיווחים נוספים_דיווחים נוספים" xfId="2424"/>
    <cellStyle name="3_Anafim_דיווחים נוספים_דיווחים נוספים_פירוט אגח תשואה מעל 10% " xfId="2425"/>
    <cellStyle name="3_Anafim_דיווחים נוספים_פירוט אגח תשואה מעל 10% " xfId="2426"/>
    <cellStyle name="3_Anafim_הערות" xfId="2427"/>
    <cellStyle name="3_Anafim_הערות 2" xfId="2428"/>
    <cellStyle name="3_Anafim_הערות 2_דיווחים נוספים" xfId="2429"/>
    <cellStyle name="3_Anafim_הערות 2_דיווחים נוספים_1" xfId="2430"/>
    <cellStyle name="3_Anafim_הערות 2_דיווחים נוספים_פירוט אגח תשואה מעל 10% " xfId="2431"/>
    <cellStyle name="3_Anafim_הערות 2_פירוט אגח תשואה מעל 10% " xfId="2432"/>
    <cellStyle name="3_Anafim_הערות_4.4." xfId="2433"/>
    <cellStyle name="3_Anafim_הערות_4.4. 2" xfId="2434"/>
    <cellStyle name="3_Anafim_הערות_4.4. 2_דיווחים נוספים" xfId="2435"/>
    <cellStyle name="3_Anafim_הערות_4.4. 2_דיווחים נוספים_1" xfId="2436"/>
    <cellStyle name="3_Anafim_הערות_4.4. 2_דיווחים נוספים_פירוט אגח תשואה מעל 10% " xfId="2437"/>
    <cellStyle name="3_Anafim_הערות_4.4. 2_פירוט אגח תשואה מעל 10% " xfId="2438"/>
    <cellStyle name="3_Anafim_הערות_4.4._דיווחים נוספים" xfId="2439"/>
    <cellStyle name="3_Anafim_הערות_4.4._פירוט אגח תשואה מעל 10% " xfId="2440"/>
    <cellStyle name="3_Anafim_הערות_דיווחים נוספים" xfId="2441"/>
    <cellStyle name="3_Anafim_הערות_דיווחים נוספים_1" xfId="2442"/>
    <cellStyle name="3_Anafim_הערות_דיווחים נוספים_פירוט אגח תשואה מעל 10% " xfId="2443"/>
    <cellStyle name="3_Anafim_הערות_פירוט אגח תשואה מעל 10% " xfId="2444"/>
    <cellStyle name="3_Anafim_יתרת מסגרות אשראי לניצול " xfId="2445"/>
    <cellStyle name="3_Anafim_יתרת מסגרות אשראי לניצול  2" xfId="2446"/>
    <cellStyle name="3_Anafim_יתרת מסגרות אשראי לניצול  2_דיווחים נוספים" xfId="2447"/>
    <cellStyle name="3_Anafim_יתרת מסגרות אשראי לניצול  2_דיווחים נוספים_1" xfId="2448"/>
    <cellStyle name="3_Anafim_יתרת מסגרות אשראי לניצול  2_דיווחים נוספים_פירוט אגח תשואה מעל 10% " xfId="2449"/>
    <cellStyle name="3_Anafim_יתרת מסגרות אשראי לניצול  2_פירוט אגח תשואה מעל 10% " xfId="2450"/>
    <cellStyle name="3_Anafim_יתרת מסגרות אשראי לניצול _4.4." xfId="2451"/>
    <cellStyle name="3_Anafim_יתרת מסגרות אשראי לניצול _4.4. 2" xfId="2452"/>
    <cellStyle name="3_Anafim_יתרת מסגרות אשראי לניצול _4.4. 2_דיווחים נוספים" xfId="2453"/>
    <cellStyle name="3_Anafim_יתרת מסגרות אשראי לניצול _4.4. 2_דיווחים נוספים_1" xfId="2454"/>
    <cellStyle name="3_Anafim_יתרת מסגרות אשראי לניצול _4.4. 2_דיווחים נוספים_פירוט אגח תשואה מעל 10% " xfId="2455"/>
    <cellStyle name="3_Anafim_יתרת מסגרות אשראי לניצול _4.4. 2_פירוט אגח תשואה מעל 10% " xfId="2456"/>
    <cellStyle name="3_Anafim_יתרת מסגרות אשראי לניצול _4.4._דיווחים נוספים" xfId="2457"/>
    <cellStyle name="3_Anafim_יתרת מסגרות אשראי לניצול _4.4._פירוט אגח תשואה מעל 10% " xfId="2458"/>
    <cellStyle name="3_Anafim_יתרת מסגרות אשראי לניצול _דיווחים נוספים" xfId="2459"/>
    <cellStyle name="3_Anafim_יתרת מסגרות אשראי לניצול _דיווחים נוספים_1" xfId="2460"/>
    <cellStyle name="3_Anafim_יתרת מסגרות אשראי לניצול _דיווחים נוספים_פירוט אגח תשואה מעל 10% " xfId="2461"/>
    <cellStyle name="3_Anafim_יתרת מסגרות אשראי לניצול _פירוט אגח תשואה מעל 10% " xfId="2462"/>
    <cellStyle name="3_Anafim_עסקאות שאושרו וטרם בוצעו  " xfId="2463"/>
    <cellStyle name="3_Anafim_עסקאות שאושרו וטרם בוצעו   2" xfId="2464"/>
    <cellStyle name="3_Anafim_עסקאות שאושרו וטרם בוצעו   2_דיווחים נוספים" xfId="2465"/>
    <cellStyle name="3_Anafim_עסקאות שאושרו וטרם בוצעו   2_דיווחים נוספים_1" xfId="2466"/>
    <cellStyle name="3_Anafim_עסקאות שאושרו וטרם בוצעו   2_דיווחים נוספים_פירוט אגח תשואה מעל 10% " xfId="2467"/>
    <cellStyle name="3_Anafim_עסקאות שאושרו וטרם בוצעו   2_פירוט אגח תשואה מעל 10% " xfId="2468"/>
    <cellStyle name="3_Anafim_עסקאות שאושרו וטרם בוצעו  _1" xfId="2469"/>
    <cellStyle name="3_Anafim_עסקאות שאושרו וטרם בוצעו  _1 2" xfId="2470"/>
    <cellStyle name="3_Anafim_עסקאות שאושרו וטרם בוצעו  _1 2_דיווחים נוספים" xfId="2471"/>
    <cellStyle name="3_Anafim_עסקאות שאושרו וטרם בוצעו  _1 2_דיווחים נוספים_1" xfId="2472"/>
    <cellStyle name="3_Anafim_עסקאות שאושרו וטרם בוצעו  _1 2_דיווחים נוספים_פירוט אגח תשואה מעל 10% " xfId="2473"/>
    <cellStyle name="3_Anafim_עסקאות שאושרו וטרם בוצעו  _1 2_פירוט אגח תשואה מעל 10% " xfId="2474"/>
    <cellStyle name="3_Anafim_עסקאות שאושרו וטרם בוצעו  _1_דיווחים נוספים" xfId="2475"/>
    <cellStyle name="3_Anafim_עסקאות שאושרו וטרם בוצעו  _1_פירוט אגח תשואה מעל 10% " xfId="2476"/>
    <cellStyle name="3_Anafim_עסקאות שאושרו וטרם בוצעו  _4.4." xfId="2477"/>
    <cellStyle name="3_Anafim_עסקאות שאושרו וטרם בוצעו  _4.4. 2" xfId="2478"/>
    <cellStyle name="3_Anafim_עסקאות שאושרו וטרם בוצעו  _4.4. 2_דיווחים נוספים" xfId="2479"/>
    <cellStyle name="3_Anafim_עסקאות שאושרו וטרם בוצעו  _4.4. 2_דיווחים נוספים_1" xfId="2480"/>
    <cellStyle name="3_Anafim_עסקאות שאושרו וטרם בוצעו  _4.4. 2_דיווחים נוספים_פירוט אגח תשואה מעל 10% " xfId="2481"/>
    <cellStyle name="3_Anafim_עסקאות שאושרו וטרם בוצעו  _4.4. 2_פירוט אגח תשואה מעל 10% " xfId="2482"/>
    <cellStyle name="3_Anafim_עסקאות שאושרו וטרם בוצעו  _4.4._דיווחים נוספים" xfId="2483"/>
    <cellStyle name="3_Anafim_עסקאות שאושרו וטרם בוצעו  _4.4._פירוט אגח תשואה מעל 10% " xfId="2484"/>
    <cellStyle name="3_Anafim_עסקאות שאושרו וטרם בוצעו  _דיווחים נוספים" xfId="2485"/>
    <cellStyle name="3_Anafim_עסקאות שאושרו וטרם בוצעו  _דיווחים נוספים_1" xfId="2486"/>
    <cellStyle name="3_Anafim_עסקאות שאושרו וטרם בוצעו  _דיווחים נוספים_פירוט אגח תשואה מעל 10% " xfId="2487"/>
    <cellStyle name="3_Anafim_עסקאות שאושרו וטרם בוצעו  _פירוט אגח תשואה מעל 10% " xfId="2488"/>
    <cellStyle name="3_Anafim_פירוט אגח תשואה מעל 10% " xfId="2489"/>
    <cellStyle name="3_Anafim_פירוט אגח תשואה מעל 10%  2" xfId="2490"/>
    <cellStyle name="3_Anafim_פירוט אגח תשואה מעל 10%  2_דיווחים נוספים" xfId="2491"/>
    <cellStyle name="3_Anafim_פירוט אגח תשואה מעל 10%  2_דיווחים נוספים_1" xfId="2492"/>
    <cellStyle name="3_Anafim_פירוט אגח תשואה מעל 10%  2_דיווחים נוספים_פירוט אגח תשואה מעל 10% " xfId="2493"/>
    <cellStyle name="3_Anafim_פירוט אגח תשואה מעל 10%  2_פירוט אגח תשואה מעל 10% " xfId="2494"/>
    <cellStyle name="3_Anafim_פירוט אגח תשואה מעל 10% _1" xfId="2495"/>
    <cellStyle name="3_Anafim_פירוט אגח תשואה מעל 10% _4.4." xfId="2496"/>
    <cellStyle name="3_Anafim_פירוט אגח תשואה מעל 10% _4.4. 2" xfId="2497"/>
    <cellStyle name="3_Anafim_פירוט אגח תשואה מעל 10% _4.4. 2_דיווחים נוספים" xfId="2498"/>
    <cellStyle name="3_Anafim_פירוט אגח תשואה מעל 10% _4.4. 2_דיווחים נוספים_1" xfId="2499"/>
    <cellStyle name="3_Anafim_פירוט אגח תשואה מעל 10% _4.4. 2_דיווחים נוספים_פירוט אגח תשואה מעל 10% " xfId="2500"/>
    <cellStyle name="3_Anafim_פירוט אגח תשואה מעל 10% _4.4. 2_פירוט אגח תשואה מעל 10% " xfId="2501"/>
    <cellStyle name="3_Anafim_פירוט אגח תשואה מעל 10% _4.4._דיווחים נוספים" xfId="2502"/>
    <cellStyle name="3_Anafim_פירוט אגח תשואה מעל 10% _4.4._פירוט אגח תשואה מעל 10% " xfId="2503"/>
    <cellStyle name="3_Anafim_פירוט אגח תשואה מעל 10% _דיווחים נוספים" xfId="2504"/>
    <cellStyle name="3_Anafim_פירוט אגח תשואה מעל 10% _דיווחים נוספים_1" xfId="2505"/>
    <cellStyle name="3_Anafim_פירוט אגח תשואה מעל 10% _דיווחים נוספים_פירוט אגח תשואה מעל 10% " xfId="2506"/>
    <cellStyle name="3_Anafim_פירוט אגח תשואה מעל 10% _פירוט אגח תשואה מעל 10% " xfId="2507"/>
    <cellStyle name="3_אחזקות בעלי ענין -DATA - ערכים" xfId="14674"/>
    <cellStyle name="3_דיווחים נוספים" xfId="2508"/>
    <cellStyle name="3_דיווחים נוספים 2" xfId="2509"/>
    <cellStyle name="3_דיווחים נוספים 2_דיווחים נוספים" xfId="2510"/>
    <cellStyle name="3_דיווחים נוספים 2_דיווחים נוספים_1" xfId="2511"/>
    <cellStyle name="3_דיווחים נוספים 2_דיווחים נוספים_פירוט אגח תשואה מעל 10% " xfId="2512"/>
    <cellStyle name="3_דיווחים נוספים 2_פירוט אגח תשואה מעל 10% " xfId="2513"/>
    <cellStyle name="3_דיווחים נוספים_1" xfId="2514"/>
    <cellStyle name="3_דיווחים נוספים_1 2" xfId="2515"/>
    <cellStyle name="3_דיווחים נוספים_1 2_דיווחים נוספים" xfId="2516"/>
    <cellStyle name="3_דיווחים נוספים_1 2_דיווחים נוספים_1" xfId="2517"/>
    <cellStyle name="3_דיווחים נוספים_1 2_דיווחים נוספים_פירוט אגח תשואה מעל 10% " xfId="2518"/>
    <cellStyle name="3_דיווחים נוספים_1 2_פירוט אגח תשואה מעל 10% " xfId="2519"/>
    <cellStyle name="3_דיווחים נוספים_1_4.4." xfId="2520"/>
    <cellStyle name="3_דיווחים נוספים_1_4.4. 2" xfId="2521"/>
    <cellStyle name="3_דיווחים נוספים_1_4.4. 2_דיווחים נוספים" xfId="2522"/>
    <cellStyle name="3_דיווחים נוספים_1_4.4. 2_דיווחים נוספים_1" xfId="2523"/>
    <cellStyle name="3_דיווחים נוספים_1_4.4. 2_דיווחים נוספים_פירוט אגח תשואה מעל 10% " xfId="2524"/>
    <cellStyle name="3_דיווחים נוספים_1_4.4. 2_פירוט אגח תשואה מעל 10% " xfId="2525"/>
    <cellStyle name="3_דיווחים נוספים_1_4.4._דיווחים נוספים" xfId="2526"/>
    <cellStyle name="3_דיווחים נוספים_1_4.4._פירוט אגח תשואה מעל 10% " xfId="2527"/>
    <cellStyle name="3_דיווחים נוספים_1_דיווחים נוספים" xfId="2528"/>
    <cellStyle name="3_דיווחים נוספים_1_דיווחים נוספים 2" xfId="2529"/>
    <cellStyle name="3_דיווחים נוספים_1_דיווחים נוספים 2_דיווחים נוספים" xfId="2530"/>
    <cellStyle name="3_דיווחים נוספים_1_דיווחים נוספים 2_דיווחים נוספים_1" xfId="2531"/>
    <cellStyle name="3_דיווחים נוספים_1_דיווחים נוספים 2_דיווחים נוספים_פירוט אגח תשואה מעל 10% " xfId="2532"/>
    <cellStyle name="3_דיווחים נוספים_1_דיווחים נוספים 2_פירוט אגח תשואה מעל 10% " xfId="2533"/>
    <cellStyle name="3_דיווחים נוספים_1_דיווחים נוספים_1" xfId="2534"/>
    <cellStyle name="3_דיווחים נוספים_1_דיווחים נוספים_4.4." xfId="2535"/>
    <cellStyle name="3_דיווחים נוספים_1_דיווחים נוספים_4.4. 2" xfId="2536"/>
    <cellStyle name="3_דיווחים נוספים_1_דיווחים נוספים_4.4. 2_דיווחים נוספים" xfId="2537"/>
    <cellStyle name="3_דיווחים נוספים_1_דיווחים נוספים_4.4. 2_דיווחים נוספים_1" xfId="2538"/>
    <cellStyle name="3_דיווחים נוספים_1_דיווחים נוספים_4.4. 2_דיווחים נוספים_פירוט אגח תשואה מעל 10% " xfId="2539"/>
    <cellStyle name="3_דיווחים נוספים_1_דיווחים נוספים_4.4. 2_פירוט אגח תשואה מעל 10% " xfId="2540"/>
    <cellStyle name="3_דיווחים נוספים_1_דיווחים נוספים_4.4._דיווחים נוספים" xfId="2541"/>
    <cellStyle name="3_דיווחים נוספים_1_דיווחים נוספים_4.4._פירוט אגח תשואה מעל 10% " xfId="2542"/>
    <cellStyle name="3_דיווחים נוספים_1_דיווחים נוספים_דיווחים נוספים" xfId="2543"/>
    <cellStyle name="3_דיווחים נוספים_1_דיווחים נוספים_פירוט אגח תשואה מעל 10% " xfId="2544"/>
    <cellStyle name="3_דיווחים נוספים_1_פירוט אגח תשואה מעל 10% " xfId="2545"/>
    <cellStyle name="3_דיווחים נוספים_2" xfId="2546"/>
    <cellStyle name="3_דיווחים נוספים_2 2" xfId="2547"/>
    <cellStyle name="3_דיווחים נוספים_2 2_דיווחים נוספים" xfId="2548"/>
    <cellStyle name="3_דיווחים נוספים_2 2_דיווחים נוספים_1" xfId="2549"/>
    <cellStyle name="3_דיווחים נוספים_2 2_דיווחים נוספים_פירוט אגח תשואה מעל 10% " xfId="2550"/>
    <cellStyle name="3_דיווחים נוספים_2 2_פירוט אגח תשואה מעל 10% " xfId="2551"/>
    <cellStyle name="3_דיווחים נוספים_2_4.4." xfId="2552"/>
    <cellStyle name="3_דיווחים נוספים_2_4.4. 2" xfId="2553"/>
    <cellStyle name="3_דיווחים נוספים_2_4.4. 2_דיווחים נוספים" xfId="2554"/>
    <cellStyle name="3_דיווחים נוספים_2_4.4. 2_דיווחים נוספים_1" xfId="2555"/>
    <cellStyle name="3_דיווחים נוספים_2_4.4. 2_דיווחים נוספים_פירוט אגח תשואה מעל 10% " xfId="2556"/>
    <cellStyle name="3_דיווחים נוספים_2_4.4. 2_פירוט אגח תשואה מעל 10% " xfId="2557"/>
    <cellStyle name="3_דיווחים נוספים_2_4.4._דיווחים נוספים" xfId="2558"/>
    <cellStyle name="3_דיווחים נוספים_2_4.4._פירוט אגח תשואה מעל 10% " xfId="2559"/>
    <cellStyle name="3_דיווחים נוספים_2_דיווחים נוספים" xfId="2560"/>
    <cellStyle name="3_דיווחים נוספים_2_פירוט אגח תשואה מעל 10% " xfId="2561"/>
    <cellStyle name="3_דיווחים נוספים_3" xfId="2562"/>
    <cellStyle name="3_דיווחים נוספים_4.4." xfId="2563"/>
    <cellStyle name="3_דיווחים נוספים_4.4. 2" xfId="2564"/>
    <cellStyle name="3_דיווחים נוספים_4.4. 2_דיווחים נוספים" xfId="2565"/>
    <cellStyle name="3_דיווחים נוספים_4.4. 2_דיווחים נוספים_1" xfId="2566"/>
    <cellStyle name="3_דיווחים נוספים_4.4. 2_דיווחים נוספים_פירוט אגח תשואה מעל 10% " xfId="2567"/>
    <cellStyle name="3_דיווחים נוספים_4.4. 2_פירוט אגח תשואה מעל 10% " xfId="2568"/>
    <cellStyle name="3_דיווחים נוספים_4.4._דיווחים נוספים" xfId="2569"/>
    <cellStyle name="3_דיווחים נוספים_4.4._פירוט אגח תשואה מעל 10% " xfId="2570"/>
    <cellStyle name="3_דיווחים נוספים_דיווחים נוספים" xfId="2571"/>
    <cellStyle name="3_דיווחים נוספים_דיווחים נוספים 2" xfId="2572"/>
    <cellStyle name="3_דיווחים נוספים_דיווחים נוספים 2_דיווחים נוספים" xfId="2573"/>
    <cellStyle name="3_דיווחים נוספים_דיווחים נוספים 2_דיווחים נוספים_1" xfId="2574"/>
    <cellStyle name="3_דיווחים נוספים_דיווחים נוספים 2_דיווחים נוספים_פירוט אגח תשואה מעל 10% " xfId="2575"/>
    <cellStyle name="3_דיווחים נוספים_דיווחים נוספים 2_פירוט אגח תשואה מעל 10% " xfId="2576"/>
    <cellStyle name="3_דיווחים נוספים_דיווחים נוספים_1" xfId="2577"/>
    <cellStyle name="3_דיווחים נוספים_דיווחים נוספים_4.4." xfId="2578"/>
    <cellStyle name="3_דיווחים נוספים_דיווחים נוספים_4.4. 2" xfId="2579"/>
    <cellStyle name="3_דיווחים נוספים_דיווחים נוספים_4.4. 2_דיווחים נוספים" xfId="2580"/>
    <cellStyle name="3_דיווחים נוספים_דיווחים נוספים_4.4. 2_דיווחים נוספים_1" xfId="2581"/>
    <cellStyle name="3_דיווחים נוספים_דיווחים נוספים_4.4. 2_דיווחים נוספים_פירוט אגח תשואה מעל 10% " xfId="2582"/>
    <cellStyle name="3_דיווחים נוספים_דיווחים נוספים_4.4. 2_פירוט אגח תשואה מעל 10% " xfId="2583"/>
    <cellStyle name="3_דיווחים נוספים_דיווחים נוספים_4.4._דיווחים נוספים" xfId="2584"/>
    <cellStyle name="3_דיווחים נוספים_דיווחים נוספים_4.4._פירוט אגח תשואה מעל 10% " xfId="2585"/>
    <cellStyle name="3_דיווחים נוספים_דיווחים נוספים_דיווחים נוספים" xfId="2586"/>
    <cellStyle name="3_דיווחים נוספים_דיווחים נוספים_פירוט אגח תשואה מעל 10% " xfId="2587"/>
    <cellStyle name="3_דיווחים נוספים_פירוט אגח תשואה מעל 10% " xfId="2588"/>
    <cellStyle name="3_הערות" xfId="2589"/>
    <cellStyle name="3_הערות 2" xfId="2590"/>
    <cellStyle name="3_הערות 2_דיווחים נוספים" xfId="2591"/>
    <cellStyle name="3_הערות 2_דיווחים נוספים_1" xfId="2592"/>
    <cellStyle name="3_הערות 2_דיווחים נוספים_פירוט אגח תשואה מעל 10% " xfId="2593"/>
    <cellStyle name="3_הערות 2_פירוט אגח תשואה מעל 10% " xfId="2594"/>
    <cellStyle name="3_הערות_4.4." xfId="2595"/>
    <cellStyle name="3_הערות_4.4. 2" xfId="2596"/>
    <cellStyle name="3_הערות_4.4. 2_דיווחים נוספים" xfId="2597"/>
    <cellStyle name="3_הערות_4.4. 2_דיווחים נוספים_1" xfId="2598"/>
    <cellStyle name="3_הערות_4.4. 2_דיווחים נוספים_פירוט אגח תשואה מעל 10% " xfId="2599"/>
    <cellStyle name="3_הערות_4.4. 2_פירוט אגח תשואה מעל 10% " xfId="2600"/>
    <cellStyle name="3_הערות_4.4._דיווחים נוספים" xfId="2601"/>
    <cellStyle name="3_הערות_4.4._פירוט אגח תשואה מעל 10% " xfId="2602"/>
    <cellStyle name="3_הערות_דיווחים נוספים" xfId="2603"/>
    <cellStyle name="3_הערות_דיווחים נוספים_1" xfId="2604"/>
    <cellStyle name="3_הערות_דיווחים נוספים_פירוט אגח תשואה מעל 10% " xfId="2605"/>
    <cellStyle name="3_הערות_פירוט אגח תשואה מעל 10% " xfId="2606"/>
    <cellStyle name="3_יתרת מסגרות אשראי לניצול " xfId="2607"/>
    <cellStyle name="3_יתרת מסגרות אשראי לניצול  2" xfId="2608"/>
    <cellStyle name="3_יתרת מסגרות אשראי לניצול  2_דיווחים נוספים" xfId="2609"/>
    <cellStyle name="3_יתרת מסגרות אשראי לניצול  2_דיווחים נוספים_1" xfId="2610"/>
    <cellStyle name="3_יתרת מסגרות אשראי לניצול  2_דיווחים נוספים_פירוט אגח תשואה מעל 10% " xfId="2611"/>
    <cellStyle name="3_יתרת מסגרות אשראי לניצול  2_פירוט אגח תשואה מעל 10% " xfId="2612"/>
    <cellStyle name="3_יתרת מסגרות אשראי לניצול _4.4." xfId="2613"/>
    <cellStyle name="3_יתרת מסגרות אשראי לניצול _4.4. 2" xfId="2614"/>
    <cellStyle name="3_יתרת מסגרות אשראי לניצול _4.4. 2_דיווחים נוספים" xfId="2615"/>
    <cellStyle name="3_יתרת מסגרות אשראי לניצול _4.4. 2_דיווחים נוספים_1" xfId="2616"/>
    <cellStyle name="3_יתרת מסגרות אשראי לניצול _4.4. 2_דיווחים נוספים_פירוט אגח תשואה מעל 10% " xfId="2617"/>
    <cellStyle name="3_יתרת מסגרות אשראי לניצול _4.4. 2_פירוט אגח תשואה מעל 10% " xfId="2618"/>
    <cellStyle name="3_יתרת מסגרות אשראי לניצול _4.4._דיווחים נוספים" xfId="2619"/>
    <cellStyle name="3_יתרת מסגרות אשראי לניצול _4.4._פירוט אגח תשואה מעל 10% " xfId="2620"/>
    <cellStyle name="3_יתרת מסגרות אשראי לניצול _דיווחים נוספים" xfId="2621"/>
    <cellStyle name="3_יתרת מסגרות אשראי לניצול _דיווחים נוספים_1" xfId="2622"/>
    <cellStyle name="3_יתרת מסגרות אשראי לניצול _דיווחים נוספים_פירוט אגח תשואה מעל 10% " xfId="2623"/>
    <cellStyle name="3_יתרת מסגרות אשראי לניצול _פירוט אגח תשואה מעל 10% " xfId="2624"/>
    <cellStyle name="3_משקל בתא100" xfId="2625"/>
    <cellStyle name="3_משקל בתא100 2" xfId="2626"/>
    <cellStyle name="3_משקל בתא100 2 2" xfId="2627"/>
    <cellStyle name="3_משקל בתא100 2 2_דיווחים נוספים" xfId="2628"/>
    <cellStyle name="3_משקל בתא100 2 2_דיווחים נוספים_1" xfId="2629"/>
    <cellStyle name="3_משקל בתא100 2 2_דיווחים נוספים_פירוט אגח תשואה מעל 10% " xfId="2630"/>
    <cellStyle name="3_משקל בתא100 2 2_פירוט אגח תשואה מעל 10% " xfId="2631"/>
    <cellStyle name="3_משקל בתא100 2_4.4." xfId="2632"/>
    <cellStyle name="3_משקל בתא100 2_4.4. 2" xfId="2633"/>
    <cellStyle name="3_משקל בתא100 2_4.4. 2_דיווחים נוספים" xfId="2634"/>
    <cellStyle name="3_משקל בתא100 2_4.4. 2_דיווחים נוספים_1" xfId="2635"/>
    <cellStyle name="3_משקל בתא100 2_4.4. 2_דיווחים נוספים_פירוט אגח תשואה מעל 10% " xfId="2636"/>
    <cellStyle name="3_משקל בתא100 2_4.4. 2_פירוט אגח תשואה מעל 10% " xfId="2637"/>
    <cellStyle name="3_משקל בתא100 2_4.4._דיווחים נוספים" xfId="2638"/>
    <cellStyle name="3_משקל בתא100 2_4.4._פירוט אגח תשואה מעל 10% " xfId="2639"/>
    <cellStyle name="3_משקל בתא100 2_דיווחים נוספים" xfId="2640"/>
    <cellStyle name="3_משקל בתא100 2_דיווחים נוספים 2" xfId="2641"/>
    <cellStyle name="3_משקל בתא100 2_דיווחים נוספים 2_דיווחים נוספים" xfId="2642"/>
    <cellStyle name="3_משקל בתא100 2_דיווחים נוספים 2_דיווחים נוספים_1" xfId="2643"/>
    <cellStyle name="3_משקל בתא100 2_דיווחים נוספים 2_דיווחים נוספים_פירוט אגח תשואה מעל 10% " xfId="2644"/>
    <cellStyle name="3_משקל בתא100 2_דיווחים נוספים 2_פירוט אגח תשואה מעל 10% " xfId="2645"/>
    <cellStyle name="3_משקל בתא100 2_דיווחים נוספים_1" xfId="2646"/>
    <cellStyle name="3_משקל בתא100 2_דיווחים נוספים_1 2" xfId="2647"/>
    <cellStyle name="3_משקל בתא100 2_דיווחים נוספים_1 2_דיווחים נוספים" xfId="2648"/>
    <cellStyle name="3_משקל בתא100 2_דיווחים נוספים_1 2_דיווחים נוספים_1" xfId="2649"/>
    <cellStyle name="3_משקל בתא100 2_דיווחים נוספים_1 2_דיווחים נוספים_פירוט אגח תשואה מעל 10% " xfId="2650"/>
    <cellStyle name="3_משקל בתא100 2_דיווחים נוספים_1 2_פירוט אגח תשואה מעל 10% " xfId="2651"/>
    <cellStyle name="3_משקל בתא100 2_דיווחים נוספים_1_4.4." xfId="2652"/>
    <cellStyle name="3_משקל בתא100 2_דיווחים נוספים_1_4.4. 2" xfId="2653"/>
    <cellStyle name="3_משקל בתא100 2_דיווחים נוספים_1_4.4. 2_דיווחים נוספים" xfId="2654"/>
    <cellStyle name="3_משקל בתא100 2_דיווחים נוספים_1_4.4. 2_דיווחים נוספים_1" xfId="2655"/>
    <cellStyle name="3_משקל בתא100 2_דיווחים נוספים_1_4.4. 2_דיווחים נוספים_פירוט אגח תשואה מעל 10% " xfId="2656"/>
    <cellStyle name="3_משקל בתא100 2_דיווחים נוספים_1_4.4. 2_פירוט אגח תשואה מעל 10% " xfId="2657"/>
    <cellStyle name="3_משקל בתא100 2_דיווחים נוספים_1_4.4._דיווחים נוספים" xfId="2658"/>
    <cellStyle name="3_משקל בתא100 2_דיווחים נוספים_1_4.4._פירוט אגח תשואה מעל 10% " xfId="2659"/>
    <cellStyle name="3_משקל בתא100 2_דיווחים נוספים_1_דיווחים נוספים" xfId="2660"/>
    <cellStyle name="3_משקל בתא100 2_דיווחים נוספים_1_פירוט אגח תשואה מעל 10% " xfId="2661"/>
    <cellStyle name="3_משקל בתא100 2_דיווחים נוספים_2" xfId="2662"/>
    <cellStyle name="3_משקל בתא100 2_דיווחים נוספים_4.4." xfId="2663"/>
    <cellStyle name="3_משקל בתא100 2_דיווחים נוספים_4.4. 2" xfId="2664"/>
    <cellStyle name="3_משקל בתא100 2_דיווחים נוספים_4.4. 2_דיווחים נוספים" xfId="2665"/>
    <cellStyle name="3_משקל בתא100 2_דיווחים נוספים_4.4. 2_דיווחים נוספים_1" xfId="2666"/>
    <cellStyle name="3_משקל בתא100 2_דיווחים נוספים_4.4. 2_דיווחים נוספים_פירוט אגח תשואה מעל 10% " xfId="2667"/>
    <cellStyle name="3_משקל בתא100 2_דיווחים נוספים_4.4. 2_פירוט אגח תשואה מעל 10% " xfId="2668"/>
    <cellStyle name="3_משקל בתא100 2_דיווחים נוספים_4.4._דיווחים נוספים" xfId="2669"/>
    <cellStyle name="3_משקל בתא100 2_דיווחים נוספים_4.4._פירוט אגח תשואה מעל 10% " xfId="2670"/>
    <cellStyle name="3_משקל בתא100 2_דיווחים נוספים_דיווחים נוספים" xfId="2671"/>
    <cellStyle name="3_משקל בתא100 2_דיווחים נוספים_דיווחים נוספים 2" xfId="2672"/>
    <cellStyle name="3_משקל בתא100 2_דיווחים נוספים_דיווחים נוספים 2_דיווחים נוספים" xfId="2673"/>
    <cellStyle name="3_משקל בתא100 2_דיווחים נוספים_דיווחים נוספים 2_דיווחים נוספים_1" xfId="2674"/>
    <cellStyle name="3_משקל בתא100 2_דיווחים נוספים_דיווחים נוספים 2_דיווחים נוספים_פירוט אגח תשואה מעל 10% " xfId="2675"/>
    <cellStyle name="3_משקל בתא100 2_דיווחים נוספים_דיווחים נוספים 2_פירוט אגח תשואה מעל 10% " xfId="2676"/>
    <cellStyle name="3_משקל בתא100 2_דיווחים נוספים_דיווחים נוספים_1" xfId="2677"/>
    <cellStyle name="3_משקל בתא100 2_דיווחים נוספים_דיווחים נוספים_4.4." xfId="2678"/>
    <cellStyle name="3_משקל בתא100 2_דיווחים נוספים_דיווחים נוספים_4.4. 2" xfId="2679"/>
    <cellStyle name="3_משקל בתא100 2_דיווחים נוספים_דיווחים נוספים_4.4. 2_דיווחים נוספים" xfId="2680"/>
    <cellStyle name="3_משקל בתא100 2_דיווחים נוספים_דיווחים נוספים_4.4. 2_דיווחים נוספים_1" xfId="2681"/>
    <cellStyle name="3_משקל בתא100 2_דיווחים נוספים_דיווחים נוספים_4.4. 2_דיווחים נוספים_פירוט אגח תשואה מעל 10% " xfId="2682"/>
    <cellStyle name="3_משקל בתא100 2_דיווחים נוספים_דיווחים נוספים_4.4. 2_פירוט אגח תשואה מעל 10% " xfId="2683"/>
    <cellStyle name="3_משקל בתא100 2_דיווחים נוספים_דיווחים נוספים_4.4._דיווחים נוספים" xfId="2684"/>
    <cellStyle name="3_משקל בתא100 2_דיווחים נוספים_דיווחים נוספים_4.4._פירוט אגח תשואה מעל 10% " xfId="2685"/>
    <cellStyle name="3_משקל בתא100 2_דיווחים נוספים_דיווחים נוספים_דיווחים נוספים" xfId="2686"/>
    <cellStyle name="3_משקל בתא100 2_דיווחים נוספים_דיווחים נוספים_פירוט אגח תשואה מעל 10% " xfId="2687"/>
    <cellStyle name="3_משקל בתא100 2_דיווחים נוספים_פירוט אגח תשואה מעל 10% " xfId="2688"/>
    <cellStyle name="3_משקל בתא100 2_עסקאות שאושרו וטרם בוצעו  " xfId="2689"/>
    <cellStyle name="3_משקל בתא100 2_עסקאות שאושרו וטרם בוצעו   2" xfId="2690"/>
    <cellStyle name="3_משקל בתא100 2_עסקאות שאושרו וטרם בוצעו   2_דיווחים נוספים" xfId="2691"/>
    <cellStyle name="3_משקל בתא100 2_עסקאות שאושרו וטרם בוצעו   2_דיווחים נוספים_1" xfId="2692"/>
    <cellStyle name="3_משקל בתא100 2_עסקאות שאושרו וטרם בוצעו   2_דיווחים נוספים_פירוט אגח תשואה מעל 10% " xfId="2693"/>
    <cellStyle name="3_משקל בתא100 2_עסקאות שאושרו וטרם בוצעו   2_פירוט אגח תשואה מעל 10% " xfId="2694"/>
    <cellStyle name="3_משקל בתא100 2_עסקאות שאושרו וטרם בוצעו  _דיווחים נוספים" xfId="2695"/>
    <cellStyle name="3_משקל בתא100 2_עסקאות שאושרו וטרם בוצעו  _פירוט אגח תשואה מעל 10% " xfId="2696"/>
    <cellStyle name="3_משקל בתא100 2_פירוט אגח תשואה מעל 10% " xfId="2697"/>
    <cellStyle name="3_משקל בתא100 2_פירוט אגח תשואה מעל 10%  2" xfId="2698"/>
    <cellStyle name="3_משקל בתא100 2_פירוט אגח תשואה מעל 10%  2_דיווחים נוספים" xfId="2699"/>
    <cellStyle name="3_משקל בתא100 2_פירוט אגח תשואה מעל 10%  2_דיווחים נוספים_1" xfId="2700"/>
    <cellStyle name="3_משקל בתא100 2_פירוט אגח תשואה מעל 10%  2_דיווחים נוספים_פירוט אגח תשואה מעל 10% " xfId="2701"/>
    <cellStyle name="3_משקל בתא100 2_פירוט אגח תשואה מעל 10%  2_פירוט אגח תשואה מעל 10% " xfId="2702"/>
    <cellStyle name="3_משקל בתא100 2_פירוט אגח תשואה מעל 10% _1" xfId="2703"/>
    <cellStyle name="3_משקל בתא100 2_פירוט אגח תשואה מעל 10% _4.4." xfId="2704"/>
    <cellStyle name="3_משקל בתא100 2_פירוט אגח תשואה מעל 10% _4.4. 2" xfId="2705"/>
    <cellStyle name="3_משקל בתא100 2_פירוט אגח תשואה מעל 10% _4.4. 2_דיווחים נוספים" xfId="2706"/>
    <cellStyle name="3_משקל בתא100 2_פירוט אגח תשואה מעל 10% _4.4. 2_דיווחים נוספים_1" xfId="2707"/>
    <cellStyle name="3_משקל בתא100 2_פירוט אגח תשואה מעל 10% _4.4. 2_דיווחים נוספים_פירוט אגח תשואה מעל 10% " xfId="2708"/>
    <cellStyle name="3_משקל בתא100 2_פירוט אגח תשואה מעל 10% _4.4. 2_פירוט אגח תשואה מעל 10% " xfId="2709"/>
    <cellStyle name="3_משקל בתא100 2_פירוט אגח תשואה מעל 10% _4.4._דיווחים נוספים" xfId="2710"/>
    <cellStyle name="3_משקל בתא100 2_פירוט אגח תשואה מעל 10% _4.4._פירוט אגח תשואה מעל 10% " xfId="2711"/>
    <cellStyle name="3_משקל בתא100 2_פירוט אגח תשואה מעל 10% _דיווחים נוספים" xfId="2712"/>
    <cellStyle name="3_משקל בתא100 2_פירוט אגח תשואה מעל 10% _דיווחים נוספים_1" xfId="2713"/>
    <cellStyle name="3_משקל בתא100 2_פירוט אגח תשואה מעל 10% _דיווחים נוספים_פירוט אגח תשואה מעל 10% " xfId="2714"/>
    <cellStyle name="3_משקל בתא100 2_פירוט אגח תשואה מעל 10% _פירוט אגח תשואה מעל 10% " xfId="2715"/>
    <cellStyle name="3_משקל בתא100 3" xfId="2716"/>
    <cellStyle name="3_משקל בתא100 3_דיווחים נוספים" xfId="2717"/>
    <cellStyle name="3_משקל בתא100 3_דיווחים נוספים_1" xfId="2718"/>
    <cellStyle name="3_משקל בתא100 3_דיווחים נוספים_פירוט אגח תשואה מעל 10% " xfId="2719"/>
    <cellStyle name="3_משקל בתא100 3_פירוט אגח תשואה מעל 10% " xfId="2720"/>
    <cellStyle name="3_משקל בתא100_4.4." xfId="2721"/>
    <cellStyle name="3_משקל בתא100_4.4. 2" xfId="2722"/>
    <cellStyle name="3_משקל בתא100_4.4. 2_דיווחים נוספים" xfId="2723"/>
    <cellStyle name="3_משקל בתא100_4.4. 2_דיווחים נוספים_1" xfId="2724"/>
    <cellStyle name="3_משקל בתא100_4.4. 2_דיווחים נוספים_פירוט אגח תשואה מעל 10% " xfId="2725"/>
    <cellStyle name="3_משקל בתא100_4.4. 2_פירוט אגח תשואה מעל 10% " xfId="2726"/>
    <cellStyle name="3_משקל בתא100_4.4._דיווחים נוספים" xfId="2727"/>
    <cellStyle name="3_משקל בתא100_4.4._פירוט אגח תשואה מעל 10% " xfId="2728"/>
    <cellStyle name="3_משקל בתא100_דיווחים נוספים" xfId="2729"/>
    <cellStyle name="3_משקל בתא100_דיווחים נוספים 2" xfId="2730"/>
    <cellStyle name="3_משקל בתא100_דיווחים נוספים 2_דיווחים נוספים" xfId="2731"/>
    <cellStyle name="3_משקל בתא100_דיווחים נוספים 2_דיווחים נוספים_1" xfId="2732"/>
    <cellStyle name="3_משקל בתא100_דיווחים נוספים 2_דיווחים נוספים_פירוט אגח תשואה מעל 10% " xfId="2733"/>
    <cellStyle name="3_משקל בתא100_דיווחים נוספים 2_פירוט אגח תשואה מעל 10% " xfId="2734"/>
    <cellStyle name="3_משקל בתא100_דיווחים נוספים_1" xfId="2735"/>
    <cellStyle name="3_משקל בתא100_דיווחים נוספים_1 2" xfId="2736"/>
    <cellStyle name="3_משקל בתא100_דיווחים נוספים_1 2_דיווחים נוספים" xfId="2737"/>
    <cellStyle name="3_משקל בתא100_דיווחים נוספים_1 2_דיווחים נוספים_1" xfId="2738"/>
    <cellStyle name="3_משקל בתא100_דיווחים נוספים_1 2_דיווחים נוספים_פירוט אגח תשואה מעל 10% " xfId="2739"/>
    <cellStyle name="3_משקל בתא100_דיווחים נוספים_1 2_פירוט אגח תשואה מעל 10% " xfId="2740"/>
    <cellStyle name="3_משקל בתא100_דיווחים נוספים_1_4.4." xfId="2741"/>
    <cellStyle name="3_משקל בתא100_דיווחים נוספים_1_4.4. 2" xfId="2742"/>
    <cellStyle name="3_משקל בתא100_דיווחים נוספים_1_4.4. 2_דיווחים נוספים" xfId="2743"/>
    <cellStyle name="3_משקל בתא100_דיווחים נוספים_1_4.4. 2_דיווחים נוספים_1" xfId="2744"/>
    <cellStyle name="3_משקל בתא100_דיווחים נוספים_1_4.4. 2_דיווחים נוספים_פירוט אגח תשואה מעל 10% " xfId="2745"/>
    <cellStyle name="3_משקל בתא100_דיווחים נוספים_1_4.4. 2_פירוט אגח תשואה מעל 10% " xfId="2746"/>
    <cellStyle name="3_משקל בתא100_דיווחים נוספים_1_4.4._דיווחים נוספים" xfId="2747"/>
    <cellStyle name="3_משקל בתא100_דיווחים נוספים_1_4.4._פירוט אגח תשואה מעל 10% " xfId="2748"/>
    <cellStyle name="3_משקל בתא100_דיווחים נוספים_1_דיווחים נוספים" xfId="2749"/>
    <cellStyle name="3_משקל בתא100_דיווחים נוספים_1_דיווחים נוספים 2" xfId="2750"/>
    <cellStyle name="3_משקל בתא100_דיווחים נוספים_1_דיווחים נוספים 2_דיווחים נוספים" xfId="2751"/>
    <cellStyle name="3_משקל בתא100_דיווחים נוספים_1_דיווחים נוספים 2_דיווחים נוספים_1" xfId="2752"/>
    <cellStyle name="3_משקל בתא100_דיווחים נוספים_1_דיווחים נוספים 2_דיווחים נוספים_פירוט אגח תשואה מעל 10% " xfId="2753"/>
    <cellStyle name="3_משקל בתא100_דיווחים נוספים_1_דיווחים נוספים 2_פירוט אגח תשואה מעל 10% " xfId="2754"/>
    <cellStyle name="3_משקל בתא100_דיווחים נוספים_1_דיווחים נוספים_1" xfId="2755"/>
    <cellStyle name="3_משקל בתא100_דיווחים נוספים_1_דיווחים נוספים_4.4." xfId="2756"/>
    <cellStyle name="3_משקל בתא100_דיווחים נוספים_1_דיווחים נוספים_4.4. 2" xfId="2757"/>
    <cellStyle name="3_משקל בתא100_דיווחים נוספים_1_דיווחים נוספים_4.4. 2_דיווחים נוספים" xfId="2758"/>
    <cellStyle name="3_משקל בתא100_דיווחים נוספים_1_דיווחים נוספים_4.4. 2_דיווחים נוספים_1" xfId="2759"/>
    <cellStyle name="3_משקל בתא100_דיווחים נוספים_1_דיווחים נוספים_4.4. 2_דיווחים נוספים_פירוט אגח תשואה מעל 10% " xfId="2760"/>
    <cellStyle name="3_משקל בתא100_דיווחים נוספים_1_דיווחים נוספים_4.4. 2_פירוט אגח תשואה מעל 10% " xfId="2761"/>
    <cellStyle name="3_משקל בתא100_דיווחים נוספים_1_דיווחים נוספים_4.4._דיווחים נוספים" xfId="2762"/>
    <cellStyle name="3_משקל בתא100_דיווחים נוספים_1_דיווחים נוספים_4.4._פירוט אגח תשואה מעל 10% " xfId="2763"/>
    <cellStyle name="3_משקל בתא100_דיווחים נוספים_1_דיווחים נוספים_דיווחים נוספים" xfId="2764"/>
    <cellStyle name="3_משקל בתא100_דיווחים נוספים_1_דיווחים נוספים_פירוט אגח תשואה מעל 10% " xfId="2765"/>
    <cellStyle name="3_משקל בתא100_דיווחים נוספים_1_פירוט אגח תשואה מעל 10% " xfId="2766"/>
    <cellStyle name="3_משקל בתא100_דיווחים נוספים_2" xfId="2767"/>
    <cellStyle name="3_משקל בתא100_דיווחים נוספים_2 2" xfId="2768"/>
    <cellStyle name="3_משקל בתא100_דיווחים נוספים_2 2_דיווחים נוספים" xfId="2769"/>
    <cellStyle name="3_משקל בתא100_דיווחים נוספים_2 2_דיווחים נוספים_1" xfId="2770"/>
    <cellStyle name="3_משקל בתא100_דיווחים נוספים_2 2_דיווחים נוספים_פירוט אגח תשואה מעל 10% " xfId="2771"/>
    <cellStyle name="3_משקל בתא100_דיווחים נוספים_2 2_פירוט אגח תשואה מעל 10% " xfId="2772"/>
    <cellStyle name="3_משקל בתא100_דיווחים נוספים_2_4.4." xfId="2773"/>
    <cellStyle name="3_משקל בתא100_דיווחים נוספים_2_4.4. 2" xfId="2774"/>
    <cellStyle name="3_משקל בתא100_דיווחים נוספים_2_4.4. 2_דיווחים נוספים" xfId="2775"/>
    <cellStyle name="3_משקל בתא100_דיווחים נוספים_2_4.4. 2_דיווחים נוספים_1" xfId="2776"/>
    <cellStyle name="3_משקל בתא100_דיווחים נוספים_2_4.4. 2_דיווחים נוספים_פירוט אגח תשואה מעל 10% " xfId="2777"/>
    <cellStyle name="3_משקל בתא100_דיווחים נוספים_2_4.4. 2_פירוט אגח תשואה מעל 10% " xfId="2778"/>
    <cellStyle name="3_משקל בתא100_דיווחים נוספים_2_4.4._דיווחים נוספים" xfId="2779"/>
    <cellStyle name="3_משקל בתא100_דיווחים נוספים_2_4.4._פירוט אגח תשואה מעל 10% " xfId="2780"/>
    <cellStyle name="3_משקל בתא100_דיווחים נוספים_2_דיווחים נוספים" xfId="2781"/>
    <cellStyle name="3_משקל בתא100_דיווחים נוספים_2_פירוט אגח תשואה מעל 10% " xfId="2782"/>
    <cellStyle name="3_משקל בתא100_דיווחים נוספים_3" xfId="2783"/>
    <cellStyle name="3_משקל בתא100_דיווחים נוספים_4.4." xfId="2784"/>
    <cellStyle name="3_משקל בתא100_דיווחים נוספים_4.4. 2" xfId="2785"/>
    <cellStyle name="3_משקל בתא100_דיווחים נוספים_4.4. 2_דיווחים נוספים" xfId="2786"/>
    <cellStyle name="3_משקל בתא100_דיווחים נוספים_4.4. 2_דיווחים נוספים_1" xfId="2787"/>
    <cellStyle name="3_משקל בתא100_דיווחים נוספים_4.4. 2_דיווחים נוספים_פירוט אגח תשואה מעל 10% " xfId="2788"/>
    <cellStyle name="3_משקל בתא100_דיווחים נוספים_4.4. 2_פירוט אגח תשואה מעל 10% " xfId="2789"/>
    <cellStyle name="3_משקל בתא100_דיווחים נוספים_4.4._דיווחים נוספים" xfId="2790"/>
    <cellStyle name="3_משקל בתא100_דיווחים נוספים_4.4._פירוט אגח תשואה מעל 10% " xfId="2791"/>
    <cellStyle name="3_משקל בתא100_דיווחים נוספים_דיווחים נוספים" xfId="2792"/>
    <cellStyle name="3_משקל בתא100_דיווחים נוספים_דיווחים נוספים 2" xfId="2793"/>
    <cellStyle name="3_משקל בתא100_דיווחים נוספים_דיווחים נוספים 2_דיווחים נוספים" xfId="2794"/>
    <cellStyle name="3_משקל בתא100_דיווחים נוספים_דיווחים נוספים 2_דיווחים נוספים_1" xfId="2795"/>
    <cellStyle name="3_משקל בתא100_דיווחים נוספים_דיווחים נוספים 2_דיווחים נוספים_פירוט אגח תשואה מעל 10% " xfId="2796"/>
    <cellStyle name="3_משקל בתא100_דיווחים נוספים_דיווחים נוספים 2_פירוט אגח תשואה מעל 10% " xfId="2797"/>
    <cellStyle name="3_משקל בתא100_דיווחים נוספים_דיווחים נוספים_1" xfId="2798"/>
    <cellStyle name="3_משקל בתא100_דיווחים נוספים_דיווחים נוספים_4.4." xfId="2799"/>
    <cellStyle name="3_משקל בתא100_דיווחים נוספים_דיווחים נוספים_4.4. 2" xfId="2800"/>
    <cellStyle name="3_משקל בתא100_דיווחים נוספים_דיווחים נוספים_4.4. 2_דיווחים נוספים" xfId="2801"/>
    <cellStyle name="3_משקל בתא100_דיווחים נוספים_דיווחים נוספים_4.4. 2_דיווחים נוספים_1" xfId="2802"/>
    <cellStyle name="3_משקל בתא100_דיווחים נוספים_דיווחים נוספים_4.4. 2_דיווחים נוספים_פירוט אגח תשואה מעל 10% " xfId="2803"/>
    <cellStyle name="3_משקל בתא100_דיווחים נוספים_דיווחים נוספים_4.4. 2_פירוט אגח תשואה מעל 10% " xfId="2804"/>
    <cellStyle name="3_משקל בתא100_דיווחים נוספים_דיווחים נוספים_4.4._דיווחים נוספים" xfId="2805"/>
    <cellStyle name="3_משקל בתא100_דיווחים נוספים_דיווחים נוספים_4.4._פירוט אגח תשואה מעל 10% " xfId="2806"/>
    <cellStyle name="3_משקל בתא100_דיווחים נוספים_דיווחים נוספים_דיווחים נוספים" xfId="2807"/>
    <cellStyle name="3_משקל בתא100_דיווחים נוספים_דיווחים נוספים_פירוט אגח תשואה מעל 10% " xfId="2808"/>
    <cellStyle name="3_משקל בתא100_דיווחים נוספים_פירוט אגח תשואה מעל 10% " xfId="2809"/>
    <cellStyle name="3_משקל בתא100_הערות" xfId="2810"/>
    <cellStyle name="3_משקל בתא100_הערות 2" xfId="2811"/>
    <cellStyle name="3_משקל בתא100_הערות 2_דיווחים נוספים" xfId="2812"/>
    <cellStyle name="3_משקל בתא100_הערות 2_דיווחים נוספים_1" xfId="2813"/>
    <cellStyle name="3_משקל בתא100_הערות 2_דיווחים נוספים_פירוט אגח תשואה מעל 10% " xfId="2814"/>
    <cellStyle name="3_משקל בתא100_הערות 2_פירוט אגח תשואה מעל 10% " xfId="2815"/>
    <cellStyle name="3_משקל בתא100_הערות_4.4." xfId="2816"/>
    <cellStyle name="3_משקל בתא100_הערות_4.4. 2" xfId="2817"/>
    <cellStyle name="3_משקל בתא100_הערות_4.4. 2_דיווחים נוספים" xfId="2818"/>
    <cellStyle name="3_משקל בתא100_הערות_4.4. 2_דיווחים נוספים_1" xfId="2819"/>
    <cellStyle name="3_משקל בתא100_הערות_4.4. 2_דיווחים נוספים_פירוט אגח תשואה מעל 10% " xfId="2820"/>
    <cellStyle name="3_משקל בתא100_הערות_4.4. 2_פירוט אגח תשואה מעל 10% " xfId="2821"/>
    <cellStyle name="3_משקל בתא100_הערות_4.4._דיווחים נוספים" xfId="2822"/>
    <cellStyle name="3_משקל בתא100_הערות_4.4._פירוט אגח תשואה מעל 10% " xfId="2823"/>
    <cellStyle name="3_משקל בתא100_הערות_דיווחים נוספים" xfId="2824"/>
    <cellStyle name="3_משקל בתא100_הערות_דיווחים נוספים_1" xfId="2825"/>
    <cellStyle name="3_משקל בתא100_הערות_דיווחים נוספים_פירוט אגח תשואה מעל 10% " xfId="2826"/>
    <cellStyle name="3_משקל בתא100_הערות_פירוט אגח תשואה מעל 10% " xfId="2827"/>
    <cellStyle name="3_משקל בתא100_יתרת מסגרות אשראי לניצול " xfId="2828"/>
    <cellStyle name="3_משקל בתא100_יתרת מסגרות אשראי לניצול  2" xfId="2829"/>
    <cellStyle name="3_משקל בתא100_יתרת מסגרות אשראי לניצול  2_דיווחים נוספים" xfId="2830"/>
    <cellStyle name="3_משקל בתא100_יתרת מסגרות אשראי לניצול  2_דיווחים נוספים_1" xfId="2831"/>
    <cellStyle name="3_משקל בתא100_יתרת מסגרות אשראי לניצול  2_דיווחים נוספים_פירוט אגח תשואה מעל 10% " xfId="2832"/>
    <cellStyle name="3_משקל בתא100_יתרת מסגרות אשראי לניצול  2_פירוט אגח תשואה מעל 10% " xfId="2833"/>
    <cellStyle name="3_משקל בתא100_יתרת מסגרות אשראי לניצול _4.4." xfId="2834"/>
    <cellStyle name="3_משקל בתא100_יתרת מסגרות אשראי לניצול _4.4. 2" xfId="2835"/>
    <cellStyle name="3_משקל בתא100_יתרת מסגרות אשראי לניצול _4.4. 2_דיווחים נוספים" xfId="2836"/>
    <cellStyle name="3_משקל בתא100_יתרת מסגרות אשראי לניצול _4.4. 2_דיווחים נוספים_1" xfId="2837"/>
    <cellStyle name="3_משקל בתא100_יתרת מסגרות אשראי לניצול _4.4. 2_דיווחים נוספים_פירוט אגח תשואה מעל 10% " xfId="2838"/>
    <cellStyle name="3_משקל בתא100_יתרת מסגרות אשראי לניצול _4.4. 2_פירוט אגח תשואה מעל 10% " xfId="2839"/>
    <cellStyle name="3_משקל בתא100_יתרת מסגרות אשראי לניצול _4.4._דיווחים נוספים" xfId="2840"/>
    <cellStyle name="3_משקל בתא100_יתרת מסגרות אשראי לניצול _4.4._פירוט אגח תשואה מעל 10% " xfId="2841"/>
    <cellStyle name="3_משקל בתא100_יתרת מסגרות אשראי לניצול _דיווחים נוספים" xfId="2842"/>
    <cellStyle name="3_משקל בתא100_יתרת מסגרות אשראי לניצול _דיווחים נוספים_1" xfId="2843"/>
    <cellStyle name="3_משקל בתא100_יתרת מסגרות אשראי לניצול _דיווחים נוספים_פירוט אגח תשואה מעל 10% " xfId="2844"/>
    <cellStyle name="3_משקל בתא100_יתרת מסגרות אשראי לניצול _פירוט אגח תשואה מעל 10% " xfId="2845"/>
    <cellStyle name="3_משקל בתא100_עסקאות שאושרו וטרם בוצעו  " xfId="2846"/>
    <cellStyle name="3_משקל בתא100_עסקאות שאושרו וטרם בוצעו   2" xfId="2847"/>
    <cellStyle name="3_משקל בתא100_עסקאות שאושרו וטרם בוצעו   2_דיווחים נוספים" xfId="2848"/>
    <cellStyle name="3_משקל בתא100_עסקאות שאושרו וטרם בוצעו   2_דיווחים נוספים_1" xfId="2849"/>
    <cellStyle name="3_משקל בתא100_עסקאות שאושרו וטרם בוצעו   2_דיווחים נוספים_פירוט אגח תשואה מעל 10% " xfId="2850"/>
    <cellStyle name="3_משקל בתא100_עסקאות שאושרו וטרם בוצעו   2_פירוט אגח תשואה מעל 10% " xfId="2851"/>
    <cellStyle name="3_משקל בתא100_עסקאות שאושרו וטרם בוצעו  _1" xfId="2852"/>
    <cellStyle name="3_משקל בתא100_עסקאות שאושרו וטרם בוצעו  _1 2" xfId="2853"/>
    <cellStyle name="3_משקל בתא100_עסקאות שאושרו וטרם בוצעו  _1 2_דיווחים נוספים" xfId="2854"/>
    <cellStyle name="3_משקל בתא100_עסקאות שאושרו וטרם בוצעו  _1 2_דיווחים נוספים_1" xfId="2855"/>
    <cellStyle name="3_משקל בתא100_עסקאות שאושרו וטרם בוצעו  _1 2_דיווחים נוספים_פירוט אגח תשואה מעל 10% " xfId="2856"/>
    <cellStyle name="3_משקל בתא100_עסקאות שאושרו וטרם בוצעו  _1 2_פירוט אגח תשואה מעל 10% " xfId="2857"/>
    <cellStyle name="3_משקל בתא100_עסקאות שאושרו וטרם בוצעו  _1_דיווחים נוספים" xfId="2858"/>
    <cellStyle name="3_משקל בתא100_עסקאות שאושרו וטרם בוצעו  _1_פירוט אגח תשואה מעל 10% " xfId="2859"/>
    <cellStyle name="3_משקל בתא100_עסקאות שאושרו וטרם בוצעו  _4.4." xfId="2860"/>
    <cellStyle name="3_משקל בתא100_עסקאות שאושרו וטרם בוצעו  _4.4. 2" xfId="2861"/>
    <cellStyle name="3_משקל בתא100_עסקאות שאושרו וטרם בוצעו  _4.4. 2_דיווחים נוספים" xfId="2862"/>
    <cellStyle name="3_משקל בתא100_עסקאות שאושרו וטרם בוצעו  _4.4. 2_דיווחים נוספים_1" xfId="2863"/>
    <cellStyle name="3_משקל בתא100_עסקאות שאושרו וטרם בוצעו  _4.4. 2_דיווחים נוספים_פירוט אגח תשואה מעל 10% " xfId="2864"/>
    <cellStyle name="3_משקל בתא100_עסקאות שאושרו וטרם בוצעו  _4.4. 2_פירוט אגח תשואה מעל 10% " xfId="2865"/>
    <cellStyle name="3_משקל בתא100_עסקאות שאושרו וטרם בוצעו  _4.4._דיווחים נוספים" xfId="2866"/>
    <cellStyle name="3_משקל בתא100_עסקאות שאושרו וטרם בוצעו  _4.4._פירוט אגח תשואה מעל 10% " xfId="2867"/>
    <cellStyle name="3_משקל בתא100_עסקאות שאושרו וטרם בוצעו  _דיווחים נוספים" xfId="2868"/>
    <cellStyle name="3_משקל בתא100_עסקאות שאושרו וטרם בוצעו  _דיווחים נוספים_1" xfId="2869"/>
    <cellStyle name="3_משקל בתא100_עסקאות שאושרו וטרם בוצעו  _דיווחים נוספים_פירוט אגח תשואה מעל 10% " xfId="2870"/>
    <cellStyle name="3_משקל בתא100_עסקאות שאושרו וטרם בוצעו  _פירוט אגח תשואה מעל 10% " xfId="2871"/>
    <cellStyle name="3_משקל בתא100_פירוט אגח תשואה מעל 10% " xfId="2872"/>
    <cellStyle name="3_משקל בתא100_פירוט אגח תשואה מעל 10%  2" xfId="2873"/>
    <cellStyle name="3_משקל בתא100_פירוט אגח תשואה מעל 10%  2_דיווחים נוספים" xfId="2874"/>
    <cellStyle name="3_משקל בתא100_פירוט אגח תשואה מעל 10%  2_דיווחים נוספים_1" xfId="2875"/>
    <cellStyle name="3_משקל בתא100_פירוט אגח תשואה מעל 10%  2_דיווחים נוספים_פירוט אגח תשואה מעל 10% " xfId="2876"/>
    <cellStyle name="3_משקל בתא100_פירוט אגח תשואה מעל 10%  2_פירוט אגח תשואה מעל 10% " xfId="2877"/>
    <cellStyle name="3_משקל בתא100_פירוט אגח תשואה מעל 10% _1" xfId="2878"/>
    <cellStyle name="3_משקל בתא100_פירוט אגח תשואה מעל 10% _4.4." xfId="2879"/>
    <cellStyle name="3_משקל בתא100_פירוט אגח תשואה מעל 10% _4.4. 2" xfId="2880"/>
    <cellStyle name="3_משקל בתא100_פירוט אגח תשואה מעל 10% _4.4. 2_דיווחים נוספים" xfId="2881"/>
    <cellStyle name="3_משקל בתא100_פירוט אגח תשואה מעל 10% _4.4. 2_דיווחים נוספים_1" xfId="2882"/>
    <cellStyle name="3_משקל בתא100_פירוט אגח תשואה מעל 10% _4.4. 2_דיווחים נוספים_פירוט אגח תשואה מעל 10% " xfId="2883"/>
    <cellStyle name="3_משקל בתא100_פירוט אגח תשואה מעל 10% _4.4. 2_פירוט אגח תשואה מעל 10% " xfId="2884"/>
    <cellStyle name="3_משקל בתא100_פירוט אגח תשואה מעל 10% _4.4._דיווחים נוספים" xfId="2885"/>
    <cellStyle name="3_משקל בתא100_פירוט אגח תשואה מעל 10% _4.4._פירוט אגח תשואה מעל 10% " xfId="2886"/>
    <cellStyle name="3_משקל בתא100_פירוט אגח תשואה מעל 10% _דיווחים נוספים" xfId="2887"/>
    <cellStyle name="3_משקל בתא100_פירוט אגח תשואה מעל 10% _דיווחים נוספים_1" xfId="2888"/>
    <cellStyle name="3_משקל בתא100_פירוט אגח תשואה מעל 10% _דיווחים נוספים_פירוט אגח תשואה מעל 10% " xfId="2889"/>
    <cellStyle name="3_משקל בתא100_פירוט אגח תשואה מעל 10% _פירוט אגח תשואה מעל 10% " xfId="2890"/>
    <cellStyle name="3_עסקאות שאושרו וטרם בוצעו  " xfId="2891"/>
    <cellStyle name="3_עסקאות שאושרו וטרם בוצעו   2" xfId="2892"/>
    <cellStyle name="3_עסקאות שאושרו וטרם בוצעו   2_דיווחים נוספים" xfId="2893"/>
    <cellStyle name="3_עסקאות שאושרו וטרם בוצעו   2_דיווחים נוספים_1" xfId="2894"/>
    <cellStyle name="3_עסקאות שאושרו וטרם בוצעו   2_דיווחים נוספים_פירוט אגח תשואה מעל 10% " xfId="2895"/>
    <cellStyle name="3_עסקאות שאושרו וטרם בוצעו   2_פירוט אגח תשואה מעל 10% " xfId="2896"/>
    <cellStyle name="3_עסקאות שאושרו וטרם בוצעו  _1" xfId="2897"/>
    <cellStyle name="3_עסקאות שאושרו וטרם בוצעו  _1 2" xfId="2898"/>
    <cellStyle name="3_עסקאות שאושרו וטרם בוצעו  _1 2_דיווחים נוספים" xfId="2899"/>
    <cellStyle name="3_עסקאות שאושרו וטרם בוצעו  _1 2_דיווחים נוספים_1" xfId="2900"/>
    <cellStyle name="3_עסקאות שאושרו וטרם בוצעו  _1 2_דיווחים נוספים_פירוט אגח תשואה מעל 10% " xfId="2901"/>
    <cellStyle name="3_עסקאות שאושרו וטרם בוצעו  _1 2_פירוט אגח תשואה מעל 10% " xfId="2902"/>
    <cellStyle name="3_עסקאות שאושרו וטרם בוצעו  _1_דיווחים נוספים" xfId="2903"/>
    <cellStyle name="3_עסקאות שאושרו וטרם בוצעו  _1_פירוט אגח תשואה מעל 10% " xfId="2904"/>
    <cellStyle name="3_עסקאות שאושרו וטרם בוצעו  _4.4." xfId="2905"/>
    <cellStyle name="3_עסקאות שאושרו וטרם בוצעו  _4.4. 2" xfId="2906"/>
    <cellStyle name="3_עסקאות שאושרו וטרם בוצעו  _4.4. 2_דיווחים נוספים" xfId="2907"/>
    <cellStyle name="3_עסקאות שאושרו וטרם בוצעו  _4.4. 2_דיווחים נוספים_1" xfId="2908"/>
    <cellStyle name="3_עסקאות שאושרו וטרם בוצעו  _4.4. 2_דיווחים נוספים_פירוט אגח תשואה מעל 10% " xfId="2909"/>
    <cellStyle name="3_עסקאות שאושרו וטרם בוצעו  _4.4. 2_פירוט אגח תשואה מעל 10% " xfId="2910"/>
    <cellStyle name="3_עסקאות שאושרו וטרם בוצעו  _4.4._דיווחים נוספים" xfId="2911"/>
    <cellStyle name="3_עסקאות שאושרו וטרם בוצעו  _4.4._פירוט אגח תשואה מעל 10% " xfId="2912"/>
    <cellStyle name="3_עסקאות שאושרו וטרם בוצעו  _דיווחים נוספים" xfId="2913"/>
    <cellStyle name="3_עסקאות שאושרו וטרם בוצעו  _דיווחים נוספים_1" xfId="2914"/>
    <cellStyle name="3_עסקאות שאושרו וטרם בוצעו  _דיווחים נוספים_פירוט אגח תשואה מעל 10% " xfId="2915"/>
    <cellStyle name="3_עסקאות שאושרו וטרם בוצעו  _פירוט אגח תשואה מעל 10% " xfId="2916"/>
    <cellStyle name="3_פירוט אגח תשואה מעל 10% " xfId="2917"/>
    <cellStyle name="3_פירוט אגח תשואה מעל 10%  2" xfId="2918"/>
    <cellStyle name="3_פירוט אגח תשואה מעל 10%  2_דיווחים נוספים" xfId="2919"/>
    <cellStyle name="3_פירוט אגח תשואה מעל 10%  2_דיווחים נוספים_1" xfId="2920"/>
    <cellStyle name="3_פירוט אגח תשואה מעל 10%  2_דיווחים נוספים_פירוט אגח תשואה מעל 10% " xfId="2921"/>
    <cellStyle name="3_פירוט אגח תשואה מעל 10%  2_פירוט אגח תשואה מעל 10% " xfId="2922"/>
    <cellStyle name="3_פירוט אגח תשואה מעל 10% _1" xfId="2923"/>
    <cellStyle name="3_פירוט אגח תשואה מעל 10% _4.4." xfId="2924"/>
    <cellStyle name="3_פירוט אגח תשואה מעל 10% _4.4. 2" xfId="2925"/>
    <cellStyle name="3_פירוט אגח תשואה מעל 10% _4.4. 2_דיווחים נוספים" xfId="2926"/>
    <cellStyle name="3_פירוט אגח תשואה מעל 10% _4.4. 2_דיווחים נוספים_1" xfId="2927"/>
    <cellStyle name="3_פירוט אגח תשואה מעל 10% _4.4. 2_דיווחים נוספים_פירוט אגח תשואה מעל 10% " xfId="2928"/>
    <cellStyle name="3_פירוט אגח תשואה מעל 10% _4.4. 2_פירוט אגח תשואה מעל 10% " xfId="2929"/>
    <cellStyle name="3_פירוט אגח תשואה מעל 10% _4.4._דיווחים נוספים" xfId="2930"/>
    <cellStyle name="3_פירוט אגח תשואה מעל 10% _4.4._פירוט אגח תשואה מעל 10% " xfId="2931"/>
    <cellStyle name="3_פירוט אגח תשואה מעל 10% _דיווחים נוספים" xfId="2932"/>
    <cellStyle name="3_פירוט אגח תשואה מעל 10% _דיווחים נוספים_1" xfId="2933"/>
    <cellStyle name="3_פירוט אגח תשואה מעל 10% _דיווחים נוספים_פירוט אגח תשואה מעל 10% " xfId="2934"/>
    <cellStyle name="3_פירוט אגח תשואה מעל 10% _פירוט אגח תשואה מעל 10% " xfId="2935"/>
    <cellStyle name="4" xfId="2936"/>
    <cellStyle name="4 2" xfId="2937"/>
    <cellStyle name="4 2 2" xfId="2938"/>
    <cellStyle name="4 2_דיווחים נוספים" xfId="2939"/>
    <cellStyle name="4 3" xfId="2940"/>
    <cellStyle name="4_4.4." xfId="2941"/>
    <cellStyle name="4_4.4. 2" xfId="2942"/>
    <cellStyle name="4_4.4. 2_דיווחים נוספים" xfId="2943"/>
    <cellStyle name="4_4.4. 2_דיווחים נוספים_1" xfId="2944"/>
    <cellStyle name="4_4.4. 2_דיווחים נוספים_פירוט אגח תשואה מעל 10% " xfId="2945"/>
    <cellStyle name="4_4.4. 2_פירוט אגח תשואה מעל 10% " xfId="2946"/>
    <cellStyle name="4_4.4._דיווחים נוספים" xfId="2947"/>
    <cellStyle name="4_4.4._פירוט אגח תשואה מעל 10% " xfId="2948"/>
    <cellStyle name="4_Anafim" xfId="2949"/>
    <cellStyle name="4_Anafim 2" xfId="2950"/>
    <cellStyle name="4_Anafim 2 2" xfId="2951"/>
    <cellStyle name="4_Anafim 2 2_דיווחים נוספים" xfId="2952"/>
    <cellStyle name="4_Anafim 2 2_דיווחים נוספים_1" xfId="2953"/>
    <cellStyle name="4_Anafim 2 2_דיווחים נוספים_פירוט אגח תשואה מעל 10% " xfId="2954"/>
    <cellStyle name="4_Anafim 2 2_פירוט אגח תשואה מעל 10% " xfId="2955"/>
    <cellStyle name="4_Anafim 2_4.4." xfId="2956"/>
    <cellStyle name="4_Anafim 2_4.4. 2" xfId="2957"/>
    <cellStyle name="4_Anafim 2_4.4. 2_דיווחים נוספים" xfId="2958"/>
    <cellStyle name="4_Anafim 2_4.4. 2_דיווחים נוספים_1" xfId="2959"/>
    <cellStyle name="4_Anafim 2_4.4. 2_דיווחים נוספים_פירוט אגח תשואה מעל 10% " xfId="2960"/>
    <cellStyle name="4_Anafim 2_4.4. 2_פירוט אגח תשואה מעל 10% " xfId="2961"/>
    <cellStyle name="4_Anafim 2_4.4._דיווחים נוספים" xfId="2962"/>
    <cellStyle name="4_Anafim 2_4.4._פירוט אגח תשואה מעל 10% " xfId="2963"/>
    <cellStyle name="4_Anafim 2_דיווחים נוספים" xfId="2964"/>
    <cellStyle name="4_Anafim 2_דיווחים נוספים 2" xfId="2965"/>
    <cellStyle name="4_Anafim 2_דיווחים נוספים 2_דיווחים נוספים" xfId="2966"/>
    <cellStyle name="4_Anafim 2_דיווחים נוספים 2_דיווחים נוספים_1" xfId="2967"/>
    <cellStyle name="4_Anafim 2_דיווחים נוספים 2_דיווחים נוספים_פירוט אגח תשואה מעל 10% " xfId="2968"/>
    <cellStyle name="4_Anafim 2_דיווחים נוספים 2_פירוט אגח תשואה מעל 10% " xfId="2969"/>
    <cellStyle name="4_Anafim 2_דיווחים נוספים_1" xfId="2970"/>
    <cellStyle name="4_Anafim 2_דיווחים נוספים_1 2" xfId="2971"/>
    <cellStyle name="4_Anafim 2_דיווחים נוספים_1 2_דיווחים נוספים" xfId="2972"/>
    <cellStyle name="4_Anafim 2_דיווחים נוספים_1 2_דיווחים נוספים_1" xfId="2973"/>
    <cellStyle name="4_Anafim 2_דיווחים נוספים_1 2_דיווחים נוספים_פירוט אגח תשואה מעל 10% " xfId="2974"/>
    <cellStyle name="4_Anafim 2_דיווחים נוספים_1 2_פירוט אגח תשואה מעל 10% " xfId="2975"/>
    <cellStyle name="4_Anafim 2_דיווחים נוספים_1_4.4." xfId="2976"/>
    <cellStyle name="4_Anafim 2_דיווחים נוספים_1_4.4. 2" xfId="2977"/>
    <cellStyle name="4_Anafim 2_דיווחים נוספים_1_4.4. 2_דיווחים נוספים" xfId="2978"/>
    <cellStyle name="4_Anafim 2_דיווחים נוספים_1_4.4. 2_דיווחים נוספים_1" xfId="2979"/>
    <cellStyle name="4_Anafim 2_דיווחים נוספים_1_4.4. 2_דיווחים נוספים_פירוט אגח תשואה מעל 10% " xfId="2980"/>
    <cellStyle name="4_Anafim 2_דיווחים נוספים_1_4.4. 2_פירוט אגח תשואה מעל 10% " xfId="2981"/>
    <cellStyle name="4_Anafim 2_דיווחים נוספים_1_4.4._דיווחים נוספים" xfId="2982"/>
    <cellStyle name="4_Anafim 2_דיווחים נוספים_1_4.4._פירוט אגח תשואה מעל 10% " xfId="2983"/>
    <cellStyle name="4_Anafim 2_דיווחים נוספים_1_דיווחים נוספים" xfId="2984"/>
    <cellStyle name="4_Anafim 2_דיווחים נוספים_1_פירוט אגח תשואה מעל 10% " xfId="2985"/>
    <cellStyle name="4_Anafim 2_דיווחים נוספים_2" xfId="2986"/>
    <cellStyle name="4_Anafim 2_דיווחים נוספים_4.4." xfId="2987"/>
    <cellStyle name="4_Anafim 2_דיווחים נוספים_4.4. 2" xfId="2988"/>
    <cellStyle name="4_Anafim 2_דיווחים נוספים_4.4. 2_דיווחים נוספים" xfId="2989"/>
    <cellStyle name="4_Anafim 2_דיווחים נוספים_4.4. 2_דיווחים נוספים_1" xfId="2990"/>
    <cellStyle name="4_Anafim 2_דיווחים נוספים_4.4. 2_דיווחים נוספים_פירוט אגח תשואה מעל 10% " xfId="2991"/>
    <cellStyle name="4_Anafim 2_דיווחים נוספים_4.4. 2_פירוט אגח תשואה מעל 10% " xfId="2992"/>
    <cellStyle name="4_Anafim 2_דיווחים נוספים_4.4._דיווחים נוספים" xfId="2993"/>
    <cellStyle name="4_Anafim 2_דיווחים נוספים_4.4._פירוט אגח תשואה מעל 10% " xfId="2994"/>
    <cellStyle name="4_Anafim 2_דיווחים נוספים_דיווחים נוספים" xfId="2995"/>
    <cellStyle name="4_Anafim 2_דיווחים נוספים_דיווחים נוספים 2" xfId="2996"/>
    <cellStyle name="4_Anafim 2_דיווחים נוספים_דיווחים נוספים 2_דיווחים נוספים" xfId="2997"/>
    <cellStyle name="4_Anafim 2_דיווחים נוספים_דיווחים נוספים 2_דיווחים נוספים_1" xfId="2998"/>
    <cellStyle name="4_Anafim 2_דיווחים נוספים_דיווחים נוספים 2_דיווחים נוספים_פירוט אגח תשואה מעל 10% " xfId="2999"/>
    <cellStyle name="4_Anafim 2_דיווחים נוספים_דיווחים נוספים 2_פירוט אגח תשואה מעל 10% " xfId="3000"/>
    <cellStyle name="4_Anafim 2_דיווחים נוספים_דיווחים נוספים_1" xfId="3001"/>
    <cellStyle name="4_Anafim 2_דיווחים נוספים_דיווחים נוספים_4.4." xfId="3002"/>
    <cellStyle name="4_Anafim 2_דיווחים נוספים_דיווחים נוספים_4.4. 2" xfId="3003"/>
    <cellStyle name="4_Anafim 2_דיווחים נוספים_דיווחים נוספים_4.4. 2_דיווחים נוספים" xfId="3004"/>
    <cellStyle name="4_Anafim 2_דיווחים נוספים_דיווחים נוספים_4.4. 2_דיווחים נוספים_1" xfId="3005"/>
    <cellStyle name="4_Anafim 2_דיווחים נוספים_דיווחים נוספים_4.4. 2_דיווחים נוספים_פירוט אגח תשואה מעל 10% " xfId="3006"/>
    <cellStyle name="4_Anafim 2_דיווחים נוספים_דיווחים נוספים_4.4. 2_פירוט אגח תשואה מעל 10% " xfId="3007"/>
    <cellStyle name="4_Anafim 2_דיווחים נוספים_דיווחים נוספים_4.4._דיווחים נוספים" xfId="3008"/>
    <cellStyle name="4_Anafim 2_דיווחים נוספים_דיווחים נוספים_4.4._פירוט אגח תשואה מעל 10% " xfId="3009"/>
    <cellStyle name="4_Anafim 2_דיווחים נוספים_דיווחים נוספים_דיווחים נוספים" xfId="3010"/>
    <cellStyle name="4_Anafim 2_דיווחים נוספים_דיווחים נוספים_פירוט אגח תשואה מעל 10% " xfId="3011"/>
    <cellStyle name="4_Anafim 2_דיווחים נוספים_פירוט אגח תשואה מעל 10% " xfId="3012"/>
    <cellStyle name="4_Anafim 2_עסקאות שאושרו וטרם בוצעו  " xfId="3013"/>
    <cellStyle name="4_Anafim 2_עסקאות שאושרו וטרם בוצעו   2" xfId="3014"/>
    <cellStyle name="4_Anafim 2_עסקאות שאושרו וטרם בוצעו   2_דיווחים נוספים" xfId="3015"/>
    <cellStyle name="4_Anafim 2_עסקאות שאושרו וטרם בוצעו   2_דיווחים נוספים_1" xfId="3016"/>
    <cellStyle name="4_Anafim 2_עסקאות שאושרו וטרם בוצעו   2_דיווחים נוספים_פירוט אגח תשואה מעל 10% " xfId="3017"/>
    <cellStyle name="4_Anafim 2_עסקאות שאושרו וטרם בוצעו   2_פירוט אגח תשואה מעל 10% " xfId="3018"/>
    <cellStyle name="4_Anafim 2_עסקאות שאושרו וטרם בוצעו  _דיווחים נוספים" xfId="3019"/>
    <cellStyle name="4_Anafim 2_עסקאות שאושרו וטרם בוצעו  _פירוט אגח תשואה מעל 10% " xfId="3020"/>
    <cellStyle name="4_Anafim 2_פירוט אגח תשואה מעל 10% " xfId="3021"/>
    <cellStyle name="4_Anafim 2_פירוט אגח תשואה מעל 10%  2" xfId="3022"/>
    <cellStyle name="4_Anafim 2_פירוט אגח תשואה מעל 10%  2_דיווחים נוספים" xfId="3023"/>
    <cellStyle name="4_Anafim 2_פירוט אגח תשואה מעל 10%  2_דיווחים נוספים_1" xfId="3024"/>
    <cellStyle name="4_Anafim 2_פירוט אגח תשואה מעל 10%  2_דיווחים נוספים_פירוט אגח תשואה מעל 10% " xfId="3025"/>
    <cellStyle name="4_Anafim 2_פירוט אגח תשואה מעל 10%  2_פירוט אגח תשואה מעל 10% " xfId="3026"/>
    <cellStyle name="4_Anafim 2_פירוט אגח תשואה מעל 10% _1" xfId="3027"/>
    <cellStyle name="4_Anafim 2_פירוט אגח תשואה מעל 10% _4.4." xfId="3028"/>
    <cellStyle name="4_Anafim 2_פירוט אגח תשואה מעל 10% _4.4. 2" xfId="3029"/>
    <cellStyle name="4_Anafim 2_פירוט אגח תשואה מעל 10% _4.4. 2_דיווחים נוספים" xfId="3030"/>
    <cellStyle name="4_Anafim 2_פירוט אגח תשואה מעל 10% _4.4. 2_דיווחים נוספים_1" xfId="3031"/>
    <cellStyle name="4_Anafim 2_פירוט אגח תשואה מעל 10% _4.4. 2_דיווחים נוספים_פירוט אגח תשואה מעל 10% " xfId="3032"/>
    <cellStyle name="4_Anafim 2_פירוט אגח תשואה מעל 10% _4.4. 2_פירוט אגח תשואה מעל 10% " xfId="3033"/>
    <cellStyle name="4_Anafim 2_פירוט אגח תשואה מעל 10% _4.4._דיווחים נוספים" xfId="3034"/>
    <cellStyle name="4_Anafim 2_פירוט אגח תשואה מעל 10% _4.4._פירוט אגח תשואה מעל 10% " xfId="3035"/>
    <cellStyle name="4_Anafim 2_פירוט אגח תשואה מעל 10% _דיווחים נוספים" xfId="3036"/>
    <cellStyle name="4_Anafim 2_פירוט אגח תשואה מעל 10% _דיווחים נוספים_1" xfId="3037"/>
    <cellStyle name="4_Anafim 2_פירוט אגח תשואה מעל 10% _דיווחים נוספים_פירוט אגח תשואה מעל 10% " xfId="3038"/>
    <cellStyle name="4_Anafim 2_פירוט אגח תשואה מעל 10% _פירוט אגח תשואה מעל 10% " xfId="3039"/>
    <cellStyle name="4_Anafim 3" xfId="3040"/>
    <cellStyle name="4_Anafim 3_דיווחים נוספים" xfId="3041"/>
    <cellStyle name="4_Anafim 3_דיווחים נוספים_1" xfId="3042"/>
    <cellStyle name="4_Anafim 3_דיווחים נוספים_פירוט אגח תשואה מעל 10% " xfId="3043"/>
    <cellStyle name="4_Anafim 3_פירוט אגח תשואה מעל 10% " xfId="3044"/>
    <cellStyle name="4_Anafim_4.4." xfId="3045"/>
    <cellStyle name="4_Anafim_4.4. 2" xfId="3046"/>
    <cellStyle name="4_Anafim_4.4. 2_דיווחים נוספים" xfId="3047"/>
    <cellStyle name="4_Anafim_4.4. 2_דיווחים נוספים_1" xfId="3048"/>
    <cellStyle name="4_Anafim_4.4. 2_דיווחים נוספים_פירוט אגח תשואה מעל 10% " xfId="3049"/>
    <cellStyle name="4_Anafim_4.4. 2_פירוט אגח תשואה מעל 10% " xfId="3050"/>
    <cellStyle name="4_Anafim_4.4._דיווחים נוספים" xfId="3051"/>
    <cellStyle name="4_Anafim_4.4._פירוט אגח תשואה מעל 10% " xfId="3052"/>
    <cellStyle name="4_Anafim_דיווחים נוספים" xfId="3053"/>
    <cellStyle name="4_Anafim_דיווחים נוספים 2" xfId="3054"/>
    <cellStyle name="4_Anafim_דיווחים נוספים 2_דיווחים נוספים" xfId="3055"/>
    <cellStyle name="4_Anafim_דיווחים נוספים 2_דיווחים נוספים_1" xfId="3056"/>
    <cellStyle name="4_Anafim_דיווחים נוספים 2_דיווחים נוספים_פירוט אגח תשואה מעל 10% " xfId="3057"/>
    <cellStyle name="4_Anafim_דיווחים נוספים 2_פירוט אגח תשואה מעל 10% " xfId="3058"/>
    <cellStyle name="4_Anafim_דיווחים נוספים_1" xfId="3059"/>
    <cellStyle name="4_Anafim_דיווחים נוספים_1 2" xfId="3060"/>
    <cellStyle name="4_Anafim_דיווחים נוספים_1 2_דיווחים נוספים" xfId="3061"/>
    <cellStyle name="4_Anafim_דיווחים נוספים_1 2_דיווחים נוספים_1" xfId="3062"/>
    <cellStyle name="4_Anafim_דיווחים נוספים_1 2_דיווחים נוספים_פירוט אגח תשואה מעל 10% " xfId="3063"/>
    <cellStyle name="4_Anafim_דיווחים נוספים_1 2_פירוט אגח תשואה מעל 10% " xfId="3064"/>
    <cellStyle name="4_Anafim_דיווחים נוספים_1_4.4." xfId="3065"/>
    <cellStyle name="4_Anafim_דיווחים נוספים_1_4.4. 2" xfId="3066"/>
    <cellStyle name="4_Anafim_דיווחים נוספים_1_4.4. 2_דיווחים נוספים" xfId="3067"/>
    <cellStyle name="4_Anafim_דיווחים נוספים_1_4.4. 2_דיווחים נוספים_1" xfId="3068"/>
    <cellStyle name="4_Anafim_דיווחים נוספים_1_4.4. 2_דיווחים נוספים_פירוט אגח תשואה מעל 10% " xfId="3069"/>
    <cellStyle name="4_Anafim_דיווחים נוספים_1_4.4. 2_פירוט אגח תשואה מעל 10% " xfId="3070"/>
    <cellStyle name="4_Anafim_דיווחים נוספים_1_4.4._דיווחים נוספים" xfId="3071"/>
    <cellStyle name="4_Anafim_דיווחים נוספים_1_4.4._פירוט אגח תשואה מעל 10% " xfId="3072"/>
    <cellStyle name="4_Anafim_דיווחים נוספים_1_דיווחים נוספים" xfId="3073"/>
    <cellStyle name="4_Anafim_דיווחים נוספים_1_דיווחים נוספים 2" xfId="3074"/>
    <cellStyle name="4_Anafim_דיווחים נוספים_1_דיווחים נוספים 2_דיווחים נוספים" xfId="3075"/>
    <cellStyle name="4_Anafim_דיווחים נוספים_1_דיווחים נוספים 2_דיווחים נוספים_1" xfId="3076"/>
    <cellStyle name="4_Anafim_דיווחים נוספים_1_דיווחים נוספים 2_דיווחים נוספים_פירוט אגח תשואה מעל 10% " xfId="3077"/>
    <cellStyle name="4_Anafim_דיווחים נוספים_1_דיווחים נוספים 2_פירוט אגח תשואה מעל 10% " xfId="3078"/>
    <cellStyle name="4_Anafim_דיווחים נוספים_1_דיווחים נוספים_1" xfId="3079"/>
    <cellStyle name="4_Anafim_דיווחים נוספים_1_דיווחים נוספים_4.4." xfId="3080"/>
    <cellStyle name="4_Anafim_דיווחים נוספים_1_דיווחים נוספים_4.4. 2" xfId="3081"/>
    <cellStyle name="4_Anafim_דיווחים נוספים_1_דיווחים נוספים_4.4. 2_דיווחים נוספים" xfId="3082"/>
    <cellStyle name="4_Anafim_דיווחים נוספים_1_דיווחים נוספים_4.4. 2_דיווחים נוספים_1" xfId="3083"/>
    <cellStyle name="4_Anafim_דיווחים נוספים_1_דיווחים נוספים_4.4. 2_דיווחים נוספים_פירוט אגח תשואה מעל 10% " xfId="3084"/>
    <cellStyle name="4_Anafim_דיווחים נוספים_1_דיווחים נוספים_4.4. 2_פירוט אגח תשואה מעל 10% " xfId="3085"/>
    <cellStyle name="4_Anafim_דיווחים נוספים_1_דיווחים נוספים_4.4._דיווחים נוספים" xfId="3086"/>
    <cellStyle name="4_Anafim_דיווחים נוספים_1_דיווחים נוספים_4.4._פירוט אגח תשואה מעל 10% " xfId="3087"/>
    <cellStyle name="4_Anafim_דיווחים נוספים_1_דיווחים נוספים_דיווחים נוספים" xfId="3088"/>
    <cellStyle name="4_Anafim_דיווחים נוספים_1_דיווחים נוספים_פירוט אגח תשואה מעל 10% " xfId="3089"/>
    <cellStyle name="4_Anafim_דיווחים נוספים_1_פירוט אגח תשואה מעל 10% " xfId="3090"/>
    <cellStyle name="4_Anafim_דיווחים נוספים_2" xfId="3091"/>
    <cellStyle name="4_Anafim_דיווחים נוספים_2 2" xfId="3092"/>
    <cellStyle name="4_Anafim_דיווחים נוספים_2 2_דיווחים נוספים" xfId="3093"/>
    <cellStyle name="4_Anafim_דיווחים נוספים_2 2_דיווחים נוספים_1" xfId="3094"/>
    <cellStyle name="4_Anafim_דיווחים נוספים_2 2_דיווחים נוספים_פירוט אגח תשואה מעל 10% " xfId="3095"/>
    <cellStyle name="4_Anafim_דיווחים נוספים_2 2_פירוט אגח תשואה מעל 10% " xfId="3096"/>
    <cellStyle name="4_Anafim_דיווחים נוספים_2_4.4." xfId="3097"/>
    <cellStyle name="4_Anafim_דיווחים נוספים_2_4.4. 2" xfId="3098"/>
    <cellStyle name="4_Anafim_דיווחים נוספים_2_4.4. 2_דיווחים נוספים" xfId="3099"/>
    <cellStyle name="4_Anafim_דיווחים נוספים_2_4.4. 2_דיווחים נוספים_1" xfId="3100"/>
    <cellStyle name="4_Anafim_דיווחים נוספים_2_4.4. 2_דיווחים נוספים_פירוט אגח תשואה מעל 10% " xfId="3101"/>
    <cellStyle name="4_Anafim_דיווחים נוספים_2_4.4. 2_פירוט אגח תשואה מעל 10% " xfId="3102"/>
    <cellStyle name="4_Anafim_דיווחים נוספים_2_4.4._דיווחים נוספים" xfId="3103"/>
    <cellStyle name="4_Anafim_דיווחים נוספים_2_4.4._פירוט אגח תשואה מעל 10% " xfId="3104"/>
    <cellStyle name="4_Anafim_דיווחים נוספים_2_דיווחים נוספים" xfId="3105"/>
    <cellStyle name="4_Anafim_דיווחים נוספים_2_פירוט אגח תשואה מעל 10% " xfId="3106"/>
    <cellStyle name="4_Anafim_דיווחים נוספים_3" xfId="3107"/>
    <cellStyle name="4_Anafim_דיווחים נוספים_4.4." xfId="3108"/>
    <cellStyle name="4_Anafim_דיווחים נוספים_4.4. 2" xfId="3109"/>
    <cellStyle name="4_Anafim_דיווחים נוספים_4.4. 2_דיווחים נוספים" xfId="3110"/>
    <cellStyle name="4_Anafim_דיווחים נוספים_4.4. 2_דיווחים נוספים_1" xfId="3111"/>
    <cellStyle name="4_Anafim_דיווחים נוספים_4.4. 2_דיווחים נוספים_פירוט אגח תשואה מעל 10% " xfId="3112"/>
    <cellStyle name="4_Anafim_דיווחים נוספים_4.4. 2_פירוט אגח תשואה מעל 10% " xfId="3113"/>
    <cellStyle name="4_Anafim_דיווחים נוספים_4.4._דיווחים נוספים" xfId="3114"/>
    <cellStyle name="4_Anafim_דיווחים נוספים_4.4._פירוט אגח תשואה מעל 10% " xfId="3115"/>
    <cellStyle name="4_Anafim_דיווחים נוספים_דיווחים נוספים" xfId="3116"/>
    <cellStyle name="4_Anafim_דיווחים נוספים_דיווחים נוספים 2" xfId="3117"/>
    <cellStyle name="4_Anafim_דיווחים נוספים_דיווחים נוספים 2_דיווחים נוספים" xfId="3118"/>
    <cellStyle name="4_Anafim_דיווחים נוספים_דיווחים נוספים 2_דיווחים נוספים_1" xfId="3119"/>
    <cellStyle name="4_Anafim_דיווחים נוספים_דיווחים נוספים 2_דיווחים נוספים_פירוט אגח תשואה מעל 10% " xfId="3120"/>
    <cellStyle name="4_Anafim_דיווחים נוספים_דיווחים נוספים 2_פירוט אגח תשואה מעל 10% " xfId="3121"/>
    <cellStyle name="4_Anafim_דיווחים נוספים_דיווחים נוספים_1" xfId="3122"/>
    <cellStyle name="4_Anafim_דיווחים נוספים_דיווחים נוספים_4.4." xfId="3123"/>
    <cellStyle name="4_Anafim_דיווחים נוספים_דיווחים נוספים_4.4. 2" xfId="3124"/>
    <cellStyle name="4_Anafim_דיווחים נוספים_דיווחים נוספים_4.4. 2_דיווחים נוספים" xfId="3125"/>
    <cellStyle name="4_Anafim_דיווחים נוספים_דיווחים נוספים_4.4. 2_דיווחים נוספים_1" xfId="3126"/>
    <cellStyle name="4_Anafim_דיווחים נוספים_דיווחים נוספים_4.4. 2_דיווחים נוספים_פירוט אגח תשואה מעל 10% " xfId="3127"/>
    <cellStyle name="4_Anafim_דיווחים נוספים_דיווחים נוספים_4.4. 2_פירוט אגח תשואה מעל 10% " xfId="3128"/>
    <cellStyle name="4_Anafim_דיווחים נוספים_דיווחים נוספים_4.4._דיווחים נוספים" xfId="3129"/>
    <cellStyle name="4_Anafim_דיווחים נוספים_דיווחים נוספים_4.4._פירוט אגח תשואה מעל 10% " xfId="3130"/>
    <cellStyle name="4_Anafim_דיווחים נוספים_דיווחים נוספים_דיווחים נוספים" xfId="3131"/>
    <cellStyle name="4_Anafim_דיווחים נוספים_דיווחים נוספים_פירוט אגח תשואה מעל 10% " xfId="3132"/>
    <cellStyle name="4_Anafim_דיווחים נוספים_פירוט אגח תשואה מעל 10% " xfId="3133"/>
    <cellStyle name="4_Anafim_הערות" xfId="3134"/>
    <cellStyle name="4_Anafim_הערות 2" xfId="3135"/>
    <cellStyle name="4_Anafim_הערות 2_דיווחים נוספים" xfId="3136"/>
    <cellStyle name="4_Anafim_הערות 2_דיווחים נוספים_1" xfId="3137"/>
    <cellStyle name="4_Anafim_הערות 2_דיווחים נוספים_פירוט אגח תשואה מעל 10% " xfId="3138"/>
    <cellStyle name="4_Anafim_הערות 2_פירוט אגח תשואה מעל 10% " xfId="3139"/>
    <cellStyle name="4_Anafim_הערות_4.4." xfId="3140"/>
    <cellStyle name="4_Anafim_הערות_4.4. 2" xfId="3141"/>
    <cellStyle name="4_Anafim_הערות_4.4. 2_דיווחים נוספים" xfId="3142"/>
    <cellStyle name="4_Anafim_הערות_4.4. 2_דיווחים נוספים_1" xfId="3143"/>
    <cellStyle name="4_Anafim_הערות_4.4. 2_דיווחים נוספים_פירוט אגח תשואה מעל 10% " xfId="3144"/>
    <cellStyle name="4_Anafim_הערות_4.4. 2_פירוט אגח תשואה מעל 10% " xfId="3145"/>
    <cellStyle name="4_Anafim_הערות_4.4._דיווחים נוספים" xfId="3146"/>
    <cellStyle name="4_Anafim_הערות_4.4._פירוט אגח תשואה מעל 10% " xfId="3147"/>
    <cellStyle name="4_Anafim_הערות_דיווחים נוספים" xfId="3148"/>
    <cellStyle name="4_Anafim_הערות_דיווחים נוספים_1" xfId="3149"/>
    <cellStyle name="4_Anafim_הערות_דיווחים נוספים_פירוט אגח תשואה מעל 10% " xfId="3150"/>
    <cellStyle name="4_Anafim_הערות_פירוט אגח תשואה מעל 10% " xfId="3151"/>
    <cellStyle name="4_Anafim_יתרת מסגרות אשראי לניצול " xfId="3152"/>
    <cellStyle name="4_Anafim_יתרת מסגרות אשראי לניצול  2" xfId="3153"/>
    <cellStyle name="4_Anafim_יתרת מסגרות אשראי לניצול  2_דיווחים נוספים" xfId="3154"/>
    <cellStyle name="4_Anafim_יתרת מסגרות אשראי לניצול  2_דיווחים נוספים_1" xfId="3155"/>
    <cellStyle name="4_Anafim_יתרת מסגרות אשראי לניצול  2_דיווחים נוספים_פירוט אגח תשואה מעל 10% " xfId="3156"/>
    <cellStyle name="4_Anafim_יתרת מסגרות אשראי לניצול  2_פירוט אגח תשואה מעל 10% " xfId="3157"/>
    <cellStyle name="4_Anafim_יתרת מסגרות אשראי לניצול _4.4." xfId="3158"/>
    <cellStyle name="4_Anafim_יתרת מסגרות אשראי לניצול _4.4. 2" xfId="3159"/>
    <cellStyle name="4_Anafim_יתרת מסגרות אשראי לניצול _4.4. 2_דיווחים נוספים" xfId="3160"/>
    <cellStyle name="4_Anafim_יתרת מסגרות אשראי לניצול _4.4. 2_דיווחים נוספים_1" xfId="3161"/>
    <cellStyle name="4_Anafim_יתרת מסגרות אשראי לניצול _4.4. 2_דיווחים נוספים_פירוט אגח תשואה מעל 10% " xfId="3162"/>
    <cellStyle name="4_Anafim_יתרת מסגרות אשראי לניצול _4.4. 2_פירוט אגח תשואה מעל 10% " xfId="3163"/>
    <cellStyle name="4_Anafim_יתרת מסגרות אשראי לניצול _4.4._דיווחים נוספים" xfId="3164"/>
    <cellStyle name="4_Anafim_יתרת מסגרות אשראי לניצול _4.4._פירוט אגח תשואה מעל 10% " xfId="3165"/>
    <cellStyle name="4_Anafim_יתרת מסגרות אשראי לניצול _דיווחים נוספים" xfId="3166"/>
    <cellStyle name="4_Anafim_יתרת מסגרות אשראי לניצול _דיווחים נוספים_1" xfId="3167"/>
    <cellStyle name="4_Anafim_יתרת מסגרות אשראי לניצול _דיווחים נוספים_פירוט אגח תשואה מעל 10% " xfId="3168"/>
    <cellStyle name="4_Anafim_יתרת מסגרות אשראי לניצול _פירוט אגח תשואה מעל 10% " xfId="3169"/>
    <cellStyle name="4_Anafim_עסקאות שאושרו וטרם בוצעו  " xfId="3170"/>
    <cellStyle name="4_Anafim_עסקאות שאושרו וטרם בוצעו   2" xfId="3171"/>
    <cellStyle name="4_Anafim_עסקאות שאושרו וטרם בוצעו   2_דיווחים נוספים" xfId="3172"/>
    <cellStyle name="4_Anafim_עסקאות שאושרו וטרם בוצעו   2_דיווחים נוספים_1" xfId="3173"/>
    <cellStyle name="4_Anafim_עסקאות שאושרו וטרם בוצעו   2_דיווחים נוספים_פירוט אגח תשואה מעל 10% " xfId="3174"/>
    <cellStyle name="4_Anafim_עסקאות שאושרו וטרם בוצעו   2_פירוט אגח תשואה מעל 10% " xfId="3175"/>
    <cellStyle name="4_Anafim_עסקאות שאושרו וטרם בוצעו  _1" xfId="3176"/>
    <cellStyle name="4_Anafim_עסקאות שאושרו וטרם בוצעו  _1 2" xfId="3177"/>
    <cellStyle name="4_Anafim_עסקאות שאושרו וטרם בוצעו  _1 2_דיווחים נוספים" xfId="3178"/>
    <cellStyle name="4_Anafim_עסקאות שאושרו וטרם בוצעו  _1 2_דיווחים נוספים_1" xfId="3179"/>
    <cellStyle name="4_Anafim_עסקאות שאושרו וטרם בוצעו  _1 2_דיווחים נוספים_פירוט אגח תשואה מעל 10% " xfId="3180"/>
    <cellStyle name="4_Anafim_עסקאות שאושרו וטרם בוצעו  _1 2_פירוט אגח תשואה מעל 10% " xfId="3181"/>
    <cellStyle name="4_Anafim_עסקאות שאושרו וטרם בוצעו  _1_דיווחים נוספים" xfId="3182"/>
    <cellStyle name="4_Anafim_עסקאות שאושרו וטרם בוצעו  _1_פירוט אגח תשואה מעל 10% " xfId="3183"/>
    <cellStyle name="4_Anafim_עסקאות שאושרו וטרם בוצעו  _4.4." xfId="3184"/>
    <cellStyle name="4_Anafim_עסקאות שאושרו וטרם בוצעו  _4.4. 2" xfId="3185"/>
    <cellStyle name="4_Anafim_עסקאות שאושרו וטרם בוצעו  _4.4. 2_דיווחים נוספים" xfId="3186"/>
    <cellStyle name="4_Anafim_עסקאות שאושרו וטרם בוצעו  _4.4. 2_דיווחים נוספים_1" xfId="3187"/>
    <cellStyle name="4_Anafim_עסקאות שאושרו וטרם בוצעו  _4.4. 2_דיווחים נוספים_פירוט אגח תשואה מעל 10% " xfId="3188"/>
    <cellStyle name="4_Anafim_עסקאות שאושרו וטרם בוצעו  _4.4. 2_פירוט אגח תשואה מעל 10% " xfId="3189"/>
    <cellStyle name="4_Anafim_עסקאות שאושרו וטרם בוצעו  _4.4._דיווחים נוספים" xfId="3190"/>
    <cellStyle name="4_Anafim_עסקאות שאושרו וטרם בוצעו  _4.4._פירוט אגח תשואה מעל 10% " xfId="3191"/>
    <cellStyle name="4_Anafim_עסקאות שאושרו וטרם בוצעו  _דיווחים נוספים" xfId="3192"/>
    <cellStyle name="4_Anafim_עסקאות שאושרו וטרם בוצעו  _דיווחים נוספים_1" xfId="3193"/>
    <cellStyle name="4_Anafim_עסקאות שאושרו וטרם בוצעו  _דיווחים נוספים_פירוט אגח תשואה מעל 10% " xfId="3194"/>
    <cellStyle name="4_Anafim_עסקאות שאושרו וטרם בוצעו  _פירוט אגח תשואה מעל 10% " xfId="3195"/>
    <cellStyle name="4_Anafim_פירוט אגח תשואה מעל 10% " xfId="3196"/>
    <cellStyle name="4_Anafim_פירוט אגח תשואה מעל 10%  2" xfId="3197"/>
    <cellStyle name="4_Anafim_פירוט אגח תשואה מעל 10%  2_דיווחים נוספים" xfId="3198"/>
    <cellStyle name="4_Anafim_פירוט אגח תשואה מעל 10%  2_דיווחים נוספים_1" xfId="3199"/>
    <cellStyle name="4_Anafim_פירוט אגח תשואה מעל 10%  2_דיווחים נוספים_פירוט אגח תשואה מעל 10% " xfId="3200"/>
    <cellStyle name="4_Anafim_פירוט אגח תשואה מעל 10%  2_פירוט אגח תשואה מעל 10% " xfId="3201"/>
    <cellStyle name="4_Anafim_פירוט אגח תשואה מעל 10% _1" xfId="3202"/>
    <cellStyle name="4_Anafim_פירוט אגח תשואה מעל 10% _4.4." xfId="3203"/>
    <cellStyle name="4_Anafim_פירוט אגח תשואה מעל 10% _4.4. 2" xfId="3204"/>
    <cellStyle name="4_Anafim_פירוט אגח תשואה מעל 10% _4.4. 2_דיווחים נוספים" xfId="3205"/>
    <cellStyle name="4_Anafim_פירוט אגח תשואה מעל 10% _4.4. 2_דיווחים נוספים_1" xfId="3206"/>
    <cellStyle name="4_Anafim_פירוט אגח תשואה מעל 10% _4.4. 2_דיווחים נוספים_פירוט אגח תשואה מעל 10% " xfId="3207"/>
    <cellStyle name="4_Anafim_פירוט אגח תשואה מעל 10% _4.4. 2_פירוט אגח תשואה מעל 10% " xfId="3208"/>
    <cellStyle name="4_Anafim_פירוט אגח תשואה מעל 10% _4.4._דיווחים נוספים" xfId="3209"/>
    <cellStyle name="4_Anafim_פירוט אגח תשואה מעל 10% _4.4._פירוט אגח תשואה מעל 10% " xfId="3210"/>
    <cellStyle name="4_Anafim_פירוט אגח תשואה מעל 10% _דיווחים נוספים" xfId="3211"/>
    <cellStyle name="4_Anafim_פירוט אגח תשואה מעל 10% _דיווחים נוספים_1" xfId="3212"/>
    <cellStyle name="4_Anafim_פירוט אגח תשואה מעל 10% _דיווחים נוספים_פירוט אגח תשואה מעל 10% " xfId="3213"/>
    <cellStyle name="4_Anafim_פירוט אגח תשואה מעל 10% _פירוט אגח תשואה מעל 10% " xfId="3214"/>
    <cellStyle name="4_אחזקות בעלי ענין -DATA - ערכים" xfId="14675"/>
    <cellStyle name="4_דיווחים נוספים" xfId="3215"/>
    <cellStyle name="4_דיווחים נוספים 2" xfId="3216"/>
    <cellStyle name="4_דיווחים נוספים 2_דיווחים נוספים" xfId="3217"/>
    <cellStyle name="4_דיווחים נוספים 2_דיווחים נוספים_1" xfId="3218"/>
    <cellStyle name="4_דיווחים נוספים 2_דיווחים נוספים_פירוט אגח תשואה מעל 10% " xfId="3219"/>
    <cellStyle name="4_דיווחים נוספים 2_פירוט אגח תשואה מעל 10% " xfId="3220"/>
    <cellStyle name="4_דיווחים נוספים_1" xfId="3221"/>
    <cellStyle name="4_דיווחים נוספים_1 2" xfId="3222"/>
    <cellStyle name="4_דיווחים נוספים_1 2_דיווחים נוספים" xfId="3223"/>
    <cellStyle name="4_דיווחים נוספים_1 2_דיווחים נוספים_1" xfId="3224"/>
    <cellStyle name="4_דיווחים נוספים_1 2_דיווחים נוספים_פירוט אגח תשואה מעל 10% " xfId="3225"/>
    <cellStyle name="4_דיווחים נוספים_1 2_פירוט אגח תשואה מעל 10% " xfId="3226"/>
    <cellStyle name="4_דיווחים נוספים_1_4.4." xfId="3227"/>
    <cellStyle name="4_דיווחים נוספים_1_4.4. 2" xfId="3228"/>
    <cellStyle name="4_דיווחים נוספים_1_4.4. 2_דיווחים נוספים" xfId="3229"/>
    <cellStyle name="4_דיווחים נוספים_1_4.4. 2_דיווחים נוספים_1" xfId="3230"/>
    <cellStyle name="4_דיווחים נוספים_1_4.4. 2_דיווחים נוספים_פירוט אגח תשואה מעל 10% " xfId="3231"/>
    <cellStyle name="4_דיווחים נוספים_1_4.4. 2_פירוט אגח תשואה מעל 10% " xfId="3232"/>
    <cellStyle name="4_דיווחים נוספים_1_4.4._דיווחים נוספים" xfId="3233"/>
    <cellStyle name="4_דיווחים נוספים_1_4.4._פירוט אגח תשואה מעל 10% " xfId="3234"/>
    <cellStyle name="4_דיווחים נוספים_1_דיווחים נוספים" xfId="3235"/>
    <cellStyle name="4_דיווחים נוספים_1_דיווחים נוספים 2" xfId="3236"/>
    <cellStyle name="4_דיווחים נוספים_1_דיווחים נוספים 2_דיווחים נוספים" xfId="3237"/>
    <cellStyle name="4_דיווחים נוספים_1_דיווחים נוספים 2_דיווחים נוספים_1" xfId="3238"/>
    <cellStyle name="4_דיווחים נוספים_1_דיווחים נוספים 2_דיווחים נוספים_פירוט אגח תשואה מעל 10% " xfId="3239"/>
    <cellStyle name="4_דיווחים נוספים_1_דיווחים נוספים 2_פירוט אגח תשואה מעל 10% " xfId="3240"/>
    <cellStyle name="4_דיווחים נוספים_1_דיווחים נוספים_1" xfId="3241"/>
    <cellStyle name="4_דיווחים נוספים_1_דיווחים נוספים_4.4." xfId="3242"/>
    <cellStyle name="4_דיווחים נוספים_1_דיווחים נוספים_4.4. 2" xfId="3243"/>
    <cellStyle name="4_דיווחים נוספים_1_דיווחים נוספים_4.4. 2_דיווחים נוספים" xfId="3244"/>
    <cellStyle name="4_דיווחים נוספים_1_דיווחים נוספים_4.4. 2_דיווחים נוספים_1" xfId="3245"/>
    <cellStyle name="4_דיווחים נוספים_1_דיווחים נוספים_4.4. 2_דיווחים נוספים_פירוט אגח תשואה מעל 10% " xfId="3246"/>
    <cellStyle name="4_דיווחים נוספים_1_דיווחים נוספים_4.4. 2_פירוט אגח תשואה מעל 10% " xfId="3247"/>
    <cellStyle name="4_דיווחים נוספים_1_דיווחים נוספים_4.4._דיווחים נוספים" xfId="3248"/>
    <cellStyle name="4_דיווחים נוספים_1_דיווחים נוספים_4.4._פירוט אגח תשואה מעל 10% " xfId="3249"/>
    <cellStyle name="4_דיווחים נוספים_1_דיווחים נוספים_דיווחים נוספים" xfId="3250"/>
    <cellStyle name="4_דיווחים נוספים_1_דיווחים נוספים_פירוט אגח תשואה מעל 10% " xfId="3251"/>
    <cellStyle name="4_דיווחים נוספים_1_פירוט אגח תשואה מעל 10% " xfId="3252"/>
    <cellStyle name="4_דיווחים נוספים_2" xfId="3253"/>
    <cellStyle name="4_דיווחים נוספים_2 2" xfId="3254"/>
    <cellStyle name="4_דיווחים נוספים_2 2_דיווחים נוספים" xfId="3255"/>
    <cellStyle name="4_דיווחים נוספים_2 2_דיווחים נוספים_1" xfId="3256"/>
    <cellStyle name="4_דיווחים נוספים_2 2_דיווחים נוספים_פירוט אגח תשואה מעל 10% " xfId="3257"/>
    <cellStyle name="4_דיווחים נוספים_2 2_פירוט אגח תשואה מעל 10% " xfId="3258"/>
    <cellStyle name="4_דיווחים נוספים_2_4.4." xfId="3259"/>
    <cellStyle name="4_דיווחים נוספים_2_4.4. 2" xfId="3260"/>
    <cellStyle name="4_דיווחים נוספים_2_4.4. 2_דיווחים נוספים" xfId="3261"/>
    <cellStyle name="4_דיווחים נוספים_2_4.4. 2_דיווחים נוספים_1" xfId="3262"/>
    <cellStyle name="4_דיווחים נוספים_2_4.4. 2_דיווחים נוספים_פירוט אגח תשואה מעל 10% " xfId="3263"/>
    <cellStyle name="4_דיווחים נוספים_2_4.4. 2_פירוט אגח תשואה מעל 10% " xfId="3264"/>
    <cellStyle name="4_דיווחים נוספים_2_4.4._דיווחים נוספים" xfId="3265"/>
    <cellStyle name="4_דיווחים נוספים_2_4.4._פירוט אגח תשואה מעל 10% " xfId="3266"/>
    <cellStyle name="4_דיווחים נוספים_2_דיווחים נוספים" xfId="3267"/>
    <cellStyle name="4_דיווחים נוספים_2_פירוט אגח תשואה מעל 10% " xfId="3268"/>
    <cellStyle name="4_דיווחים נוספים_3" xfId="3269"/>
    <cellStyle name="4_דיווחים נוספים_4.4." xfId="3270"/>
    <cellStyle name="4_דיווחים נוספים_4.4. 2" xfId="3271"/>
    <cellStyle name="4_דיווחים נוספים_4.4. 2_דיווחים נוספים" xfId="3272"/>
    <cellStyle name="4_דיווחים נוספים_4.4. 2_דיווחים נוספים_1" xfId="3273"/>
    <cellStyle name="4_דיווחים נוספים_4.4. 2_דיווחים נוספים_פירוט אגח תשואה מעל 10% " xfId="3274"/>
    <cellStyle name="4_דיווחים נוספים_4.4. 2_פירוט אגח תשואה מעל 10% " xfId="3275"/>
    <cellStyle name="4_דיווחים נוספים_4.4._דיווחים נוספים" xfId="3276"/>
    <cellStyle name="4_דיווחים נוספים_4.4._פירוט אגח תשואה מעל 10% " xfId="3277"/>
    <cellStyle name="4_דיווחים נוספים_דיווחים נוספים" xfId="3278"/>
    <cellStyle name="4_דיווחים נוספים_דיווחים נוספים 2" xfId="3279"/>
    <cellStyle name="4_דיווחים נוספים_דיווחים נוספים 2_דיווחים נוספים" xfId="3280"/>
    <cellStyle name="4_דיווחים נוספים_דיווחים נוספים 2_דיווחים נוספים_1" xfId="3281"/>
    <cellStyle name="4_דיווחים נוספים_דיווחים נוספים 2_דיווחים נוספים_פירוט אגח תשואה מעל 10% " xfId="3282"/>
    <cellStyle name="4_דיווחים נוספים_דיווחים נוספים 2_פירוט אגח תשואה מעל 10% " xfId="3283"/>
    <cellStyle name="4_דיווחים נוספים_דיווחים נוספים_1" xfId="3284"/>
    <cellStyle name="4_דיווחים נוספים_דיווחים נוספים_4.4." xfId="3285"/>
    <cellStyle name="4_דיווחים נוספים_דיווחים נוספים_4.4. 2" xfId="3286"/>
    <cellStyle name="4_דיווחים נוספים_דיווחים נוספים_4.4. 2_דיווחים נוספים" xfId="3287"/>
    <cellStyle name="4_דיווחים נוספים_דיווחים נוספים_4.4. 2_דיווחים נוספים_1" xfId="3288"/>
    <cellStyle name="4_דיווחים נוספים_דיווחים נוספים_4.4. 2_דיווחים נוספים_פירוט אגח תשואה מעל 10% " xfId="3289"/>
    <cellStyle name="4_דיווחים נוספים_דיווחים נוספים_4.4. 2_פירוט אגח תשואה מעל 10% " xfId="3290"/>
    <cellStyle name="4_דיווחים נוספים_דיווחים נוספים_4.4._דיווחים נוספים" xfId="3291"/>
    <cellStyle name="4_דיווחים נוספים_דיווחים נוספים_4.4._פירוט אגח תשואה מעל 10% " xfId="3292"/>
    <cellStyle name="4_דיווחים נוספים_דיווחים נוספים_דיווחים נוספים" xfId="3293"/>
    <cellStyle name="4_דיווחים נוספים_דיווחים נוספים_פירוט אגח תשואה מעל 10% " xfId="3294"/>
    <cellStyle name="4_דיווחים נוספים_פירוט אגח תשואה מעל 10% " xfId="3295"/>
    <cellStyle name="4_הערות" xfId="3296"/>
    <cellStyle name="4_הערות 2" xfId="3297"/>
    <cellStyle name="4_הערות 2_דיווחים נוספים" xfId="3298"/>
    <cellStyle name="4_הערות 2_דיווחים נוספים_1" xfId="3299"/>
    <cellStyle name="4_הערות 2_דיווחים נוספים_פירוט אגח תשואה מעל 10% " xfId="3300"/>
    <cellStyle name="4_הערות 2_פירוט אגח תשואה מעל 10% " xfId="3301"/>
    <cellStyle name="4_הערות_4.4." xfId="3302"/>
    <cellStyle name="4_הערות_4.4. 2" xfId="3303"/>
    <cellStyle name="4_הערות_4.4. 2_דיווחים נוספים" xfId="3304"/>
    <cellStyle name="4_הערות_4.4. 2_דיווחים נוספים_1" xfId="3305"/>
    <cellStyle name="4_הערות_4.4. 2_דיווחים נוספים_פירוט אגח תשואה מעל 10% " xfId="3306"/>
    <cellStyle name="4_הערות_4.4. 2_פירוט אגח תשואה מעל 10% " xfId="3307"/>
    <cellStyle name="4_הערות_4.4._דיווחים נוספים" xfId="3308"/>
    <cellStyle name="4_הערות_4.4._פירוט אגח תשואה מעל 10% " xfId="3309"/>
    <cellStyle name="4_הערות_דיווחים נוספים" xfId="3310"/>
    <cellStyle name="4_הערות_דיווחים נוספים_1" xfId="3311"/>
    <cellStyle name="4_הערות_דיווחים נוספים_פירוט אגח תשואה מעל 10% " xfId="3312"/>
    <cellStyle name="4_הערות_פירוט אגח תשואה מעל 10% " xfId="3313"/>
    <cellStyle name="4_יתרת מסגרות אשראי לניצול " xfId="3314"/>
    <cellStyle name="4_יתרת מסגרות אשראי לניצול  2" xfId="3315"/>
    <cellStyle name="4_יתרת מסגרות אשראי לניצול  2_דיווחים נוספים" xfId="3316"/>
    <cellStyle name="4_יתרת מסגרות אשראי לניצול  2_דיווחים נוספים_1" xfId="3317"/>
    <cellStyle name="4_יתרת מסגרות אשראי לניצול  2_דיווחים נוספים_פירוט אגח תשואה מעל 10% " xfId="3318"/>
    <cellStyle name="4_יתרת מסגרות אשראי לניצול  2_פירוט אגח תשואה מעל 10% " xfId="3319"/>
    <cellStyle name="4_יתרת מסגרות אשראי לניצול _4.4." xfId="3320"/>
    <cellStyle name="4_יתרת מסגרות אשראי לניצול _4.4. 2" xfId="3321"/>
    <cellStyle name="4_יתרת מסגרות אשראי לניצול _4.4. 2_דיווחים נוספים" xfId="3322"/>
    <cellStyle name="4_יתרת מסגרות אשראי לניצול _4.4. 2_דיווחים נוספים_1" xfId="3323"/>
    <cellStyle name="4_יתרת מסגרות אשראי לניצול _4.4. 2_דיווחים נוספים_פירוט אגח תשואה מעל 10% " xfId="3324"/>
    <cellStyle name="4_יתרת מסגרות אשראי לניצול _4.4. 2_פירוט אגח תשואה מעל 10% " xfId="3325"/>
    <cellStyle name="4_יתרת מסגרות אשראי לניצול _4.4._דיווחים נוספים" xfId="3326"/>
    <cellStyle name="4_יתרת מסגרות אשראי לניצול _4.4._פירוט אגח תשואה מעל 10% " xfId="3327"/>
    <cellStyle name="4_יתרת מסגרות אשראי לניצול _דיווחים נוספים" xfId="3328"/>
    <cellStyle name="4_יתרת מסגרות אשראי לניצול _דיווחים נוספים_1" xfId="3329"/>
    <cellStyle name="4_יתרת מסגרות אשראי לניצול _דיווחים נוספים_פירוט אגח תשואה מעל 10% " xfId="3330"/>
    <cellStyle name="4_יתרת מסגרות אשראי לניצול _פירוט אגח תשואה מעל 10% " xfId="3331"/>
    <cellStyle name="4_משקל בתא100" xfId="3332"/>
    <cellStyle name="4_משקל בתא100 2" xfId="3333"/>
    <cellStyle name="4_משקל בתא100 2 2" xfId="3334"/>
    <cellStyle name="4_משקל בתא100 2 2_דיווחים נוספים" xfId="3335"/>
    <cellStyle name="4_משקל בתא100 2 2_דיווחים נוספים_1" xfId="3336"/>
    <cellStyle name="4_משקל בתא100 2 2_דיווחים נוספים_פירוט אגח תשואה מעל 10% " xfId="3337"/>
    <cellStyle name="4_משקל בתא100 2 2_פירוט אגח תשואה מעל 10% " xfId="3338"/>
    <cellStyle name="4_משקל בתא100 2_4.4." xfId="3339"/>
    <cellStyle name="4_משקל בתא100 2_4.4. 2" xfId="3340"/>
    <cellStyle name="4_משקל בתא100 2_4.4. 2_דיווחים נוספים" xfId="3341"/>
    <cellStyle name="4_משקל בתא100 2_4.4. 2_דיווחים נוספים_1" xfId="3342"/>
    <cellStyle name="4_משקל בתא100 2_4.4. 2_דיווחים נוספים_פירוט אגח תשואה מעל 10% " xfId="3343"/>
    <cellStyle name="4_משקל בתא100 2_4.4. 2_פירוט אגח תשואה מעל 10% " xfId="3344"/>
    <cellStyle name="4_משקל בתא100 2_4.4._דיווחים נוספים" xfId="3345"/>
    <cellStyle name="4_משקל בתא100 2_4.4._פירוט אגח תשואה מעל 10% " xfId="3346"/>
    <cellStyle name="4_משקל בתא100 2_דיווחים נוספים" xfId="3347"/>
    <cellStyle name="4_משקל בתא100 2_דיווחים נוספים 2" xfId="3348"/>
    <cellStyle name="4_משקל בתא100 2_דיווחים נוספים 2_דיווחים נוספים" xfId="3349"/>
    <cellStyle name="4_משקל בתא100 2_דיווחים נוספים 2_דיווחים נוספים_1" xfId="3350"/>
    <cellStyle name="4_משקל בתא100 2_דיווחים נוספים 2_דיווחים נוספים_פירוט אגח תשואה מעל 10% " xfId="3351"/>
    <cellStyle name="4_משקל בתא100 2_דיווחים נוספים 2_פירוט אגח תשואה מעל 10% " xfId="3352"/>
    <cellStyle name="4_משקל בתא100 2_דיווחים נוספים_1" xfId="3353"/>
    <cellStyle name="4_משקל בתא100 2_דיווחים נוספים_1 2" xfId="3354"/>
    <cellStyle name="4_משקל בתא100 2_דיווחים נוספים_1 2_דיווחים נוספים" xfId="3355"/>
    <cellStyle name="4_משקל בתא100 2_דיווחים נוספים_1 2_דיווחים נוספים_1" xfId="3356"/>
    <cellStyle name="4_משקל בתא100 2_דיווחים נוספים_1 2_דיווחים נוספים_פירוט אגח תשואה מעל 10% " xfId="3357"/>
    <cellStyle name="4_משקל בתא100 2_דיווחים נוספים_1 2_פירוט אגח תשואה מעל 10% " xfId="3358"/>
    <cellStyle name="4_משקל בתא100 2_דיווחים נוספים_1_4.4." xfId="3359"/>
    <cellStyle name="4_משקל בתא100 2_דיווחים נוספים_1_4.4. 2" xfId="3360"/>
    <cellStyle name="4_משקל בתא100 2_דיווחים נוספים_1_4.4. 2_דיווחים נוספים" xfId="3361"/>
    <cellStyle name="4_משקל בתא100 2_דיווחים נוספים_1_4.4. 2_דיווחים נוספים_1" xfId="3362"/>
    <cellStyle name="4_משקל בתא100 2_דיווחים נוספים_1_4.4. 2_דיווחים נוספים_פירוט אגח תשואה מעל 10% " xfId="3363"/>
    <cellStyle name="4_משקל בתא100 2_דיווחים נוספים_1_4.4. 2_פירוט אגח תשואה מעל 10% " xfId="3364"/>
    <cellStyle name="4_משקל בתא100 2_דיווחים נוספים_1_4.4._דיווחים נוספים" xfId="3365"/>
    <cellStyle name="4_משקל בתא100 2_דיווחים נוספים_1_4.4._פירוט אגח תשואה מעל 10% " xfId="3366"/>
    <cellStyle name="4_משקל בתא100 2_דיווחים נוספים_1_דיווחים נוספים" xfId="3367"/>
    <cellStyle name="4_משקל בתא100 2_דיווחים נוספים_1_פירוט אגח תשואה מעל 10% " xfId="3368"/>
    <cellStyle name="4_משקל בתא100 2_דיווחים נוספים_2" xfId="3369"/>
    <cellStyle name="4_משקל בתא100 2_דיווחים נוספים_4.4." xfId="3370"/>
    <cellStyle name="4_משקל בתא100 2_דיווחים נוספים_4.4. 2" xfId="3371"/>
    <cellStyle name="4_משקל בתא100 2_דיווחים נוספים_4.4. 2_דיווחים נוספים" xfId="3372"/>
    <cellStyle name="4_משקל בתא100 2_דיווחים נוספים_4.4. 2_דיווחים נוספים_1" xfId="3373"/>
    <cellStyle name="4_משקל בתא100 2_דיווחים נוספים_4.4. 2_דיווחים נוספים_פירוט אגח תשואה מעל 10% " xfId="3374"/>
    <cellStyle name="4_משקל בתא100 2_דיווחים נוספים_4.4. 2_פירוט אגח תשואה מעל 10% " xfId="3375"/>
    <cellStyle name="4_משקל בתא100 2_דיווחים נוספים_4.4._דיווחים נוספים" xfId="3376"/>
    <cellStyle name="4_משקל בתא100 2_דיווחים נוספים_4.4._פירוט אגח תשואה מעל 10% " xfId="3377"/>
    <cellStyle name="4_משקל בתא100 2_דיווחים נוספים_דיווחים נוספים" xfId="3378"/>
    <cellStyle name="4_משקל בתא100 2_דיווחים נוספים_דיווחים נוספים 2" xfId="3379"/>
    <cellStyle name="4_משקל בתא100 2_דיווחים נוספים_דיווחים נוספים 2_דיווחים נוספים" xfId="3380"/>
    <cellStyle name="4_משקל בתא100 2_דיווחים נוספים_דיווחים נוספים 2_דיווחים נוספים_1" xfId="3381"/>
    <cellStyle name="4_משקל בתא100 2_דיווחים נוספים_דיווחים נוספים 2_דיווחים נוספים_פירוט אגח תשואה מעל 10% " xfId="3382"/>
    <cellStyle name="4_משקל בתא100 2_דיווחים נוספים_דיווחים נוספים 2_פירוט אגח תשואה מעל 10% " xfId="3383"/>
    <cellStyle name="4_משקל בתא100 2_דיווחים נוספים_דיווחים נוספים_1" xfId="3384"/>
    <cellStyle name="4_משקל בתא100 2_דיווחים נוספים_דיווחים נוספים_4.4." xfId="3385"/>
    <cellStyle name="4_משקל בתא100 2_דיווחים נוספים_דיווחים נוספים_4.4. 2" xfId="3386"/>
    <cellStyle name="4_משקל בתא100 2_דיווחים נוספים_דיווחים נוספים_4.4. 2_דיווחים נוספים" xfId="3387"/>
    <cellStyle name="4_משקל בתא100 2_דיווחים נוספים_דיווחים נוספים_4.4. 2_דיווחים נוספים_1" xfId="3388"/>
    <cellStyle name="4_משקל בתא100 2_דיווחים נוספים_דיווחים נוספים_4.4. 2_דיווחים נוספים_פירוט אגח תשואה מעל 10% " xfId="3389"/>
    <cellStyle name="4_משקל בתא100 2_דיווחים נוספים_דיווחים נוספים_4.4. 2_פירוט אגח תשואה מעל 10% " xfId="3390"/>
    <cellStyle name="4_משקל בתא100 2_דיווחים נוספים_דיווחים נוספים_4.4._דיווחים נוספים" xfId="3391"/>
    <cellStyle name="4_משקל בתא100 2_דיווחים נוספים_דיווחים נוספים_4.4._פירוט אגח תשואה מעל 10% " xfId="3392"/>
    <cellStyle name="4_משקל בתא100 2_דיווחים נוספים_דיווחים נוספים_דיווחים נוספים" xfId="3393"/>
    <cellStyle name="4_משקל בתא100 2_דיווחים נוספים_דיווחים נוספים_פירוט אגח תשואה מעל 10% " xfId="3394"/>
    <cellStyle name="4_משקל בתא100 2_דיווחים נוספים_פירוט אגח תשואה מעל 10% " xfId="3395"/>
    <cellStyle name="4_משקל בתא100 2_עסקאות שאושרו וטרם בוצעו  " xfId="3396"/>
    <cellStyle name="4_משקל בתא100 2_עסקאות שאושרו וטרם בוצעו   2" xfId="3397"/>
    <cellStyle name="4_משקל בתא100 2_עסקאות שאושרו וטרם בוצעו   2_דיווחים נוספים" xfId="3398"/>
    <cellStyle name="4_משקל בתא100 2_עסקאות שאושרו וטרם בוצעו   2_דיווחים נוספים_1" xfId="3399"/>
    <cellStyle name="4_משקל בתא100 2_עסקאות שאושרו וטרם בוצעו   2_דיווחים נוספים_פירוט אגח תשואה מעל 10% " xfId="3400"/>
    <cellStyle name="4_משקל בתא100 2_עסקאות שאושרו וטרם בוצעו   2_פירוט אגח תשואה מעל 10% " xfId="3401"/>
    <cellStyle name="4_משקל בתא100 2_עסקאות שאושרו וטרם בוצעו  _דיווחים נוספים" xfId="3402"/>
    <cellStyle name="4_משקל בתא100 2_עסקאות שאושרו וטרם בוצעו  _פירוט אגח תשואה מעל 10% " xfId="3403"/>
    <cellStyle name="4_משקל בתא100 2_פירוט אגח תשואה מעל 10% " xfId="3404"/>
    <cellStyle name="4_משקל בתא100 2_פירוט אגח תשואה מעל 10%  2" xfId="3405"/>
    <cellStyle name="4_משקל בתא100 2_פירוט אגח תשואה מעל 10%  2_דיווחים נוספים" xfId="3406"/>
    <cellStyle name="4_משקל בתא100 2_פירוט אגח תשואה מעל 10%  2_דיווחים נוספים_1" xfId="3407"/>
    <cellStyle name="4_משקל בתא100 2_פירוט אגח תשואה מעל 10%  2_דיווחים נוספים_פירוט אגח תשואה מעל 10% " xfId="3408"/>
    <cellStyle name="4_משקל בתא100 2_פירוט אגח תשואה מעל 10%  2_פירוט אגח תשואה מעל 10% " xfId="3409"/>
    <cellStyle name="4_משקל בתא100 2_פירוט אגח תשואה מעל 10% _1" xfId="3410"/>
    <cellStyle name="4_משקל בתא100 2_פירוט אגח תשואה מעל 10% _4.4." xfId="3411"/>
    <cellStyle name="4_משקל בתא100 2_פירוט אגח תשואה מעל 10% _4.4. 2" xfId="3412"/>
    <cellStyle name="4_משקל בתא100 2_פירוט אגח תשואה מעל 10% _4.4. 2_דיווחים נוספים" xfId="3413"/>
    <cellStyle name="4_משקל בתא100 2_פירוט אגח תשואה מעל 10% _4.4. 2_דיווחים נוספים_1" xfId="3414"/>
    <cellStyle name="4_משקל בתא100 2_פירוט אגח תשואה מעל 10% _4.4. 2_דיווחים נוספים_פירוט אגח תשואה מעל 10% " xfId="3415"/>
    <cellStyle name="4_משקל בתא100 2_פירוט אגח תשואה מעל 10% _4.4. 2_פירוט אגח תשואה מעל 10% " xfId="3416"/>
    <cellStyle name="4_משקל בתא100 2_פירוט אגח תשואה מעל 10% _4.4._דיווחים נוספים" xfId="3417"/>
    <cellStyle name="4_משקל בתא100 2_פירוט אגח תשואה מעל 10% _4.4._פירוט אגח תשואה מעל 10% " xfId="3418"/>
    <cellStyle name="4_משקל בתא100 2_פירוט אגח תשואה מעל 10% _דיווחים נוספים" xfId="3419"/>
    <cellStyle name="4_משקל בתא100 2_פירוט אגח תשואה מעל 10% _דיווחים נוספים_1" xfId="3420"/>
    <cellStyle name="4_משקל בתא100 2_פירוט אגח תשואה מעל 10% _דיווחים נוספים_פירוט אגח תשואה מעל 10% " xfId="3421"/>
    <cellStyle name="4_משקל בתא100 2_פירוט אגח תשואה מעל 10% _פירוט אגח תשואה מעל 10% " xfId="3422"/>
    <cellStyle name="4_משקל בתא100 3" xfId="3423"/>
    <cellStyle name="4_משקל בתא100 3_דיווחים נוספים" xfId="3424"/>
    <cellStyle name="4_משקל בתא100 3_דיווחים נוספים_1" xfId="3425"/>
    <cellStyle name="4_משקל בתא100 3_דיווחים נוספים_פירוט אגח תשואה מעל 10% " xfId="3426"/>
    <cellStyle name="4_משקל בתא100 3_פירוט אגח תשואה מעל 10% " xfId="3427"/>
    <cellStyle name="4_משקל בתא100_4.4." xfId="3428"/>
    <cellStyle name="4_משקל בתא100_4.4. 2" xfId="3429"/>
    <cellStyle name="4_משקל בתא100_4.4. 2_דיווחים נוספים" xfId="3430"/>
    <cellStyle name="4_משקל בתא100_4.4. 2_דיווחים נוספים_1" xfId="3431"/>
    <cellStyle name="4_משקל בתא100_4.4. 2_דיווחים נוספים_פירוט אגח תשואה מעל 10% " xfId="3432"/>
    <cellStyle name="4_משקל בתא100_4.4. 2_פירוט אגח תשואה מעל 10% " xfId="3433"/>
    <cellStyle name="4_משקל בתא100_4.4._דיווחים נוספים" xfId="3434"/>
    <cellStyle name="4_משקל בתא100_4.4._פירוט אגח תשואה מעל 10% " xfId="3435"/>
    <cellStyle name="4_משקל בתא100_דיווחים נוספים" xfId="3436"/>
    <cellStyle name="4_משקל בתא100_דיווחים נוספים 2" xfId="3437"/>
    <cellStyle name="4_משקל בתא100_דיווחים נוספים 2_דיווחים נוספים" xfId="3438"/>
    <cellStyle name="4_משקל בתא100_דיווחים נוספים 2_דיווחים נוספים_1" xfId="3439"/>
    <cellStyle name="4_משקל בתא100_דיווחים נוספים 2_דיווחים נוספים_פירוט אגח תשואה מעל 10% " xfId="3440"/>
    <cellStyle name="4_משקל בתא100_דיווחים נוספים 2_פירוט אגח תשואה מעל 10% " xfId="3441"/>
    <cellStyle name="4_משקל בתא100_דיווחים נוספים_1" xfId="3442"/>
    <cellStyle name="4_משקל בתא100_דיווחים נוספים_1 2" xfId="3443"/>
    <cellStyle name="4_משקל בתא100_דיווחים נוספים_1 2_דיווחים נוספים" xfId="3444"/>
    <cellStyle name="4_משקל בתא100_דיווחים נוספים_1 2_דיווחים נוספים_1" xfId="3445"/>
    <cellStyle name="4_משקל בתא100_דיווחים נוספים_1 2_דיווחים נוספים_פירוט אגח תשואה מעל 10% " xfId="3446"/>
    <cellStyle name="4_משקל בתא100_דיווחים נוספים_1 2_פירוט אגח תשואה מעל 10% " xfId="3447"/>
    <cellStyle name="4_משקל בתא100_דיווחים נוספים_1_4.4." xfId="3448"/>
    <cellStyle name="4_משקל בתא100_דיווחים נוספים_1_4.4. 2" xfId="3449"/>
    <cellStyle name="4_משקל בתא100_דיווחים נוספים_1_4.4. 2_דיווחים נוספים" xfId="3450"/>
    <cellStyle name="4_משקל בתא100_דיווחים נוספים_1_4.4. 2_דיווחים נוספים_1" xfId="3451"/>
    <cellStyle name="4_משקל בתא100_דיווחים נוספים_1_4.4. 2_דיווחים נוספים_פירוט אגח תשואה מעל 10% " xfId="3452"/>
    <cellStyle name="4_משקל בתא100_דיווחים נוספים_1_4.4. 2_פירוט אגח תשואה מעל 10% " xfId="3453"/>
    <cellStyle name="4_משקל בתא100_דיווחים נוספים_1_4.4._דיווחים נוספים" xfId="3454"/>
    <cellStyle name="4_משקל בתא100_דיווחים נוספים_1_4.4._פירוט אגח תשואה מעל 10% " xfId="3455"/>
    <cellStyle name="4_משקל בתא100_דיווחים נוספים_1_דיווחים נוספים" xfId="3456"/>
    <cellStyle name="4_משקל בתא100_דיווחים נוספים_1_דיווחים נוספים 2" xfId="3457"/>
    <cellStyle name="4_משקל בתא100_דיווחים נוספים_1_דיווחים נוספים 2_דיווחים נוספים" xfId="3458"/>
    <cellStyle name="4_משקל בתא100_דיווחים נוספים_1_דיווחים נוספים 2_דיווחים נוספים_1" xfId="3459"/>
    <cellStyle name="4_משקל בתא100_דיווחים נוספים_1_דיווחים נוספים 2_דיווחים נוספים_פירוט אגח תשואה מעל 10% " xfId="3460"/>
    <cellStyle name="4_משקל בתא100_דיווחים נוספים_1_דיווחים נוספים 2_פירוט אגח תשואה מעל 10% " xfId="3461"/>
    <cellStyle name="4_משקל בתא100_דיווחים נוספים_1_דיווחים נוספים_1" xfId="3462"/>
    <cellStyle name="4_משקל בתא100_דיווחים נוספים_1_דיווחים נוספים_4.4." xfId="3463"/>
    <cellStyle name="4_משקל בתא100_דיווחים נוספים_1_דיווחים נוספים_4.4. 2" xfId="3464"/>
    <cellStyle name="4_משקל בתא100_דיווחים נוספים_1_דיווחים נוספים_4.4. 2_דיווחים נוספים" xfId="3465"/>
    <cellStyle name="4_משקל בתא100_דיווחים נוספים_1_דיווחים נוספים_4.4. 2_דיווחים נוספים_1" xfId="3466"/>
    <cellStyle name="4_משקל בתא100_דיווחים נוספים_1_דיווחים נוספים_4.4. 2_דיווחים נוספים_פירוט אגח תשואה מעל 10% " xfId="3467"/>
    <cellStyle name="4_משקל בתא100_דיווחים נוספים_1_דיווחים נוספים_4.4. 2_פירוט אגח תשואה מעל 10% " xfId="3468"/>
    <cellStyle name="4_משקל בתא100_דיווחים נוספים_1_דיווחים נוספים_4.4._דיווחים נוספים" xfId="3469"/>
    <cellStyle name="4_משקל בתא100_דיווחים נוספים_1_דיווחים נוספים_4.4._פירוט אגח תשואה מעל 10% " xfId="3470"/>
    <cellStyle name="4_משקל בתא100_דיווחים נוספים_1_דיווחים נוספים_דיווחים נוספים" xfId="3471"/>
    <cellStyle name="4_משקל בתא100_דיווחים נוספים_1_דיווחים נוספים_פירוט אגח תשואה מעל 10% " xfId="3472"/>
    <cellStyle name="4_משקל בתא100_דיווחים נוספים_1_פירוט אגח תשואה מעל 10% " xfId="3473"/>
    <cellStyle name="4_משקל בתא100_דיווחים נוספים_2" xfId="3474"/>
    <cellStyle name="4_משקל בתא100_דיווחים נוספים_2 2" xfId="3475"/>
    <cellStyle name="4_משקל בתא100_דיווחים נוספים_2 2_דיווחים נוספים" xfId="3476"/>
    <cellStyle name="4_משקל בתא100_דיווחים נוספים_2 2_דיווחים נוספים_1" xfId="3477"/>
    <cellStyle name="4_משקל בתא100_דיווחים נוספים_2 2_דיווחים נוספים_פירוט אגח תשואה מעל 10% " xfId="3478"/>
    <cellStyle name="4_משקל בתא100_דיווחים נוספים_2 2_פירוט אגח תשואה מעל 10% " xfId="3479"/>
    <cellStyle name="4_משקל בתא100_דיווחים נוספים_2_4.4." xfId="3480"/>
    <cellStyle name="4_משקל בתא100_דיווחים נוספים_2_4.4. 2" xfId="3481"/>
    <cellStyle name="4_משקל בתא100_דיווחים נוספים_2_4.4. 2_דיווחים נוספים" xfId="3482"/>
    <cellStyle name="4_משקל בתא100_דיווחים נוספים_2_4.4. 2_דיווחים נוספים_1" xfId="3483"/>
    <cellStyle name="4_משקל בתא100_דיווחים נוספים_2_4.4. 2_דיווחים נוספים_פירוט אגח תשואה מעל 10% " xfId="3484"/>
    <cellStyle name="4_משקל בתא100_דיווחים נוספים_2_4.4. 2_פירוט אגח תשואה מעל 10% " xfId="3485"/>
    <cellStyle name="4_משקל בתא100_דיווחים נוספים_2_4.4._דיווחים נוספים" xfId="3486"/>
    <cellStyle name="4_משקל בתא100_דיווחים נוספים_2_4.4._פירוט אגח תשואה מעל 10% " xfId="3487"/>
    <cellStyle name="4_משקל בתא100_דיווחים נוספים_2_דיווחים נוספים" xfId="3488"/>
    <cellStyle name="4_משקל בתא100_דיווחים נוספים_2_פירוט אגח תשואה מעל 10% " xfId="3489"/>
    <cellStyle name="4_משקל בתא100_דיווחים נוספים_3" xfId="3490"/>
    <cellStyle name="4_משקל בתא100_דיווחים נוספים_4.4." xfId="3491"/>
    <cellStyle name="4_משקל בתא100_דיווחים נוספים_4.4. 2" xfId="3492"/>
    <cellStyle name="4_משקל בתא100_דיווחים נוספים_4.4. 2_דיווחים נוספים" xfId="3493"/>
    <cellStyle name="4_משקל בתא100_דיווחים נוספים_4.4. 2_דיווחים נוספים_1" xfId="3494"/>
    <cellStyle name="4_משקל בתא100_דיווחים נוספים_4.4. 2_דיווחים נוספים_פירוט אגח תשואה מעל 10% " xfId="3495"/>
    <cellStyle name="4_משקל בתא100_דיווחים נוספים_4.4. 2_פירוט אגח תשואה מעל 10% " xfId="3496"/>
    <cellStyle name="4_משקל בתא100_דיווחים נוספים_4.4._דיווחים נוספים" xfId="3497"/>
    <cellStyle name="4_משקל בתא100_דיווחים נוספים_4.4._פירוט אגח תשואה מעל 10% " xfId="3498"/>
    <cellStyle name="4_משקל בתא100_דיווחים נוספים_דיווחים נוספים" xfId="3499"/>
    <cellStyle name="4_משקל בתא100_דיווחים נוספים_דיווחים נוספים 2" xfId="3500"/>
    <cellStyle name="4_משקל בתא100_דיווחים נוספים_דיווחים נוספים 2_דיווחים נוספים" xfId="3501"/>
    <cellStyle name="4_משקל בתא100_דיווחים נוספים_דיווחים נוספים 2_דיווחים נוספים_1" xfId="3502"/>
    <cellStyle name="4_משקל בתא100_דיווחים נוספים_דיווחים נוספים 2_דיווחים נוספים_פירוט אגח תשואה מעל 10% " xfId="3503"/>
    <cellStyle name="4_משקל בתא100_דיווחים נוספים_דיווחים נוספים 2_פירוט אגח תשואה מעל 10% " xfId="3504"/>
    <cellStyle name="4_משקל בתא100_דיווחים נוספים_דיווחים נוספים_1" xfId="3505"/>
    <cellStyle name="4_משקל בתא100_דיווחים נוספים_דיווחים נוספים_4.4." xfId="3506"/>
    <cellStyle name="4_משקל בתא100_דיווחים נוספים_דיווחים נוספים_4.4. 2" xfId="3507"/>
    <cellStyle name="4_משקל בתא100_דיווחים נוספים_דיווחים נוספים_4.4. 2_דיווחים נוספים" xfId="3508"/>
    <cellStyle name="4_משקל בתא100_דיווחים נוספים_דיווחים נוספים_4.4. 2_דיווחים נוספים_1" xfId="3509"/>
    <cellStyle name="4_משקל בתא100_דיווחים נוספים_דיווחים נוספים_4.4. 2_דיווחים נוספים_פירוט אגח תשואה מעל 10% " xfId="3510"/>
    <cellStyle name="4_משקל בתא100_דיווחים נוספים_דיווחים נוספים_4.4. 2_פירוט אגח תשואה מעל 10% " xfId="3511"/>
    <cellStyle name="4_משקל בתא100_דיווחים נוספים_דיווחים נוספים_4.4._דיווחים נוספים" xfId="3512"/>
    <cellStyle name="4_משקל בתא100_דיווחים נוספים_דיווחים נוספים_4.4._פירוט אגח תשואה מעל 10% " xfId="3513"/>
    <cellStyle name="4_משקל בתא100_דיווחים נוספים_דיווחים נוספים_דיווחים נוספים" xfId="3514"/>
    <cellStyle name="4_משקל בתא100_דיווחים נוספים_דיווחים נוספים_פירוט אגח תשואה מעל 10% " xfId="3515"/>
    <cellStyle name="4_משקל בתא100_דיווחים נוספים_פירוט אגח תשואה מעל 10% " xfId="3516"/>
    <cellStyle name="4_משקל בתא100_הערות" xfId="3517"/>
    <cellStyle name="4_משקל בתא100_הערות 2" xfId="3518"/>
    <cellStyle name="4_משקל בתא100_הערות 2_דיווחים נוספים" xfId="3519"/>
    <cellStyle name="4_משקל בתא100_הערות 2_דיווחים נוספים_1" xfId="3520"/>
    <cellStyle name="4_משקל בתא100_הערות 2_דיווחים נוספים_פירוט אגח תשואה מעל 10% " xfId="3521"/>
    <cellStyle name="4_משקל בתא100_הערות 2_פירוט אגח תשואה מעל 10% " xfId="3522"/>
    <cellStyle name="4_משקל בתא100_הערות_4.4." xfId="3523"/>
    <cellStyle name="4_משקל בתא100_הערות_4.4. 2" xfId="3524"/>
    <cellStyle name="4_משקל בתא100_הערות_4.4. 2_דיווחים נוספים" xfId="3525"/>
    <cellStyle name="4_משקל בתא100_הערות_4.4. 2_דיווחים נוספים_1" xfId="3526"/>
    <cellStyle name="4_משקל בתא100_הערות_4.4. 2_דיווחים נוספים_פירוט אגח תשואה מעל 10% " xfId="3527"/>
    <cellStyle name="4_משקל בתא100_הערות_4.4. 2_פירוט אגח תשואה מעל 10% " xfId="3528"/>
    <cellStyle name="4_משקל בתא100_הערות_4.4._דיווחים נוספים" xfId="3529"/>
    <cellStyle name="4_משקל בתא100_הערות_4.4._פירוט אגח תשואה מעל 10% " xfId="3530"/>
    <cellStyle name="4_משקל בתא100_הערות_דיווחים נוספים" xfId="3531"/>
    <cellStyle name="4_משקל בתא100_הערות_דיווחים נוספים_1" xfId="3532"/>
    <cellStyle name="4_משקל בתא100_הערות_דיווחים נוספים_פירוט אגח תשואה מעל 10% " xfId="3533"/>
    <cellStyle name="4_משקל בתא100_הערות_פירוט אגח תשואה מעל 10% " xfId="3534"/>
    <cellStyle name="4_משקל בתא100_יתרת מסגרות אשראי לניצול " xfId="3535"/>
    <cellStyle name="4_משקל בתא100_יתרת מסגרות אשראי לניצול  2" xfId="3536"/>
    <cellStyle name="4_משקל בתא100_יתרת מסגרות אשראי לניצול  2_דיווחים נוספים" xfId="3537"/>
    <cellStyle name="4_משקל בתא100_יתרת מסגרות אשראי לניצול  2_דיווחים נוספים_1" xfId="3538"/>
    <cellStyle name="4_משקל בתא100_יתרת מסגרות אשראי לניצול  2_דיווחים נוספים_פירוט אגח תשואה מעל 10% " xfId="3539"/>
    <cellStyle name="4_משקל בתא100_יתרת מסגרות אשראי לניצול  2_פירוט אגח תשואה מעל 10% " xfId="3540"/>
    <cellStyle name="4_משקל בתא100_יתרת מסגרות אשראי לניצול _4.4." xfId="3541"/>
    <cellStyle name="4_משקל בתא100_יתרת מסגרות אשראי לניצול _4.4. 2" xfId="3542"/>
    <cellStyle name="4_משקל בתא100_יתרת מסגרות אשראי לניצול _4.4. 2_דיווחים נוספים" xfId="3543"/>
    <cellStyle name="4_משקל בתא100_יתרת מסגרות אשראי לניצול _4.4. 2_דיווחים נוספים_1" xfId="3544"/>
    <cellStyle name="4_משקל בתא100_יתרת מסגרות אשראי לניצול _4.4. 2_דיווחים נוספים_פירוט אגח תשואה מעל 10% " xfId="3545"/>
    <cellStyle name="4_משקל בתא100_יתרת מסגרות אשראי לניצול _4.4. 2_פירוט אגח תשואה מעל 10% " xfId="3546"/>
    <cellStyle name="4_משקל בתא100_יתרת מסגרות אשראי לניצול _4.4._דיווחים נוספים" xfId="3547"/>
    <cellStyle name="4_משקל בתא100_יתרת מסגרות אשראי לניצול _4.4._פירוט אגח תשואה מעל 10% " xfId="3548"/>
    <cellStyle name="4_משקל בתא100_יתרת מסגרות אשראי לניצול _דיווחים נוספים" xfId="3549"/>
    <cellStyle name="4_משקל בתא100_יתרת מסגרות אשראי לניצול _דיווחים נוספים_1" xfId="3550"/>
    <cellStyle name="4_משקל בתא100_יתרת מסגרות אשראי לניצול _דיווחים נוספים_פירוט אגח תשואה מעל 10% " xfId="3551"/>
    <cellStyle name="4_משקל בתא100_יתרת מסגרות אשראי לניצול _פירוט אגח תשואה מעל 10% " xfId="3552"/>
    <cellStyle name="4_משקל בתא100_עסקאות שאושרו וטרם בוצעו  " xfId="3553"/>
    <cellStyle name="4_משקל בתא100_עסקאות שאושרו וטרם בוצעו   2" xfId="3554"/>
    <cellStyle name="4_משקל בתא100_עסקאות שאושרו וטרם בוצעו   2_דיווחים נוספים" xfId="3555"/>
    <cellStyle name="4_משקל בתא100_עסקאות שאושרו וטרם בוצעו   2_דיווחים נוספים_1" xfId="3556"/>
    <cellStyle name="4_משקל בתא100_עסקאות שאושרו וטרם בוצעו   2_דיווחים נוספים_פירוט אגח תשואה מעל 10% " xfId="3557"/>
    <cellStyle name="4_משקל בתא100_עסקאות שאושרו וטרם בוצעו   2_פירוט אגח תשואה מעל 10% " xfId="3558"/>
    <cellStyle name="4_משקל בתא100_עסקאות שאושרו וטרם בוצעו  _1" xfId="3559"/>
    <cellStyle name="4_משקל בתא100_עסקאות שאושרו וטרם בוצעו  _1 2" xfId="3560"/>
    <cellStyle name="4_משקל בתא100_עסקאות שאושרו וטרם בוצעו  _1 2_דיווחים נוספים" xfId="3561"/>
    <cellStyle name="4_משקל בתא100_עסקאות שאושרו וטרם בוצעו  _1 2_דיווחים נוספים_1" xfId="3562"/>
    <cellStyle name="4_משקל בתא100_עסקאות שאושרו וטרם בוצעו  _1 2_דיווחים נוספים_פירוט אגח תשואה מעל 10% " xfId="3563"/>
    <cellStyle name="4_משקל בתא100_עסקאות שאושרו וטרם בוצעו  _1 2_פירוט אגח תשואה מעל 10% " xfId="3564"/>
    <cellStyle name="4_משקל בתא100_עסקאות שאושרו וטרם בוצעו  _1_דיווחים נוספים" xfId="3565"/>
    <cellStyle name="4_משקל בתא100_עסקאות שאושרו וטרם בוצעו  _1_פירוט אגח תשואה מעל 10% " xfId="3566"/>
    <cellStyle name="4_משקל בתא100_עסקאות שאושרו וטרם בוצעו  _4.4." xfId="3567"/>
    <cellStyle name="4_משקל בתא100_עסקאות שאושרו וטרם בוצעו  _4.4. 2" xfId="3568"/>
    <cellStyle name="4_משקל בתא100_עסקאות שאושרו וטרם בוצעו  _4.4. 2_דיווחים נוספים" xfId="3569"/>
    <cellStyle name="4_משקל בתא100_עסקאות שאושרו וטרם בוצעו  _4.4. 2_דיווחים נוספים_1" xfId="3570"/>
    <cellStyle name="4_משקל בתא100_עסקאות שאושרו וטרם בוצעו  _4.4. 2_דיווחים נוספים_פירוט אגח תשואה מעל 10% " xfId="3571"/>
    <cellStyle name="4_משקל בתא100_עסקאות שאושרו וטרם בוצעו  _4.4. 2_פירוט אגח תשואה מעל 10% " xfId="3572"/>
    <cellStyle name="4_משקל בתא100_עסקאות שאושרו וטרם בוצעו  _4.4._דיווחים נוספים" xfId="3573"/>
    <cellStyle name="4_משקל בתא100_עסקאות שאושרו וטרם בוצעו  _4.4._פירוט אגח תשואה מעל 10% " xfId="3574"/>
    <cellStyle name="4_משקל בתא100_עסקאות שאושרו וטרם בוצעו  _דיווחים נוספים" xfId="3575"/>
    <cellStyle name="4_משקל בתא100_עסקאות שאושרו וטרם בוצעו  _דיווחים נוספים_1" xfId="3576"/>
    <cellStyle name="4_משקל בתא100_עסקאות שאושרו וטרם בוצעו  _דיווחים נוספים_פירוט אגח תשואה מעל 10% " xfId="3577"/>
    <cellStyle name="4_משקל בתא100_עסקאות שאושרו וטרם בוצעו  _פירוט אגח תשואה מעל 10% " xfId="3578"/>
    <cellStyle name="4_משקל בתא100_פירוט אגח תשואה מעל 10% " xfId="3579"/>
    <cellStyle name="4_משקל בתא100_פירוט אגח תשואה מעל 10%  2" xfId="3580"/>
    <cellStyle name="4_משקל בתא100_פירוט אגח תשואה מעל 10%  2_דיווחים נוספים" xfId="3581"/>
    <cellStyle name="4_משקל בתא100_פירוט אגח תשואה מעל 10%  2_דיווחים נוספים_1" xfId="3582"/>
    <cellStyle name="4_משקל בתא100_פירוט אגח תשואה מעל 10%  2_דיווחים נוספים_פירוט אגח תשואה מעל 10% " xfId="3583"/>
    <cellStyle name="4_משקל בתא100_פירוט אגח תשואה מעל 10%  2_פירוט אגח תשואה מעל 10% " xfId="3584"/>
    <cellStyle name="4_משקל בתא100_פירוט אגח תשואה מעל 10% _1" xfId="3585"/>
    <cellStyle name="4_משקל בתא100_פירוט אגח תשואה מעל 10% _4.4." xfId="3586"/>
    <cellStyle name="4_משקל בתא100_פירוט אגח תשואה מעל 10% _4.4. 2" xfId="3587"/>
    <cellStyle name="4_משקל בתא100_פירוט אגח תשואה מעל 10% _4.4. 2_דיווחים נוספים" xfId="3588"/>
    <cellStyle name="4_משקל בתא100_פירוט אגח תשואה מעל 10% _4.4. 2_דיווחים נוספים_1" xfId="3589"/>
    <cellStyle name="4_משקל בתא100_פירוט אגח תשואה מעל 10% _4.4. 2_דיווחים נוספים_פירוט אגח תשואה מעל 10% " xfId="3590"/>
    <cellStyle name="4_משקל בתא100_פירוט אגח תשואה מעל 10% _4.4. 2_פירוט אגח תשואה מעל 10% " xfId="3591"/>
    <cellStyle name="4_משקל בתא100_פירוט אגח תשואה מעל 10% _4.4._דיווחים נוספים" xfId="3592"/>
    <cellStyle name="4_משקל בתא100_פירוט אגח תשואה מעל 10% _4.4._פירוט אגח תשואה מעל 10% " xfId="3593"/>
    <cellStyle name="4_משקל בתא100_פירוט אגח תשואה מעל 10% _דיווחים נוספים" xfId="3594"/>
    <cellStyle name="4_משקל בתא100_פירוט אגח תשואה מעל 10% _דיווחים נוספים_1" xfId="3595"/>
    <cellStyle name="4_משקל בתא100_פירוט אגח תשואה מעל 10% _דיווחים נוספים_פירוט אגח תשואה מעל 10% " xfId="3596"/>
    <cellStyle name="4_משקל בתא100_פירוט אגח תשואה מעל 10% _פירוט אגח תשואה מעל 10% " xfId="3597"/>
    <cellStyle name="4_עסקאות שאושרו וטרם בוצעו  " xfId="3598"/>
    <cellStyle name="4_עסקאות שאושרו וטרם בוצעו   2" xfId="3599"/>
    <cellStyle name="4_עסקאות שאושרו וטרם בוצעו   2_דיווחים נוספים" xfId="3600"/>
    <cellStyle name="4_עסקאות שאושרו וטרם בוצעו   2_דיווחים נוספים_1" xfId="3601"/>
    <cellStyle name="4_עסקאות שאושרו וטרם בוצעו   2_דיווחים נוספים_פירוט אגח תשואה מעל 10% " xfId="3602"/>
    <cellStyle name="4_עסקאות שאושרו וטרם בוצעו   2_פירוט אגח תשואה מעל 10% " xfId="3603"/>
    <cellStyle name="4_עסקאות שאושרו וטרם בוצעו  _1" xfId="3604"/>
    <cellStyle name="4_עסקאות שאושרו וטרם בוצעו  _1 2" xfId="3605"/>
    <cellStyle name="4_עסקאות שאושרו וטרם בוצעו  _1 2_דיווחים נוספים" xfId="3606"/>
    <cellStyle name="4_עסקאות שאושרו וטרם בוצעו  _1 2_דיווחים נוספים_1" xfId="3607"/>
    <cellStyle name="4_עסקאות שאושרו וטרם בוצעו  _1 2_דיווחים נוספים_פירוט אגח תשואה מעל 10% " xfId="3608"/>
    <cellStyle name="4_עסקאות שאושרו וטרם בוצעו  _1 2_פירוט אגח תשואה מעל 10% " xfId="3609"/>
    <cellStyle name="4_עסקאות שאושרו וטרם בוצעו  _1_דיווחים נוספים" xfId="3610"/>
    <cellStyle name="4_עסקאות שאושרו וטרם בוצעו  _1_פירוט אגח תשואה מעל 10% " xfId="3611"/>
    <cellStyle name="4_עסקאות שאושרו וטרם בוצעו  _4.4." xfId="3612"/>
    <cellStyle name="4_עסקאות שאושרו וטרם בוצעו  _4.4. 2" xfId="3613"/>
    <cellStyle name="4_עסקאות שאושרו וטרם בוצעו  _4.4. 2_דיווחים נוספים" xfId="3614"/>
    <cellStyle name="4_עסקאות שאושרו וטרם בוצעו  _4.4. 2_דיווחים נוספים_1" xfId="3615"/>
    <cellStyle name="4_עסקאות שאושרו וטרם בוצעו  _4.4. 2_דיווחים נוספים_פירוט אגח תשואה מעל 10% " xfId="3616"/>
    <cellStyle name="4_עסקאות שאושרו וטרם בוצעו  _4.4. 2_פירוט אגח תשואה מעל 10% " xfId="3617"/>
    <cellStyle name="4_עסקאות שאושרו וטרם בוצעו  _4.4._דיווחים נוספים" xfId="3618"/>
    <cellStyle name="4_עסקאות שאושרו וטרם בוצעו  _4.4._פירוט אגח תשואה מעל 10% " xfId="3619"/>
    <cellStyle name="4_עסקאות שאושרו וטרם בוצעו  _דיווחים נוספים" xfId="3620"/>
    <cellStyle name="4_עסקאות שאושרו וטרם בוצעו  _דיווחים נוספים_1" xfId="3621"/>
    <cellStyle name="4_עסקאות שאושרו וטרם בוצעו  _דיווחים נוספים_פירוט אגח תשואה מעל 10% " xfId="3622"/>
    <cellStyle name="4_עסקאות שאושרו וטרם בוצעו  _פירוט אגח תשואה מעל 10% " xfId="3623"/>
    <cellStyle name="4_פירוט אגח תשואה מעל 10% " xfId="3624"/>
    <cellStyle name="4_פירוט אגח תשואה מעל 10%  2" xfId="3625"/>
    <cellStyle name="4_פירוט אגח תשואה מעל 10%  2_דיווחים נוספים" xfId="3626"/>
    <cellStyle name="4_פירוט אגח תשואה מעל 10%  2_דיווחים נוספים_1" xfId="3627"/>
    <cellStyle name="4_פירוט אגח תשואה מעל 10%  2_דיווחים נוספים_פירוט אגח תשואה מעל 10% " xfId="3628"/>
    <cellStyle name="4_פירוט אגח תשואה מעל 10%  2_פירוט אגח תשואה מעל 10% " xfId="3629"/>
    <cellStyle name="4_פירוט אגח תשואה מעל 10% _1" xfId="3630"/>
    <cellStyle name="4_פירוט אגח תשואה מעל 10% _4.4." xfId="3631"/>
    <cellStyle name="4_פירוט אגח תשואה מעל 10% _4.4. 2" xfId="3632"/>
    <cellStyle name="4_פירוט אגח תשואה מעל 10% _4.4. 2_דיווחים נוספים" xfId="3633"/>
    <cellStyle name="4_פירוט אגח תשואה מעל 10% _4.4. 2_דיווחים נוספים_1" xfId="3634"/>
    <cellStyle name="4_פירוט אגח תשואה מעל 10% _4.4. 2_דיווחים נוספים_פירוט אגח תשואה מעל 10% " xfId="3635"/>
    <cellStyle name="4_פירוט אגח תשואה מעל 10% _4.4. 2_פירוט אגח תשואה מעל 10% " xfId="3636"/>
    <cellStyle name="4_פירוט אגח תשואה מעל 10% _4.4._דיווחים נוספים" xfId="3637"/>
    <cellStyle name="4_פירוט אגח תשואה מעל 10% _4.4._פירוט אגח תשואה מעל 10% " xfId="3638"/>
    <cellStyle name="4_פירוט אגח תשואה מעל 10% _דיווחים נוספים" xfId="3639"/>
    <cellStyle name="4_פירוט אגח תשואה מעל 10% _דיווחים נוספים_1" xfId="3640"/>
    <cellStyle name="4_פירוט אגח תשואה מעל 10% _דיווחים נוספים_פירוט אגח תשואה מעל 10% " xfId="3641"/>
    <cellStyle name="4_פירוט אגח תשואה מעל 10% _פירוט אגח תשואה מעל 10% " xfId="3642"/>
    <cellStyle name="40% - Accent1" xfId="3643"/>
    <cellStyle name="40% - Accent1 2" xfId="16822"/>
    <cellStyle name="40% - Accent2" xfId="3644"/>
    <cellStyle name="40% - Accent2 2" xfId="16823"/>
    <cellStyle name="40% - Accent3" xfId="3645"/>
    <cellStyle name="40% - Accent3 2" xfId="16824"/>
    <cellStyle name="40% - Accent4" xfId="3646"/>
    <cellStyle name="40% - Accent4 2" xfId="16825"/>
    <cellStyle name="40% - Accent5" xfId="3647"/>
    <cellStyle name="40% - Accent5 2" xfId="16826"/>
    <cellStyle name="40% - Accent6" xfId="3648"/>
    <cellStyle name="40% - Accent6 2" xfId="16827"/>
    <cellStyle name="40% - הדגשה1" xfId="16791" builtinId="31" customBuiltin="1"/>
    <cellStyle name="40% - הדגשה1 2" xfId="3649"/>
    <cellStyle name="40% - הדגשה1 2 2" xfId="3650"/>
    <cellStyle name="40% - הדגשה1 2 2 2" xfId="14676"/>
    <cellStyle name="40% - הדגשה1 2 2_15" xfId="16696"/>
    <cellStyle name="40% - הדגשה1 2 3" xfId="3651"/>
    <cellStyle name="40% - הדגשה1 2 3 2" xfId="14677"/>
    <cellStyle name="40% - הדגשה1 2 3_15" xfId="16697"/>
    <cellStyle name="40% - הדגשה1 2 4" xfId="3652"/>
    <cellStyle name="40% - הדגשה1 2 5" xfId="16932"/>
    <cellStyle name="40% - הדגשה1 2 6" xfId="16959"/>
    <cellStyle name="40% - הדגשה1 2_15" xfId="16695"/>
    <cellStyle name="40% - הדגשה1 3" xfId="3653"/>
    <cellStyle name="40% - הדגשה1 3 2" xfId="14678"/>
    <cellStyle name="40% - הדגשה1 3_15" xfId="16698"/>
    <cellStyle name="40% - הדגשה1 4" xfId="3654"/>
    <cellStyle name="40% - הדגשה1 4 2" xfId="14679"/>
    <cellStyle name="40% - הדגשה1 4_15" xfId="16699"/>
    <cellStyle name="40% - הדגשה1 5" xfId="3655"/>
    <cellStyle name="40% - הדגשה1 6" xfId="3656"/>
    <cellStyle name="40% - הדגשה1 7" xfId="3657"/>
    <cellStyle name="40% - הדגשה2" xfId="16795" builtinId="35" customBuiltin="1"/>
    <cellStyle name="40% - הדגשה2 2" xfId="3658"/>
    <cellStyle name="40% - הדגשה2 2 2" xfId="3659"/>
    <cellStyle name="40% - הדגשה2 2 2 2" xfId="14680"/>
    <cellStyle name="40% - הדגשה2 2 2_15" xfId="16701"/>
    <cellStyle name="40% - הדגשה2 2 3" xfId="3660"/>
    <cellStyle name="40% - הדגשה2 2 3 2" xfId="14681"/>
    <cellStyle name="40% - הדגשה2 2 3_15" xfId="16702"/>
    <cellStyle name="40% - הדגשה2 2 4" xfId="3661"/>
    <cellStyle name="40% - הדגשה2 2 5" xfId="16933"/>
    <cellStyle name="40% - הדגשה2 2 6" xfId="16960"/>
    <cellStyle name="40% - הדגשה2 2_15" xfId="16700"/>
    <cellStyle name="40% - הדגשה2 3" xfId="3662"/>
    <cellStyle name="40% - הדגשה2 3 2" xfId="14682"/>
    <cellStyle name="40% - הדגשה2 3_15" xfId="16703"/>
    <cellStyle name="40% - הדגשה2 4" xfId="3663"/>
    <cellStyle name="40% - הדגשה2 4 2" xfId="14683"/>
    <cellStyle name="40% - הדגשה2 4_15" xfId="16704"/>
    <cellStyle name="40% - הדגשה2 5" xfId="3664"/>
    <cellStyle name="40% - הדגשה2 6" xfId="3665"/>
    <cellStyle name="40% - הדגשה2 7" xfId="3666"/>
    <cellStyle name="40% - הדגשה3" xfId="16799" builtinId="39" customBuiltin="1"/>
    <cellStyle name="40% - הדגשה3 2" xfId="3667"/>
    <cellStyle name="40% - הדגשה3 2 2" xfId="3668"/>
    <cellStyle name="40% - הדגשה3 2 2 2" xfId="14684"/>
    <cellStyle name="40% - הדגשה3 2 2_15" xfId="16706"/>
    <cellStyle name="40% - הדגשה3 2 3" xfId="3669"/>
    <cellStyle name="40% - הדגשה3 2 3 2" xfId="14685"/>
    <cellStyle name="40% - הדגשה3 2 3_15" xfId="16707"/>
    <cellStyle name="40% - הדגשה3 2 4" xfId="3670"/>
    <cellStyle name="40% - הדגשה3 2 5" xfId="16934"/>
    <cellStyle name="40% - הדגשה3 2 6" xfId="16961"/>
    <cellStyle name="40% - הדגשה3 2_15" xfId="16705"/>
    <cellStyle name="40% - הדגשה3 3" xfId="3671"/>
    <cellStyle name="40% - הדגשה3 3 2" xfId="14686"/>
    <cellStyle name="40% - הדגשה3 3_15" xfId="16708"/>
    <cellStyle name="40% - הדגשה3 4" xfId="3672"/>
    <cellStyle name="40% - הדגשה3 4 2" xfId="14687"/>
    <cellStyle name="40% - הדגשה3 4_15" xfId="16709"/>
    <cellStyle name="40% - הדגשה3 5" xfId="3673"/>
    <cellStyle name="40% - הדגשה3 6" xfId="3674"/>
    <cellStyle name="40% - הדגשה3 7" xfId="3675"/>
    <cellStyle name="40% - הדגשה4" xfId="16803" builtinId="43" customBuiltin="1"/>
    <cellStyle name="40% - הדגשה4 2" xfId="3676"/>
    <cellStyle name="40% - הדגשה4 2 2" xfId="3677"/>
    <cellStyle name="40% - הדגשה4 2 2 2" xfId="14688"/>
    <cellStyle name="40% - הדגשה4 2 2_15" xfId="16711"/>
    <cellStyle name="40% - הדגשה4 2 3" xfId="3678"/>
    <cellStyle name="40% - הדגשה4 2 3 2" xfId="14689"/>
    <cellStyle name="40% - הדגשה4 2 3_15" xfId="16712"/>
    <cellStyle name="40% - הדגשה4 2 4" xfId="3679"/>
    <cellStyle name="40% - הדגשה4 2 5" xfId="16935"/>
    <cellStyle name="40% - הדגשה4 2 6" xfId="16962"/>
    <cellStyle name="40% - הדגשה4 2_15" xfId="16710"/>
    <cellStyle name="40% - הדגשה4 3" xfId="3680"/>
    <cellStyle name="40% - הדגשה4 3 2" xfId="14690"/>
    <cellStyle name="40% - הדגשה4 3_15" xfId="16713"/>
    <cellStyle name="40% - הדגשה4 4" xfId="3681"/>
    <cellStyle name="40% - הדגשה4 4 2" xfId="14691"/>
    <cellStyle name="40% - הדגשה4 4_15" xfId="16714"/>
    <cellStyle name="40% - הדגשה4 5" xfId="3682"/>
    <cellStyle name="40% - הדגשה4 6" xfId="3683"/>
    <cellStyle name="40% - הדגשה4 7" xfId="3684"/>
    <cellStyle name="40% - הדגשה5" xfId="16807" builtinId="47" customBuiltin="1"/>
    <cellStyle name="40% - הדגשה5 2" xfId="3685"/>
    <cellStyle name="40% - הדגשה5 2 2" xfId="3686"/>
    <cellStyle name="40% - הדגשה5 2 2 2" xfId="14692"/>
    <cellStyle name="40% - הדגשה5 2 2_15" xfId="16716"/>
    <cellStyle name="40% - הדגשה5 2 3" xfId="3687"/>
    <cellStyle name="40% - הדגשה5 2 3 2" xfId="14693"/>
    <cellStyle name="40% - הדגשה5 2 3_15" xfId="16717"/>
    <cellStyle name="40% - הדגשה5 2 4" xfId="3688"/>
    <cellStyle name="40% - הדגשה5 2 5" xfId="16936"/>
    <cellStyle name="40% - הדגשה5 2 6" xfId="16963"/>
    <cellStyle name="40% - הדגשה5 2_15" xfId="16715"/>
    <cellStyle name="40% - הדגשה5 3" xfId="3689"/>
    <cellStyle name="40% - הדגשה5 3 2" xfId="14694"/>
    <cellStyle name="40% - הדגשה5 3_15" xfId="16718"/>
    <cellStyle name="40% - הדגשה5 4" xfId="3690"/>
    <cellStyle name="40% - הדגשה5 4 2" xfId="14695"/>
    <cellStyle name="40% - הדגשה5 4_15" xfId="16719"/>
    <cellStyle name="40% - הדגשה5 5" xfId="3691"/>
    <cellStyle name="40% - הדגשה5 6" xfId="3692"/>
    <cellStyle name="40% - הדגשה5 7" xfId="3693"/>
    <cellStyle name="40% - הדגשה6" xfId="16811" builtinId="51" customBuiltin="1"/>
    <cellStyle name="40% - הדגשה6 2" xfId="3694"/>
    <cellStyle name="40% - הדגשה6 2 2" xfId="3695"/>
    <cellStyle name="40% - הדגשה6 2 2 2" xfId="14696"/>
    <cellStyle name="40% - הדגשה6 2 2_15" xfId="16721"/>
    <cellStyle name="40% - הדגשה6 2 3" xfId="3696"/>
    <cellStyle name="40% - הדגשה6 2 3 2" xfId="14697"/>
    <cellStyle name="40% - הדגשה6 2 3_15" xfId="16722"/>
    <cellStyle name="40% - הדגשה6 2 4" xfId="3697"/>
    <cellStyle name="40% - הדגשה6 2 5" xfId="16937"/>
    <cellStyle name="40% - הדגשה6 2 6" xfId="16964"/>
    <cellStyle name="40% - הדגשה6 2_15" xfId="16720"/>
    <cellStyle name="40% - הדגשה6 3" xfId="3698"/>
    <cellStyle name="40% - הדגשה6 3 2" xfId="14698"/>
    <cellStyle name="40% - הדגשה6 3_15" xfId="16723"/>
    <cellStyle name="40% - הדגשה6 4" xfId="3699"/>
    <cellStyle name="40% - הדגשה6 4 2" xfId="14699"/>
    <cellStyle name="40% - הדגשה6 4_15" xfId="16724"/>
    <cellStyle name="40% - הדגשה6 5" xfId="3700"/>
    <cellStyle name="40% - הדגשה6 6" xfId="3701"/>
    <cellStyle name="40% - הדגשה6 7" xfId="3702"/>
    <cellStyle name="5" xfId="3703"/>
    <cellStyle name="5 2" xfId="3704"/>
    <cellStyle name="5 2 2" xfId="3705"/>
    <cellStyle name="5 2_דיווחים נוספים" xfId="3706"/>
    <cellStyle name="5 3" xfId="3707"/>
    <cellStyle name="5_4.4." xfId="3708"/>
    <cellStyle name="5_4.4. 2" xfId="3709"/>
    <cellStyle name="5_4.4. 2_דיווחים נוספים" xfId="3710"/>
    <cellStyle name="5_4.4. 2_דיווחים נוספים_1" xfId="3711"/>
    <cellStyle name="5_4.4. 2_דיווחים נוספים_פירוט אגח תשואה מעל 10% " xfId="3712"/>
    <cellStyle name="5_4.4. 2_פירוט אגח תשואה מעל 10% " xfId="3713"/>
    <cellStyle name="5_4.4._דיווחים נוספים" xfId="3714"/>
    <cellStyle name="5_4.4._פירוט אגח תשואה מעל 10% " xfId="3715"/>
    <cellStyle name="5_Anafim" xfId="3716"/>
    <cellStyle name="5_Anafim 2" xfId="3717"/>
    <cellStyle name="5_Anafim 2 2" xfId="3718"/>
    <cellStyle name="5_Anafim 2 2_דיווחים נוספים" xfId="3719"/>
    <cellStyle name="5_Anafim 2 2_דיווחים נוספים_1" xfId="3720"/>
    <cellStyle name="5_Anafim 2 2_דיווחים נוספים_פירוט אגח תשואה מעל 10% " xfId="3721"/>
    <cellStyle name="5_Anafim 2 2_פירוט אגח תשואה מעל 10% " xfId="3722"/>
    <cellStyle name="5_Anafim 2_4.4." xfId="3723"/>
    <cellStyle name="5_Anafim 2_4.4. 2" xfId="3724"/>
    <cellStyle name="5_Anafim 2_4.4. 2_דיווחים נוספים" xfId="3725"/>
    <cellStyle name="5_Anafim 2_4.4. 2_דיווחים נוספים_1" xfId="3726"/>
    <cellStyle name="5_Anafim 2_4.4. 2_דיווחים נוספים_פירוט אגח תשואה מעל 10% " xfId="3727"/>
    <cellStyle name="5_Anafim 2_4.4. 2_פירוט אגח תשואה מעל 10% " xfId="3728"/>
    <cellStyle name="5_Anafim 2_4.4._דיווחים נוספים" xfId="3729"/>
    <cellStyle name="5_Anafim 2_4.4._פירוט אגח תשואה מעל 10% " xfId="3730"/>
    <cellStyle name="5_Anafim 2_דיווחים נוספים" xfId="3731"/>
    <cellStyle name="5_Anafim 2_דיווחים נוספים 2" xfId="3732"/>
    <cellStyle name="5_Anafim 2_דיווחים נוספים 2_דיווחים נוספים" xfId="3733"/>
    <cellStyle name="5_Anafim 2_דיווחים נוספים 2_דיווחים נוספים_1" xfId="3734"/>
    <cellStyle name="5_Anafim 2_דיווחים נוספים 2_דיווחים נוספים_פירוט אגח תשואה מעל 10% " xfId="3735"/>
    <cellStyle name="5_Anafim 2_דיווחים נוספים 2_פירוט אגח תשואה מעל 10% " xfId="3736"/>
    <cellStyle name="5_Anafim 2_דיווחים נוספים_1" xfId="3737"/>
    <cellStyle name="5_Anafim 2_דיווחים נוספים_1 2" xfId="3738"/>
    <cellStyle name="5_Anafim 2_דיווחים נוספים_1 2_דיווחים נוספים" xfId="3739"/>
    <cellStyle name="5_Anafim 2_דיווחים נוספים_1 2_דיווחים נוספים_1" xfId="3740"/>
    <cellStyle name="5_Anafim 2_דיווחים נוספים_1 2_דיווחים נוספים_פירוט אגח תשואה מעל 10% " xfId="3741"/>
    <cellStyle name="5_Anafim 2_דיווחים נוספים_1 2_פירוט אגח תשואה מעל 10% " xfId="3742"/>
    <cellStyle name="5_Anafim 2_דיווחים נוספים_1_4.4." xfId="3743"/>
    <cellStyle name="5_Anafim 2_דיווחים נוספים_1_4.4. 2" xfId="3744"/>
    <cellStyle name="5_Anafim 2_דיווחים נוספים_1_4.4. 2_דיווחים נוספים" xfId="3745"/>
    <cellStyle name="5_Anafim 2_דיווחים נוספים_1_4.4. 2_דיווחים נוספים_1" xfId="3746"/>
    <cellStyle name="5_Anafim 2_דיווחים נוספים_1_4.4. 2_דיווחים נוספים_פירוט אגח תשואה מעל 10% " xfId="3747"/>
    <cellStyle name="5_Anafim 2_דיווחים נוספים_1_4.4. 2_פירוט אגח תשואה מעל 10% " xfId="3748"/>
    <cellStyle name="5_Anafim 2_דיווחים נוספים_1_4.4._דיווחים נוספים" xfId="3749"/>
    <cellStyle name="5_Anafim 2_דיווחים נוספים_1_4.4._פירוט אגח תשואה מעל 10% " xfId="3750"/>
    <cellStyle name="5_Anafim 2_דיווחים נוספים_1_דיווחים נוספים" xfId="3751"/>
    <cellStyle name="5_Anafim 2_דיווחים נוספים_1_פירוט אגח תשואה מעל 10% " xfId="3752"/>
    <cellStyle name="5_Anafim 2_דיווחים נוספים_2" xfId="3753"/>
    <cellStyle name="5_Anafim 2_דיווחים נוספים_4.4." xfId="3754"/>
    <cellStyle name="5_Anafim 2_דיווחים נוספים_4.4. 2" xfId="3755"/>
    <cellStyle name="5_Anafim 2_דיווחים נוספים_4.4. 2_דיווחים נוספים" xfId="3756"/>
    <cellStyle name="5_Anafim 2_דיווחים נוספים_4.4. 2_דיווחים נוספים_1" xfId="3757"/>
    <cellStyle name="5_Anafim 2_דיווחים נוספים_4.4. 2_דיווחים נוספים_פירוט אגח תשואה מעל 10% " xfId="3758"/>
    <cellStyle name="5_Anafim 2_דיווחים נוספים_4.4. 2_פירוט אגח תשואה מעל 10% " xfId="3759"/>
    <cellStyle name="5_Anafim 2_דיווחים נוספים_4.4._דיווחים נוספים" xfId="3760"/>
    <cellStyle name="5_Anafim 2_דיווחים נוספים_4.4._פירוט אגח תשואה מעל 10% " xfId="3761"/>
    <cellStyle name="5_Anafim 2_דיווחים נוספים_דיווחים נוספים" xfId="3762"/>
    <cellStyle name="5_Anafim 2_דיווחים נוספים_דיווחים נוספים 2" xfId="3763"/>
    <cellStyle name="5_Anafim 2_דיווחים נוספים_דיווחים נוספים 2_דיווחים נוספים" xfId="3764"/>
    <cellStyle name="5_Anafim 2_דיווחים נוספים_דיווחים נוספים 2_דיווחים נוספים_1" xfId="3765"/>
    <cellStyle name="5_Anafim 2_דיווחים נוספים_דיווחים נוספים 2_דיווחים נוספים_פירוט אגח תשואה מעל 10% " xfId="3766"/>
    <cellStyle name="5_Anafim 2_דיווחים נוספים_דיווחים נוספים 2_פירוט אגח תשואה מעל 10% " xfId="3767"/>
    <cellStyle name="5_Anafim 2_דיווחים נוספים_דיווחים נוספים_1" xfId="3768"/>
    <cellStyle name="5_Anafim 2_דיווחים נוספים_דיווחים נוספים_4.4." xfId="3769"/>
    <cellStyle name="5_Anafim 2_דיווחים נוספים_דיווחים נוספים_4.4. 2" xfId="3770"/>
    <cellStyle name="5_Anafim 2_דיווחים נוספים_דיווחים נוספים_4.4. 2_דיווחים נוספים" xfId="3771"/>
    <cellStyle name="5_Anafim 2_דיווחים נוספים_דיווחים נוספים_4.4. 2_דיווחים נוספים_1" xfId="3772"/>
    <cellStyle name="5_Anafim 2_דיווחים נוספים_דיווחים נוספים_4.4. 2_דיווחים נוספים_פירוט אגח תשואה מעל 10% " xfId="3773"/>
    <cellStyle name="5_Anafim 2_דיווחים נוספים_דיווחים נוספים_4.4. 2_פירוט אגח תשואה מעל 10% " xfId="3774"/>
    <cellStyle name="5_Anafim 2_דיווחים נוספים_דיווחים נוספים_4.4._דיווחים נוספים" xfId="3775"/>
    <cellStyle name="5_Anafim 2_דיווחים נוספים_דיווחים נוספים_4.4._פירוט אגח תשואה מעל 10% " xfId="3776"/>
    <cellStyle name="5_Anafim 2_דיווחים נוספים_דיווחים נוספים_דיווחים נוספים" xfId="3777"/>
    <cellStyle name="5_Anafim 2_דיווחים נוספים_דיווחים נוספים_פירוט אגח תשואה מעל 10% " xfId="3778"/>
    <cellStyle name="5_Anafim 2_דיווחים נוספים_פירוט אגח תשואה מעל 10% " xfId="3779"/>
    <cellStyle name="5_Anafim 2_עסקאות שאושרו וטרם בוצעו  " xfId="3780"/>
    <cellStyle name="5_Anafim 2_עסקאות שאושרו וטרם בוצעו   2" xfId="3781"/>
    <cellStyle name="5_Anafim 2_עסקאות שאושרו וטרם בוצעו   2_דיווחים נוספים" xfId="3782"/>
    <cellStyle name="5_Anafim 2_עסקאות שאושרו וטרם בוצעו   2_דיווחים נוספים_1" xfId="3783"/>
    <cellStyle name="5_Anafim 2_עסקאות שאושרו וטרם בוצעו   2_דיווחים נוספים_פירוט אגח תשואה מעל 10% " xfId="3784"/>
    <cellStyle name="5_Anafim 2_עסקאות שאושרו וטרם בוצעו   2_פירוט אגח תשואה מעל 10% " xfId="3785"/>
    <cellStyle name="5_Anafim 2_עסקאות שאושרו וטרם בוצעו  _דיווחים נוספים" xfId="3786"/>
    <cellStyle name="5_Anafim 2_עסקאות שאושרו וטרם בוצעו  _פירוט אגח תשואה מעל 10% " xfId="3787"/>
    <cellStyle name="5_Anafim 2_פירוט אגח תשואה מעל 10% " xfId="3788"/>
    <cellStyle name="5_Anafim 2_פירוט אגח תשואה מעל 10%  2" xfId="3789"/>
    <cellStyle name="5_Anafim 2_פירוט אגח תשואה מעל 10%  2_דיווחים נוספים" xfId="3790"/>
    <cellStyle name="5_Anafim 2_פירוט אגח תשואה מעל 10%  2_דיווחים נוספים_1" xfId="3791"/>
    <cellStyle name="5_Anafim 2_פירוט אגח תשואה מעל 10%  2_דיווחים נוספים_פירוט אגח תשואה מעל 10% " xfId="3792"/>
    <cellStyle name="5_Anafim 2_פירוט אגח תשואה מעל 10%  2_פירוט אגח תשואה מעל 10% " xfId="3793"/>
    <cellStyle name="5_Anafim 2_פירוט אגח תשואה מעל 10% _1" xfId="3794"/>
    <cellStyle name="5_Anafim 2_פירוט אגח תשואה מעל 10% _4.4." xfId="3795"/>
    <cellStyle name="5_Anafim 2_פירוט אגח תשואה מעל 10% _4.4. 2" xfId="3796"/>
    <cellStyle name="5_Anafim 2_פירוט אגח תשואה מעל 10% _4.4. 2_דיווחים נוספים" xfId="3797"/>
    <cellStyle name="5_Anafim 2_פירוט אגח תשואה מעל 10% _4.4. 2_דיווחים נוספים_1" xfId="3798"/>
    <cellStyle name="5_Anafim 2_פירוט אגח תשואה מעל 10% _4.4. 2_דיווחים נוספים_פירוט אגח תשואה מעל 10% " xfId="3799"/>
    <cellStyle name="5_Anafim 2_פירוט אגח תשואה מעל 10% _4.4. 2_פירוט אגח תשואה מעל 10% " xfId="3800"/>
    <cellStyle name="5_Anafim 2_פירוט אגח תשואה מעל 10% _4.4._דיווחים נוספים" xfId="3801"/>
    <cellStyle name="5_Anafim 2_פירוט אגח תשואה מעל 10% _4.4._פירוט אגח תשואה מעל 10% " xfId="3802"/>
    <cellStyle name="5_Anafim 2_פירוט אגח תשואה מעל 10% _דיווחים נוספים" xfId="3803"/>
    <cellStyle name="5_Anafim 2_פירוט אגח תשואה מעל 10% _דיווחים נוספים_1" xfId="3804"/>
    <cellStyle name="5_Anafim 2_פירוט אגח תשואה מעל 10% _דיווחים נוספים_פירוט אגח תשואה מעל 10% " xfId="3805"/>
    <cellStyle name="5_Anafim 2_פירוט אגח תשואה מעל 10% _פירוט אגח תשואה מעל 10% " xfId="3806"/>
    <cellStyle name="5_Anafim 3" xfId="3807"/>
    <cellStyle name="5_Anafim 3_דיווחים נוספים" xfId="3808"/>
    <cellStyle name="5_Anafim 3_דיווחים נוספים_1" xfId="3809"/>
    <cellStyle name="5_Anafim 3_דיווחים נוספים_פירוט אגח תשואה מעל 10% " xfId="3810"/>
    <cellStyle name="5_Anafim 3_פירוט אגח תשואה מעל 10% " xfId="3811"/>
    <cellStyle name="5_Anafim_4.4." xfId="3812"/>
    <cellStyle name="5_Anafim_4.4. 2" xfId="3813"/>
    <cellStyle name="5_Anafim_4.4. 2_דיווחים נוספים" xfId="3814"/>
    <cellStyle name="5_Anafim_4.4. 2_דיווחים נוספים_1" xfId="3815"/>
    <cellStyle name="5_Anafim_4.4. 2_דיווחים נוספים_פירוט אגח תשואה מעל 10% " xfId="3816"/>
    <cellStyle name="5_Anafim_4.4. 2_פירוט אגח תשואה מעל 10% " xfId="3817"/>
    <cellStyle name="5_Anafim_4.4._דיווחים נוספים" xfId="3818"/>
    <cellStyle name="5_Anafim_4.4._פירוט אגח תשואה מעל 10% " xfId="3819"/>
    <cellStyle name="5_Anafim_דיווחים נוספים" xfId="3820"/>
    <cellStyle name="5_Anafim_דיווחים נוספים 2" xfId="3821"/>
    <cellStyle name="5_Anafim_דיווחים נוספים 2_דיווחים נוספים" xfId="3822"/>
    <cellStyle name="5_Anafim_דיווחים נוספים 2_דיווחים נוספים_1" xfId="3823"/>
    <cellStyle name="5_Anafim_דיווחים נוספים 2_דיווחים נוספים_פירוט אגח תשואה מעל 10% " xfId="3824"/>
    <cellStyle name="5_Anafim_דיווחים נוספים 2_פירוט אגח תשואה מעל 10% " xfId="3825"/>
    <cellStyle name="5_Anafim_דיווחים נוספים_1" xfId="3826"/>
    <cellStyle name="5_Anafim_דיווחים נוספים_1 2" xfId="3827"/>
    <cellStyle name="5_Anafim_דיווחים נוספים_1 2_דיווחים נוספים" xfId="3828"/>
    <cellStyle name="5_Anafim_דיווחים נוספים_1 2_דיווחים נוספים_1" xfId="3829"/>
    <cellStyle name="5_Anafim_דיווחים נוספים_1 2_דיווחים נוספים_פירוט אגח תשואה מעל 10% " xfId="3830"/>
    <cellStyle name="5_Anafim_דיווחים נוספים_1 2_פירוט אגח תשואה מעל 10% " xfId="3831"/>
    <cellStyle name="5_Anafim_דיווחים נוספים_1_4.4." xfId="3832"/>
    <cellStyle name="5_Anafim_דיווחים נוספים_1_4.4. 2" xfId="3833"/>
    <cellStyle name="5_Anafim_דיווחים נוספים_1_4.4. 2_דיווחים נוספים" xfId="3834"/>
    <cellStyle name="5_Anafim_דיווחים נוספים_1_4.4. 2_דיווחים נוספים_1" xfId="3835"/>
    <cellStyle name="5_Anafim_דיווחים נוספים_1_4.4. 2_דיווחים נוספים_פירוט אגח תשואה מעל 10% " xfId="3836"/>
    <cellStyle name="5_Anafim_דיווחים נוספים_1_4.4. 2_פירוט אגח תשואה מעל 10% " xfId="3837"/>
    <cellStyle name="5_Anafim_דיווחים נוספים_1_4.4._דיווחים נוספים" xfId="3838"/>
    <cellStyle name="5_Anafim_דיווחים נוספים_1_4.4._פירוט אגח תשואה מעל 10% " xfId="3839"/>
    <cellStyle name="5_Anafim_דיווחים נוספים_1_דיווחים נוספים" xfId="3840"/>
    <cellStyle name="5_Anafim_דיווחים נוספים_1_דיווחים נוספים 2" xfId="3841"/>
    <cellStyle name="5_Anafim_דיווחים נוספים_1_דיווחים נוספים 2_דיווחים נוספים" xfId="3842"/>
    <cellStyle name="5_Anafim_דיווחים נוספים_1_דיווחים נוספים 2_דיווחים נוספים_1" xfId="3843"/>
    <cellStyle name="5_Anafim_דיווחים נוספים_1_דיווחים נוספים 2_דיווחים נוספים_פירוט אגח תשואה מעל 10% " xfId="3844"/>
    <cellStyle name="5_Anafim_דיווחים נוספים_1_דיווחים נוספים 2_פירוט אגח תשואה מעל 10% " xfId="3845"/>
    <cellStyle name="5_Anafim_דיווחים נוספים_1_דיווחים נוספים_1" xfId="3846"/>
    <cellStyle name="5_Anafim_דיווחים נוספים_1_דיווחים נוספים_4.4." xfId="3847"/>
    <cellStyle name="5_Anafim_דיווחים נוספים_1_דיווחים נוספים_4.4. 2" xfId="3848"/>
    <cellStyle name="5_Anafim_דיווחים נוספים_1_דיווחים נוספים_4.4. 2_דיווחים נוספים" xfId="3849"/>
    <cellStyle name="5_Anafim_דיווחים נוספים_1_דיווחים נוספים_4.4. 2_דיווחים נוספים_1" xfId="3850"/>
    <cellStyle name="5_Anafim_דיווחים נוספים_1_דיווחים נוספים_4.4. 2_דיווחים נוספים_פירוט אגח תשואה מעל 10% " xfId="3851"/>
    <cellStyle name="5_Anafim_דיווחים נוספים_1_דיווחים נוספים_4.4. 2_פירוט אגח תשואה מעל 10% " xfId="3852"/>
    <cellStyle name="5_Anafim_דיווחים נוספים_1_דיווחים נוספים_4.4._דיווחים נוספים" xfId="3853"/>
    <cellStyle name="5_Anafim_דיווחים נוספים_1_דיווחים נוספים_4.4._פירוט אגח תשואה מעל 10% " xfId="3854"/>
    <cellStyle name="5_Anafim_דיווחים נוספים_1_דיווחים נוספים_דיווחים נוספים" xfId="3855"/>
    <cellStyle name="5_Anafim_דיווחים נוספים_1_דיווחים נוספים_פירוט אגח תשואה מעל 10% " xfId="3856"/>
    <cellStyle name="5_Anafim_דיווחים נוספים_1_פירוט אגח תשואה מעל 10% " xfId="3857"/>
    <cellStyle name="5_Anafim_דיווחים נוספים_2" xfId="3858"/>
    <cellStyle name="5_Anafim_דיווחים נוספים_2 2" xfId="3859"/>
    <cellStyle name="5_Anafim_דיווחים נוספים_2 2_דיווחים נוספים" xfId="3860"/>
    <cellStyle name="5_Anafim_דיווחים נוספים_2 2_דיווחים נוספים_1" xfId="3861"/>
    <cellStyle name="5_Anafim_דיווחים נוספים_2 2_דיווחים נוספים_פירוט אגח תשואה מעל 10% " xfId="3862"/>
    <cellStyle name="5_Anafim_דיווחים נוספים_2 2_פירוט אגח תשואה מעל 10% " xfId="3863"/>
    <cellStyle name="5_Anafim_דיווחים נוספים_2_4.4." xfId="3864"/>
    <cellStyle name="5_Anafim_דיווחים נוספים_2_4.4. 2" xfId="3865"/>
    <cellStyle name="5_Anafim_דיווחים נוספים_2_4.4. 2_דיווחים נוספים" xfId="3866"/>
    <cellStyle name="5_Anafim_דיווחים נוספים_2_4.4. 2_דיווחים נוספים_1" xfId="3867"/>
    <cellStyle name="5_Anafim_דיווחים נוספים_2_4.4. 2_דיווחים נוספים_פירוט אגח תשואה מעל 10% " xfId="3868"/>
    <cellStyle name="5_Anafim_דיווחים נוספים_2_4.4. 2_פירוט אגח תשואה מעל 10% " xfId="3869"/>
    <cellStyle name="5_Anafim_דיווחים נוספים_2_4.4._דיווחים נוספים" xfId="3870"/>
    <cellStyle name="5_Anafim_דיווחים נוספים_2_4.4._פירוט אגח תשואה מעל 10% " xfId="3871"/>
    <cellStyle name="5_Anafim_דיווחים נוספים_2_דיווחים נוספים" xfId="3872"/>
    <cellStyle name="5_Anafim_דיווחים נוספים_2_פירוט אגח תשואה מעל 10% " xfId="3873"/>
    <cellStyle name="5_Anafim_דיווחים נוספים_3" xfId="3874"/>
    <cellStyle name="5_Anafim_דיווחים נוספים_4.4." xfId="3875"/>
    <cellStyle name="5_Anafim_דיווחים נוספים_4.4. 2" xfId="3876"/>
    <cellStyle name="5_Anafim_דיווחים נוספים_4.4. 2_דיווחים נוספים" xfId="3877"/>
    <cellStyle name="5_Anafim_דיווחים נוספים_4.4. 2_דיווחים נוספים_1" xfId="3878"/>
    <cellStyle name="5_Anafim_דיווחים נוספים_4.4. 2_דיווחים נוספים_פירוט אגח תשואה מעל 10% " xfId="3879"/>
    <cellStyle name="5_Anafim_דיווחים נוספים_4.4. 2_פירוט אגח תשואה מעל 10% " xfId="3880"/>
    <cellStyle name="5_Anafim_דיווחים נוספים_4.4._דיווחים נוספים" xfId="3881"/>
    <cellStyle name="5_Anafim_דיווחים נוספים_4.4._פירוט אגח תשואה מעל 10% " xfId="3882"/>
    <cellStyle name="5_Anafim_דיווחים נוספים_דיווחים נוספים" xfId="3883"/>
    <cellStyle name="5_Anafim_דיווחים נוספים_דיווחים נוספים 2" xfId="3884"/>
    <cellStyle name="5_Anafim_דיווחים נוספים_דיווחים נוספים 2_דיווחים נוספים" xfId="3885"/>
    <cellStyle name="5_Anafim_דיווחים נוספים_דיווחים נוספים 2_דיווחים נוספים_1" xfId="3886"/>
    <cellStyle name="5_Anafim_דיווחים נוספים_דיווחים נוספים 2_דיווחים נוספים_פירוט אגח תשואה מעל 10% " xfId="3887"/>
    <cellStyle name="5_Anafim_דיווחים נוספים_דיווחים נוספים 2_פירוט אגח תשואה מעל 10% " xfId="3888"/>
    <cellStyle name="5_Anafim_דיווחים נוספים_דיווחים נוספים_1" xfId="3889"/>
    <cellStyle name="5_Anafim_דיווחים נוספים_דיווחים נוספים_4.4." xfId="3890"/>
    <cellStyle name="5_Anafim_דיווחים נוספים_דיווחים נוספים_4.4. 2" xfId="3891"/>
    <cellStyle name="5_Anafim_דיווחים נוספים_דיווחים נוספים_4.4. 2_דיווחים נוספים" xfId="3892"/>
    <cellStyle name="5_Anafim_דיווחים נוספים_דיווחים נוספים_4.4. 2_דיווחים נוספים_1" xfId="3893"/>
    <cellStyle name="5_Anafim_דיווחים נוספים_דיווחים נוספים_4.4. 2_דיווחים נוספים_פירוט אגח תשואה מעל 10% " xfId="3894"/>
    <cellStyle name="5_Anafim_דיווחים נוספים_דיווחים נוספים_4.4. 2_פירוט אגח תשואה מעל 10% " xfId="3895"/>
    <cellStyle name="5_Anafim_דיווחים נוספים_דיווחים נוספים_4.4._דיווחים נוספים" xfId="3896"/>
    <cellStyle name="5_Anafim_דיווחים נוספים_דיווחים נוספים_4.4._פירוט אגח תשואה מעל 10% " xfId="3897"/>
    <cellStyle name="5_Anafim_דיווחים נוספים_דיווחים נוספים_דיווחים נוספים" xfId="3898"/>
    <cellStyle name="5_Anafim_דיווחים נוספים_דיווחים נוספים_פירוט אגח תשואה מעל 10% " xfId="3899"/>
    <cellStyle name="5_Anafim_דיווחים נוספים_פירוט אגח תשואה מעל 10% " xfId="3900"/>
    <cellStyle name="5_Anafim_הערות" xfId="3901"/>
    <cellStyle name="5_Anafim_הערות 2" xfId="3902"/>
    <cellStyle name="5_Anafim_הערות 2_דיווחים נוספים" xfId="3903"/>
    <cellStyle name="5_Anafim_הערות 2_דיווחים נוספים_1" xfId="3904"/>
    <cellStyle name="5_Anafim_הערות 2_דיווחים נוספים_פירוט אגח תשואה מעל 10% " xfId="3905"/>
    <cellStyle name="5_Anafim_הערות 2_פירוט אגח תשואה מעל 10% " xfId="3906"/>
    <cellStyle name="5_Anafim_הערות_4.4." xfId="3907"/>
    <cellStyle name="5_Anafim_הערות_4.4. 2" xfId="3908"/>
    <cellStyle name="5_Anafim_הערות_4.4. 2_דיווחים נוספים" xfId="3909"/>
    <cellStyle name="5_Anafim_הערות_4.4. 2_דיווחים נוספים_1" xfId="3910"/>
    <cellStyle name="5_Anafim_הערות_4.4. 2_דיווחים נוספים_פירוט אגח תשואה מעל 10% " xfId="3911"/>
    <cellStyle name="5_Anafim_הערות_4.4. 2_פירוט אגח תשואה מעל 10% " xfId="3912"/>
    <cellStyle name="5_Anafim_הערות_4.4._דיווחים נוספים" xfId="3913"/>
    <cellStyle name="5_Anafim_הערות_4.4._פירוט אגח תשואה מעל 10% " xfId="3914"/>
    <cellStyle name="5_Anafim_הערות_דיווחים נוספים" xfId="3915"/>
    <cellStyle name="5_Anafim_הערות_דיווחים נוספים_1" xfId="3916"/>
    <cellStyle name="5_Anafim_הערות_דיווחים נוספים_פירוט אגח תשואה מעל 10% " xfId="3917"/>
    <cellStyle name="5_Anafim_הערות_פירוט אגח תשואה מעל 10% " xfId="3918"/>
    <cellStyle name="5_Anafim_יתרת מסגרות אשראי לניצול " xfId="3919"/>
    <cellStyle name="5_Anafim_יתרת מסגרות אשראי לניצול  2" xfId="3920"/>
    <cellStyle name="5_Anafim_יתרת מסגרות אשראי לניצול  2_דיווחים נוספים" xfId="3921"/>
    <cellStyle name="5_Anafim_יתרת מסגרות אשראי לניצול  2_דיווחים נוספים_1" xfId="3922"/>
    <cellStyle name="5_Anafim_יתרת מסגרות אשראי לניצול  2_דיווחים נוספים_פירוט אגח תשואה מעל 10% " xfId="3923"/>
    <cellStyle name="5_Anafim_יתרת מסגרות אשראי לניצול  2_פירוט אגח תשואה מעל 10% " xfId="3924"/>
    <cellStyle name="5_Anafim_יתרת מסגרות אשראי לניצול _4.4." xfId="3925"/>
    <cellStyle name="5_Anafim_יתרת מסגרות אשראי לניצול _4.4. 2" xfId="3926"/>
    <cellStyle name="5_Anafim_יתרת מסגרות אשראי לניצול _4.4. 2_דיווחים נוספים" xfId="3927"/>
    <cellStyle name="5_Anafim_יתרת מסגרות אשראי לניצול _4.4. 2_דיווחים נוספים_1" xfId="3928"/>
    <cellStyle name="5_Anafim_יתרת מסגרות אשראי לניצול _4.4. 2_דיווחים נוספים_פירוט אגח תשואה מעל 10% " xfId="3929"/>
    <cellStyle name="5_Anafim_יתרת מסגרות אשראי לניצול _4.4. 2_פירוט אגח תשואה מעל 10% " xfId="3930"/>
    <cellStyle name="5_Anafim_יתרת מסגרות אשראי לניצול _4.4._דיווחים נוספים" xfId="3931"/>
    <cellStyle name="5_Anafim_יתרת מסגרות אשראי לניצול _4.4._פירוט אגח תשואה מעל 10% " xfId="3932"/>
    <cellStyle name="5_Anafim_יתרת מסגרות אשראי לניצול _דיווחים נוספים" xfId="3933"/>
    <cellStyle name="5_Anafim_יתרת מסגרות אשראי לניצול _דיווחים נוספים_1" xfId="3934"/>
    <cellStyle name="5_Anafim_יתרת מסגרות אשראי לניצול _דיווחים נוספים_פירוט אגח תשואה מעל 10% " xfId="3935"/>
    <cellStyle name="5_Anafim_יתרת מסגרות אשראי לניצול _פירוט אגח תשואה מעל 10% " xfId="3936"/>
    <cellStyle name="5_Anafim_עסקאות שאושרו וטרם בוצעו  " xfId="3937"/>
    <cellStyle name="5_Anafim_עסקאות שאושרו וטרם בוצעו   2" xfId="3938"/>
    <cellStyle name="5_Anafim_עסקאות שאושרו וטרם בוצעו   2_דיווחים נוספים" xfId="3939"/>
    <cellStyle name="5_Anafim_עסקאות שאושרו וטרם בוצעו   2_דיווחים נוספים_1" xfId="3940"/>
    <cellStyle name="5_Anafim_עסקאות שאושרו וטרם בוצעו   2_דיווחים נוספים_פירוט אגח תשואה מעל 10% " xfId="3941"/>
    <cellStyle name="5_Anafim_עסקאות שאושרו וטרם בוצעו   2_פירוט אגח תשואה מעל 10% " xfId="3942"/>
    <cellStyle name="5_Anafim_עסקאות שאושרו וטרם בוצעו  _1" xfId="3943"/>
    <cellStyle name="5_Anafim_עסקאות שאושרו וטרם בוצעו  _1 2" xfId="3944"/>
    <cellStyle name="5_Anafim_עסקאות שאושרו וטרם בוצעו  _1 2_דיווחים נוספים" xfId="3945"/>
    <cellStyle name="5_Anafim_עסקאות שאושרו וטרם בוצעו  _1 2_דיווחים נוספים_1" xfId="3946"/>
    <cellStyle name="5_Anafim_עסקאות שאושרו וטרם בוצעו  _1 2_דיווחים נוספים_פירוט אגח תשואה מעל 10% " xfId="3947"/>
    <cellStyle name="5_Anafim_עסקאות שאושרו וטרם בוצעו  _1 2_פירוט אגח תשואה מעל 10% " xfId="3948"/>
    <cellStyle name="5_Anafim_עסקאות שאושרו וטרם בוצעו  _1_דיווחים נוספים" xfId="3949"/>
    <cellStyle name="5_Anafim_עסקאות שאושרו וטרם בוצעו  _1_פירוט אגח תשואה מעל 10% " xfId="3950"/>
    <cellStyle name="5_Anafim_עסקאות שאושרו וטרם בוצעו  _4.4." xfId="3951"/>
    <cellStyle name="5_Anafim_עסקאות שאושרו וטרם בוצעו  _4.4. 2" xfId="3952"/>
    <cellStyle name="5_Anafim_עסקאות שאושרו וטרם בוצעו  _4.4. 2_דיווחים נוספים" xfId="3953"/>
    <cellStyle name="5_Anafim_עסקאות שאושרו וטרם בוצעו  _4.4. 2_דיווחים נוספים_1" xfId="3954"/>
    <cellStyle name="5_Anafim_עסקאות שאושרו וטרם בוצעו  _4.4. 2_דיווחים נוספים_פירוט אגח תשואה מעל 10% " xfId="3955"/>
    <cellStyle name="5_Anafim_עסקאות שאושרו וטרם בוצעו  _4.4. 2_פירוט אגח תשואה מעל 10% " xfId="3956"/>
    <cellStyle name="5_Anafim_עסקאות שאושרו וטרם בוצעו  _4.4._דיווחים נוספים" xfId="3957"/>
    <cellStyle name="5_Anafim_עסקאות שאושרו וטרם בוצעו  _4.4._פירוט אגח תשואה מעל 10% " xfId="3958"/>
    <cellStyle name="5_Anafim_עסקאות שאושרו וטרם בוצעו  _דיווחים נוספים" xfId="3959"/>
    <cellStyle name="5_Anafim_עסקאות שאושרו וטרם בוצעו  _דיווחים נוספים_1" xfId="3960"/>
    <cellStyle name="5_Anafim_עסקאות שאושרו וטרם בוצעו  _דיווחים נוספים_פירוט אגח תשואה מעל 10% " xfId="3961"/>
    <cellStyle name="5_Anafim_עסקאות שאושרו וטרם בוצעו  _פירוט אגח תשואה מעל 10% " xfId="3962"/>
    <cellStyle name="5_Anafim_פירוט אגח תשואה מעל 10% " xfId="3963"/>
    <cellStyle name="5_Anafim_פירוט אגח תשואה מעל 10%  2" xfId="3964"/>
    <cellStyle name="5_Anafim_פירוט אגח תשואה מעל 10%  2_דיווחים נוספים" xfId="3965"/>
    <cellStyle name="5_Anafim_פירוט אגח תשואה מעל 10%  2_דיווחים נוספים_1" xfId="3966"/>
    <cellStyle name="5_Anafim_פירוט אגח תשואה מעל 10%  2_דיווחים נוספים_פירוט אגח תשואה מעל 10% " xfId="3967"/>
    <cellStyle name="5_Anafim_פירוט אגח תשואה מעל 10%  2_פירוט אגח תשואה מעל 10% " xfId="3968"/>
    <cellStyle name="5_Anafim_פירוט אגח תשואה מעל 10% _1" xfId="3969"/>
    <cellStyle name="5_Anafim_פירוט אגח תשואה מעל 10% _4.4." xfId="3970"/>
    <cellStyle name="5_Anafim_פירוט אגח תשואה מעל 10% _4.4. 2" xfId="3971"/>
    <cellStyle name="5_Anafim_פירוט אגח תשואה מעל 10% _4.4. 2_דיווחים נוספים" xfId="3972"/>
    <cellStyle name="5_Anafim_פירוט אגח תשואה מעל 10% _4.4. 2_דיווחים נוספים_1" xfId="3973"/>
    <cellStyle name="5_Anafim_פירוט אגח תשואה מעל 10% _4.4. 2_דיווחים נוספים_פירוט אגח תשואה מעל 10% " xfId="3974"/>
    <cellStyle name="5_Anafim_פירוט אגח תשואה מעל 10% _4.4. 2_פירוט אגח תשואה מעל 10% " xfId="3975"/>
    <cellStyle name="5_Anafim_פירוט אגח תשואה מעל 10% _4.4._דיווחים נוספים" xfId="3976"/>
    <cellStyle name="5_Anafim_פירוט אגח תשואה מעל 10% _4.4._פירוט אגח תשואה מעל 10% " xfId="3977"/>
    <cellStyle name="5_Anafim_פירוט אגח תשואה מעל 10% _דיווחים נוספים" xfId="3978"/>
    <cellStyle name="5_Anafim_פירוט אגח תשואה מעל 10% _דיווחים נוספים_1" xfId="3979"/>
    <cellStyle name="5_Anafim_פירוט אגח תשואה מעל 10% _דיווחים נוספים_פירוט אגח תשואה מעל 10% " xfId="3980"/>
    <cellStyle name="5_Anafim_פירוט אגח תשואה מעל 10% _פירוט אגח תשואה מעל 10% " xfId="3981"/>
    <cellStyle name="5_אחזקות בעלי ענין -DATA - ערכים" xfId="14700"/>
    <cellStyle name="5_דיווחים נוספים" xfId="3982"/>
    <cellStyle name="5_דיווחים נוספים 2" xfId="3983"/>
    <cellStyle name="5_דיווחים נוספים 2_דיווחים נוספים" xfId="3984"/>
    <cellStyle name="5_דיווחים נוספים 2_דיווחים נוספים_1" xfId="3985"/>
    <cellStyle name="5_דיווחים נוספים 2_דיווחים נוספים_פירוט אגח תשואה מעל 10% " xfId="3986"/>
    <cellStyle name="5_דיווחים נוספים 2_פירוט אגח תשואה מעל 10% " xfId="3987"/>
    <cellStyle name="5_דיווחים נוספים_1" xfId="3988"/>
    <cellStyle name="5_דיווחים נוספים_1 2" xfId="3989"/>
    <cellStyle name="5_דיווחים נוספים_1 2_דיווחים נוספים" xfId="3990"/>
    <cellStyle name="5_דיווחים נוספים_1 2_דיווחים נוספים_1" xfId="3991"/>
    <cellStyle name="5_דיווחים נוספים_1 2_דיווחים נוספים_פירוט אגח תשואה מעל 10% " xfId="3992"/>
    <cellStyle name="5_דיווחים נוספים_1 2_פירוט אגח תשואה מעל 10% " xfId="3993"/>
    <cellStyle name="5_דיווחים נוספים_1_4.4." xfId="3994"/>
    <cellStyle name="5_דיווחים נוספים_1_4.4. 2" xfId="3995"/>
    <cellStyle name="5_דיווחים נוספים_1_4.4. 2_דיווחים נוספים" xfId="3996"/>
    <cellStyle name="5_דיווחים נוספים_1_4.4. 2_דיווחים נוספים_1" xfId="3997"/>
    <cellStyle name="5_דיווחים נוספים_1_4.4. 2_דיווחים נוספים_פירוט אגח תשואה מעל 10% " xfId="3998"/>
    <cellStyle name="5_דיווחים נוספים_1_4.4. 2_פירוט אגח תשואה מעל 10% " xfId="3999"/>
    <cellStyle name="5_דיווחים נוספים_1_4.4._דיווחים נוספים" xfId="4000"/>
    <cellStyle name="5_דיווחים נוספים_1_4.4._פירוט אגח תשואה מעל 10% " xfId="4001"/>
    <cellStyle name="5_דיווחים נוספים_1_דיווחים נוספים" xfId="4002"/>
    <cellStyle name="5_דיווחים נוספים_1_דיווחים נוספים 2" xfId="4003"/>
    <cellStyle name="5_דיווחים נוספים_1_דיווחים נוספים 2_דיווחים נוספים" xfId="4004"/>
    <cellStyle name="5_דיווחים נוספים_1_דיווחים נוספים 2_דיווחים נוספים_1" xfId="4005"/>
    <cellStyle name="5_דיווחים נוספים_1_דיווחים נוספים 2_דיווחים נוספים_פירוט אגח תשואה מעל 10% " xfId="4006"/>
    <cellStyle name="5_דיווחים נוספים_1_דיווחים נוספים 2_פירוט אגח תשואה מעל 10% " xfId="4007"/>
    <cellStyle name="5_דיווחים נוספים_1_דיווחים נוספים_1" xfId="4008"/>
    <cellStyle name="5_דיווחים נוספים_1_דיווחים נוספים_4.4." xfId="4009"/>
    <cellStyle name="5_דיווחים נוספים_1_דיווחים נוספים_4.4. 2" xfId="4010"/>
    <cellStyle name="5_דיווחים נוספים_1_דיווחים נוספים_4.4. 2_דיווחים נוספים" xfId="4011"/>
    <cellStyle name="5_דיווחים נוספים_1_דיווחים נוספים_4.4. 2_דיווחים נוספים_1" xfId="4012"/>
    <cellStyle name="5_דיווחים נוספים_1_דיווחים נוספים_4.4. 2_דיווחים נוספים_פירוט אגח תשואה מעל 10% " xfId="4013"/>
    <cellStyle name="5_דיווחים נוספים_1_דיווחים נוספים_4.4. 2_פירוט אגח תשואה מעל 10% " xfId="4014"/>
    <cellStyle name="5_דיווחים נוספים_1_דיווחים נוספים_4.4._דיווחים נוספים" xfId="4015"/>
    <cellStyle name="5_דיווחים נוספים_1_דיווחים נוספים_4.4._פירוט אגח תשואה מעל 10% " xfId="4016"/>
    <cellStyle name="5_דיווחים נוספים_1_דיווחים נוספים_דיווחים נוספים" xfId="4017"/>
    <cellStyle name="5_דיווחים נוספים_1_דיווחים נוספים_פירוט אגח תשואה מעל 10% " xfId="4018"/>
    <cellStyle name="5_דיווחים נוספים_1_פירוט אגח תשואה מעל 10% " xfId="4019"/>
    <cellStyle name="5_דיווחים נוספים_2" xfId="4020"/>
    <cellStyle name="5_דיווחים נוספים_2 2" xfId="4021"/>
    <cellStyle name="5_דיווחים נוספים_2 2_דיווחים נוספים" xfId="4022"/>
    <cellStyle name="5_דיווחים נוספים_2 2_דיווחים נוספים_1" xfId="4023"/>
    <cellStyle name="5_דיווחים נוספים_2 2_דיווחים נוספים_פירוט אגח תשואה מעל 10% " xfId="4024"/>
    <cellStyle name="5_דיווחים נוספים_2 2_פירוט אגח תשואה מעל 10% " xfId="4025"/>
    <cellStyle name="5_דיווחים נוספים_2_4.4." xfId="4026"/>
    <cellStyle name="5_דיווחים נוספים_2_4.4. 2" xfId="4027"/>
    <cellStyle name="5_דיווחים נוספים_2_4.4. 2_דיווחים נוספים" xfId="4028"/>
    <cellStyle name="5_דיווחים נוספים_2_4.4. 2_דיווחים נוספים_1" xfId="4029"/>
    <cellStyle name="5_דיווחים נוספים_2_4.4. 2_דיווחים נוספים_פירוט אגח תשואה מעל 10% " xfId="4030"/>
    <cellStyle name="5_דיווחים נוספים_2_4.4. 2_פירוט אגח תשואה מעל 10% " xfId="4031"/>
    <cellStyle name="5_דיווחים נוספים_2_4.4._דיווחים נוספים" xfId="4032"/>
    <cellStyle name="5_דיווחים נוספים_2_4.4._פירוט אגח תשואה מעל 10% " xfId="4033"/>
    <cellStyle name="5_דיווחים נוספים_2_דיווחים נוספים" xfId="4034"/>
    <cellStyle name="5_דיווחים נוספים_2_פירוט אגח תשואה מעל 10% " xfId="4035"/>
    <cellStyle name="5_דיווחים נוספים_3" xfId="4036"/>
    <cellStyle name="5_דיווחים נוספים_4.4." xfId="4037"/>
    <cellStyle name="5_דיווחים נוספים_4.4. 2" xfId="4038"/>
    <cellStyle name="5_דיווחים נוספים_4.4. 2_דיווחים נוספים" xfId="4039"/>
    <cellStyle name="5_דיווחים נוספים_4.4. 2_דיווחים נוספים_1" xfId="4040"/>
    <cellStyle name="5_דיווחים נוספים_4.4. 2_דיווחים נוספים_1_15" xfId="9538"/>
    <cellStyle name="5_דיווחים נוספים_4.4. 2_דיווחים נוספים_פירוט אגח תשואה מעל 10% " xfId="4041"/>
    <cellStyle name="5_דיווחים נוספים_4.4. 2_דיווחים נוספים_פירוט אגח תשואה מעל 10% _15" xfId="9539"/>
    <cellStyle name="5_דיווחים נוספים_4.4. 2_פירוט אגח תשואה מעל 10% " xfId="4042"/>
    <cellStyle name="5_דיווחים נוספים_4.4. 2_פירוט אגח תשואה מעל 10% _15" xfId="9540"/>
    <cellStyle name="5_דיווחים נוספים_4.4._דיווחים נוספים" xfId="4043"/>
    <cellStyle name="5_דיווחים נוספים_4.4._דיווחים נוספים_15" xfId="9541"/>
    <cellStyle name="5_דיווחים נוספים_4.4._פירוט אגח תשואה מעל 10% " xfId="4044"/>
    <cellStyle name="5_דיווחים נוספים_4.4._פירוט אגח תשואה מעל 10% _15" xfId="9542"/>
    <cellStyle name="5_דיווחים נוספים_דיווחים נוספים" xfId="4045"/>
    <cellStyle name="5_דיווחים נוספים_דיווחים נוספים 2" xfId="4046"/>
    <cellStyle name="5_דיווחים נוספים_דיווחים נוספים 2_15" xfId="9544"/>
    <cellStyle name="5_דיווחים נוספים_דיווחים נוספים 2_דיווחים נוספים" xfId="4047"/>
    <cellStyle name="5_דיווחים נוספים_דיווחים נוספים 2_דיווחים נוספים_1" xfId="4048"/>
    <cellStyle name="5_דיווחים נוספים_דיווחים נוספים 2_דיווחים נוספים_1_15" xfId="9546"/>
    <cellStyle name="5_דיווחים נוספים_דיווחים נוספים 2_דיווחים נוספים_15" xfId="9545"/>
    <cellStyle name="5_דיווחים נוספים_דיווחים נוספים 2_דיווחים נוספים_פירוט אגח תשואה מעל 10% " xfId="4049"/>
    <cellStyle name="5_דיווחים נוספים_דיווחים נוספים 2_דיווחים נוספים_פירוט אגח תשואה מעל 10% _15" xfId="9547"/>
    <cellStyle name="5_דיווחים נוספים_דיווחים נוספים 2_פירוט אגח תשואה מעל 10% " xfId="4050"/>
    <cellStyle name="5_דיווחים נוספים_דיווחים נוספים 2_פירוט אגח תשואה מעל 10% _15" xfId="9548"/>
    <cellStyle name="5_דיווחים נוספים_דיווחים נוספים_1" xfId="4051"/>
    <cellStyle name="5_דיווחים נוספים_דיווחים נוספים_1_15" xfId="9549"/>
    <cellStyle name="5_דיווחים נוספים_דיווחים נוספים_15" xfId="9543"/>
    <cellStyle name="5_דיווחים נוספים_דיווחים נוספים_4.4." xfId="4052"/>
    <cellStyle name="5_דיווחים נוספים_דיווחים נוספים_4.4. 2" xfId="4053"/>
    <cellStyle name="5_דיווחים נוספים_דיווחים נוספים_4.4. 2_15" xfId="9551"/>
    <cellStyle name="5_דיווחים נוספים_דיווחים נוספים_4.4. 2_דיווחים נוספים" xfId="4054"/>
    <cellStyle name="5_דיווחים נוספים_דיווחים נוספים_4.4. 2_דיווחים נוספים_1" xfId="4055"/>
    <cellStyle name="5_דיווחים נוספים_דיווחים נוספים_4.4. 2_דיווחים נוספים_1_15" xfId="9553"/>
    <cellStyle name="5_דיווחים נוספים_דיווחים נוספים_4.4. 2_דיווחים נוספים_15" xfId="9552"/>
    <cellStyle name="5_דיווחים נוספים_דיווחים נוספים_4.4. 2_דיווחים נוספים_פירוט אגח תשואה מעל 10% " xfId="4056"/>
    <cellStyle name="5_דיווחים נוספים_דיווחים נוספים_4.4. 2_דיווחים נוספים_פירוט אגח תשואה מעל 10% _15" xfId="9554"/>
    <cellStyle name="5_דיווחים נוספים_דיווחים נוספים_4.4. 2_פירוט אגח תשואה מעל 10% " xfId="4057"/>
    <cellStyle name="5_דיווחים נוספים_דיווחים נוספים_4.4. 2_פירוט אגח תשואה מעל 10% _15" xfId="9555"/>
    <cellStyle name="5_דיווחים נוספים_דיווחים נוספים_4.4._15" xfId="9550"/>
    <cellStyle name="5_דיווחים נוספים_דיווחים נוספים_4.4._דיווחים נוספים" xfId="4058"/>
    <cellStyle name="5_דיווחים נוספים_דיווחים נוספים_4.4._דיווחים נוספים_15" xfId="9556"/>
    <cellStyle name="5_דיווחים נוספים_דיווחים נוספים_4.4._פירוט אגח תשואה מעל 10% " xfId="4059"/>
    <cellStyle name="5_דיווחים נוספים_דיווחים נוספים_4.4._פירוט אגח תשואה מעל 10% _15" xfId="9557"/>
    <cellStyle name="5_דיווחים נוספים_דיווחים נוספים_דיווחים נוספים" xfId="4060"/>
    <cellStyle name="5_דיווחים נוספים_דיווחים נוספים_דיווחים נוספים_15" xfId="9558"/>
    <cellStyle name="5_דיווחים נוספים_דיווחים נוספים_פירוט אגח תשואה מעל 10% " xfId="4061"/>
    <cellStyle name="5_דיווחים נוספים_דיווחים נוספים_פירוט אגח תשואה מעל 10% _15" xfId="9559"/>
    <cellStyle name="5_דיווחים נוספים_פירוט אגח תשואה מעל 10% " xfId="4062"/>
    <cellStyle name="5_דיווחים נוספים_פירוט אגח תשואה מעל 10% _15" xfId="9560"/>
    <cellStyle name="5_הערות" xfId="4063"/>
    <cellStyle name="5_הערות 2" xfId="4064"/>
    <cellStyle name="5_הערות 2_15" xfId="9562"/>
    <cellStyle name="5_הערות 2_דיווחים נוספים" xfId="4065"/>
    <cellStyle name="5_הערות 2_דיווחים נוספים_1" xfId="4066"/>
    <cellStyle name="5_הערות 2_דיווחים נוספים_1_15" xfId="9564"/>
    <cellStyle name="5_הערות 2_דיווחים נוספים_15" xfId="9563"/>
    <cellStyle name="5_הערות 2_דיווחים נוספים_פירוט אגח תשואה מעל 10% " xfId="4067"/>
    <cellStyle name="5_הערות 2_דיווחים נוספים_פירוט אגח תשואה מעל 10% _15" xfId="9565"/>
    <cellStyle name="5_הערות 2_פירוט אגח תשואה מעל 10% " xfId="4068"/>
    <cellStyle name="5_הערות 2_פירוט אגח תשואה מעל 10% _15" xfId="9566"/>
    <cellStyle name="5_הערות_15" xfId="9561"/>
    <cellStyle name="5_הערות_4.4." xfId="4069"/>
    <cellStyle name="5_הערות_4.4. 2" xfId="4070"/>
    <cellStyle name="5_הערות_4.4. 2_15" xfId="9568"/>
    <cellStyle name="5_הערות_4.4. 2_דיווחים נוספים" xfId="4071"/>
    <cellStyle name="5_הערות_4.4. 2_דיווחים נוספים_1" xfId="4072"/>
    <cellStyle name="5_הערות_4.4. 2_דיווחים נוספים_1_15" xfId="9570"/>
    <cellStyle name="5_הערות_4.4. 2_דיווחים נוספים_15" xfId="9569"/>
    <cellStyle name="5_הערות_4.4. 2_דיווחים נוספים_פירוט אגח תשואה מעל 10% " xfId="4073"/>
    <cellStyle name="5_הערות_4.4. 2_דיווחים נוספים_פירוט אגח תשואה מעל 10% _15" xfId="9571"/>
    <cellStyle name="5_הערות_4.4. 2_פירוט אגח תשואה מעל 10% " xfId="4074"/>
    <cellStyle name="5_הערות_4.4. 2_פירוט אגח תשואה מעל 10% _15" xfId="9572"/>
    <cellStyle name="5_הערות_4.4._15" xfId="9567"/>
    <cellStyle name="5_הערות_4.4._דיווחים נוספים" xfId="4075"/>
    <cellStyle name="5_הערות_4.4._דיווחים נוספים_15" xfId="9573"/>
    <cellStyle name="5_הערות_4.4._פירוט אגח תשואה מעל 10% " xfId="4076"/>
    <cellStyle name="5_הערות_4.4._פירוט אגח תשואה מעל 10% _15" xfId="9574"/>
    <cellStyle name="5_הערות_דיווחים נוספים" xfId="4077"/>
    <cellStyle name="5_הערות_דיווחים נוספים_1" xfId="4078"/>
    <cellStyle name="5_הערות_דיווחים נוספים_1_15" xfId="9576"/>
    <cellStyle name="5_הערות_דיווחים נוספים_15" xfId="9575"/>
    <cellStyle name="5_הערות_דיווחים נוספים_פירוט אגח תשואה מעל 10% " xfId="4079"/>
    <cellStyle name="5_הערות_דיווחים נוספים_פירוט אגח תשואה מעל 10% _15" xfId="9577"/>
    <cellStyle name="5_הערות_פירוט אגח תשואה מעל 10% " xfId="4080"/>
    <cellStyle name="5_הערות_פירוט אגח תשואה מעל 10% _15" xfId="9578"/>
    <cellStyle name="5_יתרת מסגרות אשראי לניצול " xfId="4081"/>
    <cellStyle name="5_יתרת מסגרות אשראי לניצול  2" xfId="4082"/>
    <cellStyle name="5_יתרת מסגרות אשראי לניצול  2_15" xfId="9580"/>
    <cellStyle name="5_יתרת מסגרות אשראי לניצול  2_דיווחים נוספים" xfId="4083"/>
    <cellStyle name="5_יתרת מסגרות אשראי לניצול  2_דיווחים נוספים_1" xfId="4084"/>
    <cellStyle name="5_יתרת מסגרות אשראי לניצול  2_דיווחים נוספים_1_15" xfId="9582"/>
    <cellStyle name="5_יתרת מסגרות אשראי לניצול  2_דיווחים נוספים_15" xfId="9581"/>
    <cellStyle name="5_יתרת מסגרות אשראי לניצול  2_דיווחים נוספים_פירוט אגח תשואה מעל 10% " xfId="4085"/>
    <cellStyle name="5_יתרת מסגרות אשראי לניצול  2_דיווחים נוספים_פירוט אגח תשואה מעל 10% _15" xfId="9583"/>
    <cellStyle name="5_יתרת מסגרות אשראי לניצול  2_פירוט אגח תשואה מעל 10% " xfId="4086"/>
    <cellStyle name="5_יתרת מסגרות אשראי לניצול  2_פירוט אגח תשואה מעל 10% _15" xfId="9584"/>
    <cellStyle name="5_יתרת מסגרות אשראי לניצול _15" xfId="9579"/>
    <cellStyle name="5_יתרת מסגרות אשראי לניצול _4.4." xfId="4087"/>
    <cellStyle name="5_יתרת מסגרות אשראי לניצול _4.4. 2" xfId="4088"/>
    <cellStyle name="5_יתרת מסגרות אשראי לניצול _4.4. 2_15" xfId="9586"/>
    <cellStyle name="5_יתרת מסגרות אשראי לניצול _4.4. 2_דיווחים נוספים" xfId="4089"/>
    <cellStyle name="5_יתרת מסגרות אשראי לניצול _4.4. 2_דיווחים נוספים_1" xfId="4090"/>
    <cellStyle name="5_יתרת מסגרות אשראי לניצול _4.4. 2_דיווחים נוספים_1_15" xfId="9588"/>
    <cellStyle name="5_יתרת מסגרות אשראי לניצול _4.4. 2_דיווחים נוספים_15" xfId="9587"/>
    <cellStyle name="5_יתרת מסגרות אשראי לניצול _4.4. 2_דיווחים נוספים_פירוט אגח תשואה מעל 10% " xfId="4091"/>
    <cellStyle name="5_יתרת מסגרות אשראי לניצול _4.4. 2_דיווחים נוספים_פירוט אגח תשואה מעל 10% _15" xfId="9589"/>
    <cellStyle name="5_יתרת מסגרות אשראי לניצול _4.4. 2_פירוט אגח תשואה מעל 10% " xfId="4092"/>
    <cellStyle name="5_יתרת מסגרות אשראי לניצול _4.4. 2_פירוט אגח תשואה מעל 10% _15" xfId="9590"/>
    <cellStyle name="5_יתרת מסגרות אשראי לניצול _4.4._15" xfId="9585"/>
    <cellStyle name="5_יתרת מסגרות אשראי לניצול _4.4._דיווחים נוספים" xfId="4093"/>
    <cellStyle name="5_יתרת מסגרות אשראי לניצול _4.4._דיווחים נוספים_15" xfId="9591"/>
    <cellStyle name="5_יתרת מסגרות אשראי לניצול _4.4._פירוט אגח תשואה מעל 10% " xfId="4094"/>
    <cellStyle name="5_יתרת מסגרות אשראי לניצול _4.4._פירוט אגח תשואה מעל 10% _15" xfId="9592"/>
    <cellStyle name="5_יתרת מסגרות אשראי לניצול _דיווחים נוספים" xfId="4095"/>
    <cellStyle name="5_יתרת מסגרות אשראי לניצול _דיווחים נוספים_1" xfId="4096"/>
    <cellStyle name="5_יתרת מסגרות אשראי לניצול _דיווחים נוספים_1_15" xfId="9594"/>
    <cellStyle name="5_יתרת מסגרות אשראי לניצול _דיווחים נוספים_15" xfId="9593"/>
    <cellStyle name="5_יתרת מסגרות אשראי לניצול _דיווחים נוספים_פירוט אגח תשואה מעל 10% " xfId="4097"/>
    <cellStyle name="5_יתרת מסגרות אשראי לניצול _דיווחים נוספים_פירוט אגח תשואה מעל 10% _15" xfId="9595"/>
    <cellStyle name="5_יתרת מסגרות אשראי לניצול _פירוט אגח תשואה מעל 10% " xfId="4098"/>
    <cellStyle name="5_יתרת מסגרות אשראי לניצול _פירוט אגח תשואה מעל 10% _15" xfId="9596"/>
    <cellStyle name="5_משקל בתא100" xfId="4099"/>
    <cellStyle name="5_משקל בתא100 2" xfId="4100"/>
    <cellStyle name="5_משקל בתא100 2 2" xfId="4101"/>
    <cellStyle name="5_משקל בתא100 2 2_15" xfId="9599"/>
    <cellStyle name="5_משקל בתא100 2 2_דיווחים נוספים" xfId="4102"/>
    <cellStyle name="5_משקל בתא100 2 2_דיווחים נוספים_1" xfId="4103"/>
    <cellStyle name="5_משקל בתא100 2 2_דיווחים נוספים_1_15" xfId="9601"/>
    <cellStyle name="5_משקל בתא100 2 2_דיווחים נוספים_15" xfId="9600"/>
    <cellStyle name="5_משקל בתא100 2 2_דיווחים נוספים_פירוט אגח תשואה מעל 10% " xfId="4104"/>
    <cellStyle name="5_משקל בתא100 2 2_דיווחים נוספים_פירוט אגח תשואה מעל 10% _15" xfId="9602"/>
    <cellStyle name="5_משקל בתא100 2 2_פירוט אגח תשואה מעל 10% " xfId="4105"/>
    <cellStyle name="5_משקל בתא100 2 2_פירוט אגח תשואה מעל 10% _15" xfId="9603"/>
    <cellStyle name="5_משקל בתא100 2_15" xfId="9598"/>
    <cellStyle name="5_משקל בתא100 2_4.4." xfId="4106"/>
    <cellStyle name="5_משקל בתא100 2_4.4. 2" xfId="4107"/>
    <cellStyle name="5_משקל בתא100 2_4.4. 2_15" xfId="9605"/>
    <cellStyle name="5_משקל בתא100 2_4.4. 2_דיווחים נוספים" xfId="4108"/>
    <cellStyle name="5_משקל בתא100 2_4.4. 2_דיווחים נוספים_1" xfId="4109"/>
    <cellStyle name="5_משקל בתא100 2_4.4. 2_דיווחים נוספים_1_15" xfId="9607"/>
    <cellStyle name="5_משקל בתא100 2_4.4. 2_דיווחים נוספים_15" xfId="9606"/>
    <cellStyle name="5_משקל בתא100 2_4.4. 2_דיווחים נוספים_פירוט אגח תשואה מעל 10% " xfId="4110"/>
    <cellStyle name="5_משקל בתא100 2_4.4. 2_דיווחים נוספים_פירוט אגח תשואה מעל 10% _15" xfId="9608"/>
    <cellStyle name="5_משקל בתא100 2_4.4. 2_פירוט אגח תשואה מעל 10% " xfId="4111"/>
    <cellStyle name="5_משקל בתא100 2_4.4. 2_פירוט אגח תשואה מעל 10% _15" xfId="9609"/>
    <cellStyle name="5_משקל בתא100 2_4.4._15" xfId="9604"/>
    <cellStyle name="5_משקל בתא100 2_4.4._דיווחים נוספים" xfId="4112"/>
    <cellStyle name="5_משקל בתא100 2_4.4._דיווחים נוספים_15" xfId="9610"/>
    <cellStyle name="5_משקל בתא100 2_4.4._פירוט אגח תשואה מעל 10% " xfId="4113"/>
    <cellStyle name="5_משקל בתא100 2_4.4._פירוט אגח תשואה מעל 10% _15" xfId="9611"/>
    <cellStyle name="5_משקל בתא100 2_דיווחים נוספים" xfId="4114"/>
    <cellStyle name="5_משקל בתא100 2_דיווחים נוספים 2" xfId="4115"/>
    <cellStyle name="5_משקל בתא100 2_דיווחים נוספים 2_15" xfId="9613"/>
    <cellStyle name="5_משקל בתא100 2_דיווחים נוספים 2_דיווחים נוספים" xfId="4116"/>
    <cellStyle name="5_משקל בתא100 2_דיווחים נוספים 2_דיווחים נוספים_1" xfId="4117"/>
    <cellStyle name="5_משקל בתא100 2_דיווחים נוספים 2_דיווחים נוספים_1_15" xfId="9615"/>
    <cellStyle name="5_משקל בתא100 2_דיווחים נוספים 2_דיווחים נוספים_15" xfId="9614"/>
    <cellStyle name="5_משקל בתא100 2_דיווחים נוספים 2_דיווחים נוספים_פירוט אגח תשואה מעל 10% " xfId="4118"/>
    <cellStyle name="5_משקל בתא100 2_דיווחים נוספים 2_דיווחים נוספים_פירוט אגח תשואה מעל 10% _15" xfId="9616"/>
    <cellStyle name="5_משקל בתא100 2_דיווחים נוספים 2_פירוט אגח תשואה מעל 10% " xfId="4119"/>
    <cellStyle name="5_משקל בתא100 2_דיווחים נוספים 2_פירוט אגח תשואה מעל 10% _15" xfId="9617"/>
    <cellStyle name="5_משקל בתא100 2_דיווחים נוספים_1" xfId="4120"/>
    <cellStyle name="5_משקל בתא100 2_דיווחים נוספים_1 2" xfId="4121"/>
    <cellStyle name="5_משקל בתא100 2_דיווחים נוספים_1 2_15" xfId="9619"/>
    <cellStyle name="5_משקל בתא100 2_דיווחים נוספים_1 2_דיווחים נוספים" xfId="4122"/>
    <cellStyle name="5_משקל בתא100 2_דיווחים נוספים_1 2_דיווחים נוספים_1" xfId="4123"/>
    <cellStyle name="5_משקל בתא100 2_דיווחים נוספים_1 2_דיווחים נוספים_1_15" xfId="9621"/>
    <cellStyle name="5_משקל בתא100 2_דיווחים נוספים_1 2_דיווחים נוספים_15" xfId="9620"/>
    <cellStyle name="5_משקל בתא100 2_דיווחים נוספים_1 2_דיווחים נוספים_פירוט אגח תשואה מעל 10% " xfId="4124"/>
    <cellStyle name="5_משקל בתא100 2_דיווחים נוספים_1 2_דיווחים נוספים_פירוט אגח תשואה מעל 10% _15" xfId="9622"/>
    <cellStyle name="5_משקל בתא100 2_דיווחים נוספים_1 2_פירוט אגח תשואה מעל 10% " xfId="4125"/>
    <cellStyle name="5_משקל בתא100 2_דיווחים נוספים_1 2_פירוט אגח תשואה מעל 10% _15" xfId="9623"/>
    <cellStyle name="5_משקל בתא100 2_דיווחים נוספים_1_15" xfId="9618"/>
    <cellStyle name="5_משקל בתא100 2_דיווחים נוספים_1_4.4." xfId="4126"/>
    <cellStyle name="5_משקל בתא100 2_דיווחים נוספים_1_4.4. 2" xfId="4127"/>
    <cellStyle name="5_משקל בתא100 2_דיווחים נוספים_1_4.4. 2_15" xfId="9625"/>
    <cellStyle name="5_משקל בתא100 2_דיווחים נוספים_1_4.4. 2_דיווחים נוספים" xfId="4128"/>
    <cellStyle name="5_משקל בתא100 2_דיווחים נוספים_1_4.4. 2_דיווחים נוספים_1" xfId="4129"/>
    <cellStyle name="5_משקל בתא100 2_דיווחים נוספים_1_4.4. 2_דיווחים נוספים_1_15" xfId="9627"/>
    <cellStyle name="5_משקל בתא100 2_דיווחים נוספים_1_4.4. 2_דיווחים נוספים_15" xfId="9626"/>
    <cellStyle name="5_משקל בתא100 2_דיווחים נוספים_1_4.4. 2_דיווחים נוספים_פירוט אגח תשואה מעל 10% " xfId="4130"/>
    <cellStyle name="5_משקל בתא100 2_דיווחים נוספים_1_4.4. 2_דיווחים נוספים_פירוט אגח תשואה מעל 10% _15" xfId="9628"/>
    <cellStyle name="5_משקל בתא100 2_דיווחים נוספים_1_4.4. 2_פירוט אגח תשואה מעל 10% " xfId="4131"/>
    <cellStyle name="5_משקל בתא100 2_דיווחים נוספים_1_4.4. 2_פירוט אגח תשואה מעל 10% _15" xfId="9629"/>
    <cellStyle name="5_משקל בתא100 2_דיווחים נוספים_1_4.4._15" xfId="9624"/>
    <cellStyle name="5_משקל בתא100 2_דיווחים נוספים_1_4.4._דיווחים נוספים" xfId="4132"/>
    <cellStyle name="5_משקל בתא100 2_דיווחים נוספים_1_4.4._דיווחים נוספים_15" xfId="9630"/>
    <cellStyle name="5_משקל בתא100 2_דיווחים נוספים_1_4.4._פירוט אגח תשואה מעל 10% " xfId="4133"/>
    <cellStyle name="5_משקל בתא100 2_דיווחים נוספים_1_4.4._פירוט אגח תשואה מעל 10% _15" xfId="9631"/>
    <cellStyle name="5_משקל בתא100 2_דיווחים נוספים_1_דיווחים נוספים" xfId="4134"/>
    <cellStyle name="5_משקל בתא100 2_דיווחים נוספים_1_דיווחים נוספים_15" xfId="9632"/>
    <cellStyle name="5_משקל בתא100 2_דיווחים נוספים_1_פירוט אגח תשואה מעל 10% " xfId="4135"/>
    <cellStyle name="5_משקל בתא100 2_דיווחים נוספים_1_פירוט אגח תשואה מעל 10% _15" xfId="9633"/>
    <cellStyle name="5_משקל בתא100 2_דיווחים נוספים_15" xfId="9612"/>
    <cellStyle name="5_משקל בתא100 2_דיווחים נוספים_2" xfId="4136"/>
    <cellStyle name="5_משקל בתא100 2_דיווחים נוספים_2_15" xfId="9634"/>
    <cellStyle name="5_משקל בתא100 2_דיווחים נוספים_4.4." xfId="4137"/>
    <cellStyle name="5_משקל בתא100 2_דיווחים נוספים_4.4. 2" xfId="4138"/>
    <cellStyle name="5_משקל בתא100 2_דיווחים נוספים_4.4. 2_15" xfId="9636"/>
    <cellStyle name="5_משקל בתא100 2_דיווחים נוספים_4.4. 2_דיווחים נוספים" xfId="4139"/>
    <cellStyle name="5_משקל בתא100 2_דיווחים נוספים_4.4. 2_דיווחים נוספים_1" xfId="4140"/>
    <cellStyle name="5_משקל בתא100 2_דיווחים נוספים_4.4. 2_דיווחים נוספים_1_15" xfId="9638"/>
    <cellStyle name="5_משקל בתא100 2_דיווחים נוספים_4.4. 2_דיווחים נוספים_15" xfId="9637"/>
    <cellStyle name="5_משקל בתא100 2_דיווחים נוספים_4.4. 2_דיווחים נוספים_פירוט אגח תשואה מעל 10% " xfId="4141"/>
    <cellStyle name="5_משקל בתא100 2_דיווחים נוספים_4.4. 2_דיווחים נוספים_פירוט אגח תשואה מעל 10% _15" xfId="9639"/>
    <cellStyle name="5_משקל בתא100 2_דיווחים נוספים_4.4. 2_פירוט אגח תשואה מעל 10% " xfId="4142"/>
    <cellStyle name="5_משקל בתא100 2_דיווחים נוספים_4.4. 2_פירוט אגח תשואה מעל 10% _15" xfId="9640"/>
    <cellStyle name="5_משקל בתא100 2_דיווחים נוספים_4.4._15" xfId="9635"/>
    <cellStyle name="5_משקל בתא100 2_דיווחים נוספים_4.4._דיווחים נוספים" xfId="4143"/>
    <cellStyle name="5_משקל בתא100 2_דיווחים נוספים_4.4._דיווחים נוספים_15" xfId="9641"/>
    <cellStyle name="5_משקל בתא100 2_דיווחים נוספים_4.4._פירוט אגח תשואה מעל 10% " xfId="4144"/>
    <cellStyle name="5_משקל בתא100 2_דיווחים נוספים_4.4._פירוט אגח תשואה מעל 10% _15" xfId="9642"/>
    <cellStyle name="5_משקל בתא100 2_דיווחים נוספים_דיווחים נוספים" xfId="4145"/>
    <cellStyle name="5_משקל בתא100 2_דיווחים נוספים_דיווחים נוספים 2" xfId="4146"/>
    <cellStyle name="5_משקל בתא100 2_דיווחים נוספים_דיווחים נוספים 2_15" xfId="9644"/>
    <cellStyle name="5_משקל בתא100 2_דיווחים נוספים_דיווחים נוספים 2_דיווחים נוספים" xfId="4147"/>
    <cellStyle name="5_משקל בתא100 2_דיווחים נוספים_דיווחים נוספים 2_דיווחים נוספים_1" xfId="4148"/>
    <cellStyle name="5_משקל בתא100 2_דיווחים נוספים_דיווחים נוספים 2_דיווחים נוספים_1_15" xfId="9646"/>
    <cellStyle name="5_משקל בתא100 2_דיווחים נוספים_דיווחים נוספים 2_דיווחים נוספים_15" xfId="9645"/>
    <cellStyle name="5_משקל בתא100 2_דיווחים נוספים_דיווחים נוספים 2_דיווחים נוספים_פירוט אגח תשואה מעל 10% " xfId="4149"/>
    <cellStyle name="5_משקל בתא100 2_דיווחים נוספים_דיווחים נוספים 2_דיווחים נוספים_פירוט אגח תשואה מעל 10% _15" xfId="9647"/>
    <cellStyle name="5_משקל בתא100 2_דיווחים נוספים_דיווחים נוספים 2_פירוט אגח תשואה מעל 10% " xfId="4150"/>
    <cellStyle name="5_משקל בתא100 2_דיווחים נוספים_דיווחים נוספים 2_פירוט אגח תשואה מעל 10% _15" xfId="9648"/>
    <cellStyle name="5_משקל בתא100 2_דיווחים נוספים_דיווחים נוספים_1" xfId="4151"/>
    <cellStyle name="5_משקל בתא100 2_דיווחים נוספים_דיווחים נוספים_1_15" xfId="9649"/>
    <cellStyle name="5_משקל בתא100 2_דיווחים נוספים_דיווחים נוספים_15" xfId="9643"/>
    <cellStyle name="5_משקל בתא100 2_דיווחים נוספים_דיווחים נוספים_4.4." xfId="4152"/>
    <cellStyle name="5_משקל בתא100 2_דיווחים נוספים_דיווחים נוספים_4.4. 2" xfId="4153"/>
    <cellStyle name="5_משקל בתא100 2_דיווחים נוספים_דיווחים נוספים_4.4. 2_15" xfId="9651"/>
    <cellStyle name="5_משקל בתא100 2_דיווחים נוספים_דיווחים נוספים_4.4. 2_דיווחים נוספים" xfId="4154"/>
    <cellStyle name="5_משקל בתא100 2_דיווחים נוספים_דיווחים נוספים_4.4. 2_דיווחים נוספים_1" xfId="4155"/>
    <cellStyle name="5_משקל בתא100 2_דיווחים נוספים_דיווחים נוספים_4.4. 2_דיווחים נוספים_1_15" xfId="9653"/>
    <cellStyle name="5_משקל בתא100 2_דיווחים נוספים_דיווחים נוספים_4.4. 2_דיווחים נוספים_15" xfId="9652"/>
    <cellStyle name="5_משקל בתא100 2_דיווחים נוספים_דיווחים נוספים_4.4. 2_דיווחים נוספים_פירוט אגח תשואה מעל 10% " xfId="4156"/>
    <cellStyle name="5_משקל בתא100 2_דיווחים נוספים_דיווחים נוספים_4.4. 2_דיווחים נוספים_פירוט אגח תשואה מעל 10% _15" xfId="9654"/>
    <cellStyle name="5_משקל בתא100 2_דיווחים נוספים_דיווחים נוספים_4.4. 2_פירוט אגח תשואה מעל 10% " xfId="4157"/>
    <cellStyle name="5_משקל בתא100 2_דיווחים נוספים_דיווחים נוספים_4.4. 2_פירוט אגח תשואה מעל 10% _15" xfId="9655"/>
    <cellStyle name="5_משקל בתא100 2_דיווחים נוספים_דיווחים נוספים_4.4._15" xfId="9650"/>
    <cellStyle name="5_משקל בתא100 2_דיווחים נוספים_דיווחים נוספים_4.4._דיווחים נוספים" xfId="4158"/>
    <cellStyle name="5_משקל בתא100 2_דיווחים נוספים_דיווחים נוספים_4.4._דיווחים נוספים_15" xfId="9656"/>
    <cellStyle name="5_משקל בתא100 2_דיווחים נוספים_דיווחים נוספים_4.4._פירוט אגח תשואה מעל 10% " xfId="4159"/>
    <cellStyle name="5_משקל בתא100 2_דיווחים נוספים_דיווחים נוספים_4.4._פירוט אגח תשואה מעל 10% _15" xfId="9657"/>
    <cellStyle name="5_משקל בתא100 2_דיווחים נוספים_דיווחים נוספים_דיווחים נוספים" xfId="4160"/>
    <cellStyle name="5_משקל בתא100 2_דיווחים נוספים_דיווחים נוספים_דיווחים נוספים_15" xfId="9658"/>
    <cellStyle name="5_משקל בתא100 2_דיווחים נוספים_דיווחים נוספים_פירוט אגח תשואה מעל 10% " xfId="4161"/>
    <cellStyle name="5_משקל בתא100 2_דיווחים נוספים_דיווחים נוספים_פירוט אגח תשואה מעל 10% _15" xfId="9659"/>
    <cellStyle name="5_משקל בתא100 2_דיווחים נוספים_פירוט אגח תשואה מעל 10% " xfId="4162"/>
    <cellStyle name="5_משקל בתא100 2_דיווחים נוספים_פירוט אגח תשואה מעל 10% _15" xfId="9660"/>
    <cellStyle name="5_משקל בתא100 2_עסקאות שאושרו וטרם בוצעו  " xfId="4163"/>
    <cellStyle name="5_משקל בתא100 2_עסקאות שאושרו וטרם בוצעו   2" xfId="4164"/>
    <cellStyle name="5_משקל בתא100 2_עסקאות שאושרו וטרם בוצעו   2_15" xfId="9662"/>
    <cellStyle name="5_משקל בתא100 2_עסקאות שאושרו וטרם בוצעו   2_דיווחים נוספים" xfId="4165"/>
    <cellStyle name="5_משקל בתא100 2_עסקאות שאושרו וטרם בוצעו   2_דיווחים נוספים_1" xfId="4166"/>
    <cellStyle name="5_משקל בתא100 2_עסקאות שאושרו וטרם בוצעו   2_דיווחים נוספים_1_15" xfId="9664"/>
    <cellStyle name="5_משקל בתא100 2_עסקאות שאושרו וטרם בוצעו   2_דיווחים נוספים_15" xfId="9663"/>
    <cellStyle name="5_משקל בתא100 2_עסקאות שאושרו וטרם בוצעו   2_דיווחים נוספים_פירוט אגח תשואה מעל 10% " xfId="4167"/>
    <cellStyle name="5_משקל בתא100 2_עסקאות שאושרו וטרם בוצעו   2_דיווחים נוספים_פירוט אגח תשואה מעל 10% _15" xfId="9665"/>
    <cellStyle name="5_משקל בתא100 2_עסקאות שאושרו וטרם בוצעו   2_פירוט אגח תשואה מעל 10% " xfId="4168"/>
    <cellStyle name="5_משקל בתא100 2_עסקאות שאושרו וטרם בוצעו   2_פירוט אגח תשואה מעל 10% _15" xfId="9666"/>
    <cellStyle name="5_משקל בתא100 2_עסקאות שאושרו וטרם בוצעו  _15" xfId="9661"/>
    <cellStyle name="5_משקל בתא100 2_עסקאות שאושרו וטרם בוצעו  _דיווחים נוספים" xfId="4169"/>
    <cellStyle name="5_משקל בתא100 2_עסקאות שאושרו וטרם בוצעו  _דיווחים נוספים_15" xfId="9667"/>
    <cellStyle name="5_משקל בתא100 2_עסקאות שאושרו וטרם בוצעו  _פירוט אגח תשואה מעל 10% " xfId="4170"/>
    <cellStyle name="5_משקל בתא100 2_עסקאות שאושרו וטרם בוצעו  _פירוט אגח תשואה מעל 10% _15" xfId="9668"/>
    <cellStyle name="5_משקל בתא100 2_פירוט אגח תשואה מעל 10% " xfId="4171"/>
    <cellStyle name="5_משקל בתא100 2_פירוט אגח תשואה מעל 10%  2" xfId="4172"/>
    <cellStyle name="5_משקל בתא100 2_פירוט אגח תשואה מעל 10%  2_15" xfId="9670"/>
    <cellStyle name="5_משקל בתא100 2_פירוט אגח תשואה מעל 10%  2_דיווחים נוספים" xfId="4173"/>
    <cellStyle name="5_משקל בתא100 2_פירוט אגח תשואה מעל 10%  2_דיווחים נוספים_1" xfId="4174"/>
    <cellStyle name="5_משקל בתא100 2_פירוט אגח תשואה מעל 10%  2_דיווחים נוספים_1_15" xfId="9672"/>
    <cellStyle name="5_משקל בתא100 2_פירוט אגח תשואה מעל 10%  2_דיווחים נוספים_15" xfId="9671"/>
    <cellStyle name="5_משקל בתא100 2_פירוט אגח תשואה מעל 10%  2_דיווחים נוספים_פירוט אגח תשואה מעל 10% " xfId="4175"/>
    <cellStyle name="5_משקל בתא100 2_פירוט אגח תשואה מעל 10%  2_דיווחים נוספים_פירוט אגח תשואה מעל 10% _15" xfId="9673"/>
    <cellStyle name="5_משקל בתא100 2_פירוט אגח תשואה מעל 10%  2_פירוט אגח תשואה מעל 10% " xfId="4176"/>
    <cellStyle name="5_משקל בתא100 2_פירוט אגח תשואה מעל 10%  2_פירוט אגח תשואה מעל 10% _15" xfId="9674"/>
    <cellStyle name="5_משקל בתא100 2_פירוט אגח תשואה מעל 10% _1" xfId="4177"/>
    <cellStyle name="5_משקל בתא100 2_פירוט אגח תשואה מעל 10% _1_15" xfId="9675"/>
    <cellStyle name="5_משקל בתא100 2_פירוט אגח תשואה מעל 10% _15" xfId="9669"/>
    <cellStyle name="5_משקל בתא100 2_פירוט אגח תשואה מעל 10% _4.4." xfId="4178"/>
    <cellStyle name="5_משקל בתא100 2_פירוט אגח תשואה מעל 10% _4.4. 2" xfId="4179"/>
    <cellStyle name="5_משקל בתא100 2_פירוט אגח תשואה מעל 10% _4.4. 2_15" xfId="9677"/>
    <cellStyle name="5_משקל בתא100 2_פירוט אגח תשואה מעל 10% _4.4. 2_דיווחים נוספים" xfId="4180"/>
    <cellStyle name="5_משקל בתא100 2_פירוט אגח תשואה מעל 10% _4.4. 2_דיווחים נוספים_1" xfId="4181"/>
    <cellStyle name="5_משקל בתא100 2_פירוט אגח תשואה מעל 10% _4.4. 2_דיווחים נוספים_1_15" xfId="9679"/>
    <cellStyle name="5_משקל בתא100 2_פירוט אגח תשואה מעל 10% _4.4. 2_דיווחים נוספים_15" xfId="9678"/>
    <cellStyle name="5_משקל בתא100 2_פירוט אגח תשואה מעל 10% _4.4. 2_דיווחים נוספים_פירוט אגח תשואה מעל 10% " xfId="4182"/>
    <cellStyle name="5_משקל בתא100 2_פירוט אגח תשואה מעל 10% _4.4. 2_דיווחים נוספים_פירוט אגח תשואה מעל 10% _15" xfId="9680"/>
    <cellStyle name="5_משקל בתא100 2_פירוט אגח תשואה מעל 10% _4.4. 2_פירוט אגח תשואה מעל 10% " xfId="4183"/>
    <cellStyle name="5_משקל בתא100 2_פירוט אגח תשואה מעל 10% _4.4. 2_פירוט אגח תשואה מעל 10% _15" xfId="9681"/>
    <cellStyle name="5_משקל בתא100 2_פירוט אגח תשואה מעל 10% _4.4._15" xfId="9676"/>
    <cellStyle name="5_משקל בתא100 2_פירוט אגח תשואה מעל 10% _4.4._דיווחים נוספים" xfId="4184"/>
    <cellStyle name="5_משקל בתא100 2_פירוט אגח תשואה מעל 10% _4.4._דיווחים נוספים_15" xfId="9682"/>
    <cellStyle name="5_משקל בתא100 2_פירוט אגח תשואה מעל 10% _4.4._פירוט אגח תשואה מעל 10% " xfId="4185"/>
    <cellStyle name="5_משקל בתא100 2_פירוט אגח תשואה מעל 10% _4.4._פירוט אגח תשואה מעל 10% _15" xfId="9683"/>
    <cellStyle name="5_משקל בתא100 2_פירוט אגח תשואה מעל 10% _דיווחים נוספים" xfId="4186"/>
    <cellStyle name="5_משקל בתא100 2_פירוט אגח תשואה מעל 10% _דיווחים נוספים_1" xfId="4187"/>
    <cellStyle name="5_משקל בתא100 2_פירוט אגח תשואה מעל 10% _דיווחים נוספים_1_15" xfId="9685"/>
    <cellStyle name="5_משקל בתא100 2_פירוט אגח תשואה מעל 10% _דיווחים נוספים_15" xfId="9684"/>
    <cellStyle name="5_משקל בתא100 2_פירוט אגח תשואה מעל 10% _דיווחים נוספים_פירוט אגח תשואה מעל 10% " xfId="4188"/>
    <cellStyle name="5_משקל בתא100 2_פירוט אגח תשואה מעל 10% _דיווחים נוספים_פירוט אגח תשואה מעל 10% _15" xfId="9686"/>
    <cellStyle name="5_משקל בתא100 2_פירוט אגח תשואה מעל 10% _פירוט אגח תשואה מעל 10% " xfId="4189"/>
    <cellStyle name="5_משקל בתא100 2_פירוט אגח תשואה מעל 10% _פירוט אגח תשואה מעל 10% _15" xfId="9687"/>
    <cellStyle name="5_משקל בתא100 3" xfId="4190"/>
    <cellStyle name="5_משקל בתא100 3_15" xfId="9688"/>
    <cellStyle name="5_משקל בתא100 3_דיווחים נוספים" xfId="4191"/>
    <cellStyle name="5_משקל בתא100 3_דיווחים נוספים_1" xfId="4192"/>
    <cellStyle name="5_משקל בתא100 3_דיווחים נוספים_1_15" xfId="9690"/>
    <cellStyle name="5_משקל בתא100 3_דיווחים נוספים_15" xfId="9689"/>
    <cellStyle name="5_משקל בתא100 3_דיווחים נוספים_פירוט אגח תשואה מעל 10% " xfId="4193"/>
    <cellStyle name="5_משקל בתא100 3_דיווחים נוספים_פירוט אגח תשואה מעל 10% _15" xfId="9691"/>
    <cellStyle name="5_משקל בתא100 3_פירוט אגח תשואה מעל 10% " xfId="4194"/>
    <cellStyle name="5_משקל בתא100 3_פירוט אגח תשואה מעל 10% _15" xfId="9692"/>
    <cellStyle name="5_משקל בתא100_15" xfId="9597"/>
    <cellStyle name="5_משקל בתא100_4.4." xfId="4195"/>
    <cellStyle name="5_משקל בתא100_4.4. 2" xfId="4196"/>
    <cellStyle name="5_משקל בתא100_4.4. 2_15" xfId="9694"/>
    <cellStyle name="5_משקל בתא100_4.4. 2_דיווחים נוספים" xfId="4197"/>
    <cellStyle name="5_משקל בתא100_4.4. 2_דיווחים נוספים_1" xfId="4198"/>
    <cellStyle name="5_משקל בתא100_4.4. 2_דיווחים נוספים_1_15" xfId="9696"/>
    <cellStyle name="5_משקל בתא100_4.4. 2_דיווחים נוספים_15" xfId="9695"/>
    <cellStyle name="5_משקל בתא100_4.4. 2_דיווחים נוספים_פירוט אגח תשואה מעל 10% " xfId="4199"/>
    <cellStyle name="5_משקל בתא100_4.4. 2_דיווחים נוספים_פירוט אגח תשואה מעל 10% _15" xfId="9697"/>
    <cellStyle name="5_משקל בתא100_4.4. 2_פירוט אגח תשואה מעל 10% " xfId="4200"/>
    <cellStyle name="5_משקל בתא100_4.4. 2_פירוט אגח תשואה מעל 10% _15" xfId="9698"/>
    <cellStyle name="5_משקל בתא100_4.4._15" xfId="9693"/>
    <cellStyle name="5_משקל בתא100_4.4._דיווחים נוספים" xfId="4201"/>
    <cellStyle name="5_משקל בתא100_4.4._דיווחים נוספים_15" xfId="9699"/>
    <cellStyle name="5_משקל בתא100_4.4._פירוט אגח תשואה מעל 10% " xfId="4202"/>
    <cellStyle name="5_משקל בתא100_4.4._פירוט אגח תשואה מעל 10% _15" xfId="9700"/>
    <cellStyle name="5_משקל בתא100_דיווחים נוספים" xfId="4203"/>
    <cellStyle name="5_משקל בתא100_דיווחים נוספים 2" xfId="4204"/>
    <cellStyle name="5_משקל בתא100_דיווחים נוספים 2_15" xfId="9702"/>
    <cellStyle name="5_משקל בתא100_דיווחים נוספים 2_דיווחים נוספים" xfId="4205"/>
    <cellStyle name="5_משקל בתא100_דיווחים נוספים 2_דיווחים נוספים_1" xfId="4206"/>
    <cellStyle name="5_משקל בתא100_דיווחים נוספים 2_דיווחים נוספים_1_15" xfId="9704"/>
    <cellStyle name="5_משקל בתא100_דיווחים נוספים 2_דיווחים נוספים_15" xfId="9703"/>
    <cellStyle name="5_משקל בתא100_דיווחים נוספים 2_דיווחים נוספים_פירוט אגח תשואה מעל 10% " xfId="4207"/>
    <cellStyle name="5_משקל בתא100_דיווחים נוספים 2_דיווחים נוספים_פירוט אגח תשואה מעל 10% _15" xfId="9705"/>
    <cellStyle name="5_משקל בתא100_דיווחים נוספים 2_פירוט אגח תשואה מעל 10% " xfId="4208"/>
    <cellStyle name="5_משקל בתא100_דיווחים נוספים 2_פירוט אגח תשואה מעל 10% _15" xfId="9706"/>
    <cellStyle name="5_משקל בתא100_דיווחים נוספים_1" xfId="4209"/>
    <cellStyle name="5_משקל בתא100_דיווחים נוספים_1 2" xfId="4210"/>
    <cellStyle name="5_משקל בתא100_דיווחים נוספים_1 2_15" xfId="9708"/>
    <cellStyle name="5_משקל בתא100_דיווחים נוספים_1 2_דיווחים נוספים" xfId="4211"/>
    <cellStyle name="5_משקל בתא100_דיווחים נוספים_1 2_דיווחים נוספים_1" xfId="4212"/>
    <cellStyle name="5_משקל בתא100_דיווחים נוספים_1 2_דיווחים נוספים_1_15" xfId="9710"/>
    <cellStyle name="5_משקל בתא100_דיווחים נוספים_1 2_דיווחים נוספים_15" xfId="9709"/>
    <cellStyle name="5_משקל בתא100_דיווחים נוספים_1 2_דיווחים נוספים_פירוט אגח תשואה מעל 10% " xfId="4213"/>
    <cellStyle name="5_משקל בתא100_דיווחים נוספים_1 2_דיווחים נוספים_פירוט אגח תשואה מעל 10% _15" xfId="9711"/>
    <cellStyle name="5_משקל בתא100_דיווחים נוספים_1 2_פירוט אגח תשואה מעל 10% " xfId="4214"/>
    <cellStyle name="5_משקל בתא100_דיווחים נוספים_1 2_פירוט אגח תשואה מעל 10% _15" xfId="9712"/>
    <cellStyle name="5_משקל בתא100_דיווחים נוספים_1_15" xfId="9707"/>
    <cellStyle name="5_משקל בתא100_דיווחים נוספים_1_4.4." xfId="4215"/>
    <cellStyle name="5_משקל בתא100_דיווחים נוספים_1_4.4. 2" xfId="4216"/>
    <cellStyle name="5_משקל בתא100_דיווחים נוספים_1_4.4. 2_15" xfId="9714"/>
    <cellStyle name="5_משקל בתא100_דיווחים נוספים_1_4.4. 2_דיווחים נוספים" xfId="4217"/>
    <cellStyle name="5_משקל בתא100_דיווחים נוספים_1_4.4. 2_דיווחים נוספים_1" xfId="4218"/>
    <cellStyle name="5_משקל בתא100_דיווחים נוספים_1_4.4. 2_דיווחים נוספים_1_15" xfId="9716"/>
    <cellStyle name="5_משקל בתא100_דיווחים נוספים_1_4.4. 2_דיווחים נוספים_15" xfId="9715"/>
    <cellStyle name="5_משקל בתא100_דיווחים נוספים_1_4.4. 2_דיווחים נוספים_פירוט אגח תשואה מעל 10% " xfId="4219"/>
    <cellStyle name="5_משקל בתא100_דיווחים נוספים_1_4.4. 2_דיווחים נוספים_פירוט אגח תשואה מעל 10% _15" xfId="9717"/>
    <cellStyle name="5_משקל בתא100_דיווחים נוספים_1_4.4. 2_פירוט אגח תשואה מעל 10% " xfId="4220"/>
    <cellStyle name="5_משקל בתא100_דיווחים נוספים_1_4.4. 2_פירוט אגח תשואה מעל 10% _15" xfId="9718"/>
    <cellStyle name="5_משקל בתא100_דיווחים נוספים_1_4.4._15" xfId="9713"/>
    <cellStyle name="5_משקל בתא100_דיווחים נוספים_1_4.4._דיווחים נוספים" xfId="4221"/>
    <cellStyle name="5_משקל בתא100_דיווחים נוספים_1_4.4._דיווחים נוספים_15" xfId="9719"/>
    <cellStyle name="5_משקל בתא100_דיווחים נוספים_1_4.4._פירוט אגח תשואה מעל 10% " xfId="4222"/>
    <cellStyle name="5_משקל בתא100_דיווחים נוספים_1_4.4._פירוט אגח תשואה מעל 10% _15" xfId="9720"/>
    <cellStyle name="5_משקל בתא100_דיווחים נוספים_1_דיווחים נוספים" xfId="4223"/>
    <cellStyle name="5_משקל בתא100_דיווחים נוספים_1_דיווחים נוספים 2" xfId="4224"/>
    <cellStyle name="5_משקל בתא100_דיווחים נוספים_1_דיווחים נוספים 2_15" xfId="9722"/>
    <cellStyle name="5_משקל בתא100_דיווחים נוספים_1_דיווחים נוספים 2_דיווחים נוספים" xfId="4225"/>
    <cellStyle name="5_משקל בתא100_דיווחים נוספים_1_דיווחים נוספים 2_דיווחים נוספים_1" xfId="4226"/>
    <cellStyle name="5_משקל בתא100_דיווחים נוספים_1_דיווחים נוספים 2_דיווחים נוספים_1_15" xfId="9724"/>
    <cellStyle name="5_משקל בתא100_דיווחים נוספים_1_דיווחים נוספים 2_דיווחים נוספים_15" xfId="9723"/>
    <cellStyle name="5_משקל בתא100_דיווחים נוספים_1_דיווחים נוספים 2_דיווחים נוספים_פירוט אגח תשואה מעל 10% " xfId="4227"/>
    <cellStyle name="5_משקל בתא100_דיווחים נוספים_1_דיווחים נוספים 2_דיווחים נוספים_פירוט אגח תשואה מעל 10% _15" xfId="9725"/>
    <cellStyle name="5_משקל בתא100_דיווחים נוספים_1_דיווחים נוספים 2_פירוט אגח תשואה מעל 10% " xfId="4228"/>
    <cellStyle name="5_משקל בתא100_דיווחים נוספים_1_דיווחים נוספים 2_פירוט אגח תשואה מעל 10% _15" xfId="9726"/>
    <cellStyle name="5_משקל בתא100_דיווחים נוספים_1_דיווחים נוספים_1" xfId="4229"/>
    <cellStyle name="5_משקל בתא100_דיווחים נוספים_1_דיווחים נוספים_1_15" xfId="9727"/>
    <cellStyle name="5_משקל בתא100_דיווחים נוספים_1_דיווחים נוספים_15" xfId="9721"/>
    <cellStyle name="5_משקל בתא100_דיווחים נוספים_1_דיווחים נוספים_4.4." xfId="4230"/>
    <cellStyle name="5_משקל בתא100_דיווחים נוספים_1_דיווחים נוספים_4.4. 2" xfId="4231"/>
    <cellStyle name="5_משקל בתא100_דיווחים נוספים_1_דיווחים נוספים_4.4. 2_15" xfId="9729"/>
    <cellStyle name="5_משקל בתא100_דיווחים נוספים_1_דיווחים נוספים_4.4. 2_דיווחים נוספים" xfId="4232"/>
    <cellStyle name="5_משקל בתא100_דיווחים נוספים_1_דיווחים נוספים_4.4. 2_דיווחים נוספים_1" xfId="4233"/>
    <cellStyle name="5_משקל בתא100_דיווחים נוספים_1_דיווחים נוספים_4.4. 2_דיווחים נוספים_1_15" xfId="9731"/>
    <cellStyle name="5_משקל בתא100_דיווחים נוספים_1_דיווחים נוספים_4.4. 2_דיווחים נוספים_15" xfId="9730"/>
    <cellStyle name="5_משקל בתא100_דיווחים נוספים_1_דיווחים נוספים_4.4. 2_דיווחים נוספים_פירוט אגח תשואה מעל 10% " xfId="4234"/>
    <cellStyle name="5_משקל בתא100_דיווחים נוספים_1_דיווחים נוספים_4.4. 2_דיווחים נוספים_פירוט אגח תשואה מעל 10% _15" xfId="9732"/>
    <cellStyle name="5_משקל בתא100_דיווחים נוספים_1_דיווחים נוספים_4.4. 2_פירוט אגח תשואה מעל 10% " xfId="4235"/>
    <cellStyle name="5_משקל בתא100_דיווחים נוספים_1_דיווחים נוספים_4.4. 2_פירוט אגח תשואה מעל 10% _15" xfId="9733"/>
    <cellStyle name="5_משקל בתא100_דיווחים נוספים_1_דיווחים נוספים_4.4._15" xfId="9728"/>
    <cellStyle name="5_משקל בתא100_דיווחים נוספים_1_דיווחים נוספים_4.4._דיווחים נוספים" xfId="4236"/>
    <cellStyle name="5_משקל בתא100_דיווחים נוספים_1_דיווחים נוספים_4.4._דיווחים נוספים_15" xfId="9734"/>
    <cellStyle name="5_משקל בתא100_דיווחים נוספים_1_דיווחים נוספים_4.4._פירוט אגח תשואה מעל 10% " xfId="4237"/>
    <cellStyle name="5_משקל בתא100_דיווחים נוספים_1_דיווחים נוספים_4.4._פירוט אגח תשואה מעל 10% _15" xfId="9735"/>
    <cellStyle name="5_משקל בתא100_דיווחים נוספים_1_דיווחים נוספים_דיווחים נוספים" xfId="4238"/>
    <cellStyle name="5_משקל בתא100_דיווחים נוספים_1_דיווחים נוספים_דיווחים נוספים_15" xfId="9736"/>
    <cellStyle name="5_משקל בתא100_דיווחים נוספים_1_דיווחים נוספים_פירוט אגח תשואה מעל 10% " xfId="4239"/>
    <cellStyle name="5_משקל בתא100_דיווחים נוספים_1_דיווחים נוספים_פירוט אגח תשואה מעל 10% _15" xfId="9737"/>
    <cellStyle name="5_משקל בתא100_דיווחים נוספים_1_פירוט אגח תשואה מעל 10% " xfId="4240"/>
    <cellStyle name="5_משקל בתא100_דיווחים נוספים_1_פירוט אגח תשואה מעל 10% _15" xfId="9738"/>
    <cellStyle name="5_משקל בתא100_דיווחים נוספים_15" xfId="9701"/>
    <cellStyle name="5_משקל בתא100_דיווחים נוספים_2" xfId="4241"/>
    <cellStyle name="5_משקל בתא100_דיווחים נוספים_2 2" xfId="4242"/>
    <cellStyle name="5_משקל בתא100_דיווחים נוספים_2 2_15" xfId="9740"/>
    <cellStyle name="5_משקל בתא100_דיווחים נוספים_2 2_דיווחים נוספים" xfId="4243"/>
    <cellStyle name="5_משקל בתא100_דיווחים נוספים_2 2_דיווחים נוספים_1" xfId="4244"/>
    <cellStyle name="5_משקל בתא100_דיווחים נוספים_2 2_דיווחים נוספים_1_15" xfId="9742"/>
    <cellStyle name="5_משקל בתא100_דיווחים נוספים_2 2_דיווחים נוספים_15" xfId="9741"/>
    <cellStyle name="5_משקל בתא100_דיווחים נוספים_2 2_דיווחים נוספים_פירוט אגח תשואה מעל 10% " xfId="4245"/>
    <cellStyle name="5_משקל בתא100_דיווחים נוספים_2 2_דיווחים נוספים_פירוט אגח תשואה מעל 10% _15" xfId="9743"/>
    <cellStyle name="5_משקל בתא100_דיווחים נוספים_2 2_פירוט אגח תשואה מעל 10% " xfId="4246"/>
    <cellStyle name="5_משקל בתא100_דיווחים נוספים_2 2_פירוט אגח תשואה מעל 10% _15" xfId="9744"/>
    <cellStyle name="5_משקל בתא100_דיווחים נוספים_2_15" xfId="9739"/>
    <cellStyle name="5_משקל בתא100_דיווחים נוספים_2_4.4." xfId="4247"/>
    <cellStyle name="5_משקל בתא100_דיווחים נוספים_2_4.4. 2" xfId="4248"/>
    <cellStyle name="5_משקל בתא100_דיווחים נוספים_2_4.4. 2_15" xfId="9746"/>
    <cellStyle name="5_משקל בתא100_דיווחים נוספים_2_4.4. 2_דיווחים נוספים" xfId="4249"/>
    <cellStyle name="5_משקל בתא100_דיווחים נוספים_2_4.4. 2_דיווחים נוספים_1" xfId="4250"/>
    <cellStyle name="5_משקל בתא100_דיווחים נוספים_2_4.4. 2_דיווחים נוספים_1_15" xfId="9748"/>
    <cellStyle name="5_משקל בתא100_דיווחים נוספים_2_4.4. 2_דיווחים נוספים_15" xfId="9747"/>
    <cellStyle name="5_משקל בתא100_דיווחים נוספים_2_4.4. 2_דיווחים נוספים_פירוט אגח תשואה מעל 10% " xfId="4251"/>
    <cellStyle name="5_משקל בתא100_דיווחים נוספים_2_4.4. 2_דיווחים נוספים_פירוט אגח תשואה מעל 10% _15" xfId="9749"/>
    <cellStyle name="5_משקל בתא100_דיווחים נוספים_2_4.4. 2_פירוט אגח תשואה מעל 10% " xfId="4252"/>
    <cellStyle name="5_משקל בתא100_דיווחים נוספים_2_4.4. 2_פירוט אגח תשואה מעל 10% _15" xfId="9750"/>
    <cellStyle name="5_משקל בתא100_דיווחים נוספים_2_4.4._15" xfId="9745"/>
    <cellStyle name="5_משקל בתא100_דיווחים נוספים_2_4.4._דיווחים נוספים" xfId="4253"/>
    <cellStyle name="5_משקל בתא100_דיווחים נוספים_2_4.4._דיווחים נוספים_15" xfId="9751"/>
    <cellStyle name="5_משקל בתא100_דיווחים נוספים_2_4.4._פירוט אגח תשואה מעל 10% " xfId="4254"/>
    <cellStyle name="5_משקל בתא100_דיווחים נוספים_2_4.4._פירוט אגח תשואה מעל 10% _15" xfId="9752"/>
    <cellStyle name="5_משקל בתא100_דיווחים נוספים_2_דיווחים נוספים" xfId="4255"/>
    <cellStyle name="5_משקל בתא100_דיווחים נוספים_2_דיווחים נוספים_15" xfId="9753"/>
    <cellStyle name="5_משקל בתא100_דיווחים נוספים_2_פירוט אגח תשואה מעל 10% " xfId="4256"/>
    <cellStyle name="5_משקל בתא100_דיווחים נוספים_2_פירוט אגח תשואה מעל 10% _15" xfId="9754"/>
    <cellStyle name="5_משקל בתא100_דיווחים נוספים_3" xfId="4257"/>
    <cellStyle name="5_משקל בתא100_דיווחים נוספים_3_15" xfId="9755"/>
    <cellStyle name="5_משקל בתא100_דיווחים נוספים_4.4." xfId="4258"/>
    <cellStyle name="5_משקל בתא100_דיווחים נוספים_4.4. 2" xfId="4259"/>
    <cellStyle name="5_משקל בתא100_דיווחים נוספים_4.4. 2_15" xfId="9757"/>
    <cellStyle name="5_משקל בתא100_דיווחים נוספים_4.4. 2_דיווחים נוספים" xfId="4260"/>
    <cellStyle name="5_משקל בתא100_דיווחים נוספים_4.4. 2_דיווחים נוספים_1" xfId="4261"/>
    <cellStyle name="5_משקל בתא100_דיווחים נוספים_4.4. 2_דיווחים נוספים_1_15" xfId="9759"/>
    <cellStyle name="5_משקל בתא100_דיווחים נוספים_4.4. 2_דיווחים נוספים_15" xfId="9758"/>
    <cellStyle name="5_משקל בתא100_דיווחים נוספים_4.4. 2_דיווחים נוספים_פירוט אגח תשואה מעל 10% " xfId="4262"/>
    <cellStyle name="5_משקל בתא100_דיווחים נוספים_4.4. 2_דיווחים נוספים_פירוט אגח תשואה מעל 10% _15" xfId="9760"/>
    <cellStyle name="5_משקל בתא100_דיווחים נוספים_4.4. 2_פירוט אגח תשואה מעל 10% " xfId="4263"/>
    <cellStyle name="5_משקל בתא100_דיווחים נוספים_4.4. 2_פירוט אגח תשואה מעל 10% _15" xfId="9761"/>
    <cellStyle name="5_משקל בתא100_דיווחים נוספים_4.4._15" xfId="9756"/>
    <cellStyle name="5_משקל בתא100_דיווחים נוספים_4.4._דיווחים נוספים" xfId="4264"/>
    <cellStyle name="5_משקל בתא100_דיווחים נוספים_4.4._דיווחים נוספים_15" xfId="9762"/>
    <cellStyle name="5_משקל בתא100_דיווחים נוספים_4.4._פירוט אגח תשואה מעל 10% " xfId="4265"/>
    <cellStyle name="5_משקל בתא100_דיווחים נוספים_4.4._פירוט אגח תשואה מעל 10% _15" xfId="9763"/>
    <cellStyle name="5_משקל בתא100_דיווחים נוספים_דיווחים נוספים" xfId="4266"/>
    <cellStyle name="5_משקל בתא100_דיווחים נוספים_דיווחים נוספים 2" xfId="4267"/>
    <cellStyle name="5_משקל בתא100_דיווחים נוספים_דיווחים נוספים 2_15" xfId="9765"/>
    <cellStyle name="5_משקל בתא100_דיווחים נוספים_דיווחים נוספים 2_דיווחים נוספים" xfId="4268"/>
    <cellStyle name="5_משקל בתא100_דיווחים נוספים_דיווחים נוספים 2_דיווחים נוספים_1" xfId="4269"/>
    <cellStyle name="5_משקל בתא100_דיווחים נוספים_דיווחים נוספים 2_דיווחים נוספים_1_15" xfId="9767"/>
    <cellStyle name="5_משקל בתא100_דיווחים נוספים_דיווחים נוספים 2_דיווחים נוספים_15" xfId="9766"/>
    <cellStyle name="5_משקל בתא100_דיווחים נוספים_דיווחים נוספים 2_דיווחים נוספים_פירוט אגח תשואה מעל 10% " xfId="4270"/>
    <cellStyle name="5_משקל בתא100_דיווחים נוספים_דיווחים נוספים 2_דיווחים נוספים_פירוט אגח תשואה מעל 10% _15" xfId="9768"/>
    <cellStyle name="5_משקל בתא100_דיווחים נוספים_דיווחים נוספים 2_פירוט אגח תשואה מעל 10% " xfId="4271"/>
    <cellStyle name="5_משקל בתא100_דיווחים נוספים_דיווחים נוספים 2_פירוט אגח תשואה מעל 10% _15" xfId="9769"/>
    <cellStyle name="5_משקל בתא100_דיווחים נוספים_דיווחים נוספים_1" xfId="4272"/>
    <cellStyle name="5_משקל בתא100_דיווחים נוספים_דיווחים נוספים_1_15" xfId="9770"/>
    <cellStyle name="5_משקל בתא100_דיווחים נוספים_דיווחים נוספים_15" xfId="9764"/>
    <cellStyle name="5_משקל בתא100_דיווחים נוספים_דיווחים נוספים_4.4." xfId="4273"/>
    <cellStyle name="5_משקל בתא100_דיווחים נוספים_דיווחים נוספים_4.4. 2" xfId="4274"/>
    <cellStyle name="5_משקל בתא100_דיווחים נוספים_דיווחים נוספים_4.4. 2_15" xfId="9772"/>
    <cellStyle name="5_משקל בתא100_דיווחים נוספים_דיווחים נוספים_4.4. 2_דיווחים נוספים" xfId="4275"/>
    <cellStyle name="5_משקל בתא100_דיווחים נוספים_דיווחים נוספים_4.4. 2_דיווחים נוספים_1" xfId="4276"/>
    <cellStyle name="5_משקל בתא100_דיווחים נוספים_דיווחים נוספים_4.4. 2_דיווחים נוספים_1_15" xfId="9774"/>
    <cellStyle name="5_משקל בתא100_דיווחים נוספים_דיווחים נוספים_4.4. 2_דיווחים נוספים_15" xfId="9773"/>
    <cellStyle name="5_משקל בתא100_דיווחים נוספים_דיווחים נוספים_4.4. 2_דיווחים נוספים_פירוט אגח תשואה מעל 10% " xfId="4277"/>
    <cellStyle name="5_משקל בתא100_דיווחים נוספים_דיווחים נוספים_4.4. 2_דיווחים נוספים_פירוט אגח תשואה מעל 10% _15" xfId="9775"/>
    <cellStyle name="5_משקל בתא100_דיווחים נוספים_דיווחים נוספים_4.4. 2_פירוט אגח תשואה מעל 10% " xfId="4278"/>
    <cellStyle name="5_משקל בתא100_דיווחים נוספים_דיווחים נוספים_4.4. 2_פירוט אגח תשואה מעל 10% _15" xfId="9776"/>
    <cellStyle name="5_משקל בתא100_דיווחים נוספים_דיווחים נוספים_4.4._15" xfId="9771"/>
    <cellStyle name="5_משקל בתא100_דיווחים נוספים_דיווחים נוספים_4.4._דיווחים נוספים" xfId="4279"/>
    <cellStyle name="5_משקל בתא100_דיווחים נוספים_דיווחים נוספים_4.4._דיווחים נוספים_15" xfId="9777"/>
    <cellStyle name="5_משקל בתא100_דיווחים נוספים_דיווחים נוספים_4.4._פירוט אגח תשואה מעל 10% " xfId="4280"/>
    <cellStyle name="5_משקל בתא100_דיווחים נוספים_דיווחים נוספים_4.4._פירוט אגח תשואה מעל 10% _15" xfId="9778"/>
    <cellStyle name="5_משקל בתא100_דיווחים נוספים_דיווחים נוספים_דיווחים נוספים" xfId="4281"/>
    <cellStyle name="5_משקל בתא100_דיווחים נוספים_דיווחים נוספים_דיווחים נוספים_15" xfId="9779"/>
    <cellStyle name="5_משקל בתא100_דיווחים נוספים_דיווחים נוספים_פירוט אגח תשואה מעל 10% " xfId="4282"/>
    <cellStyle name="5_משקל בתא100_דיווחים נוספים_דיווחים נוספים_פירוט אגח תשואה מעל 10% _15" xfId="9780"/>
    <cellStyle name="5_משקל בתא100_דיווחים נוספים_פירוט אגח תשואה מעל 10% " xfId="4283"/>
    <cellStyle name="5_משקל בתא100_דיווחים נוספים_פירוט אגח תשואה מעל 10% _15" xfId="9781"/>
    <cellStyle name="5_משקל בתא100_הערות" xfId="4284"/>
    <cellStyle name="5_משקל בתא100_הערות 2" xfId="4285"/>
    <cellStyle name="5_משקל בתא100_הערות 2_15" xfId="9783"/>
    <cellStyle name="5_משקל בתא100_הערות 2_דיווחים נוספים" xfId="4286"/>
    <cellStyle name="5_משקל בתא100_הערות 2_דיווחים נוספים_1" xfId="4287"/>
    <cellStyle name="5_משקל בתא100_הערות 2_דיווחים נוספים_1_15" xfId="9785"/>
    <cellStyle name="5_משקל בתא100_הערות 2_דיווחים נוספים_15" xfId="9784"/>
    <cellStyle name="5_משקל בתא100_הערות 2_דיווחים נוספים_פירוט אגח תשואה מעל 10% " xfId="4288"/>
    <cellStyle name="5_משקל בתא100_הערות 2_דיווחים נוספים_פירוט אגח תשואה מעל 10% _15" xfId="9786"/>
    <cellStyle name="5_משקל בתא100_הערות 2_פירוט אגח תשואה מעל 10% " xfId="4289"/>
    <cellStyle name="5_משקל בתא100_הערות 2_פירוט אגח תשואה מעל 10% _15" xfId="9787"/>
    <cellStyle name="5_משקל בתא100_הערות_15" xfId="9782"/>
    <cellStyle name="5_משקל בתא100_הערות_4.4." xfId="4290"/>
    <cellStyle name="5_משקל בתא100_הערות_4.4. 2" xfId="4291"/>
    <cellStyle name="5_משקל בתא100_הערות_4.4. 2_15" xfId="9789"/>
    <cellStyle name="5_משקל בתא100_הערות_4.4. 2_דיווחים נוספים" xfId="4292"/>
    <cellStyle name="5_משקל בתא100_הערות_4.4. 2_דיווחים נוספים_1" xfId="4293"/>
    <cellStyle name="5_משקל בתא100_הערות_4.4. 2_דיווחים נוספים_1_15" xfId="9791"/>
    <cellStyle name="5_משקל בתא100_הערות_4.4. 2_דיווחים נוספים_15" xfId="9790"/>
    <cellStyle name="5_משקל בתא100_הערות_4.4. 2_דיווחים נוספים_פירוט אגח תשואה מעל 10% " xfId="4294"/>
    <cellStyle name="5_משקל בתא100_הערות_4.4. 2_דיווחים נוספים_פירוט אגח תשואה מעל 10% _15" xfId="9792"/>
    <cellStyle name="5_משקל בתא100_הערות_4.4. 2_פירוט אגח תשואה מעל 10% " xfId="4295"/>
    <cellStyle name="5_משקל בתא100_הערות_4.4. 2_פירוט אגח תשואה מעל 10% _15" xfId="9793"/>
    <cellStyle name="5_משקל בתא100_הערות_4.4._15" xfId="9788"/>
    <cellStyle name="5_משקל בתא100_הערות_4.4._דיווחים נוספים" xfId="4296"/>
    <cellStyle name="5_משקל בתא100_הערות_4.4._דיווחים נוספים_15" xfId="9794"/>
    <cellStyle name="5_משקל בתא100_הערות_4.4._פירוט אגח תשואה מעל 10% " xfId="4297"/>
    <cellStyle name="5_משקל בתא100_הערות_4.4._פירוט אגח תשואה מעל 10% _15" xfId="9795"/>
    <cellStyle name="5_משקל בתא100_הערות_דיווחים נוספים" xfId="4298"/>
    <cellStyle name="5_משקל בתא100_הערות_דיווחים נוספים_1" xfId="4299"/>
    <cellStyle name="5_משקל בתא100_הערות_דיווחים נוספים_1_15" xfId="9797"/>
    <cellStyle name="5_משקל בתא100_הערות_דיווחים נוספים_15" xfId="9796"/>
    <cellStyle name="5_משקל בתא100_הערות_דיווחים נוספים_פירוט אגח תשואה מעל 10% " xfId="4300"/>
    <cellStyle name="5_משקל בתא100_הערות_דיווחים נוספים_פירוט אגח תשואה מעל 10% _15" xfId="9798"/>
    <cellStyle name="5_משקל בתא100_הערות_פירוט אגח תשואה מעל 10% " xfId="4301"/>
    <cellStyle name="5_משקל בתא100_הערות_פירוט אגח תשואה מעל 10% _15" xfId="9799"/>
    <cellStyle name="5_משקל בתא100_יתרת מסגרות אשראי לניצול " xfId="4302"/>
    <cellStyle name="5_משקל בתא100_יתרת מסגרות אשראי לניצול  2" xfId="4303"/>
    <cellStyle name="5_משקל בתא100_יתרת מסגרות אשראי לניצול  2_15" xfId="9801"/>
    <cellStyle name="5_משקל בתא100_יתרת מסגרות אשראי לניצול  2_דיווחים נוספים" xfId="4304"/>
    <cellStyle name="5_משקל בתא100_יתרת מסגרות אשראי לניצול  2_דיווחים נוספים_1" xfId="4305"/>
    <cellStyle name="5_משקל בתא100_יתרת מסגרות אשראי לניצול  2_דיווחים נוספים_1_15" xfId="9803"/>
    <cellStyle name="5_משקל בתא100_יתרת מסגרות אשראי לניצול  2_דיווחים נוספים_15" xfId="9802"/>
    <cellStyle name="5_משקל בתא100_יתרת מסגרות אשראי לניצול  2_דיווחים נוספים_פירוט אגח תשואה מעל 10% " xfId="4306"/>
    <cellStyle name="5_משקל בתא100_יתרת מסגרות אשראי לניצול  2_דיווחים נוספים_פירוט אגח תשואה מעל 10% _15" xfId="9804"/>
    <cellStyle name="5_משקל בתא100_יתרת מסגרות אשראי לניצול  2_פירוט אגח תשואה מעל 10% " xfId="4307"/>
    <cellStyle name="5_משקל בתא100_יתרת מסגרות אשראי לניצול  2_פירוט אגח תשואה מעל 10% _15" xfId="9805"/>
    <cellStyle name="5_משקל בתא100_יתרת מסגרות אשראי לניצול _15" xfId="9800"/>
    <cellStyle name="5_משקל בתא100_יתרת מסגרות אשראי לניצול _4.4." xfId="4308"/>
    <cellStyle name="5_משקל בתא100_יתרת מסגרות אשראי לניצול _4.4. 2" xfId="4309"/>
    <cellStyle name="5_משקל בתא100_יתרת מסגרות אשראי לניצול _4.4. 2_15" xfId="9807"/>
    <cellStyle name="5_משקל בתא100_יתרת מסגרות אשראי לניצול _4.4. 2_דיווחים נוספים" xfId="4310"/>
    <cellStyle name="5_משקל בתא100_יתרת מסגרות אשראי לניצול _4.4. 2_דיווחים נוספים_1" xfId="4311"/>
    <cellStyle name="5_משקל בתא100_יתרת מסגרות אשראי לניצול _4.4. 2_דיווחים נוספים_1_15" xfId="9809"/>
    <cellStyle name="5_משקל בתא100_יתרת מסגרות אשראי לניצול _4.4. 2_דיווחים נוספים_15" xfId="9808"/>
    <cellStyle name="5_משקל בתא100_יתרת מסגרות אשראי לניצול _4.4. 2_דיווחים נוספים_פירוט אגח תשואה מעל 10% " xfId="4312"/>
    <cellStyle name="5_משקל בתא100_יתרת מסגרות אשראי לניצול _4.4. 2_דיווחים נוספים_פירוט אגח תשואה מעל 10% _15" xfId="9810"/>
    <cellStyle name="5_משקל בתא100_יתרת מסגרות אשראי לניצול _4.4. 2_פירוט אגח תשואה מעל 10% " xfId="4313"/>
    <cellStyle name="5_משקל בתא100_יתרת מסגרות אשראי לניצול _4.4. 2_פירוט אגח תשואה מעל 10% _15" xfId="9811"/>
    <cellStyle name="5_משקל בתא100_יתרת מסגרות אשראי לניצול _4.4._15" xfId="9806"/>
    <cellStyle name="5_משקל בתא100_יתרת מסגרות אשראי לניצול _4.4._דיווחים נוספים" xfId="4314"/>
    <cellStyle name="5_משקל בתא100_יתרת מסגרות אשראי לניצול _4.4._דיווחים נוספים_15" xfId="9812"/>
    <cellStyle name="5_משקל בתא100_יתרת מסגרות אשראי לניצול _4.4._פירוט אגח תשואה מעל 10% " xfId="4315"/>
    <cellStyle name="5_משקל בתא100_יתרת מסגרות אשראי לניצול _4.4._פירוט אגח תשואה מעל 10% _15" xfId="9813"/>
    <cellStyle name="5_משקל בתא100_יתרת מסגרות אשראי לניצול _דיווחים נוספים" xfId="4316"/>
    <cellStyle name="5_משקל בתא100_יתרת מסגרות אשראי לניצול _דיווחים נוספים_1" xfId="4317"/>
    <cellStyle name="5_משקל בתא100_יתרת מסגרות אשראי לניצול _דיווחים נוספים_1_15" xfId="9815"/>
    <cellStyle name="5_משקל בתא100_יתרת מסגרות אשראי לניצול _דיווחים נוספים_15" xfId="9814"/>
    <cellStyle name="5_משקל בתא100_יתרת מסגרות אשראי לניצול _דיווחים נוספים_פירוט אגח תשואה מעל 10% " xfId="4318"/>
    <cellStyle name="5_משקל בתא100_יתרת מסגרות אשראי לניצול _דיווחים נוספים_פירוט אגח תשואה מעל 10% _15" xfId="9816"/>
    <cellStyle name="5_משקל בתא100_יתרת מסגרות אשראי לניצול _פירוט אגח תשואה מעל 10% " xfId="4319"/>
    <cellStyle name="5_משקל בתא100_יתרת מסגרות אשראי לניצול _פירוט אגח תשואה מעל 10% _15" xfId="9817"/>
    <cellStyle name="5_משקל בתא100_עסקאות שאושרו וטרם בוצעו  " xfId="4320"/>
    <cellStyle name="5_משקל בתא100_עסקאות שאושרו וטרם בוצעו   2" xfId="4321"/>
    <cellStyle name="5_משקל בתא100_עסקאות שאושרו וטרם בוצעו   2_15" xfId="9819"/>
    <cellStyle name="5_משקל בתא100_עסקאות שאושרו וטרם בוצעו   2_דיווחים נוספים" xfId="4322"/>
    <cellStyle name="5_משקל בתא100_עסקאות שאושרו וטרם בוצעו   2_דיווחים נוספים_1" xfId="4323"/>
    <cellStyle name="5_משקל בתא100_עסקאות שאושרו וטרם בוצעו   2_דיווחים נוספים_1_15" xfId="9821"/>
    <cellStyle name="5_משקל בתא100_עסקאות שאושרו וטרם בוצעו   2_דיווחים נוספים_15" xfId="9820"/>
    <cellStyle name="5_משקל בתא100_עסקאות שאושרו וטרם בוצעו   2_דיווחים נוספים_פירוט אגח תשואה מעל 10% " xfId="4324"/>
    <cellStyle name="5_משקל בתא100_עסקאות שאושרו וטרם בוצעו   2_דיווחים נוספים_פירוט אגח תשואה מעל 10% _15" xfId="9822"/>
    <cellStyle name="5_משקל בתא100_עסקאות שאושרו וטרם בוצעו   2_פירוט אגח תשואה מעל 10% " xfId="4325"/>
    <cellStyle name="5_משקל בתא100_עסקאות שאושרו וטרם בוצעו   2_פירוט אגח תשואה מעל 10% _15" xfId="9823"/>
    <cellStyle name="5_משקל בתא100_עסקאות שאושרו וטרם בוצעו  _1" xfId="4326"/>
    <cellStyle name="5_משקל בתא100_עסקאות שאושרו וטרם בוצעו  _1 2" xfId="4327"/>
    <cellStyle name="5_משקל בתא100_עסקאות שאושרו וטרם בוצעו  _1 2_15" xfId="9825"/>
    <cellStyle name="5_משקל בתא100_עסקאות שאושרו וטרם בוצעו  _1 2_דיווחים נוספים" xfId="4328"/>
    <cellStyle name="5_משקל בתא100_עסקאות שאושרו וטרם בוצעו  _1 2_דיווחים נוספים_1" xfId="4329"/>
    <cellStyle name="5_משקל בתא100_עסקאות שאושרו וטרם בוצעו  _1 2_דיווחים נוספים_1_15" xfId="9827"/>
    <cellStyle name="5_משקל בתא100_עסקאות שאושרו וטרם בוצעו  _1 2_דיווחים נוספים_15" xfId="9826"/>
    <cellStyle name="5_משקל בתא100_עסקאות שאושרו וטרם בוצעו  _1 2_דיווחים נוספים_פירוט אגח תשואה מעל 10% " xfId="4330"/>
    <cellStyle name="5_משקל בתא100_עסקאות שאושרו וטרם בוצעו  _1 2_דיווחים נוספים_פירוט אגח תשואה מעל 10% _15" xfId="9828"/>
    <cellStyle name="5_משקל בתא100_עסקאות שאושרו וטרם בוצעו  _1 2_פירוט אגח תשואה מעל 10% " xfId="4331"/>
    <cellStyle name="5_משקל בתא100_עסקאות שאושרו וטרם בוצעו  _1 2_פירוט אגח תשואה מעל 10% _15" xfId="9829"/>
    <cellStyle name="5_משקל בתא100_עסקאות שאושרו וטרם בוצעו  _1_15" xfId="9824"/>
    <cellStyle name="5_משקל בתא100_עסקאות שאושרו וטרם בוצעו  _1_דיווחים נוספים" xfId="4332"/>
    <cellStyle name="5_משקל בתא100_עסקאות שאושרו וטרם בוצעו  _1_דיווחים נוספים_15" xfId="9830"/>
    <cellStyle name="5_משקל בתא100_עסקאות שאושרו וטרם בוצעו  _1_פירוט אגח תשואה מעל 10% " xfId="4333"/>
    <cellStyle name="5_משקל בתא100_עסקאות שאושרו וטרם בוצעו  _1_פירוט אגח תשואה מעל 10% _15" xfId="9831"/>
    <cellStyle name="5_משקל בתא100_עסקאות שאושרו וטרם בוצעו  _15" xfId="9818"/>
    <cellStyle name="5_משקל בתא100_עסקאות שאושרו וטרם בוצעו  _4.4." xfId="4334"/>
    <cellStyle name="5_משקל בתא100_עסקאות שאושרו וטרם בוצעו  _4.4. 2" xfId="4335"/>
    <cellStyle name="5_משקל בתא100_עסקאות שאושרו וטרם בוצעו  _4.4. 2_15" xfId="9833"/>
    <cellStyle name="5_משקל בתא100_עסקאות שאושרו וטרם בוצעו  _4.4. 2_דיווחים נוספים" xfId="4336"/>
    <cellStyle name="5_משקל בתא100_עסקאות שאושרו וטרם בוצעו  _4.4. 2_דיווחים נוספים_1" xfId="4337"/>
    <cellStyle name="5_משקל בתא100_עסקאות שאושרו וטרם בוצעו  _4.4. 2_דיווחים נוספים_1_15" xfId="9835"/>
    <cellStyle name="5_משקל בתא100_עסקאות שאושרו וטרם בוצעו  _4.4. 2_דיווחים נוספים_15" xfId="9834"/>
    <cellStyle name="5_משקל בתא100_עסקאות שאושרו וטרם בוצעו  _4.4. 2_דיווחים נוספים_פירוט אגח תשואה מעל 10% " xfId="4338"/>
    <cellStyle name="5_משקל בתא100_עסקאות שאושרו וטרם בוצעו  _4.4. 2_דיווחים נוספים_פירוט אגח תשואה מעל 10% _15" xfId="9836"/>
    <cellStyle name="5_משקל בתא100_עסקאות שאושרו וטרם בוצעו  _4.4. 2_פירוט אגח תשואה מעל 10% " xfId="4339"/>
    <cellStyle name="5_משקל בתא100_עסקאות שאושרו וטרם בוצעו  _4.4. 2_פירוט אגח תשואה מעל 10% _15" xfId="9837"/>
    <cellStyle name="5_משקל בתא100_עסקאות שאושרו וטרם בוצעו  _4.4._15" xfId="9832"/>
    <cellStyle name="5_משקל בתא100_עסקאות שאושרו וטרם בוצעו  _4.4._דיווחים נוספים" xfId="4340"/>
    <cellStyle name="5_משקל בתא100_עסקאות שאושרו וטרם בוצעו  _4.4._דיווחים נוספים_15" xfId="9838"/>
    <cellStyle name="5_משקל בתא100_עסקאות שאושרו וטרם בוצעו  _4.4._פירוט אגח תשואה מעל 10% " xfId="4341"/>
    <cellStyle name="5_משקל בתא100_עסקאות שאושרו וטרם בוצעו  _4.4._פירוט אגח תשואה מעל 10% _15" xfId="9839"/>
    <cellStyle name="5_משקל בתא100_עסקאות שאושרו וטרם בוצעו  _דיווחים נוספים" xfId="4342"/>
    <cellStyle name="5_משקל בתא100_עסקאות שאושרו וטרם בוצעו  _דיווחים נוספים_1" xfId="4343"/>
    <cellStyle name="5_משקל בתא100_עסקאות שאושרו וטרם בוצעו  _דיווחים נוספים_1_15" xfId="9841"/>
    <cellStyle name="5_משקל בתא100_עסקאות שאושרו וטרם בוצעו  _דיווחים נוספים_15" xfId="9840"/>
    <cellStyle name="5_משקל בתא100_עסקאות שאושרו וטרם בוצעו  _דיווחים נוספים_פירוט אגח תשואה מעל 10% " xfId="4344"/>
    <cellStyle name="5_משקל בתא100_עסקאות שאושרו וטרם בוצעו  _דיווחים נוספים_פירוט אגח תשואה מעל 10% _15" xfId="9842"/>
    <cellStyle name="5_משקל בתא100_עסקאות שאושרו וטרם בוצעו  _פירוט אגח תשואה מעל 10% " xfId="4345"/>
    <cellStyle name="5_משקל בתא100_עסקאות שאושרו וטרם בוצעו  _פירוט אגח תשואה מעל 10% _15" xfId="9843"/>
    <cellStyle name="5_משקל בתא100_פירוט אגח תשואה מעל 10% " xfId="4346"/>
    <cellStyle name="5_משקל בתא100_פירוט אגח תשואה מעל 10%  2" xfId="4347"/>
    <cellStyle name="5_משקל בתא100_פירוט אגח תשואה מעל 10%  2_15" xfId="9845"/>
    <cellStyle name="5_משקל בתא100_פירוט אגח תשואה מעל 10%  2_דיווחים נוספים" xfId="4348"/>
    <cellStyle name="5_משקל בתא100_פירוט אגח תשואה מעל 10%  2_דיווחים נוספים_1" xfId="4349"/>
    <cellStyle name="5_משקל בתא100_פירוט אגח תשואה מעל 10%  2_דיווחים נוספים_1_15" xfId="9847"/>
    <cellStyle name="5_משקל בתא100_פירוט אגח תשואה מעל 10%  2_דיווחים נוספים_15" xfId="9846"/>
    <cellStyle name="5_משקל בתא100_פירוט אגח תשואה מעל 10%  2_דיווחים נוספים_פירוט אגח תשואה מעל 10% " xfId="4350"/>
    <cellStyle name="5_משקל בתא100_פירוט אגח תשואה מעל 10%  2_דיווחים נוספים_פירוט אגח תשואה מעל 10% _15" xfId="9848"/>
    <cellStyle name="5_משקל בתא100_פירוט אגח תשואה מעל 10%  2_פירוט אגח תשואה מעל 10% " xfId="4351"/>
    <cellStyle name="5_משקל בתא100_פירוט אגח תשואה מעל 10%  2_פירוט אגח תשואה מעל 10% _15" xfId="9849"/>
    <cellStyle name="5_משקל בתא100_פירוט אגח תשואה מעל 10% _1" xfId="4352"/>
    <cellStyle name="5_משקל בתא100_פירוט אגח תשואה מעל 10% _1_15" xfId="9850"/>
    <cellStyle name="5_משקל בתא100_פירוט אגח תשואה מעל 10% _15" xfId="9844"/>
    <cellStyle name="5_משקל בתא100_פירוט אגח תשואה מעל 10% _4.4." xfId="4353"/>
    <cellStyle name="5_משקל בתא100_פירוט אגח תשואה מעל 10% _4.4. 2" xfId="4354"/>
    <cellStyle name="5_משקל בתא100_פירוט אגח תשואה מעל 10% _4.4. 2_15" xfId="9852"/>
    <cellStyle name="5_משקל בתא100_פירוט אגח תשואה מעל 10% _4.4. 2_דיווחים נוספים" xfId="4355"/>
    <cellStyle name="5_משקל בתא100_פירוט אגח תשואה מעל 10% _4.4. 2_דיווחים נוספים_1" xfId="4356"/>
    <cellStyle name="5_משקל בתא100_פירוט אגח תשואה מעל 10% _4.4. 2_דיווחים נוספים_1_15" xfId="9854"/>
    <cellStyle name="5_משקל בתא100_פירוט אגח תשואה מעל 10% _4.4. 2_דיווחים נוספים_15" xfId="9853"/>
    <cellStyle name="5_משקל בתא100_פירוט אגח תשואה מעל 10% _4.4. 2_דיווחים נוספים_פירוט אגח תשואה מעל 10% " xfId="4357"/>
    <cellStyle name="5_משקל בתא100_פירוט אגח תשואה מעל 10% _4.4. 2_דיווחים נוספים_פירוט אגח תשואה מעל 10% _15" xfId="9855"/>
    <cellStyle name="5_משקל בתא100_פירוט אגח תשואה מעל 10% _4.4. 2_פירוט אגח תשואה מעל 10% " xfId="4358"/>
    <cellStyle name="5_משקל בתא100_פירוט אגח תשואה מעל 10% _4.4. 2_פירוט אגח תשואה מעל 10% _15" xfId="9856"/>
    <cellStyle name="5_משקל בתא100_פירוט אגח תשואה מעל 10% _4.4._15" xfId="9851"/>
    <cellStyle name="5_משקל בתא100_פירוט אגח תשואה מעל 10% _4.4._דיווחים נוספים" xfId="4359"/>
    <cellStyle name="5_משקל בתא100_פירוט אגח תשואה מעל 10% _4.4._דיווחים נוספים_15" xfId="9857"/>
    <cellStyle name="5_משקל בתא100_פירוט אגח תשואה מעל 10% _4.4._פירוט אגח תשואה מעל 10% " xfId="4360"/>
    <cellStyle name="5_משקל בתא100_פירוט אגח תשואה מעל 10% _4.4._פירוט אגח תשואה מעל 10% _15" xfId="9858"/>
    <cellStyle name="5_משקל בתא100_פירוט אגח תשואה מעל 10% _דיווחים נוספים" xfId="4361"/>
    <cellStyle name="5_משקל בתא100_פירוט אגח תשואה מעל 10% _דיווחים נוספים_1" xfId="4362"/>
    <cellStyle name="5_משקל בתא100_פירוט אגח תשואה מעל 10% _דיווחים נוספים_1_15" xfId="9860"/>
    <cellStyle name="5_משקל בתא100_פירוט אגח תשואה מעל 10% _דיווחים נוספים_15" xfId="9859"/>
    <cellStyle name="5_משקל בתא100_פירוט אגח תשואה מעל 10% _דיווחים נוספים_פירוט אגח תשואה מעל 10% " xfId="4363"/>
    <cellStyle name="5_משקל בתא100_פירוט אגח תשואה מעל 10% _דיווחים נוספים_פירוט אגח תשואה מעל 10% _15" xfId="9861"/>
    <cellStyle name="5_משקל בתא100_פירוט אגח תשואה מעל 10% _פירוט אגח תשואה מעל 10% " xfId="4364"/>
    <cellStyle name="5_משקל בתא100_פירוט אגח תשואה מעל 10% _פירוט אגח תשואה מעל 10% _15" xfId="9862"/>
    <cellStyle name="5_עסקאות שאושרו וטרם בוצעו  " xfId="4365"/>
    <cellStyle name="5_עסקאות שאושרו וטרם בוצעו   2" xfId="4366"/>
    <cellStyle name="5_עסקאות שאושרו וטרם בוצעו   2_15" xfId="9864"/>
    <cellStyle name="5_עסקאות שאושרו וטרם בוצעו   2_דיווחים נוספים" xfId="4367"/>
    <cellStyle name="5_עסקאות שאושרו וטרם בוצעו   2_דיווחים נוספים_1" xfId="4368"/>
    <cellStyle name="5_עסקאות שאושרו וטרם בוצעו   2_דיווחים נוספים_1_15" xfId="9866"/>
    <cellStyle name="5_עסקאות שאושרו וטרם בוצעו   2_דיווחים נוספים_15" xfId="9865"/>
    <cellStyle name="5_עסקאות שאושרו וטרם בוצעו   2_דיווחים נוספים_פירוט אגח תשואה מעל 10% " xfId="4369"/>
    <cellStyle name="5_עסקאות שאושרו וטרם בוצעו   2_דיווחים נוספים_פירוט אגח תשואה מעל 10% _15" xfId="9867"/>
    <cellStyle name="5_עסקאות שאושרו וטרם בוצעו   2_פירוט אגח תשואה מעל 10% " xfId="4370"/>
    <cellStyle name="5_עסקאות שאושרו וטרם בוצעו   2_פירוט אגח תשואה מעל 10% _15" xfId="9868"/>
    <cellStyle name="5_עסקאות שאושרו וטרם בוצעו  _1" xfId="4371"/>
    <cellStyle name="5_עסקאות שאושרו וטרם בוצעו  _1 2" xfId="4372"/>
    <cellStyle name="5_עסקאות שאושרו וטרם בוצעו  _1 2_15" xfId="9870"/>
    <cellStyle name="5_עסקאות שאושרו וטרם בוצעו  _1 2_דיווחים נוספים" xfId="4373"/>
    <cellStyle name="5_עסקאות שאושרו וטרם בוצעו  _1 2_דיווחים נוספים_1" xfId="4374"/>
    <cellStyle name="5_עסקאות שאושרו וטרם בוצעו  _1 2_דיווחים נוספים_1_15" xfId="9872"/>
    <cellStyle name="5_עסקאות שאושרו וטרם בוצעו  _1 2_דיווחים נוספים_15" xfId="9871"/>
    <cellStyle name="5_עסקאות שאושרו וטרם בוצעו  _1 2_דיווחים נוספים_פירוט אגח תשואה מעל 10% " xfId="4375"/>
    <cellStyle name="5_עסקאות שאושרו וטרם בוצעו  _1 2_דיווחים נוספים_פירוט אגח תשואה מעל 10% _15" xfId="9873"/>
    <cellStyle name="5_עסקאות שאושרו וטרם בוצעו  _1 2_פירוט אגח תשואה מעל 10% " xfId="4376"/>
    <cellStyle name="5_עסקאות שאושרו וטרם בוצעו  _1 2_פירוט אגח תשואה מעל 10% _15" xfId="9874"/>
    <cellStyle name="5_עסקאות שאושרו וטרם בוצעו  _1_15" xfId="9869"/>
    <cellStyle name="5_עסקאות שאושרו וטרם בוצעו  _1_דיווחים נוספים" xfId="4377"/>
    <cellStyle name="5_עסקאות שאושרו וטרם בוצעו  _1_דיווחים נוספים_15" xfId="9875"/>
    <cellStyle name="5_עסקאות שאושרו וטרם בוצעו  _1_פירוט אגח תשואה מעל 10% " xfId="4378"/>
    <cellStyle name="5_עסקאות שאושרו וטרם בוצעו  _1_פירוט אגח תשואה מעל 10% _15" xfId="9876"/>
    <cellStyle name="5_עסקאות שאושרו וטרם בוצעו  _15" xfId="9863"/>
    <cellStyle name="5_עסקאות שאושרו וטרם בוצעו  _4.4." xfId="4379"/>
    <cellStyle name="5_עסקאות שאושרו וטרם בוצעו  _4.4. 2" xfId="4380"/>
    <cellStyle name="5_עסקאות שאושרו וטרם בוצעו  _4.4. 2_15" xfId="9878"/>
    <cellStyle name="5_עסקאות שאושרו וטרם בוצעו  _4.4. 2_דיווחים נוספים" xfId="4381"/>
    <cellStyle name="5_עסקאות שאושרו וטרם בוצעו  _4.4. 2_דיווחים נוספים_1" xfId="4382"/>
    <cellStyle name="5_עסקאות שאושרו וטרם בוצעו  _4.4. 2_דיווחים נוספים_1_15" xfId="9880"/>
    <cellStyle name="5_עסקאות שאושרו וטרם בוצעו  _4.4. 2_דיווחים נוספים_15" xfId="9879"/>
    <cellStyle name="5_עסקאות שאושרו וטרם בוצעו  _4.4. 2_דיווחים נוספים_פירוט אגח תשואה מעל 10% " xfId="4383"/>
    <cellStyle name="5_עסקאות שאושרו וטרם בוצעו  _4.4. 2_דיווחים נוספים_פירוט אגח תשואה מעל 10% _15" xfId="9881"/>
    <cellStyle name="5_עסקאות שאושרו וטרם בוצעו  _4.4. 2_פירוט אגח תשואה מעל 10% " xfId="4384"/>
    <cellStyle name="5_עסקאות שאושרו וטרם בוצעו  _4.4. 2_פירוט אגח תשואה מעל 10% _15" xfId="9882"/>
    <cellStyle name="5_עסקאות שאושרו וטרם בוצעו  _4.4._15" xfId="9877"/>
    <cellStyle name="5_עסקאות שאושרו וטרם בוצעו  _4.4._דיווחים נוספים" xfId="4385"/>
    <cellStyle name="5_עסקאות שאושרו וטרם בוצעו  _4.4._דיווחים נוספים_15" xfId="9883"/>
    <cellStyle name="5_עסקאות שאושרו וטרם בוצעו  _4.4._פירוט אגח תשואה מעל 10% " xfId="4386"/>
    <cellStyle name="5_עסקאות שאושרו וטרם בוצעו  _4.4._פירוט אגח תשואה מעל 10% _15" xfId="9884"/>
    <cellStyle name="5_עסקאות שאושרו וטרם בוצעו  _דיווחים נוספים" xfId="4387"/>
    <cellStyle name="5_עסקאות שאושרו וטרם בוצעו  _דיווחים נוספים_1" xfId="4388"/>
    <cellStyle name="5_עסקאות שאושרו וטרם בוצעו  _דיווחים נוספים_1_15" xfId="9886"/>
    <cellStyle name="5_עסקאות שאושרו וטרם בוצעו  _דיווחים נוספים_15" xfId="9885"/>
    <cellStyle name="5_עסקאות שאושרו וטרם בוצעו  _דיווחים נוספים_פירוט אגח תשואה מעל 10% " xfId="4389"/>
    <cellStyle name="5_עסקאות שאושרו וטרם בוצעו  _דיווחים נוספים_פירוט אגח תשואה מעל 10% _15" xfId="9887"/>
    <cellStyle name="5_עסקאות שאושרו וטרם בוצעו  _פירוט אגח תשואה מעל 10% " xfId="4390"/>
    <cellStyle name="5_עסקאות שאושרו וטרם בוצעו  _פירוט אגח תשואה מעל 10% _15" xfId="9888"/>
    <cellStyle name="5_פירוט אגח תשואה מעל 10% " xfId="4391"/>
    <cellStyle name="5_פירוט אגח תשואה מעל 10%  2" xfId="4392"/>
    <cellStyle name="5_פירוט אגח תשואה מעל 10%  2_15" xfId="9890"/>
    <cellStyle name="5_פירוט אגח תשואה מעל 10%  2_דיווחים נוספים" xfId="4393"/>
    <cellStyle name="5_פירוט אגח תשואה מעל 10%  2_דיווחים נוספים_1" xfId="4394"/>
    <cellStyle name="5_פירוט אגח תשואה מעל 10%  2_דיווחים נוספים_1_15" xfId="9892"/>
    <cellStyle name="5_פירוט אגח תשואה מעל 10%  2_דיווחים נוספים_15" xfId="9891"/>
    <cellStyle name="5_פירוט אגח תשואה מעל 10%  2_דיווחים נוספים_פירוט אגח תשואה מעל 10% " xfId="4395"/>
    <cellStyle name="5_פירוט אגח תשואה מעל 10%  2_דיווחים נוספים_פירוט אגח תשואה מעל 10% _15" xfId="9893"/>
    <cellStyle name="5_פירוט אגח תשואה מעל 10%  2_פירוט אגח תשואה מעל 10% " xfId="4396"/>
    <cellStyle name="5_פירוט אגח תשואה מעל 10%  2_פירוט אגח תשואה מעל 10% _15" xfId="9894"/>
    <cellStyle name="5_פירוט אגח תשואה מעל 10% _1" xfId="4397"/>
    <cellStyle name="5_פירוט אגח תשואה מעל 10% _1_15" xfId="9895"/>
    <cellStyle name="5_פירוט אגח תשואה מעל 10% _15" xfId="9889"/>
    <cellStyle name="5_פירוט אגח תשואה מעל 10% _4.4." xfId="4398"/>
    <cellStyle name="5_פירוט אגח תשואה מעל 10% _4.4. 2" xfId="4399"/>
    <cellStyle name="5_פירוט אגח תשואה מעל 10% _4.4. 2_15" xfId="9897"/>
    <cellStyle name="5_פירוט אגח תשואה מעל 10% _4.4. 2_דיווחים נוספים" xfId="4400"/>
    <cellStyle name="5_פירוט אגח תשואה מעל 10% _4.4. 2_דיווחים נוספים_1" xfId="4401"/>
    <cellStyle name="5_פירוט אגח תשואה מעל 10% _4.4. 2_דיווחים נוספים_1_15" xfId="9899"/>
    <cellStyle name="5_פירוט אגח תשואה מעל 10% _4.4. 2_דיווחים נוספים_15" xfId="9898"/>
    <cellStyle name="5_פירוט אגח תשואה מעל 10% _4.4. 2_דיווחים נוספים_פירוט אגח תשואה מעל 10% " xfId="4402"/>
    <cellStyle name="5_פירוט אגח תשואה מעל 10% _4.4. 2_דיווחים נוספים_פירוט אגח תשואה מעל 10% _15" xfId="9900"/>
    <cellStyle name="5_פירוט אגח תשואה מעל 10% _4.4. 2_פירוט אגח תשואה מעל 10% " xfId="4403"/>
    <cellStyle name="5_פירוט אגח תשואה מעל 10% _4.4. 2_פירוט אגח תשואה מעל 10% _15" xfId="9901"/>
    <cellStyle name="5_פירוט אגח תשואה מעל 10% _4.4._15" xfId="9896"/>
    <cellStyle name="5_פירוט אגח תשואה מעל 10% _4.4._דיווחים נוספים" xfId="4404"/>
    <cellStyle name="5_פירוט אגח תשואה מעל 10% _4.4._דיווחים נוספים_15" xfId="9902"/>
    <cellStyle name="5_פירוט אגח תשואה מעל 10% _4.4._פירוט אגח תשואה מעל 10% " xfId="4405"/>
    <cellStyle name="5_פירוט אגח תשואה מעל 10% _4.4._פירוט אגח תשואה מעל 10% _15" xfId="9903"/>
    <cellStyle name="5_פירוט אגח תשואה מעל 10% _דיווחים נוספים" xfId="4406"/>
    <cellStyle name="5_פירוט אגח תשואה מעל 10% _דיווחים נוספים_1" xfId="4407"/>
    <cellStyle name="5_פירוט אגח תשואה מעל 10% _דיווחים נוספים_1_15" xfId="9905"/>
    <cellStyle name="5_פירוט אגח תשואה מעל 10% _דיווחים נוספים_15" xfId="9904"/>
    <cellStyle name="5_פירוט אגח תשואה מעל 10% _דיווחים נוספים_פירוט אגח תשואה מעל 10% " xfId="4408"/>
    <cellStyle name="5_פירוט אגח תשואה מעל 10% _דיווחים נוספים_פירוט אגח תשואה מעל 10% _15" xfId="9906"/>
    <cellStyle name="5_פירוט אגח תשואה מעל 10% _פירוט אגח תשואה מעל 10% " xfId="4409"/>
    <cellStyle name="5_פירוט אגח תשואה מעל 10% _פירוט אגח תשואה מעל 10% _15" xfId="9907"/>
    <cellStyle name="6" xfId="4410"/>
    <cellStyle name="6 2" xfId="4411"/>
    <cellStyle name="6 2 2" xfId="4412"/>
    <cellStyle name="6 2_15" xfId="9909"/>
    <cellStyle name="6 3" xfId="4413"/>
    <cellStyle name="6_15" xfId="9908"/>
    <cellStyle name="6_15_1" xfId="16725"/>
    <cellStyle name="6_16" xfId="14701"/>
    <cellStyle name="6_4.4." xfId="4414"/>
    <cellStyle name="6_4.4. 2" xfId="4415"/>
    <cellStyle name="6_4.4. 2_15" xfId="9911"/>
    <cellStyle name="6_4.4. 2_דיווחים נוספים" xfId="4416"/>
    <cellStyle name="6_4.4. 2_דיווחים נוספים_1" xfId="4417"/>
    <cellStyle name="6_4.4. 2_דיווחים נוספים_1_15" xfId="9913"/>
    <cellStyle name="6_4.4. 2_דיווחים נוספים_15" xfId="9912"/>
    <cellStyle name="6_4.4. 2_דיווחים נוספים_פירוט אגח תשואה מעל 10% " xfId="4418"/>
    <cellStyle name="6_4.4. 2_דיווחים נוספים_פירוט אגח תשואה מעל 10% _15" xfId="9914"/>
    <cellStyle name="6_4.4. 2_פירוט אגח תשואה מעל 10% " xfId="4419"/>
    <cellStyle name="6_4.4. 2_פירוט אגח תשואה מעל 10% _15" xfId="9915"/>
    <cellStyle name="6_4.4._15" xfId="9910"/>
    <cellStyle name="6_4.4._דיווחים נוספים" xfId="4420"/>
    <cellStyle name="6_4.4._דיווחים נוספים_15" xfId="9916"/>
    <cellStyle name="6_4.4._פירוט אגח תשואה מעל 10% " xfId="4421"/>
    <cellStyle name="6_4.4._פירוט אגח תשואה מעל 10% _15" xfId="9917"/>
    <cellStyle name="6_Anafim" xfId="4422"/>
    <cellStyle name="6_Anafim 2" xfId="4423"/>
    <cellStyle name="6_Anafim 2 2" xfId="4424"/>
    <cellStyle name="6_Anafim 2 2_15" xfId="9920"/>
    <cellStyle name="6_Anafim 2 2_דיווחים נוספים" xfId="4425"/>
    <cellStyle name="6_Anafim 2 2_דיווחים נוספים_1" xfId="4426"/>
    <cellStyle name="6_Anafim 2 2_דיווחים נוספים_1_15" xfId="9922"/>
    <cellStyle name="6_Anafim 2 2_דיווחים נוספים_15" xfId="9921"/>
    <cellStyle name="6_Anafim 2 2_דיווחים נוספים_פירוט אגח תשואה מעל 10% " xfId="4427"/>
    <cellStyle name="6_Anafim 2 2_דיווחים נוספים_פירוט אגח תשואה מעל 10% _15" xfId="9923"/>
    <cellStyle name="6_Anafim 2 2_פירוט אגח תשואה מעל 10% " xfId="4428"/>
    <cellStyle name="6_Anafim 2 2_פירוט אגח תשואה מעל 10% _15" xfId="9924"/>
    <cellStyle name="6_Anafim 2_15" xfId="9919"/>
    <cellStyle name="6_Anafim 2_4.4." xfId="4429"/>
    <cellStyle name="6_Anafim 2_4.4. 2" xfId="4430"/>
    <cellStyle name="6_Anafim 2_4.4. 2_15" xfId="9926"/>
    <cellStyle name="6_Anafim 2_4.4. 2_דיווחים נוספים" xfId="4431"/>
    <cellStyle name="6_Anafim 2_4.4. 2_דיווחים נוספים_1" xfId="4432"/>
    <cellStyle name="6_Anafim 2_4.4. 2_דיווחים נוספים_1_15" xfId="9928"/>
    <cellStyle name="6_Anafim 2_4.4. 2_דיווחים נוספים_15" xfId="9927"/>
    <cellStyle name="6_Anafim 2_4.4. 2_דיווחים נוספים_פירוט אגח תשואה מעל 10% " xfId="4433"/>
    <cellStyle name="6_Anafim 2_4.4. 2_דיווחים נוספים_פירוט אגח תשואה מעל 10% _15" xfId="9929"/>
    <cellStyle name="6_Anafim 2_4.4. 2_פירוט אגח תשואה מעל 10% " xfId="4434"/>
    <cellStyle name="6_Anafim 2_4.4. 2_פירוט אגח תשואה מעל 10% _15" xfId="9930"/>
    <cellStyle name="6_Anafim 2_4.4._15" xfId="9925"/>
    <cellStyle name="6_Anafim 2_4.4._דיווחים נוספים" xfId="4435"/>
    <cellStyle name="6_Anafim 2_4.4._דיווחים נוספים_15" xfId="9931"/>
    <cellStyle name="6_Anafim 2_4.4._פירוט אגח תשואה מעל 10% " xfId="4436"/>
    <cellStyle name="6_Anafim 2_4.4._פירוט אגח תשואה מעל 10% _15" xfId="9932"/>
    <cellStyle name="6_Anafim 2_דיווחים נוספים" xfId="4437"/>
    <cellStyle name="6_Anafim 2_דיווחים נוספים 2" xfId="4438"/>
    <cellStyle name="6_Anafim 2_דיווחים נוספים 2_15" xfId="9934"/>
    <cellStyle name="6_Anafim 2_דיווחים נוספים 2_דיווחים נוספים" xfId="4439"/>
    <cellStyle name="6_Anafim 2_דיווחים נוספים 2_דיווחים נוספים_1" xfId="4440"/>
    <cellStyle name="6_Anafim 2_דיווחים נוספים 2_דיווחים נוספים_1_15" xfId="9936"/>
    <cellStyle name="6_Anafim 2_דיווחים נוספים 2_דיווחים נוספים_15" xfId="9935"/>
    <cellStyle name="6_Anafim 2_דיווחים נוספים 2_דיווחים נוספים_פירוט אגח תשואה מעל 10% " xfId="4441"/>
    <cellStyle name="6_Anafim 2_דיווחים נוספים 2_דיווחים נוספים_פירוט אגח תשואה מעל 10% _15" xfId="9937"/>
    <cellStyle name="6_Anafim 2_דיווחים נוספים 2_פירוט אגח תשואה מעל 10% " xfId="4442"/>
    <cellStyle name="6_Anafim 2_דיווחים נוספים 2_פירוט אגח תשואה מעל 10% _15" xfId="9938"/>
    <cellStyle name="6_Anafim 2_דיווחים נוספים_1" xfId="4443"/>
    <cellStyle name="6_Anafim 2_דיווחים נוספים_1 2" xfId="4444"/>
    <cellStyle name="6_Anafim 2_דיווחים נוספים_1 2_15" xfId="9940"/>
    <cellStyle name="6_Anafim 2_דיווחים נוספים_1 2_דיווחים נוספים" xfId="4445"/>
    <cellStyle name="6_Anafim 2_דיווחים נוספים_1 2_דיווחים נוספים_1" xfId="4446"/>
    <cellStyle name="6_Anafim 2_דיווחים נוספים_1 2_דיווחים נוספים_1_15" xfId="9942"/>
    <cellStyle name="6_Anafim 2_דיווחים נוספים_1 2_דיווחים נוספים_15" xfId="9941"/>
    <cellStyle name="6_Anafim 2_דיווחים נוספים_1 2_דיווחים נוספים_פירוט אגח תשואה מעל 10% " xfId="4447"/>
    <cellStyle name="6_Anafim 2_דיווחים נוספים_1 2_דיווחים נוספים_פירוט אגח תשואה מעל 10% _15" xfId="9943"/>
    <cellStyle name="6_Anafim 2_דיווחים נוספים_1 2_פירוט אגח תשואה מעל 10% " xfId="4448"/>
    <cellStyle name="6_Anafim 2_דיווחים נוספים_1 2_פירוט אגח תשואה מעל 10% _15" xfId="9944"/>
    <cellStyle name="6_Anafim 2_דיווחים נוספים_1_15" xfId="9939"/>
    <cellStyle name="6_Anafim 2_דיווחים נוספים_1_4.4." xfId="4449"/>
    <cellStyle name="6_Anafim 2_דיווחים נוספים_1_4.4. 2" xfId="4450"/>
    <cellStyle name="6_Anafim 2_דיווחים נוספים_1_4.4. 2_15" xfId="9946"/>
    <cellStyle name="6_Anafim 2_דיווחים נוספים_1_4.4. 2_דיווחים נוספים" xfId="4451"/>
    <cellStyle name="6_Anafim 2_דיווחים נוספים_1_4.4. 2_דיווחים נוספים_1" xfId="4452"/>
    <cellStyle name="6_Anafim 2_דיווחים נוספים_1_4.4. 2_דיווחים נוספים_1_15" xfId="9948"/>
    <cellStyle name="6_Anafim 2_דיווחים נוספים_1_4.4. 2_דיווחים נוספים_15" xfId="9947"/>
    <cellStyle name="6_Anafim 2_דיווחים נוספים_1_4.4. 2_דיווחים נוספים_פירוט אגח תשואה מעל 10% " xfId="4453"/>
    <cellStyle name="6_Anafim 2_דיווחים נוספים_1_4.4. 2_דיווחים נוספים_פירוט אגח תשואה מעל 10% _15" xfId="9949"/>
    <cellStyle name="6_Anafim 2_דיווחים נוספים_1_4.4. 2_פירוט אגח תשואה מעל 10% " xfId="4454"/>
    <cellStyle name="6_Anafim 2_דיווחים נוספים_1_4.4. 2_פירוט אגח תשואה מעל 10% _15" xfId="9950"/>
    <cellStyle name="6_Anafim 2_דיווחים נוספים_1_4.4._15" xfId="9945"/>
    <cellStyle name="6_Anafim 2_דיווחים נוספים_1_4.4._דיווחים נוספים" xfId="4455"/>
    <cellStyle name="6_Anafim 2_דיווחים נוספים_1_4.4._דיווחים נוספים_15" xfId="9951"/>
    <cellStyle name="6_Anafim 2_דיווחים נוספים_1_4.4._פירוט אגח תשואה מעל 10% " xfId="4456"/>
    <cellStyle name="6_Anafim 2_דיווחים נוספים_1_4.4._פירוט אגח תשואה מעל 10% _15" xfId="9952"/>
    <cellStyle name="6_Anafim 2_דיווחים נוספים_1_דיווחים נוספים" xfId="4457"/>
    <cellStyle name="6_Anafim 2_דיווחים נוספים_1_דיווחים נוספים_15" xfId="9953"/>
    <cellStyle name="6_Anafim 2_דיווחים נוספים_1_פירוט אגח תשואה מעל 10% " xfId="4458"/>
    <cellStyle name="6_Anafim 2_דיווחים נוספים_1_פירוט אגח תשואה מעל 10% _15" xfId="9954"/>
    <cellStyle name="6_Anafim 2_דיווחים נוספים_15" xfId="9933"/>
    <cellStyle name="6_Anafim 2_דיווחים נוספים_2" xfId="4459"/>
    <cellStyle name="6_Anafim 2_דיווחים נוספים_2_15" xfId="9955"/>
    <cellStyle name="6_Anafim 2_דיווחים נוספים_4.4." xfId="4460"/>
    <cellStyle name="6_Anafim 2_דיווחים נוספים_4.4. 2" xfId="4461"/>
    <cellStyle name="6_Anafim 2_דיווחים נוספים_4.4. 2_15" xfId="9957"/>
    <cellStyle name="6_Anafim 2_דיווחים נוספים_4.4. 2_דיווחים נוספים" xfId="4462"/>
    <cellStyle name="6_Anafim 2_דיווחים נוספים_4.4. 2_דיווחים נוספים_1" xfId="4463"/>
    <cellStyle name="6_Anafim 2_דיווחים נוספים_4.4. 2_דיווחים נוספים_1_15" xfId="9959"/>
    <cellStyle name="6_Anafim 2_דיווחים נוספים_4.4. 2_דיווחים נוספים_15" xfId="9958"/>
    <cellStyle name="6_Anafim 2_דיווחים נוספים_4.4. 2_דיווחים נוספים_פירוט אגח תשואה מעל 10% " xfId="4464"/>
    <cellStyle name="6_Anafim 2_דיווחים נוספים_4.4. 2_דיווחים נוספים_פירוט אגח תשואה מעל 10% _15" xfId="9960"/>
    <cellStyle name="6_Anafim 2_דיווחים נוספים_4.4. 2_פירוט אגח תשואה מעל 10% " xfId="4465"/>
    <cellStyle name="6_Anafim 2_דיווחים נוספים_4.4. 2_פירוט אגח תשואה מעל 10% _15" xfId="9961"/>
    <cellStyle name="6_Anafim 2_דיווחים נוספים_4.4._15" xfId="9956"/>
    <cellStyle name="6_Anafim 2_דיווחים נוספים_4.4._דיווחים נוספים" xfId="4466"/>
    <cellStyle name="6_Anafim 2_דיווחים נוספים_4.4._דיווחים נוספים_15" xfId="9962"/>
    <cellStyle name="6_Anafim 2_דיווחים נוספים_4.4._פירוט אגח תשואה מעל 10% " xfId="4467"/>
    <cellStyle name="6_Anafim 2_דיווחים נוספים_4.4._פירוט אגח תשואה מעל 10% _15" xfId="9963"/>
    <cellStyle name="6_Anafim 2_דיווחים נוספים_דיווחים נוספים" xfId="4468"/>
    <cellStyle name="6_Anafim 2_דיווחים נוספים_דיווחים נוספים 2" xfId="4469"/>
    <cellStyle name="6_Anafim 2_דיווחים נוספים_דיווחים נוספים 2_15" xfId="9965"/>
    <cellStyle name="6_Anafim 2_דיווחים נוספים_דיווחים נוספים 2_דיווחים נוספים" xfId="4470"/>
    <cellStyle name="6_Anafim 2_דיווחים נוספים_דיווחים נוספים 2_דיווחים נוספים_1" xfId="4471"/>
    <cellStyle name="6_Anafim 2_דיווחים נוספים_דיווחים נוספים 2_דיווחים נוספים_1_15" xfId="9967"/>
    <cellStyle name="6_Anafim 2_דיווחים נוספים_דיווחים נוספים 2_דיווחים נוספים_15" xfId="9966"/>
    <cellStyle name="6_Anafim 2_דיווחים נוספים_דיווחים נוספים 2_דיווחים נוספים_פירוט אגח תשואה מעל 10% " xfId="4472"/>
    <cellStyle name="6_Anafim 2_דיווחים נוספים_דיווחים נוספים 2_דיווחים נוספים_פירוט אגח תשואה מעל 10% _15" xfId="9968"/>
    <cellStyle name="6_Anafim 2_דיווחים נוספים_דיווחים נוספים 2_פירוט אגח תשואה מעל 10% " xfId="4473"/>
    <cellStyle name="6_Anafim 2_דיווחים נוספים_דיווחים נוספים 2_פירוט אגח תשואה מעל 10% _15" xfId="9969"/>
    <cellStyle name="6_Anafim 2_דיווחים נוספים_דיווחים נוספים_1" xfId="4474"/>
    <cellStyle name="6_Anafim 2_דיווחים נוספים_דיווחים נוספים_1_15" xfId="9970"/>
    <cellStyle name="6_Anafim 2_דיווחים נוספים_דיווחים נוספים_15" xfId="9964"/>
    <cellStyle name="6_Anafim 2_דיווחים נוספים_דיווחים נוספים_4.4." xfId="4475"/>
    <cellStyle name="6_Anafim 2_דיווחים נוספים_דיווחים נוספים_4.4. 2" xfId="4476"/>
    <cellStyle name="6_Anafim 2_דיווחים נוספים_דיווחים נוספים_4.4. 2_15" xfId="9972"/>
    <cellStyle name="6_Anafim 2_דיווחים נוספים_דיווחים נוספים_4.4. 2_דיווחים נוספים" xfId="4477"/>
    <cellStyle name="6_Anafim 2_דיווחים נוספים_דיווחים נוספים_4.4. 2_דיווחים נוספים_1" xfId="4478"/>
    <cellStyle name="6_Anafim 2_דיווחים נוספים_דיווחים נוספים_4.4. 2_דיווחים נוספים_1_15" xfId="9974"/>
    <cellStyle name="6_Anafim 2_דיווחים נוספים_דיווחים נוספים_4.4. 2_דיווחים נוספים_15" xfId="9973"/>
    <cellStyle name="6_Anafim 2_דיווחים נוספים_דיווחים נוספים_4.4. 2_דיווחים נוספים_פירוט אגח תשואה מעל 10% " xfId="4479"/>
    <cellStyle name="6_Anafim 2_דיווחים נוספים_דיווחים נוספים_4.4. 2_דיווחים נוספים_פירוט אגח תשואה מעל 10% _15" xfId="9975"/>
    <cellStyle name="6_Anafim 2_דיווחים נוספים_דיווחים נוספים_4.4. 2_פירוט אגח תשואה מעל 10% " xfId="4480"/>
    <cellStyle name="6_Anafim 2_דיווחים נוספים_דיווחים נוספים_4.4. 2_פירוט אגח תשואה מעל 10% _15" xfId="9976"/>
    <cellStyle name="6_Anafim 2_דיווחים נוספים_דיווחים נוספים_4.4._15" xfId="9971"/>
    <cellStyle name="6_Anafim 2_דיווחים נוספים_דיווחים נוספים_4.4._דיווחים נוספים" xfId="4481"/>
    <cellStyle name="6_Anafim 2_דיווחים נוספים_דיווחים נוספים_4.4._דיווחים נוספים_15" xfId="9977"/>
    <cellStyle name="6_Anafim 2_דיווחים נוספים_דיווחים נוספים_4.4._פירוט אגח תשואה מעל 10% " xfId="4482"/>
    <cellStyle name="6_Anafim 2_דיווחים נוספים_דיווחים נוספים_4.4._פירוט אגח תשואה מעל 10% _15" xfId="9978"/>
    <cellStyle name="6_Anafim 2_דיווחים נוספים_דיווחים נוספים_דיווחים נוספים" xfId="4483"/>
    <cellStyle name="6_Anafim 2_דיווחים נוספים_דיווחים נוספים_דיווחים נוספים_15" xfId="9979"/>
    <cellStyle name="6_Anafim 2_דיווחים נוספים_דיווחים נוספים_פירוט אגח תשואה מעל 10% " xfId="4484"/>
    <cellStyle name="6_Anafim 2_דיווחים נוספים_דיווחים נוספים_פירוט אגח תשואה מעל 10% _15" xfId="9980"/>
    <cellStyle name="6_Anafim 2_דיווחים נוספים_פירוט אגח תשואה מעל 10% " xfId="4485"/>
    <cellStyle name="6_Anafim 2_דיווחים נוספים_פירוט אגח תשואה מעל 10% _15" xfId="9981"/>
    <cellStyle name="6_Anafim 2_עסקאות שאושרו וטרם בוצעו  " xfId="4486"/>
    <cellStyle name="6_Anafim 2_עסקאות שאושרו וטרם בוצעו   2" xfId="4487"/>
    <cellStyle name="6_Anafim 2_עסקאות שאושרו וטרם בוצעו   2_15" xfId="9983"/>
    <cellStyle name="6_Anafim 2_עסקאות שאושרו וטרם בוצעו   2_דיווחים נוספים" xfId="4488"/>
    <cellStyle name="6_Anafim 2_עסקאות שאושרו וטרם בוצעו   2_דיווחים נוספים_1" xfId="4489"/>
    <cellStyle name="6_Anafim 2_עסקאות שאושרו וטרם בוצעו   2_דיווחים נוספים_1_15" xfId="9985"/>
    <cellStyle name="6_Anafim 2_עסקאות שאושרו וטרם בוצעו   2_דיווחים נוספים_15" xfId="9984"/>
    <cellStyle name="6_Anafim 2_עסקאות שאושרו וטרם בוצעו   2_דיווחים נוספים_פירוט אגח תשואה מעל 10% " xfId="4490"/>
    <cellStyle name="6_Anafim 2_עסקאות שאושרו וטרם בוצעו   2_דיווחים נוספים_פירוט אגח תשואה מעל 10% _15" xfId="9986"/>
    <cellStyle name="6_Anafim 2_עסקאות שאושרו וטרם בוצעו   2_פירוט אגח תשואה מעל 10% " xfId="4491"/>
    <cellStyle name="6_Anafim 2_עסקאות שאושרו וטרם בוצעו   2_פירוט אגח תשואה מעל 10% _15" xfId="9987"/>
    <cellStyle name="6_Anafim 2_עסקאות שאושרו וטרם בוצעו  _15" xfId="9982"/>
    <cellStyle name="6_Anafim 2_עסקאות שאושרו וטרם בוצעו  _דיווחים נוספים" xfId="4492"/>
    <cellStyle name="6_Anafim 2_עסקאות שאושרו וטרם בוצעו  _דיווחים נוספים_15" xfId="9988"/>
    <cellStyle name="6_Anafim 2_עסקאות שאושרו וטרם בוצעו  _פירוט אגח תשואה מעל 10% " xfId="4493"/>
    <cellStyle name="6_Anafim 2_עסקאות שאושרו וטרם בוצעו  _פירוט אגח תשואה מעל 10% _15" xfId="9989"/>
    <cellStyle name="6_Anafim 2_פירוט אגח תשואה מעל 10% " xfId="4494"/>
    <cellStyle name="6_Anafim 2_פירוט אגח תשואה מעל 10%  2" xfId="4495"/>
    <cellStyle name="6_Anafim 2_פירוט אגח תשואה מעל 10%  2_15" xfId="9991"/>
    <cellStyle name="6_Anafim 2_פירוט אגח תשואה מעל 10%  2_דיווחים נוספים" xfId="4496"/>
    <cellStyle name="6_Anafim 2_פירוט אגח תשואה מעל 10%  2_דיווחים נוספים_1" xfId="4497"/>
    <cellStyle name="6_Anafim 2_פירוט אגח תשואה מעל 10%  2_דיווחים נוספים_1_15" xfId="9993"/>
    <cellStyle name="6_Anafim 2_פירוט אגח תשואה מעל 10%  2_דיווחים נוספים_15" xfId="9992"/>
    <cellStyle name="6_Anafim 2_פירוט אגח תשואה מעל 10%  2_דיווחים נוספים_פירוט אגח תשואה מעל 10% " xfId="4498"/>
    <cellStyle name="6_Anafim 2_פירוט אגח תשואה מעל 10%  2_דיווחים נוספים_פירוט אגח תשואה מעל 10% _15" xfId="9994"/>
    <cellStyle name="6_Anafim 2_פירוט אגח תשואה מעל 10%  2_פירוט אגח תשואה מעל 10% " xfId="4499"/>
    <cellStyle name="6_Anafim 2_פירוט אגח תשואה מעל 10%  2_פירוט אגח תשואה מעל 10% _15" xfId="9995"/>
    <cellStyle name="6_Anafim 2_פירוט אגח תשואה מעל 10% _1" xfId="4500"/>
    <cellStyle name="6_Anafim 2_פירוט אגח תשואה מעל 10% _1_15" xfId="9996"/>
    <cellStyle name="6_Anafim 2_פירוט אגח תשואה מעל 10% _15" xfId="9990"/>
    <cellStyle name="6_Anafim 2_פירוט אגח תשואה מעל 10% _4.4." xfId="4501"/>
    <cellStyle name="6_Anafim 2_פירוט אגח תשואה מעל 10% _4.4. 2" xfId="4502"/>
    <cellStyle name="6_Anafim 2_פירוט אגח תשואה מעל 10% _4.4. 2_15" xfId="9998"/>
    <cellStyle name="6_Anafim 2_פירוט אגח תשואה מעל 10% _4.4. 2_דיווחים נוספים" xfId="4503"/>
    <cellStyle name="6_Anafim 2_פירוט אגח תשואה מעל 10% _4.4. 2_דיווחים נוספים_1" xfId="4504"/>
    <cellStyle name="6_Anafim 2_פירוט אגח תשואה מעל 10% _4.4. 2_דיווחים נוספים_1_15" xfId="10000"/>
    <cellStyle name="6_Anafim 2_פירוט אגח תשואה מעל 10% _4.4. 2_דיווחים נוספים_15" xfId="9999"/>
    <cellStyle name="6_Anafim 2_פירוט אגח תשואה מעל 10% _4.4. 2_דיווחים נוספים_פירוט אגח תשואה מעל 10% " xfId="4505"/>
    <cellStyle name="6_Anafim 2_פירוט אגח תשואה מעל 10% _4.4. 2_דיווחים נוספים_פירוט אגח תשואה מעל 10% _15" xfId="10001"/>
    <cellStyle name="6_Anafim 2_פירוט אגח תשואה מעל 10% _4.4. 2_פירוט אגח תשואה מעל 10% " xfId="4506"/>
    <cellStyle name="6_Anafim 2_פירוט אגח תשואה מעל 10% _4.4. 2_פירוט אגח תשואה מעל 10% _15" xfId="10002"/>
    <cellStyle name="6_Anafim 2_פירוט אגח תשואה מעל 10% _4.4._15" xfId="9997"/>
    <cellStyle name="6_Anafim 2_פירוט אגח תשואה מעל 10% _4.4._דיווחים נוספים" xfId="4507"/>
    <cellStyle name="6_Anafim 2_פירוט אגח תשואה מעל 10% _4.4._דיווחים נוספים_15" xfId="10003"/>
    <cellStyle name="6_Anafim 2_פירוט אגח תשואה מעל 10% _4.4._פירוט אגח תשואה מעל 10% " xfId="4508"/>
    <cellStyle name="6_Anafim 2_פירוט אגח תשואה מעל 10% _4.4._פירוט אגח תשואה מעל 10% _15" xfId="10004"/>
    <cellStyle name="6_Anafim 2_פירוט אגח תשואה מעל 10% _דיווחים נוספים" xfId="4509"/>
    <cellStyle name="6_Anafim 2_פירוט אגח תשואה מעל 10% _דיווחים נוספים_1" xfId="4510"/>
    <cellStyle name="6_Anafim 2_פירוט אגח תשואה מעל 10% _דיווחים נוספים_1_15" xfId="10006"/>
    <cellStyle name="6_Anafim 2_פירוט אגח תשואה מעל 10% _דיווחים נוספים_15" xfId="10005"/>
    <cellStyle name="6_Anafim 2_פירוט אגח תשואה מעל 10% _דיווחים נוספים_פירוט אגח תשואה מעל 10% " xfId="4511"/>
    <cellStyle name="6_Anafim 2_פירוט אגח תשואה מעל 10% _דיווחים נוספים_פירוט אגח תשואה מעל 10% _15" xfId="10007"/>
    <cellStyle name="6_Anafim 2_פירוט אגח תשואה מעל 10% _פירוט אגח תשואה מעל 10% " xfId="4512"/>
    <cellStyle name="6_Anafim 2_פירוט אגח תשואה מעל 10% _פירוט אגח תשואה מעל 10% _15" xfId="10008"/>
    <cellStyle name="6_Anafim 3" xfId="4513"/>
    <cellStyle name="6_Anafim 3_15" xfId="10009"/>
    <cellStyle name="6_Anafim 3_דיווחים נוספים" xfId="4514"/>
    <cellStyle name="6_Anafim 3_דיווחים נוספים_1" xfId="4515"/>
    <cellStyle name="6_Anafim 3_דיווחים נוספים_1_15" xfId="10011"/>
    <cellStyle name="6_Anafim 3_דיווחים נוספים_15" xfId="10010"/>
    <cellStyle name="6_Anafim 3_דיווחים נוספים_פירוט אגח תשואה מעל 10% " xfId="4516"/>
    <cellStyle name="6_Anafim 3_דיווחים נוספים_פירוט אגח תשואה מעל 10% _15" xfId="10012"/>
    <cellStyle name="6_Anafim 3_פירוט אגח תשואה מעל 10% " xfId="4517"/>
    <cellStyle name="6_Anafim 3_פירוט אגח תשואה מעל 10% _15" xfId="10013"/>
    <cellStyle name="6_Anafim_15" xfId="9918"/>
    <cellStyle name="6_Anafim_4.4." xfId="4518"/>
    <cellStyle name="6_Anafim_4.4. 2" xfId="4519"/>
    <cellStyle name="6_Anafim_4.4. 2_15" xfId="10015"/>
    <cellStyle name="6_Anafim_4.4. 2_דיווחים נוספים" xfId="4520"/>
    <cellStyle name="6_Anafim_4.4. 2_דיווחים נוספים_1" xfId="4521"/>
    <cellStyle name="6_Anafim_4.4. 2_דיווחים נוספים_1_15" xfId="10017"/>
    <cellStyle name="6_Anafim_4.4. 2_דיווחים נוספים_15" xfId="10016"/>
    <cellStyle name="6_Anafim_4.4. 2_דיווחים נוספים_פירוט אגח תשואה מעל 10% " xfId="4522"/>
    <cellStyle name="6_Anafim_4.4. 2_דיווחים נוספים_פירוט אגח תשואה מעל 10% _15" xfId="10018"/>
    <cellStyle name="6_Anafim_4.4. 2_פירוט אגח תשואה מעל 10% " xfId="4523"/>
    <cellStyle name="6_Anafim_4.4. 2_פירוט אגח תשואה מעל 10% _15" xfId="10019"/>
    <cellStyle name="6_Anafim_4.4._15" xfId="10014"/>
    <cellStyle name="6_Anafim_4.4._דיווחים נוספים" xfId="4524"/>
    <cellStyle name="6_Anafim_4.4._דיווחים נוספים_15" xfId="10020"/>
    <cellStyle name="6_Anafim_4.4._פירוט אגח תשואה מעל 10% " xfId="4525"/>
    <cellStyle name="6_Anafim_4.4._פירוט אגח תשואה מעל 10% _15" xfId="10021"/>
    <cellStyle name="6_Anafim_דיווחים נוספים" xfId="4526"/>
    <cellStyle name="6_Anafim_דיווחים נוספים 2" xfId="4527"/>
    <cellStyle name="6_Anafim_דיווחים נוספים 2_15" xfId="10023"/>
    <cellStyle name="6_Anafim_דיווחים נוספים 2_דיווחים נוספים" xfId="4528"/>
    <cellStyle name="6_Anafim_דיווחים נוספים 2_דיווחים נוספים_1" xfId="4529"/>
    <cellStyle name="6_Anafim_דיווחים נוספים 2_דיווחים נוספים_1_15" xfId="10025"/>
    <cellStyle name="6_Anafim_דיווחים נוספים 2_דיווחים נוספים_15" xfId="10024"/>
    <cellStyle name="6_Anafim_דיווחים נוספים 2_דיווחים נוספים_פירוט אגח תשואה מעל 10% " xfId="4530"/>
    <cellStyle name="6_Anafim_דיווחים נוספים 2_דיווחים נוספים_פירוט אגח תשואה מעל 10% _15" xfId="10026"/>
    <cellStyle name="6_Anafim_דיווחים נוספים 2_פירוט אגח תשואה מעל 10% " xfId="4531"/>
    <cellStyle name="6_Anafim_דיווחים נוספים 2_פירוט אגח תשואה מעל 10% _15" xfId="10027"/>
    <cellStyle name="6_Anafim_דיווחים נוספים_1" xfId="4532"/>
    <cellStyle name="6_Anafim_דיווחים נוספים_1 2" xfId="4533"/>
    <cellStyle name="6_Anafim_דיווחים נוספים_1 2_15" xfId="10029"/>
    <cellStyle name="6_Anafim_דיווחים נוספים_1 2_דיווחים נוספים" xfId="4534"/>
    <cellStyle name="6_Anafim_דיווחים נוספים_1 2_דיווחים נוספים_1" xfId="4535"/>
    <cellStyle name="6_Anafim_דיווחים נוספים_1 2_דיווחים נוספים_1_15" xfId="10031"/>
    <cellStyle name="6_Anafim_דיווחים נוספים_1 2_דיווחים נוספים_15" xfId="10030"/>
    <cellStyle name="6_Anafim_דיווחים נוספים_1 2_דיווחים נוספים_פירוט אגח תשואה מעל 10% " xfId="4536"/>
    <cellStyle name="6_Anafim_דיווחים נוספים_1 2_דיווחים נוספים_פירוט אגח תשואה מעל 10% _15" xfId="10032"/>
    <cellStyle name="6_Anafim_דיווחים נוספים_1 2_פירוט אגח תשואה מעל 10% " xfId="4537"/>
    <cellStyle name="6_Anafim_דיווחים נוספים_1 2_פירוט אגח תשואה מעל 10% _15" xfId="10033"/>
    <cellStyle name="6_Anafim_דיווחים נוספים_1_15" xfId="10028"/>
    <cellStyle name="6_Anafim_דיווחים נוספים_1_4.4." xfId="4538"/>
    <cellStyle name="6_Anafim_דיווחים נוספים_1_4.4. 2" xfId="4539"/>
    <cellStyle name="6_Anafim_דיווחים נוספים_1_4.4. 2_15" xfId="10035"/>
    <cellStyle name="6_Anafim_דיווחים נוספים_1_4.4. 2_דיווחים נוספים" xfId="4540"/>
    <cellStyle name="6_Anafim_דיווחים נוספים_1_4.4. 2_דיווחים נוספים_1" xfId="4541"/>
    <cellStyle name="6_Anafim_דיווחים נוספים_1_4.4. 2_דיווחים נוספים_1_15" xfId="10037"/>
    <cellStyle name="6_Anafim_דיווחים נוספים_1_4.4. 2_דיווחים נוספים_15" xfId="10036"/>
    <cellStyle name="6_Anafim_דיווחים נוספים_1_4.4. 2_דיווחים נוספים_פירוט אגח תשואה מעל 10% " xfId="4542"/>
    <cellStyle name="6_Anafim_דיווחים נוספים_1_4.4. 2_דיווחים נוספים_פירוט אגח תשואה מעל 10% _15" xfId="10038"/>
    <cellStyle name="6_Anafim_דיווחים נוספים_1_4.4. 2_פירוט אגח תשואה מעל 10% " xfId="4543"/>
    <cellStyle name="6_Anafim_דיווחים נוספים_1_4.4. 2_פירוט אגח תשואה מעל 10% _15" xfId="10039"/>
    <cellStyle name="6_Anafim_דיווחים נוספים_1_4.4._15" xfId="10034"/>
    <cellStyle name="6_Anafim_דיווחים נוספים_1_4.4._דיווחים נוספים" xfId="4544"/>
    <cellStyle name="6_Anafim_דיווחים נוספים_1_4.4._דיווחים נוספים_15" xfId="10040"/>
    <cellStyle name="6_Anafim_דיווחים נוספים_1_4.4._פירוט אגח תשואה מעל 10% " xfId="4545"/>
    <cellStyle name="6_Anafim_דיווחים נוספים_1_4.4._פירוט אגח תשואה מעל 10% _15" xfId="10041"/>
    <cellStyle name="6_Anafim_דיווחים נוספים_1_דיווחים נוספים" xfId="4546"/>
    <cellStyle name="6_Anafim_דיווחים נוספים_1_דיווחים נוספים 2" xfId="4547"/>
    <cellStyle name="6_Anafim_דיווחים נוספים_1_דיווחים נוספים 2_15" xfId="10043"/>
    <cellStyle name="6_Anafim_דיווחים נוספים_1_דיווחים נוספים 2_דיווחים נוספים" xfId="4548"/>
    <cellStyle name="6_Anafim_דיווחים נוספים_1_דיווחים נוספים 2_דיווחים נוספים_1" xfId="4549"/>
    <cellStyle name="6_Anafim_דיווחים נוספים_1_דיווחים נוספים 2_דיווחים נוספים_1_15" xfId="10045"/>
    <cellStyle name="6_Anafim_דיווחים נוספים_1_דיווחים נוספים 2_דיווחים נוספים_15" xfId="10044"/>
    <cellStyle name="6_Anafim_דיווחים נוספים_1_דיווחים נוספים 2_דיווחים נוספים_פירוט אגח תשואה מעל 10% " xfId="4550"/>
    <cellStyle name="6_Anafim_דיווחים נוספים_1_דיווחים נוספים 2_דיווחים נוספים_פירוט אגח תשואה מעל 10% _15" xfId="10046"/>
    <cellStyle name="6_Anafim_דיווחים נוספים_1_דיווחים נוספים 2_פירוט אגח תשואה מעל 10% " xfId="4551"/>
    <cellStyle name="6_Anafim_דיווחים נוספים_1_דיווחים נוספים 2_פירוט אגח תשואה מעל 10% _15" xfId="10047"/>
    <cellStyle name="6_Anafim_דיווחים נוספים_1_דיווחים נוספים_1" xfId="4552"/>
    <cellStyle name="6_Anafim_דיווחים נוספים_1_דיווחים נוספים_1_15" xfId="10048"/>
    <cellStyle name="6_Anafim_דיווחים נוספים_1_דיווחים נוספים_15" xfId="10042"/>
    <cellStyle name="6_Anafim_דיווחים נוספים_1_דיווחים נוספים_4.4." xfId="4553"/>
    <cellStyle name="6_Anafim_דיווחים נוספים_1_דיווחים נוספים_4.4. 2" xfId="4554"/>
    <cellStyle name="6_Anafim_דיווחים נוספים_1_דיווחים נוספים_4.4. 2_15" xfId="10050"/>
    <cellStyle name="6_Anafim_דיווחים נוספים_1_דיווחים נוספים_4.4. 2_דיווחים נוספים" xfId="4555"/>
    <cellStyle name="6_Anafim_דיווחים נוספים_1_דיווחים נוספים_4.4. 2_דיווחים נוספים_1" xfId="4556"/>
    <cellStyle name="6_Anafim_דיווחים נוספים_1_דיווחים נוספים_4.4. 2_דיווחים נוספים_1_15" xfId="10052"/>
    <cellStyle name="6_Anafim_דיווחים נוספים_1_דיווחים נוספים_4.4. 2_דיווחים נוספים_15" xfId="10051"/>
    <cellStyle name="6_Anafim_דיווחים נוספים_1_דיווחים נוספים_4.4. 2_דיווחים נוספים_פירוט אגח תשואה מעל 10% " xfId="4557"/>
    <cellStyle name="6_Anafim_דיווחים נוספים_1_דיווחים נוספים_4.4. 2_דיווחים נוספים_פירוט אגח תשואה מעל 10% _15" xfId="10053"/>
    <cellStyle name="6_Anafim_דיווחים נוספים_1_דיווחים נוספים_4.4. 2_פירוט אגח תשואה מעל 10% " xfId="4558"/>
    <cellStyle name="6_Anafim_דיווחים נוספים_1_דיווחים נוספים_4.4. 2_פירוט אגח תשואה מעל 10% _15" xfId="10054"/>
    <cellStyle name="6_Anafim_דיווחים נוספים_1_דיווחים נוספים_4.4._15" xfId="10049"/>
    <cellStyle name="6_Anafim_דיווחים נוספים_1_דיווחים נוספים_4.4._דיווחים נוספים" xfId="4559"/>
    <cellStyle name="6_Anafim_דיווחים נוספים_1_דיווחים נוספים_4.4._דיווחים נוספים_15" xfId="10055"/>
    <cellStyle name="6_Anafim_דיווחים נוספים_1_דיווחים נוספים_4.4._פירוט אגח תשואה מעל 10% " xfId="4560"/>
    <cellStyle name="6_Anafim_דיווחים נוספים_1_דיווחים נוספים_4.4._פירוט אגח תשואה מעל 10% _15" xfId="10056"/>
    <cellStyle name="6_Anafim_דיווחים נוספים_1_דיווחים נוספים_דיווחים נוספים" xfId="4561"/>
    <cellStyle name="6_Anafim_דיווחים נוספים_1_דיווחים נוספים_דיווחים נוספים_15" xfId="10057"/>
    <cellStyle name="6_Anafim_דיווחים נוספים_1_דיווחים נוספים_פירוט אגח תשואה מעל 10% " xfId="4562"/>
    <cellStyle name="6_Anafim_דיווחים נוספים_1_דיווחים נוספים_פירוט אגח תשואה מעל 10% _15" xfId="10058"/>
    <cellStyle name="6_Anafim_דיווחים נוספים_1_פירוט אגח תשואה מעל 10% " xfId="4563"/>
    <cellStyle name="6_Anafim_דיווחים נוספים_1_פירוט אגח תשואה מעל 10% _15" xfId="10059"/>
    <cellStyle name="6_Anafim_דיווחים נוספים_15" xfId="10022"/>
    <cellStyle name="6_Anafim_דיווחים נוספים_2" xfId="4564"/>
    <cellStyle name="6_Anafim_דיווחים נוספים_2 2" xfId="4565"/>
    <cellStyle name="6_Anafim_דיווחים נוספים_2 2_15" xfId="10061"/>
    <cellStyle name="6_Anafim_דיווחים נוספים_2 2_דיווחים נוספים" xfId="4566"/>
    <cellStyle name="6_Anafim_דיווחים נוספים_2 2_דיווחים נוספים_1" xfId="4567"/>
    <cellStyle name="6_Anafim_דיווחים נוספים_2 2_דיווחים נוספים_1_15" xfId="10063"/>
    <cellStyle name="6_Anafim_דיווחים נוספים_2 2_דיווחים נוספים_15" xfId="10062"/>
    <cellStyle name="6_Anafim_דיווחים נוספים_2 2_דיווחים נוספים_פירוט אגח תשואה מעל 10% " xfId="4568"/>
    <cellStyle name="6_Anafim_דיווחים נוספים_2 2_דיווחים נוספים_פירוט אגח תשואה מעל 10% _15" xfId="10064"/>
    <cellStyle name="6_Anafim_דיווחים נוספים_2 2_פירוט אגח תשואה מעל 10% " xfId="4569"/>
    <cellStyle name="6_Anafim_דיווחים נוספים_2 2_פירוט אגח תשואה מעל 10% _15" xfId="10065"/>
    <cellStyle name="6_Anafim_דיווחים נוספים_2_15" xfId="10060"/>
    <cellStyle name="6_Anafim_דיווחים נוספים_2_4.4." xfId="4570"/>
    <cellStyle name="6_Anafim_דיווחים נוספים_2_4.4. 2" xfId="4571"/>
    <cellStyle name="6_Anafim_דיווחים נוספים_2_4.4. 2_15" xfId="10067"/>
    <cellStyle name="6_Anafim_דיווחים נוספים_2_4.4. 2_דיווחים נוספים" xfId="4572"/>
    <cellStyle name="6_Anafim_דיווחים נוספים_2_4.4. 2_דיווחים נוספים_1" xfId="4573"/>
    <cellStyle name="6_Anafim_דיווחים נוספים_2_4.4. 2_דיווחים נוספים_1_15" xfId="10069"/>
    <cellStyle name="6_Anafim_דיווחים נוספים_2_4.4. 2_דיווחים נוספים_15" xfId="10068"/>
    <cellStyle name="6_Anafim_דיווחים נוספים_2_4.4. 2_דיווחים נוספים_פירוט אגח תשואה מעל 10% " xfId="4574"/>
    <cellStyle name="6_Anafim_דיווחים נוספים_2_4.4. 2_דיווחים נוספים_פירוט אגח תשואה מעל 10% _15" xfId="10070"/>
    <cellStyle name="6_Anafim_דיווחים נוספים_2_4.4. 2_פירוט אגח תשואה מעל 10% " xfId="4575"/>
    <cellStyle name="6_Anafim_דיווחים נוספים_2_4.4. 2_פירוט אגח תשואה מעל 10% _15" xfId="10071"/>
    <cellStyle name="6_Anafim_דיווחים נוספים_2_4.4._15" xfId="10066"/>
    <cellStyle name="6_Anafim_דיווחים נוספים_2_4.4._דיווחים נוספים" xfId="4576"/>
    <cellStyle name="6_Anafim_דיווחים נוספים_2_4.4._דיווחים נוספים_15" xfId="10072"/>
    <cellStyle name="6_Anafim_דיווחים נוספים_2_4.4._פירוט אגח תשואה מעל 10% " xfId="4577"/>
    <cellStyle name="6_Anafim_דיווחים נוספים_2_4.4._פירוט אגח תשואה מעל 10% _15" xfId="10073"/>
    <cellStyle name="6_Anafim_דיווחים נוספים_2_דיווחים נוספים" xfId="4578"/>
    <cellStyle name="6_Anafim_דיווחים נוספים_2_דיווחים נוספים_15" xfId="10074"/>
    <cellStyle name="6_Anafim_דיווחים נוספים_2_פירוט אגח תשואה מעל 10% " xfId="4579"/>
    <cellStyle name="6_Anafim_דיווחים נוספים_2_פירוט אגח תשואה מעל 10% _15" xfId="10075"/>
    <cellStyle name="6_Anafim_דיווחים נוספים_3" xfId="4580"/>
    <cellStyle name="6_Anafim_דיווחים נוספים_3_15" xfId="10076"/>
    <cellStyle name="6_Anafim_דיווחים נוספים_4.4." xfId="4581"/>
    <cellStyle name="6_Anafim_דיווחים נוספים_4.4. 2" xfId="4582"/>
    <cellStyle name="6_Anafim_דיווחים נוספים_4.4. 2_15" xfId="10078"/>
    <cellStyle name="6_Anafim_דיווחים נוספים_4.4. 2_דיווחים נוספים" xfId="4583"/>
    <cellStyle name="6_Anafim_דיווחים נוספים_4.4. 2_דיווחים נוספים_1" xfId="4584"/>
    <cellStyle name="6_Anafim_דיווחים נוספים_4.4. 2_דיווחים נוספים_1_15" xfId="10080"/>
    <cellStyle name="6_Anafim_דיווחים נוספים_4.4. 2_דיווחים נוספים_15" xfId="10079"/>
    <cellStyle name="6_Anafim_דיווחים נוספים_4.4. 2_דיווחים נוספים_פירוט אגח תשואה מעל 10% " xfId="4585"/>
    <cellStyle name="6_Anafim_דיווחים נוספים_4.4. 2_דיווחים נוספים_פירוט אגח תשואה מעל 10% _15" xfId="10081"/>
    <cellStyle name="6_Anafim_דיווחים נוספים_4.4. 2_פירוט אגח תשואה מעל 10% " xfId="4586"/>
    <cellStyle name="6_Anafim_דיווחים נוספים_4.4. 2_פירוט אגח תשואה מעל 10% _15" xfId="10082"/>
    <cellStyle name="6_Anafim_דיווחים נוספים_4.4._15" xfId="10077"/>
    <cellStyle name="6_Anafim_דיווחים נוספים_4.4._דיווחים נוספים" xfId="4587"/>
    <cellStyle name="6_Anafim_דיווחים נוספים_4.4._דיווחים נוספים_15" xfId="10083"/>
    <cellStyle name="6_Anafim_דיווחים נוספים_4.4._פירוט אגח תשואה מעל 10% " xfId="4588"/>
    <cellStyle name="6_Anafim_דיווחים נוספים_4.4._פירוט אגח תשואה מעל 10% _15" xfId="10084"/>
    <cellStyle name="6_Anafim_דיווחים נוספים_דיווחים נוספים" xfId="4589"/>
    <cellStyle name="6_Anafim_דיווחים נוספים_דיווחים נוספים 2" xfId="4590"/>
    <cellStyle name="6_Anafim_דיווחים נוספים_דיווחים נוספים 2_15" xfId="10086"/>
    <cellStyle name="6_Anafim_דיווחים נוספים_דיווחים נוספים 2_דיווחים נוספים" xfId="4591"/>
    <cellStyle name="6_Anafim_דיווחים נוספים_דיווחים נוספים 2_דיווחים נוספים_1" xfId="4592"/>
    <cellStyle name="6_Anafim_דיווחים נוספים_דיווחים נוספים 2_דיווחים נוספים_1_15" xfId="10088"/>
    <cellStyle name="6_Anafim_דיווחים נוספים_דיווחים נוספים 2_דיווחים נוספים_15" xfId="10087"/>
    <cellStyle name="6_Anafim_דיווחים נוספים_דיווחים נוספים 2_דיווחים נוספים_פירוט אגח תשואה מעל 10% " xfId="4593"/>
    <cellStyle name="6_Anafim_דיווחים נוספים_דיווחים נוספים 2_דיווחים נוספים_פירוט אגח תשואה מעל 10% _15" xfId="10089"/>
    <cellStyle name="6_Anafim_דיווחים נוספים_דיווחים נוספים 2_פירוט אגח תשואה מעל 10% " xfId="4594"/>
    <cellStyle name="6_Anafim_דיווחים נוספים_דיווחים נוספים 2_פירוט אגח תשואה מעל 10% _15" xfId="10090"/>
    <cellStyle name="6_Anafim_דיווחים נוספים_דיווחים נוספים_1" xfId="4595"/>
    <cellStyle name="6_Anafim_דיווחים נוספים_דיווחים נוספים_1_15" xfId="10091"/>
    <cellStyle name="6_Anafim_דיווחים נוספים_דיווחים נוספים_15" xfId="10085"/>
    <cellStyle name="6_Anafim_דיווחים נוספים_דיווחים נוספים_4.4." xfId="4596"/>
    <cellStyle name="6_Anafim_דיווחים נוספים_דיווחים נוספים_4.4. 2" xfId="4597"/>
    <cellStyle name="6_Anafim_דיווחים נוספים_דיווחים נוספים_4.4. 2_15" xfId="10093"/>
    <cellStyle name="6_Anafim_דיווחים נוספים_דיווחים נוספים_4.4. 2_דיווחים נוספים" xfId="4598"/>
    <cellStyle name="6_Anafim_דיווחים נוספים_דיווחים נוספים_4.4. 2_דיווחים נוספים_1" xfId="4599"/>
    <cellStyle name="6_Anafim_דיווחים נוספים_דיווחים נוספים_4.4. 2_דיווחים נוספים_1_15" xfId="10095"/>
    <cellStyle name="6_Anafim_דיווחים נוספים_דיווחים נוספים_4.4. 2_דיווחים נוספים_15" xfId="10094"/>
    <cellStyle name="6_Anafim_דיווחים נוספים_דיווחים נוספים_4.4. 2_דיווחים נוספים_פירוט אגח תשואה מעל 10% " xfId="4600"/>
    <cellStyle name="6_Anafim_דיווחים נוספים_דיווחים נוספים_4.4. 2_דיווחים נוספים_פירוט אגח תשואה מעל 10% _15" xfId="10096"/>
    <cellStyle name="6_Anafim_דיווחים נוספים_דיווחים נוספים_4.4. 2_פירוט אגח תשואה מעל 10% " xfId="4601"/>
    <cellStyle name="6_Anafim_דיווחים נוספים_דיווחים נוספים_4.4. 2_פירוט אגח תשואה מעל 10% _15" xfId="10097"/>
    <cellStyle name="6_Anafim_דיווחים נוספים_דיווחים נוספים_4.4._15" xfId="10092"/>
    <cellStyle name="6_Anafim_דיווחים נוספים_דיווחים נוספים_4.4._דיווחים נוספים" xfId="4602"/>
    <cellStyle name="6_Anafim_דיווחים נוספים_דיווחים נוספים_4.4._דיווחים נוספים_15" xfId="10098"/>
    <cellStyle name="6_Anafim_דיווחים נוספים_דיווחים נוספים_4.4._פירוט אגח תשואה מעל 10% " xfId="4603"/>
    <cellStyle name="6_Anafim_דיווחים נוספים_דיווחים נוספים_4.4._פירוט אגח תשואה מעל 10% _15" xfId="10099"/>
    <cellStyle name="6_Anafim_דיווחים נוספים_דיווחים נוספים_דיווחים נוספים" xfId="4604"/>
    <cellStyle name="6_Anafim_דיווחים נוספים_דיווחים נוספים_דיווחים נוספים_15" xfId="10100"/>
    <cellStyle name="6_Anafim_דיווחים נוספים_דיווחים נוספים_פירוט אגח תשואה מעל 10% " xfId="4605"/>
    <cellStyle name="6_Anafim_דיווחים נוספים_דיווחים נוספים_פירוט אגח תשואה מעל 10% _15" xfId="10101"/>
    <cellStyle name="6_Anafim_דיווחים נוספים_פירוט אגח תשואה מעל 10% " xfId="4606"/>
    <cellStyle name="6_Anafim_דיווחים נוספים_פירוט אגח תשואה מעל 10% _15" xfId="10102"/>
    <cellStyle name="6_Anafim_הערות" xfId="4607"/>
    <cellStyle name="6_Anafim_הערות 2" xfId="4608"/>
    <cellStyle name="6_Anafim_הערות 2_15" xfId="10104"/>
    <cellStyle name="6_Anafim_הערות 2_דיווחים נוספים" xfId="4609"/>
    <cellStyle name="6_Anafim_הערות 2_דיווחים נוספים_1" xfId="4610"/>
    <cellStyle name="6_Anafim_הערות 2_דיווחים נוספים_1_15" xfId="10106"/>
    <cellStyle name="6_Anafim_הערות 2_דיווחים נוספים_15" xfId="10105"/>
    <cellStyle name="6_Anafim_הערות 2_דיווחים נוספים_פירוט אגח תשואה מעל 10% " xfId="4611"/>
    <cellStyle name="6_Anafim_הערות 2_דיווחים נוספים_פירוט אגח תשואה מעל 10% _15" xfId="10107"/>
    <cellStyle name="6_Anafim_הערות 2_פירוט אגח תשואה מעל 10% " xfId="4612"/>
    <cellStyle name="6_Anafim_הערות 2_פירוט אגח תשואה מעל 10% _15" xfId="10108"/>
    <cellStyle name="6_Anafim_הערות_15" xfId="10103"/>
    <cellStyle name="6_Anafim_הערות_4.4." xfId="4613"/>
    <cellStyle name="6_Anafim_הערות_4.4. 2" xfId="4614"/>
    <cellStyle name="6_Anafim_הערות_4.4. 2_15" xfId="10110"/>
    <cellStyle name="6_Anafim_הערות_4.4. 2_דיווחים נוספים" xfId="4615"/>
    <cellStyle name="6_Anafim_הערות_4.4. 2_דיווחים נוספים_1" xfId="4616"/>
    <cellStyle name="6_Anafim_הערות_4.4. 2_דיווחים נוספים_1_15" xfId="10112"/>
    <cellStyle name="6_Anafim_הערות_4.4. 2_דיווחים נוספים_15" xfId="10111"/>
    <cellStyle name="6_Anafim_הערות_4.4. 2_דיווחים נוספים_פירוט אגח תשואה מעל 10% " xfId="4617"/>
    <cellStyle name="6_Anafim_הערות_4.4. 2_דיווחים נוספים_פירוט אגח תשואה מעל 10% _15" xfId="10113"/>
    <cellStyle name="6_Anafim_הערות_4.4. 2_פירוט אגח תשואה מעל 10% " xfId="4618"/>
    <cellStyle name="6_Anafim_הערות_4.4. 2_פירוט אגח תשואה מעל 10% _15" xfId="10114"/>
    <cellStyle name="6_Anafim_הערות_4.4._15" xfId="10109"/>
    <cellStyle name="6_Anafim_הערות_4.4._דיווחים נוספים" xfId="4619"/>
    <cellStyle name="6_Anafim_הערות_4.4._דיווחים נוספים_15" xfId="10115"/>
    <cellStyle name="6_Anafim_הערות_4.4._פירוט אגח תשואה מעל 10% " xfId="4620"/>
    <cellStyle name="6_Anafim_הערות_4.4._פירוט אגח תשואה מעל 10% _15" xfId="10116"/>
    <cellStyle name="6_Anafim_הערות_דיווחים נוספים" xfId="4621"/>
    <cellStyle name="6_Anafim_הערות_דיווחים נוספים_1" xfId="4622"/>
    <cellStyle name="6_Anafim_הערות_דיווחים נוספים_1_15" xfId="10118"/>
    <cellStyle name="6_Anafim_הערות_דיווחים נוספים_15" xfId="10117"/>
    <cellStyle name="6_Anafim_הערות_דיווחים נוספים_פירוט אגח תשואה מעל 10% " xfId="4623"/>
    <cellStyle name="6_Anafim_הערות_דיווחים נוספים_פירוט אגח תשואה מעל 10% _15" xfId="10119"/>
    <cellStyle name="6_Anafim_הערות_פירוט אגח תשואה מעל 10% " xfId="4624"/>
    <cellStyle name="6_Anafim_הערות_פירוט אגח תשואה מעל 10% _15" xfId="10120"/>
    <cellStyle name="6_Anafim_יתרת מסגרות אשראי לניצול " xfId="4625"/>
    <cellStyle name="6_Anafim_יתרת מסגרות אשראי לניצול  2" xfId="4626"/>
    <cellStyle name="6_Anafim_יתרת מסגרות אשראי לניצול  2_15" xfId="10122"/>
    <cellStyle name="6_Anafim_יתרת מסגרות אשראי לניצול  2_דיווחים נוספים" xfId="4627"/>
    <cellStyle name="6_Anafim_יתרת מסגרות אשראי לניצול  2_דיווחים נוספים_1" xfId="4628"/>
    <cellStyle name="6_Anafim_יתרת מסגרות אשראי לניצול  2_דיווחים נוספים_1_15" xfId="10124"/>
    <cellStyle name="6_Anafim_יתרת מסגרות אשראי לניצול  2_דיווחים נוספים_15" xfId="10123"/>
    <cellStyle name="6_Anafim_יתרת מסגרות אשראי לניצול  2_דיווחים נוספים_פירוט אגח תשואה מעל 10% " xfId="4629"/>
    <cellStyle name="6_Anafim_יתרת מסגרות אשראי לניצול  2_דיווחים נוספים_פירוט אגח תשואה מעל 10% _15" xfId="10125"/>
    <cellStyle name="6_Anafim_יתרת מסגרות אשראי לניצול  2_פירוט אגח תשואה מעל 10% " xfId="4630"/>
    <cellStyle name="6_Anafim_יתרת מסגרות אשראי לניצול  2_פירוט אגח תשואה מעל 10% _15" xfId="10126"/>
    <cellStyle name="6_Anafim_יתרת מסגרות אשראי לניצול _15" xfId="10121"/>
    <cellStyle name="6_Anafim_יתרת מסגרות אשראי לניצול _4.4." xfId="4631"/>
    <cellStyle name="6_Anafim_יתרת מסגרות אשראי לניצול _4.4. 2" xfId="4632"/>
    <cellStyle name="6_Anafim_יתרת מסגרות אשראי לניצול _4.4. 2_15" xfId="10128"/>
    <cellStyle name="6_Anafim_יתרת מסגרות אשראי לניצול _4.4. 2_דיווחים נוספים" xfId="4633"/>
    <cellStyle name="6_Anafim_יתרת מסגרות אשראי לניצול _4.4. 2_דיווחים נוספים_1" xfId="4634"/>
    <cellStyle name="6_Anafim_יתרת מסגרות אשראי לניצול _4.4. 2_דיווחים נוספים_1_15" xfId="10130"/>
    <cellStyle name="6_Anafim_יתרת מסגרות אשראי לניצול _4.4. 2_דיווחים נוספים_15" xfId="10129"/>
    <cellStyle name="6_Anafim_יתרת מסגרות אשראי לניצול _4.4. 2_דיווחים נוספים_פירוט אגח תשואה מעל 10% " xfId="4635"/>
    <cellStyle name="6_Anafim_יתרת מסגרות אשראי לניצול _4.4. 2_דיווחים נוספים_פירוט אגח תשואה מעל 10% _15" xfId="10131"/>
    <cellStyle name="6_Anafim_יתרת מסגרות אשראי לניצול _4.4. 2_פירוט אגח תשואה מעל 10% " xfId="4636"/>
    <cellStyle name="6_Anafim_יתרת מסגרות אשראי לניצול _4.4. 2_פירוט אגח תשואה מעל 10% _15" xfId="10132"/>
    <cellStyle name="6_Anafim_יתרת מסגרות אשראי לניצול _4.4._15" xfId="10127"/>
    <cellStyle name="6_Anafim_יתרת מסגרות אשראי לניצול _4.4._דיווחים נוספים" xfId="4637"/>
    <cellStyle name="6_Anafim_יתרת מסגרות אשראי לניצול _4.4._דיווחים נוספים_15" xfId="10133"/>
    <cellStyle name="6_Anafim_יתרת מסגרות אשראי לניצול _4.4._פירוט אגח תשואה מעל 10% " xfId="4638"/>
    <cellStyle name="6_Anafim_יתרת מסגרות אשראי לניצול _4.4._פירוט אגח תשואה מעל 10% _15" xfId="10134"/>
    <cellStyle name="6_Anafim_יתרת מסגרות אשראי לניצול _דיווחים נוספים" xfId="4639"/>
    <cellStyle name="6_Anafim_יתרת מסגרות אשראי לניצול _דיווחים נוספים_1" xfId="4640"/>
    <cellStyle name="6_Anafim_יתרת מסגרות אשראי לניצול _דיווחים נוספים_1_15" xfId="10136"/>
    <cellStyle name="6_Anafim_יתרת מסגרות אשראי לניצול _דיווחים נוספים_15" xfId="10135"/>
    <cellStyle name="6_Anafim_יתרת מסגרות אשראי לניצול _דיווחים נוספים_פירוט אגח תשואה מעל 10% " xfId="4641"/>
    <cellStyle name="6_Anafim_יתרת מסגרות אשראי לניצול _דיווחים נוספים_פירוט אגח תשואה מעל 10% _15" xfId="10137"/>
    <cellStyle name="6_Anafim_יתרת מסגרות אשראי לניצול _פירוט אגח תשואה מעל 10% " xfId="4642"/>
    <cellStyle name="6_Anafim_יתרת מסגרות אשראי לניצול _פירוט אגח תשואה מעל 10% _15" xfId="10138"/>
    <cellStyle name="6_Anafim_עסקאות שאושרו וטרם בוצעו  " xfId="4643"/>
    <cellStyle name="6_Anafim_עסקאות שאושרו וטרם בוצעו   2" xfId="4644"/>
    <cellStyle name="6_Anafim_עסקאות שאושרו וטרם בוצעו   2_15" xfId="10140"/>
    <cellStyle name="6_Anafim_עסקאות שאושרו וטרם בוצעו   2_דיווחים נוספים" xfId="4645"/>
    <cellStyle name="6_Anafim_עסקאות שאושרו וטרם בוצעו   2_דיווחים נוספים_1" xfId="4646"/>
    <cellStyle name="6_Anafim_עסקאות שאושרו וטרם בוצעו   2_דיווחים נוספים_1_15" xfId="10142"/>
    <cellStyle name="6_Anafim_עסקאות שאושרו וטרם בוצעו   2_דיווחים נוספים_15" xfId="10141"/>
    <cellStyle name="6_Anafim_עסקאות שאושרו וטרם בוצעו   2_דיווחים נוספים_פירוט אגח תשואה מעל 10% " xfId="4647"/>
    <cellStyle name="6_Anafim_עסקאות שאושרו וטרם בוצעו   2_דיווחים נוספים_פירוט אגח תשואה מעל 10% _15" xfId="10143"/>
    <cellStyle name="6_Anafim_עסקאות שאושרו וטרם בוצעו   2_פירוט אגח תשואה מעל 10% " xfId="4648"/>
    <cellStyle name="6_Anafim_עסקאות שאושרו וטרם בוצעו   2_פירוט אגח תשואה מעל 10% _15" xfId="10144"/>
    <cellStyle name="6_Anafim_עסקאות שאושרו וטרם בוצעו  _1" xfId="4649"/>
    <cellStyle name="6_Anafim_עסקאות שאושרו וטרם בוצעו  _1 2" xfId="4650"/>
    <cellStyle name="6_Anafim_עסקאות שאושרו וטרם בוצעו  _1 2_15" xfId="10146"/>
    <cellStyle name="6_Anafim_עסקאות שאושרו וטרם בוצעו  _1 2_דיווחים נוספים" xfId="4651"/>
    <cellStyle name="6_Anafim_עסקאות שאושרו וטרם בוצעו  _1 2_דיווחים נוספים_1" xfId="4652"/>
    <cellStyle name="6_Anafim_עסקאות שאושרו וטרם בוצעו  _1 2_דיווחים נוספים_1_15" xfId="10148"/>
    <cellStyle name="6_Anafim_עסקאות שאושרו וטרם בוצעו  _1 2_דיווחים נוספים_15" xfId="10147"/>
    <cellStyle name="6_Anafim_עסקאות שאושרו וטרם בוצעו  _1 2_דיווחים נוספים_פירוט אגח תשואה מעל 10% " xfId="4653"/>
    <cellStyle name="6_Anafim_עסקאות שאושרו וטרם בוצעו  _1 2_דיווחים נוספים_פירוט אגח תשואה מעל 10% _15" xfId="10149"/>
    <cellStyle name="6_Anafim_עסקאות שאושרו וטרם בוצעו  _1 2_פירוט אגח תשואה מעל 10% " xfId="4654"/>
    <cellStyle name="6_Anafim_עסקאות שאושרו וטרם בוצעו  _1 2_פירוט אגח תשואה מעל 10% _15" xfId="10150"/>
    <cellStyle name="6_Anafim_עסקאות שאושרו וטרם בוצעו  _1_15" xfId="10145"/>
    <cellStyle name="6_Anafim_עסקאות שאושרו וטרם בוצעו  _1_דיווחים נוספים" xfId="4655"/>
    <cellStyle name="6_Anafim_עסקאות שאושרו וטרם בוצעו  _1_דיווחים נוספים_15" xfId="10151"/>
    <cellStyle name="6_Anafim_עסקאות שאושרו וטרם בוצעו  _1_פירוט אגח תשואה מעל 10% " xfId="4656"/>
    <cellStyle name="6_Anafim_עסקאות שאושרו וטרם בוצעו  _1_פירוט אגח תשואה מעל 10% _15" xfId="10152"/>
    <cellStyle name="6_Anafim_עסקאות שאושרו וטרם בוצעו  _15" xfId="10139"/>
    <cellStyle name="6_Anafim_עסקאות שאושרו וטרם בוצעו  _4.4." xfId="4657"/>
    <cellStyle name="6_Anafim_עסקאות שאושרו וטרם בוצעו  _4.4. 2" xfId="4658"/>
    <cellStyle name="6_Anafim_עסקאות שאושרו וטרם בוצעו  _4.4. 2_15" xfId="10154"/>
    <cellStyle name="6_Anafim_עסקאות שאושרו וטרם בוצעו  _4.4. 2_דיווחים נוספים" xfId="4659"/>
    <cellStyle name="6_Anafim_עסקאות שאושרו וטרם בוצעו  _4.4. 2_דיווחים נוספים_1" xfId="4660"/>
    <cellStyle name="6_Anafim_עסקאות שאושרו וטרם בוצעו  _4.4. 2_דיווחים נוספים_1_15" xfId="10156"/>
    <cellStyle name="6_Anafim_עסקאות שאושרו וטרם בוצעו  _4.4. 2_דיווחים נוספים_15" xfId="10155"/>
    <cellStyle name="6_Anafim_עסקאות שאושרו וטרם בוצעו  _4.4. 2_דיווחים נוספים_פירוט אגח תשואה מעל 10% " xfId="4661"/>
    <cellStyle name="6_Anafim_עסקאות שאושרו וטרם בוצעו  _4.4. 2_דיווחים נוספים_פירוט אגח תשואה מעל 10% _15" xfId="10157"/>
    <cellStyle name="6_Anafim_עסקאות שאושרו וטרם בוצעו  _4.4. 2_פירוט אגח תשואה מעל 10% " xfId="4662"/>
    <cellStyle name="6_Anafim_עסקאות שאושרו וטרם בוצעו  _4.4. 2_פירוט אגח תשואה מעל 10% _15" xfId="10158"/>
    <cellStyle name="6_Anafim_עסקאות שאושרו וטרם בוצעו  _4.4._15" xfId="10153"/>
    <cellStyle name="6_Anafim_עסקאות שאושרו וטרם בוצעו  _4.4._דיווחים נוספים" xfId="4663"/>
    <cellStyle name="6_Anafim_עסקאות שאושרו וטרם בוצעו  _4.4._דיווחים נוספים_15" xfId="10159"/>
    <cellStyle name="6_Anafim_עסקאות שאושרו וטרם בוצעו  _4.4._פירוט אגח תשואה מעל 10% " xfId="4664"/>
    <cellStyle name="6_Anafim_עסקאות שאושרו וטרם בוצעו  _4.4._פירוט אגח תשואה מעל 10% _15" xfId="10160"/>
    <cellStyle name="6_Anafim_עסקאות שאושרו וטרם בוצעו  _דיווחים נוספים" xfId="4665"/>
    <cellStyle name="6_Anafim_עסקאות שאושרו וטרם בוצעו  _דיווחים נוספים_1" xfId="4666"/>
    <cellStyle name="6_Anafim_עסקאות שאושרו וטרם בוצעו  _דיווחים נוספים_1_15" xfId="10162"/>
    <cellStyle name="6_Anafim_עסקאות שאושרו וטרם בוצעו  _דיווחים נוספים_15" xfId="10161"/>
    <cellStyle name="6_Anafim_עסקאות שאושרו וטרם בוצעו  _דיווחים נוספים_פירוט אגח תשואה מעל 10% " xfId="4667"/>
    <cellStyle name="6_Anafim_עסקאות שאושרו וטרם בוצעו  _דיווחים נוספים_פירוט אגח תשואה מעל 10% _15" xfId="10163"/>
    <cellStyle name="6_Anafim_עסקאות שאושרו וטרם בוצעו  _פירוט אגח תשואה מעל 10% " xfId="4668"/>
    <cellStyle name="6_Anafim_עסקאות שאושרו וטרם בוצעו  _פירוט אגח תשואה מעל 10% _15" xfId="10164"/>
    <cellStyle name="6_Anafim_פירוט אגח תשואה מעל 10% " xfId="4669"/>
    <cellStyle name="6_Anafim_פירוט אגח תשואה מעל 10%  2" xfId="4670"/>
    <cellStyle name="6_Anafim_פירוט אגח תשואה מעל 10%  2_15" xfId="10166"/>
    <cellStyle name="6_Anafim_פירוט אגח תשואה מעל 10%  2_דיווחים נוספים" xfId="4671"/>
    <cellStyle name="6_Anafim_פירוט אגח תשואה מעל 10%  2_דיווחים נוספים_1" xfId="4672"/>
    <cellStyle name="6_Anafim_פירוט אגח תשואה מעל 10%  2_דיווחים נוספים_1_15" xfId="10168"/>
    <cellStyle name="6_Anafim_פירוט אגח תשואה מעל 10%  2_דיווחים נוספים_15" xfId="10167"/>
    <cellStyle name="6_Anafim_פירוט אגח תשואה מעל 10%  2_דיווחים נוספים_פירוט אגח תשואה מעל 10% " xfId="4673"/>
    <cellStyle name="6_Anafim_פירוט אגח תשואה מעל 10%  2_דיווחים נוספים_פירוט אגח תשואה מעל 10% _15" xfId="10169"/>
    <cellStyle name="6_Anafim_פירוט אגח תשואה מעל 10%  2_פירוט אגח תשואה מעל 10% " xfId="4674"/>
    <cellStyle name="6_Anafim_פירוט אגח תשואה מעל 10%  2_פירוט אגח תשואה מעל 10% _15" xfId="10170"/>
    <cellStyle name="6_Anafim_פירוט אגח תשואה מעל 10% _1" xfId="4675"/>
    <cellStyle name="6_Anafim_פירוט אגח תשואה מעל 10% _1_15" xfId="10171"/>
    <cellStyle name="6_Anafim_פירוט אגח תשואה מעל 10% _15" xfId="10165"/>
    <cellStyle name="6_Anafim_פירוט אגח תשואה מעל 10% _2" xfId="4676"/>
    <cellStyle name="6_Anafim_פירוט אגח תשואה מעל 10% _2_15" xfId="10172"/>
    <cellStyle name="6_Anafim_פירוט אגח תשואה מעל 10% _4.4." xfId="4677"/>
    <cellStyle name="6_Anafim_פירוט אגח תשואה מעל 10% _4.4. 2" xfId="4678"/>
    <cellStyle name="6_Anafim_פירוט אגח תשואה מעל 10% _4.4. 2_15" xfId="10174"/>
    <cellStyle name="6_Anafim_פירוט אגח תשואה מעל 10% _4.4. 2_דיווחים נוספים" xfId="4679"/>
    <cellStyle name="6_Anafim_פירוט אגח תשואה מעל 10% _4.4. 2_דיווחים נוספים_1" xfId="4680"/>
    <cellStyle name="6_Anafim_פירוט אגח תשואה מעל 10% _4.4. 2_דיווחים נוספים_1_15" xfId="10176"/>
    <cellStyle name="6_Anafim_פירוט אגח תשואה מעל 10% _4.4. 2_דיווחים נוספים_1_פירוט אגח תשואה מעל 10% " xfId="4681"/>
    <cellStyle name="6_Anafim_פירוט אגח תשואה מעל 10% _4.4. 2_דיווחים נוספים_1_פירוט אגח תשואה מעל 10% _15" xfId="10177"/>
    <cellStyle name="6_Anafim_פירוט אגח תשואה מעל 10% _4.4. 2_דיווחים נוספים_15" xfId="10175"/>
    <cellStyle name="6_Anafim_פירוט אגח תשואה מעל 10% _4.4. 2_דיווחים נוספים_פירוט אגח תשואה מעל 10% " xfId="4682"/>
    <cellStyle name="6_Anafim_פירוט אגח תשואה מעל 10% _4.4. 2_דיווחים נוספים_פירוט אגח תשואה מעל 10% _15" xfId="10178"/>
    <cellStyle name="6_Anafim_פירוט אגח תשואה מעל 10% _4.4. 2_פירוט אגח תשואה מעל 10% " xfId="4683"/>
    <cellStyle name="6_Anafim_פירוט אגח תשואה מעל 10% _4.4. 2_פירוט אגח תשואה מעל 10% _1" xfId="4684"/>
    <cellStyle name="6_Anafim_פירוט אגח תשואה מעל 10% _4.4. 2_פירוט אגח תשואה מעל 10% _1_15" xfId="10180"/>
    <cellStyle name="6_Anafim_פירוט אגח תשואה מעל 10% _4.4. 2_פירוט אגח תשואה מעל 10% _15" xfId="10179"/>
    <cellStyle name="6_Anafim_פירוט אגח תשואה מעל 10% _4.4. 2_פירוט אגח תשואה מעל 10% _פירוט אגח תשואה מעל 10% " xfId="4685"/>
    <cellStyle name="6_Anafim_פירוט אגח תשואה מעל 10% _4.4. 2_פירוט אגח תשואה מעל 10% _פירוט אגח תשואה מעל 10% _15" xfId="10181"/>
    <cellStyle name="6_Anafim_פירוט אגח תשואה מעל 10% _4.4._15" xfId="10173"/>
    <cellStyle name="6_Anafim_פירוט אגח תשואה מעל 10% _4.4._דיווחים נוספים" xfId="4686"/>
    <cellStyle name="6_Anafim_פירוט אגח תשואה מעל 10% _4.4._דיווחים נוספים_15" xfId="10182"/>
    <cellStyle name="6_Anafim_פירוט אגח תשואה מעל 10% _4.4._דיווחים נוספים_פירוט אגח תשואה מעל 10% " xfId="4687"/>
    <cellStyle name="6_Anafim_פירוט אגח תשואה מעל 10% _4.4._דיווחים נוספים_פירוט אגח תשואה מעל 10% _15" xfId="10183"/>
    <cellStyle name="6_Anafim_פירוט אגח תשואה מעל 10% _4.4._פירוט אגח תשואה מעל 10% " xfId="4688"/>
    <cellStyle name="6_Anafim_פירוט אגח תשואה מעל 10% _4.4._פירוט אגח תשואה מעל 10% _1" xfId="4689"/>
    <cellStyle name="6_Anafim_פירוט אגח תשואה מעל 10% _4.4._פירוט אגח תשואה מעל 10% _1_15" xfId="10185"/>
    <cellStyle name="6_Anafim_פירוט אגח תשואה מעל 10% _4.4._פירוט אגח תשואה מעל 10% _15" xfId="10184"/>
    <cellStyle name="6_Anafim_פירוט אגח תשואה מעל 10% _4.4._פירוט אגח תשואה מעל 10% _פירוט אגח תשואה מעל 10% " xfId="4690"/>
    <cellStyle name="6_Anafim_פירוט אגח תשואה מעל 10% _4.4._פירוט אגח תשואה מעל 10% _פירוט אגח תשואה מעל 10% _15" xfId="10186"/>
    <cellStyle name="6_Anafim_פירוט אגח תשואה מעל 10% _דיווחים נוספים" xfId="4691"/>
    <cellStyle name="6_Anafim_פירוט אגח תשואה מעל 10% _דיווחים נוספים_1" xfId="4692"/>
    <cellStyle name="6_Anafim_פירוט אגח תשואה מעל 10% _דיווחים נוספים_1_15" xfId="10188"/>
    <cellStyle name="6_Anafim_פירוט אגח תשואה מעל 10% _דיווחים נוספים_1_פירוט אגח תשואה מעל 10% " xfId="4693"/>
    <cellStyle name="6_Anafim_פירוט אגח תשואה מעל 10% _דיווחים נוספים_1_פירוט אגח תשואה מעל 10% _15" xfId="10189"/>
    <cellStyle name="6_Anafim_פירוט אגח תשואה מעל 10% _דיווחים נוספים_15" xfId="10187"/>
    <cellStyle name="6_Anafim_פירוט אגח תשואה מעל 10% _דיווחים נוספים_פירוט אגח תשואה מעל 10% " xfId="4694"/>
    <cellStyle name="6_Anafim_פירוט אגח תשואה מעל 10% _דיווחים נוספים_פירוט אגח תשואה מעל 10% _15" xfId="10190"/>
    <cellStyle name="6_Anafim_פירוט אגח תשואה מעל 10% _פירוט אגח תשואה מעל 10% " xfId="4695"/>
    <cellStyle name="6_Anafim_פירוט אגח תשואה מעל 10% _פירוט אגח תשואה מעל 10% _1" xfId="4696"/>
    <cellStyle name="6_Anafim_פירוט אגח תשואה מעל 10% _פירוט אגח תשואה מעל 10% _1_15" xfId="10192"/>
    <cellStyle name="6_Anafim_פירוט אגח תשואה מעל 10% _פירוט אגח תשואה מעל 10% _15" xfId="10191"/>
    <cellStyle name="6_אחזקות בעלי ענין -DATA - ערכים" xfId="14702"/>
    <cellStyle name="6_דיווחים נוספים" xfId="4697"/>
    <cellStyle name="6_דיווחים נוספים 2" xfId="4698"/>
    <cellStyle name="6_דיווחים נוספים 2_15" xfId="10194"/>
    <cellStyle name="6_דיווחים נוספים 2_דיווחים נוספים" xfId="4699"/>
    <cellStyle name="6_דיווחים נוספים 2_דיווחים נוספים_1" xfId="4700"/>
    <cellStyle name="6_דיווחים נוספים 2_דיווחים נוספים_1_15" xfId="10196"/>
    <cellStyle name="6_דיווחים נוספים 2_דיווחים נוספים_1_פירוט אגח תשואה מעל 10% " xfId="4701"/>
    <cellStyle name="6_דיווחים נוספים 2_דיווחים נוספים_1_פירוט אגח תשואה מעל 10% _15" xfId="10197"/>
    <cellStyle name="6_דיווחים נוספים 2_דיווחים נוספים_15" xfId="10195"/>
    <cellStyle name="6_דיווחים נוספים 2_דיווחים נוספים_פירוט אגח תשואה מעל 10% " xfId="4702"/>
    <cellStyle name="6_דיווחים נוספים 2_דיווחים נוספים_פירוט אגח תשואה מעל 10% _15" xfId="10198"/>
    <cellStyle name="6_דיווחים נוספים 2_פירוט אגח תשואה מעל 10% " xfId="4703"/>
    <cellStyle name="6_דיווחים נוספים 2_פירוט אגח תשואה מעל 10% _1" xfId="4704"/>
    <cellStyle name="6_דיווחים נוספים 2_פירוט אגח תשואה מעל 10% _1_15" xfId="10200"/>
    <cellStyle name="6_דיווחים נוספים 2_פירוט אגח תשואה מעל 10% _15" xfId="10199"/>
    <cellStyle name="6_דיווחים נוספים 2_פירוט אגח תשואה מעל 10% _פירוט אגח תשואה מעל 10% " xfId="4705"/>
    <cellStyle name="6_דיווחים נוספים 2_פירוט אגח תשואה מעל 10% _פירוט אגח תשואה מעל 10% _15" xfId="10201"/>
    <cellStyle name="6_דיווחים נוספים_1" xfId="4706"/>
    <cellStyle name="6_דיווחים נוספים_1 2" xfId="4707"/>
    <cellStyle name="6_דיווחים נוספים_1 2_15" xfId="10203"/>
    <cellStyle name="6_דיווחים נוספים_1 2_דיווחים נוספים" xfId="4708"/>
    <cellStyle name="6_דיווחים נוספים_1 2_דיווחים נוספים_1" xfId="4709"/>
    <cellStyle name="6_דיווחים נוספים_1 2_דיווחים נוספים_1_15" xfId="10205"/>
    <cellStyle name="6_דיווחים נוספים_1 2_דיווחים נוספים_1_פירוט אגח תשואה מעל 10% " xfId="4710"/>
    <cellStyle name="6_דיווחים נוספים_1 2_דיווחים נוספים_1_פירוט אגח תשואה מעל 10% _15" xfId="10206"/>
    <cellStyle name="6_דיווחים נוספים_1 2_דיווחים נוספים_15" xfId="10204"/>
    <cellStyle name="6_דיווחים נוספים_1 2_דיווחים נוספים_פירוט אגח תשואה מעל 10% " xfId="4711"/>
    <cellStyle name="6_דיווחים נוספים_1 2_דיווחים נוספים_פירוט אגח תשואה מעל 10% _15" xfId="10207"/>
    <cellStyle name="6_דיווחים נוספים_1 2_פירוט אגח תשואה מעל 10% " xfId="4712"/>
    <cellStyle name="6_דיווחים נוספים_1 2_פירוט אגח תשואה מעל 10% _1" xfId="4713"/>
    <cellStyle name="6_דיווחים נוספים_1 2_פירוט אגח תשואה מעל 10% _1_15" xfId="10209"/>
    <cellStyle name="6_דיווחים נוספים_1 2_פירוט אגח תשואה מעל 10% _15" xfId="10208"/>
    <cellStyle name="6_דיווחים נוספים_1 2_פירוט אגח תשואה מעל 10% _פירוט אגח תשואה מעל 10% " xfId="4714"/>
    <cellStyle name="6_דיווחים נוספים_1 2_פירוט אגח תשואה מעל 10% _פירוט אגח תשואה מעל 10% _15" xfId="10210"/>
    <cellStyle name="6_דיווחים נוספים_1_15" xfId="10202"/>
    <cellStyle name="6_דיווחים נוספים_1_4.4." xfId="4715"/>
    <cellStyle name="6_דיווחים נוספים_1_4.4. 2" xfId="4716"/>
    <cellStyle name="6_דיווחים נוספים_1_4.4. 2_15" xfId="10212"/>
    <cellStyle name="6_דיווחים נוספים_1_4.4. 2_דיווחים נוספים" xfId="4717"/>
    <cellStyle name="6_דיווחים נוספים_1_4.4. 2_דיווחים נוספים_1" xfId="4718"/>
    <cellStyle name="6_דיווחים נוספים_1_4.4. 2_דיווחים נוספים_1_15" xfId="10214"/>
    <cellStyle name="6_דיווחים נוספים_1_4.4. 2_דיווחים נוספים_1_פירוט אגח תשואה מעל 10% " xfId="4719"/>
    <cellStyle name="6_דיווחים נוספים_1_4.4. 2_דיווחים נוספים_1_פירוט אגח תשואה מעל 10% _15" xfId="10215"/>
    <cellStyle name="6_דיווחים נוספים_1_4.4. 2_דיווחים נוספים_15" xfId="10213"/>
    <cellStyle name="6_דיווחים נוספים_1_4.4. 2_דיווחים נוספים_פירוט אגח תשואה מעל 10% " xfId="4720"/>
    <cellStyle name="6_דיווחים נוספים_1_4.4. 2_דיווחים נוספים_פירוט אגח תשואה מעל 10% _15" xfId="10216"/>
    <cellStyle name="6_דיווחים נוספים_1_4.4. 2_פירוט אגח תשואה מעל 10% " xfId="4721"/>
    <cellStyle name="6_דיווחים נוספים_1_4.4. 2_פירוט אגח תשואה מעל 10% _1" xfId="4722"/>
    <cellStyle name="6_דיווחים נוספים_1_4.4. 2_פירוט אגח תשואה מעל 10% _1_15" xfId="10218"/>
    <cellStyle name="6_דיווחים נוספים_1_4.4. 2_פירוט אגח תשואה מעל 10% _15" xfId="10217"/>
    <cellStyle name="6_דיווחים נוספים_1_4.4. 2_פירוט אגח תשואה מעל 10% _פירוט אגח תשואה מעל 10% " xfId="4723"/>
    <cellStyle name="6_דיווחים נוספים_1_4.4. 2_פירוט אגח תשואה מעל 10% _פירוט אגח תשואה מעל 10% _15" xfId="10219"/>
    <cellStyle name="6_דיווחים נוספים_1_4.4._15" xfId="10211"/>
    <cellStyle name="6_דיווחים נוספים_1_4.4._דיווחים נוספים" xfId="4724"/>
    <cellStyle name="6_דיווחים נוספים_1_4.4._דיווחים נוספים_15" xfId="10220"/>
    <cellStyle name="6_דיווחים נוספים_1_4.4._דיווחים נוספים_פירוט אגח תשואה מעל 10% " xfId="4725"/>
    <cellStyle name="6_דיווחים נוספים_1_4.4._דיווחים נוספים_פירוט אגח תשואה מעל 10% _15" xfId="10221"/>
    <cellStyle name="6_דיווחים נוספים_1_4.4._פירוט אגח תשואה מעל 10% " xfId="4726"/>
    <cellStyle name="6_דיווחים נוספים_1_4.4._פירוט אגח תשואה מעל 10% _1" xfId="4727"/>
    <cellStyle name="6_דיווחים נוספים_1_4.4._פירוט אגח תשואה מעל 10% _1_15" xfId="10223"/>
    <cellStyle name="6_דיווחים נוספים_1_4.4._פירוט אגח תשואה מעל 10% _15" xfId="10222"/>
    <cellStyle name="6_דיווחים נוספים_1_4.4._פירוט אגח תשואה מעל 10% _פירוט אגח תשואה מעל 10% " xfId="4728"/>
    <cellStyle name="6_דיווחים נוספים_1_4.4._פירוט אגח תשואה מעל 10% _פירוט אגח תשואה מעל 10% _15" xfId="10224"/>
    <cellStyle name="6_דיווחים נוספים_1_דיווחים נוספים" xfId="4729"/>
    <cellStyle name="6_דיווחים נוספים_1_דיווחים נוספים 2" xfId="4730"/>
    <cellStyle name="6_דיווחים נוספים_1_דיווחים נוספים 2_15" xfId="10226"/>
    <cellStyle name="6_דיווחים נוספים_1_דיווחים נוספים 2_דיווחים נוספים" xfId="4731"/>
    <cellStyle name="6_דיווחים נוספים_1_דיווחים נוספים 2_דיווחים נוספים_1" xfId="4732"/>
    <cellStyle name="6_דיווחים נוספים_1_דיווחים נוספים 2_דיווחים נוספים_1_15" xfId="10228"/>
    <cellStyle name="6_דיווחים נוספים_1_דיווחים נוספים 2_דיווחים נוספים_1_פירוט אגח תשואה מעל 10% " xfId="4733"/>
    <cellStyle name="6_דיווחים נוספים_1_דיווחים נוספים 2_דיווחים נוספים_1_פירוט אגח תשואה מעל 10% _15" xfId="10229"/>
    <cellStyle name="6_דיווחים נוספים_1_דיווחים נוספים 2_דיווחים נוספים_15" xfId="10227"/>
    <cellStyle name="6_דיווחים נוספים_1_דיווחים נוספים 2_דיווחים נוספים_פירוט אגח תשואה מעל 10% " xfId="4734"/>
    <cellStyle name="6_דיווחים נוספים_1_דיווחים נוספים 2_דיווחים נוספים_פירוט אגח תשואה מעל 10% _15" xfId="10230"/>
    <cellStyle name="6_דיווחים נוספים_1_דיווחים נוספים 2_פירוט אגח תשואה מעל 10% " xfId="4735"/>
    <cellStyle name="6_דיווחים נוספים_1_דיווחים נוספים 2_פירוט אגח תשואה מעל 10% _1" xfId="4736"/>
    <cellStyle name="6_דיווחים נוספים_1_דיווחים נוספים 2_פירוט אגח תשואה מעל 10% _1_15" xfId="10232"/>
    <cellStyle name="6_דיווחים נוספים_1_דיווחים נוספים 2_פירוט אגח תשואה מעל 10% _15" xfId="10231"/>
    <cellStyle name="6_דיווחים נוספים_1_דיווחים נוספים 2_פירוט אגח תשואה מעל 10% _פירוט אגח תשואה מעל 10% " xfId="4737"/>
    <cellStyle name="6_דיווחים נוספים_1_דיווחים נוספים 2_פירוט אגח תשואה מעל 10% _פירוט אגח תשואה מעל 10% _15" xfId="10233"/>
    <cellStyle name="6_דיווחים נוספים_1_דיווחים נוספים_1" xfId="4738"/>
    <cellStyle name="6_דיווחים נוספים_1_דיווחים נוספים_1_15" xfId="10234"/>
    <cellStyle name="6_דיווחים נוספים_1_דיווחים נוספים_1_פירוט אגח תשואה מעל 10% " xfId="4739"/>
    <cellStyle name="6_דיווחים נוספים_1_דיווחים נוספים_1_פירוט אגח תשואה מעל 10% _15" xfId="10235"/>
    <cellStyle name="6_דיווחים נוספים_1_דיווחים נוספים_15" xfId="10225"/>
    <cellStyle name="6_דיווחים נוספים_1_דיווחים נוספים_4.4." xfId="4740"/>
    <cellStyle name="6_דיווחים נוספים_1_דיווחים נוספים_4.4. 2" xfId="4741"/>
    <cellStyle name="6_דיווחים נוספים_1_דיווחים נוספים_4.4. 2_15" xfId="10237"/>
    <cellStyle name="6_דיווחים נוספים_1_דיווחים נוספים_4.4. 2_דיווחים נוספים" xfId="4742"/>
    <cellStyle name="6_דיווחים נוספים_1_דיווחים נוספים_4.4. 2_דיווחים נוספים_1" xfId="4743"/>
    <cellStyle name="6_דיווחים נוספים_1_דיווחים נוספים_4.4. 2_דיווחים נוספים_1_15" xfId="10239"/>
    <cellStyle name="6_דיווחים נוספים_1_דיווחים נוספים_4.4. 2_דיווחים נוספים_1_פירוט אגח תשואה מעל 10% " xfId="4744"/>
    <cellStyle name="6_דיווחים נוספים_1_דיווחים נוספים_4.4. 2_דיווחים נוספים_1_פירוט אגח תשואה מעל 10% _15" xfId="10240"/>
    <cellStyle name="6_דיווחים נוספים_1_דיווחים נוספים_4.4. 2_דיווחים נוספים_15" xfId="10238"/>
    <cellStyle name="6_דיווחים נוספים_1_דיווחים נוספים_4.4. 2_דיווחים נוספים_פירוט אגח תשואה מעל 10% " xfId="4745"/>
    <cellStyle name="6_דיווחים נוספים_1_דיווחים נוספים_4.4. 2_דיווחים נוספים_פירוט אגח תשואה מעל 10% _15" xfId="10241"/>
    <cellStyle name="6_דיווחים נוספים_1_דיווחים נוספים_4.4. 2_פירוט אגח תשואה מעל 10% " xfId="4746"/>
    <cellStyle name="6_דיווחים נוספים_1_דיווחים נוספים_4.4. 2_פירוט אגח תשואה מעל 10% _1" xfId="4747"/>
    <cellStyle name="6_דיווחים נוספים_1_דיווחים נוספים_4.4. 2_פירוט אגח תשואה מעל 10% _1_15" xfId="10243"/>
    <cellStyle name="6_דיווחים נוספים_1_דיווחים נוספים_4.4. 2_פירוט אגח תשואה מעל 10% _15" xfId="10242"/>
    <cellStyle name="6_דיווחים נוספים_1_דיווחים נוספים_4.4. 2_פירוט אגח תשואה מעל 10% _פירוט אגח תשואה מעל 10% " xfId="4748"/>
    <cellStyle name="6_דיווחים נוספים_1_דיווחים נוספים_4.4. 2_פירוט אגח תשואה מעל 10% _פירוט אגח תשואה מעל 10% _15" xfId="10244"/>
    <cellStyle name="6_דיווחים נוספים_1_דיווחים נוספים_4.4._15" xfId="10236"/>
    <cellStyle name="6_דיווחים נוספים_1_דיווחים נוספים_4.4._דיווחים נוספים" xfId="4749"/>
    <cellStyle name="6_דיווחים נוספים_1_דיווחים נוספים_4.4._דיווחים נוספים_15" xfId="10245"/>
    <cellStyle name="6_דיווחים נוספים_1_דיווחים נוספים_4.4._דיווחים נוספים_פירוט אגח תשואה מעל 10% " xfId="4750"/>
    <cellStyle name="6_דיווחים נוספים_1_דיווחים נוספים_4.4._דיווחים נוספים_פירוט אגח תשואה מעל 10% _15" xfId="10246"/>
    <cellStyle name="6_דיווחים נוספים_1_דיווחים נוספים_4.4._פירוט אגח תשואה מעל 10% " xfId="4751"/>
    <cellStyle name="6_דיווחים נוספים_1_דיווחים נוספים_4.4._פירוט אגח תשואה מעל 10% _1" xfId="4752"/>
    <cellStyle name="6_דיווחים נוספים_1_דיווחים נוספים_4.4._פירוט אגח תשואה מעל 10% _1_15" xfId="10248"/>
    <cellStyle name="6_דיווחים נוספים_1_דיווחים נוספים_4.4._פירוט אגח תשואה מעל 10% _15" xfId="10247"/>
    <cellStyle name="6_דיווחים נוספים_1_דיווחים נוספים_4.4._פירוט אגח תשואה מעל 10% _פירוט אגח תשואה מעל 10% " xfId="4753"/>
    <cellStyle name="6_דיווחים נוספים_1_דיווחים נוספים_4.4._פירוט אגח תשואה מעל 10% _פירוט אגח תשואה מעל 10% _15" xfId="10249"/>
    <cellStyle name="6_דיווחים נוספים_1_דיווחים נוספים_דיווחים נוספים" xfId="4754"/>
    <cellStyle name="6_דיווחים נוספים_1_דיווחים נוספים_דיווחים נוספים_15" xfId="10250"/>
    <cellStyle name="6_דיווחים נוספים_1_דיווחים נוספים_דיווחים נוספים_פירוט אגח תשואה מעל 10% " xfId="4755"/>
    <cellStyle name="6_דיווחים נוספים_1_דיווחים נוספים_דיווחים נוספים_פירוט אגח תשואה מעל 10% _15" xfId="10251"/>
    <cellStyle name="6_דיווחים נוספים_1_דיווחים נוספים_פירוט אגח תשואה מעל 10% " xfId="4756"/>
    <cellStyle name="6_דיווחים נוספים_1_דיווחים נוספים_פירוט אגח תשואה מעל 10% _1" xfId="4757"/>
    <cellStyle name="6_דיווחים נוספים_1_דיווחים נוספים_פירוט אגח תשואה מעל 10% _1_15" xfId="10253"/>
    <cellStyle name="6_דיווחים נוספים_1_דיווחים נוספים_פירוט אגח תשואה מעל 10% _15" xfId="10252"/>
    <cellStyle name="6_דיווחים נוספים_1_דיווחים נוספים_פירוט אגח תשואה מעל 10% _פירוט אגח תשואה מעל 10% " xfId="4758"/>
    <cellStyle name="6_דיווחים נוספים_1_דיווחים נוספים_פירוט אגח תשואה מעל 10% _פירוט אגח תשואה מעל 10% _15" xfId="10254"/>
    <cellStyle name="6_דיווחים נוספים_1_פירוט אגח תשואה מעל 10% " xfId="4759"/>
    <cellStyle name="6_דיווחים נוספים_1_פירוט אגח תשואה מעל 10% _1" xfId="4760"/>
    <cellStyle name="6_דיווחים נוספים_1_פירוט אגח תשואה מעל 10% _1_15" xfId="10256"/>
    <cellStyle name="6_דיווחים נוספים_1_פירוט אגח תשואה מעל 10% _15" xfId="10255"/>
    <cellStyle name="6_דיווחים נוספים_1_פירוט אגח תשואה מעל 10% _פירוט אגח תשואה מעל 10% " xfId="4761"/>
    <cellStyle name="6_דיווחים נוספים_1_פירוט אגח תשואה מעל 10% _פירוט אגח תשואה מעל 10% _15" xfId="10257"/>
    <cellStyle name="6_דיווחים נוספים_15" xfId="10193"/>
    <cellStyle name="6_דיווחים נוספים_2" xfId="4762"/>
    <cellStyle name="6_דיווחים נוספים_2 2" xfId="4763"/>
    <cellStyle name="6_דיווחים נוספים_2 2_15" xfId="10259"/>
    <cellStyle name="6_דיווחים נוספים_2 2_דיווחים נוספים" xfId="4764"/>
    <cellStyle name="6_דיווחים נוספים_2 2_דיווחים נוספים_1" xfId="4765"/>
    <cellStyle name="6_דיווחים נוספים_2 2_דיווחים נוספים_1_15" xfId="10261"/>
    <cellStyle name="6_דיווחים נוספים_2 2_דיווחים נוספים_1_פירוט אגח תשואה מעל 10% " xfId="4766"/>
    <cellStyle name="6_דיווחים נוספים_2 2_דיווחים נוספים_1_פירוט אגח תשואה מעל 10% _15" xfId="10262"/>
    <cellStyle name="6_דיווחים נוספים_2 2_דיווחים נוספים_15" xfId="10260"/>
    <cellStyle name="6_דיווחים נוספים_2 2_דיווחים נוספים_פירוט אגח תשואה מעל 10% " xfId="4767"/>
    <cellStyle name="6_דיווחים נוספים_2 2_דיווחים נוספים_פירוט אגח תשואה מעל 10% _15" xfId="10263"/>
    <cellStyle name="6_דיווחים נוספים_2 2_פירוט אגח תשואה מעל 10% " xfId="4768"/>
    <cellStyle name="6_דיווחים נוספים_2 2_פירוט אגח תשואה מעל 10% _1" xfId="4769"/>
    <cellStyle name="6_דיווחים נוספים_2 2_פירוט אגח תשואה מעל 10% _1_15" xfId="10265"/>
    <cellStyle name="6_דיווחים נוספים_2 2_פירוט אגח תשואה מעל 10% _15" xfId="10264"/>
    <cellStyle name="6_דיווחים נוספים_2 2_פירוט אגח תשואה מעל 10% _פירוט אגח תשואה מעל 10% " xfId="4770"/>
    <cellStyle name="6_דיווחים נוספים_2 2_פירוט אגח תשואה מעל 10% _פירוט אגח תשואה מעל 10% _15" xfId="10266"/>
    <cellStyle name="6_דיווחים נוספים_2_15" xfId="10258"/>
    <cellStyle name="6_דיווחים נוספים_2_4.4." xfId="4771"/>
    <cellStyle name="6_דיווחים נוספים_2_4.4. 2" xfId="4772"/>
    <cellStyle name="6_דיווחים נוספים_2_4.4. 2_15" xfId="10268"/>
    <cellStyle name="6_דיווחים נוספים_2_4.4. 2_דיווחים נוספים" xfId="4773"/>
    <cellStyle name="6_דיווחים נוספים_2_4.4. 2_דיווחים נוספים_1" xfId="4774"/>
    <cellStyle name="6_דיווחים נוספים_2_4.4. 2_דיווחים נוספים_1_15" xfId="10270"/>
    <cellStyle name="6_דיווחים נוספים_2_4.4. 2_דיווחים נוספים_1_פירוט אגח תשואה מעל 10% " xfId="4775"/>
    <cellStyle name="6_דיווחים נוספים_2_4.4. 2_דיווחים נוספים_1_פירוט אגח תשואה מעל 10% _15" xfId="10271"/>
    <cellStyle name="6_דיווחים נוספים_2_4.4. 2_דיווחים נוספים_15" xfId="10269"/>
    <cellStyle name="6_דיווחים נוספים_2_4.4. 2_דיווחים נוספים_פירוט אגח תשואה מעל 10% " xfId="4776"/>
    <cellStyle name="6_דיווחים נוספים_2_4.4. 2_דיווחים נוספים_פירוט אגח תשואה מעל 10% _15" xfId="10272"/>
    <cellStyle name="6_דיווחים נוספים_2_4.4. 2_פירוט אגח תשואה מעל 10% " xfId="4777"/>
    <cellStyle name="6_דיווחים נוספים_2_4.4. 2_פירוט אגח תשואה מעל 10% _1" xfId="4778"/>
    <cellStyle name="6_דיווחים נוספים_2_4.4. 2_פירוט אגח תשואה מעל 10% _1_15" xfId="10274"/>
    <cellStyle name="6_דיווחים נוספים_2_4.4. 2_פירוט אגח תשואה מעל 10% _15" xfId="10273"/>
    <cellStyle name="6_דיווחים נוספים_2_4.4. 2_פירוט אגח תשואה מעל 10% _פירוט אגח תשואה מעל 10% " xfId="4779"/>
    <cellStyle name="6_דיווחים נוספים_2_4.4. 2_פירוט אגח תשואה מעל 10% _פירוט אגח תשואה מעל 10% _15" xfId="10275"/>
    <cellStyle name="6_דיווחים נוספים_2_4.4._15" xfId="10267"/>
    <cellStyle name="6_דיווחים נוספים_2_4.4._דיווחים נוספים" xfId="4780"/>
    <cellStyle name="6_דיווחים נוספים_2_4.4._דיווחים נוספים_15" xfId="10276"/>
    <cellStyle name="6_דיווחים נוספים_2_4.4._דיווחים נוספים_פירוט אגח תשואה מעל 10% " xfId="4781"/>
    <cellStyle name="6_דיווחים נוספים_2_4.4._דיווחים נוספים_פירוט אגח תשואה מעל 10% _15" xfId="10277"/>
    <cellStyle name="6_דיווחים נוספים_2_4.4._פירוט אגח תשואה מעל 10% " xfId="4782"/>
    <cellStyle name="6_דיווחים נוספים_2_4.4._פירוט אגח תשואה מעל 10% _1" xfId="4783"/>
    <cellStyle name="6_דיווחים נוספים_2_4.4._פירוט אגח תשואה מעל 10% _1_15" xfId="10279"/>
    <cellStyle name="6_דיווחים נוספים_2_4.4._פירוט אגח תשואה מעל 10% _15" xfId="10278"/>
    <cellStyle name="6_דיווחים נוספים_2_4.4._פירוט אגח תשואה מעל 10% _פירוט אגח תשואה מעל 10% " xfId="4784"/>
    <cellStyle name="6_דיווחים נוספים_2_4.4._פירוט אגח תשואה מעל 10% _פירוט אגח תשואה מעל 10% _15" xfId="10280"/>
    <cellStyle name="6_דיווחים נוספים_2_דיווחים נוספים" xfId="4785"/>
    <cellStyle name="6_דיווחים נוספים_2_דיווחים נוספים_15" xfId="10281"/>
    <cellStyle name="6_דיווחים נוספים_2_דיווחים נוספים_פירוט אגח תשואה מעל 10% " xfId="4786"/>
    <cellStyle name="6_דיווחים נוספים_2_דיווחים נוספים_פירוט אגח תשואה מעל 10% _15" xfId="10282"/>
    <cellStyle name="6_דיווחים נוספים_2_פירוט אגח תשואה מעל 10% " xfId="4787"/>
    <cellStyle name="6_דיווחים נוספים_2_פירוט אגח תשואה מעל 10% _1" xfId="4788"/>
    <cellStyle name="6_דיווחים נוספים_2_פירוט אגח תשואה מעל 10% _1_15" xfId="10284"/>
    <cellStyle name="6_דיווחים נוספים_2_פירוט אגח תשואה מעל 10% _15" xfId="10283"/>
    <cellStyle name="6_דיווחים נוספים_2_פירוט אגח תשואה מעל 10% _פירוט אגח תשואה מעל 10% " xfId="4789"/>
    <cellStyle name="6_דיווחים נוספים_2_פירוט אגח תשואה מעל 10% _פירוט אגח תשואה מעל 10% _15" xfId="10285"/>
    <cellStyle name="6_דיווחים נוספים_3" xfId="4790"/>
    <cellStyle name="6_דיווחים נוספים_3_15" xfId="10286"/>
    <cellStyle name="6_דיווחים נוספים_3_פירוט אגח תשואה מעל 10% " xfId="4791"/>
    <cellStyle name="6_דיווחים נוספים_3_פירוט אגח תשואה מעל 10% _15" xfId="10287"/>
    <cellStyle name="6_דיווחים נוספים_4.4." xfId="4792"/>
    <cellStyle name="6_דיווחים נוספים_4.4. 2" xfId="4793"/>
    <cellStyle name="6_דיווחים נוספים_4.4. 2_15" xfId="10289"/>
    <cellStyle name="6_דיווחים נוספים_4.4. 2_דיווחים נוספים" xfId="4794"/>
    <cellStyle name="6_דיווחים נוספים_4.4. 2_דיווחים נוספים_1" xfId="4795"/>
    <cellStyle name="6_דיווחים נוספים_4.4. 2_דיווחים נוספים_1_15" xfId="10291"/>
    <cellStyle name="6_דיווחים נוספים_4.4. 2_דיווחים נוספים_1_פירוט אגח תשואה מעל 10% " xfId="4796"/>
    <cellStyle name="6_דיווחים נוספים_4.4. 2_דיווחים נוספים_1_פירוט אגח תשואה מעל 10% _15" xfId="10292"/>
    <cellStyle name="6_דיווחים נוספים_4.4. 2_דיווחים נוספים_15" xfId="10290"/>
    <cellStyle name="6_דיווחים נוספים_4.4. 2_דיווחים נוספים_פירוט אגח תשואה מעל 10% " xfId="4797"/>
    <cellStyle name="6_דיווחים נוספים_4.4. 2_דיווחים נוספים_פירוט אגח תשואה מעל 10% _15" xfId="10293"/>
    <cellStyle name="6_דיווחים נוספים_4.4. 2_פירוט אגח תשואה מעל 10% " xfId="4798"/>
    <cellStyle name="6_דיווחים נוספים_4.4. 2_פירוט אגח תשואה מעל 10% _1" xfId="4799"/>
    <cellStyle name="6_דיווחים נוספים_4.4. 2_פירוט אגח תשואה מעל 10% _1_15" xfId="10295"/>
    <cellStyle name="6_דיווחים נוספים_4.4. 2_פירוט אגח תשואה מעל 10% _15" xfId="10294"/>
    <cellStyle name="6_דיווחים נוספים_4.4. 2_פירוט אגח תשואה מעל 10% _פירוט אגח תשואה מעל 10% " xfId="4800"/>
    <cellStyle name="6_דיווחים נוספים_4.4. 2_פירוט אגח תשואה מעל 10% _פירוט אגח תשואה מעל 10% _15" xfId="10296"/>
    <cellStyle name="6_דיווחים נוספים_4.4._15" xfId="10288"/>
    <cellStyle name="6_דיווחים נוספים_4.4._דיווחים נוספים" xfId="4801"/>
    <cellStyle name="6_דיווחים נוספים_4.4._דיווחים נוספים_15" xfId="10297"/>
    <cellStyle name="6_דיווחים נוספים_4.4._דיווחים נוספים_פירוט אגח תשואה מעל 10% " xfId="4802"/>
    <cellStyle name="6_דיווחים נוספים_4.4._דיווחים נוספים_פירוט אגח תשואה מעל 10% _15" xfId="10298"/>
    <cellStyle name="6_דיווחים נוספים_4.4._פירוט אגח תשואה מעל 10% " xfId="4803"/>
    <cellStyle name="6_דיווחים נוספים_4.4._פירוט אגח תשואה מעל 10% _1" xfId="4804"/>
    <cellStyle name="6_דיווחים נוספים_4.4._פירוט אגח תשואה מעל 10% _1_15" xfId="10300"/>
    <cellStyle name="6_דיווחים נוספים_4.4._פירוט אגח תשואה מעל 10% _15" xfId="10299"/>
    <cellStyle name="6_דיווחים נוספים_4.4._פירוט אגח תשואה מעל 10% _פירוט אגח תשואה מעל 10% " xfId="4805"/>
    <cellStyle name="6_דיווחים נוספים_4.4._פירוט אגח תשואה מעל 10% _פירוט אגח תשואה מעל 10% _15" xfId="10301"/>
    <cellStyle name="6_דיווחים נוספים_דיווחים נוספים" xfId="4806"/>
    <cellStyle name="6_דיווחים נוספים_דיווחים נוספים 2" xfId="4807"/>
    <cellStyle name="6_דיווחים נוספים_דיווחים נוספים 2_15" xfId="10303"/>
    <cellStyle name="6_דיווחים נוספים_דיווחים נוספים 2_דיווחים נוספים" xfId="4808"/>
    <cellStyle name="6_דיווחים נוספים_דיווחים נוספים 2_דיווחים נוספים_1" xfId="4809"/>
    <cellStyle name="6_דיווחים נוספים_דיווחים נוספים 2_דיווחים נוספים_1_15" xfId="10305"/>
    <cellStyle name="6_דיווחים נוספים_דיווחים נוספים 2_דיווחים נוספים_1_פירוט אגח תשואה מעל 10% " xfId="4810"/>
    <cellStyle name="6_דיווחים נוספים_דיווחים נוספים 2_דיווחים נוספים_1_פירוט אגח תשואה מעל 10% _15" xfId="10306"/>
    <cellStyle name="6_דיווחים נוספים_דיווחים נוספים 2_דיווחים נוספים_15" xfId="10304"/>
    <cellStyle name="6_דיווחים נוספים_דיווחים נוספים 2_דיווחים נוספים_פירוט אגח תשואה מעל 10% " xfId="4811"/>
    <cellStyle name="6_דיווחים נוספים_דיווחים נוספים 2_דיווחים נוספים_פירוט אגח תשואה מעל 10% _15" xfId="10307"/>
    <cellStyle name="6_דיווחים נוספים_דיווחים נוספים 2_פירוט אגח תשואה מעל 10% " xfId="4812"/>
    <cellStyle name="6_דיווחים נוספים_דיווחים נוספים 2_פירוט אגח תשואה מעל 10% _1" xfId="4813"/>
    <cellStyle name="6_דיווחים נוספים_דיווחים נוספים 2_פירוט אגח תשואה מעל 10% _1_15" xfId="10309"/>
    <cellStyle name="6_דיווחים נוספים_דיווחים נוספים 2_פירוט אגח תשואה מעל 10% _15" xfId="10308"/>
    <cellStyle name="6_דיווחים נוספים_דיווחים נוספים 2_פירוט אגח תשואה מעל 10% _פירוט אגח תשואה מעל 10% " xfId="4814"/>
    <cellStyle name="6_דיווחים נוספים_דיווחים נוספים 2_פירוט אגח תשואה מעל 10% _פירוט אגח תשואה מעל 10% _15" xfId="10310"/>
    <cellStyle name="6_דיווחים נוספים_דיווחים נוספים_1" xfId="4815"/>
    <cellStyle name="6_דיווחים נוספים_דיווחים נוספים_1_15" xfId="10311"/>
    <cellStyle name="6_דיווחים נוספים_דיווחים נוספים_1_פירוט אגח תשואה מעל 10% " xfId="4816"/>
    <cellStyle name="6_דיווחים נוספים_דיווחים נוספים_1_פירוט אגח תשואה מעל 10% _15" xfId="10312"/>
    <cellStyle name="6_דיווחים נוספים_דיווחים נוספים_15" xfId="10302"/>
    <cellStyle name="6_דיווחים נוספים_דיווחים נוספים_4.4." xfId="4817"/>
    <cellStyle name="6_דיווחים נוספים_דיווחים נוספים_4.4. 2" xfId="4818"/>
    <cellStyle name="6_דיווחים נוספים_דיווחים נוספים_4.4. 2_15" xfId="10314"/>
    <cellStyle name="6_דיווחים נוספים_דיווחים נוספים_4.4. 2_דיווחים נוספים" xfId="4819"/>
    <cellStyle name="6_דיווחים נוספים_דיווחים נוספים_4.4. 2_דיווחים נוספים_1" xfId="4820"/>
    <cellStyle name="6_דיווחים נוספים_דיווחים נוספים_4.4. 2_דיווחים נוספים_1_15" xfId="10316"/>
    <cellStyle name="6_דיווחים נוספים_דיווחים נוספים_4.4. 2_דיווחים נוספים_1_פירוט אגח תשואה מעל 10% " xfId="4821"/>
    <cellStyle name="6_דיווחים נוספים_דיווחים נוספים_4.4. 2_דיווחים נוספים_1_פירוט אגח תשואה מעל 10% _15" xfId="10317"/>
    <cellStyle name="6_דיווחים נוספים_דיווחים נוספים_4.4. 2_דיווחים נוספים_15" xfId="10315"/>
    <cellStyle name="6_דיווחים נוספים_דיווחים נוספים_4.4. 2_דיווחים נוספים_פירוט אגח תשואה מעל 10% " xfId="4822"/>
    <cellStyle name="6_דיווחים נוספים_דיווחים נוספים_4.4. 2_דיווחים נוספים_פירוט אגח תשואה מעל 10% _15" xfId="10318"/>
    <cellStyle name="6_דיווחים נוספים_דיווחים נוספים_4.4. 2_פירוט אגח תשואה מעל 10% " xfId="4823"/>
    <cellStyle name="6_דיווחים נוספים_דיווחים נוספים_4.4. 2_פירוט אגח תשואה מעל 10% _1" xfId="4824"/>
    <cellStyle name="6_דיווחים נוספים_דיווחים נוספים_4.4. 2_פירוט אגח תשואה מעל 10% _1_15" xfId="10320"/>
    <cellStyle name="6_דיווחים נוספים_דיווחים נוספים_4.4. 2_פירוט אגח תשואה מעל 10% _15" xfId="10319"/>
    <cellStyle name="6_דיווחים נוספים_דיווחים נוספים_4.4. 2_פירוט אגח תשואה מעל 10% _פירוט אגח תשואה מעל 10% " xfId="4825"/>
    <cellStyle name="6_דיווחים נוספים_דיווחים נוספים_4.4. 2_פירוט אגח תשואה מעל 10% _פירוט אגח תשואה מעל 10% _15" xfId="10321"/>
    <cellStyle name="6_דיווחים נוספים_דיווחים נוספים_4.4._15" xfId="10313"/>
    <cellStyle name="6_דיווחים נוספים_דיווחים נוספים_4.4._דיווחים נוספים" xfId="4826"/>
    <cellStyle name="6_דיווחים נוספים_דיווחים נוספים_4.4._דיווחים נוספים_15" xfId="10322"/>
    <cellStyle name="6_דיווחים נוספים_דיווחים נוספים_4.4._דיווחים נוספים_פירוט אגח תשואה מעל 10% " xfId="4827"/>
    <cellStyle name="6_דיווחים נוספים_דיווחים נוספים_4.4._דיווחים נוספים_פירוט אגח תשואה מעל 10% _15" xfId="10323"/>
    <cellStyle name="6_דיווחים נוספים_דיווחים נוספים_4.4._פירוט אגח תשואה מעל 10% " xfId="4828"/>
    <cellStyle name="6_דיווחים נוספים_דיווחים נוספים_4.4._פירוט אגח תשואה מעל 10% _1" xfId="4829"/>
    <cellStyle name="6_דיווחים נוספים_דיווחים נוספים_4.4._פירוט אגח תשואה מעל 10% _1_15" xfId="10325"/>
    <cellStyle name="6_דיווחים נוספים_דיווחים נוספים_4.4._פירוט אגח תשואה מעל 10% _15" xfId="10324"/>
    <cellStyle name="6_דיווחים נוספים_דיווחים נוספים_4.4._פירוט אגח תשואה מעל 10% _פירוט אגח תשואה מעל 10% " xfId="4830"/>
    <cellStyle name="6_דיווחים נוספים_דיווחים נוספים_4.4._פירוט אגח תשואה מעל 10% _פירוט אגח תשואה מעל 10% _15" xfId="10326"/>
    <cellStyle name="6_דיווחים נוספים_דיווחים נוספים_דיווחים נוספים" xfId="4831"/>
    <cellStyle name="6_דיווחים נוספים_דיווחים נוספים_דיווחים נוספים_15" xfId="10327"/>
    <cellStyle name="6_דיווחים נוספים_דיווחים נוספים_דיווחים נוספים_פירוט אגח תשואה מעל 10% " xfId="4832"/>
    <cellStyle name="6_דיווחים נוספים_דיווחים נוספים_דיווחים נוספים_פירוט אגח תשואה מעל 10% _15" xfId="10328"/>
    <cellStyle name="6_דיווחים נוספים_דיווחים נוספים_פירוט אגח תשואה מעל 10% " xfId="4833"/>
    <cellStyle name="6_דיווחים נוספים_דיווחים נוספים_פירוט אגח תשואה מעל 10% _1" xfId="4834"/>
    <cellStyle name="6_דיווחים נוספים_דיווחים נוספים_פירוט אגח תשואה מעל 10% _1_15" xfId="10330"/>
    <cellStyle name="6_דיווחים נוספים_דיווחים נוספים_פירוט אגח תשואה מעל 10% _15" xfId="10329"/>
    <cellStyle name="6_דיווחים נוספים_דיווחים נוספים_פירוט אגח תשואה מעל 10% _פירוט אגח תשואה מעל 10% " xfId="4835"/>
    <cellStyle name="6_דיווחים נוספים_דיווחים נוספים_פירוט אגח תשואה מעל 10% _פירוט אגח תשואה מעל 10% _15" xfId="10331"/>
    <cellStyle name="6_דיווחים נוספים_פירוט אגח תשואה מעל 10% " xfId="4836"/>
    <cellStyle name="6_דיווחים נוספים_פירוט אגח תשואה מעל 10% _1" xfId="4837"/>
    <cellStyle name="6_דיווחים נוספים_פירוט אגח תשואה מעל 10% _1_15" xfId="10333"/>
    <cellStyle name="6_דיווחים נוספים_פירוט אגח תשואה מעל 10% _15" xfId="10332"/>
    <cellStyle name="6_דיווחים נוספים_פירוט אגח תשואה מעל 10% _פירוט אגח תשואה מעל 10% " xfId="4838"/>
    <cellStyle name="6_דיווחים נוספים_פירוט אגח תשואה מעל 10% _פירוט אגח תשואה מעל 10% _15" xfId="10334"/>
    <cellStyle name="6_הערות" xfId="4839"/>
    <cellStyle name="6_הערות 2" xfId="4840"/>
    <cellStyle name="6_הערות 2_15" xfId="10336"/>
    <cellStyle name="6_הערות 2_דיווחים נוספים" xfId="4841"/>
    <cellStyle name="6_הערות 2_דיווחים נוספים_1" xfId="4842"/>
    <cellStyle name="6_הערות 2_דיווחים נוספים_1_15" xfId="10338"/>
    <cellStyle name="6_הערות 2_דיווחים נוספים_1_פירוט אגח תשואה מעל 10% " xfId="4843"/>
    <cellStyle name="6_הערות 2_דיווחים נוספים_1_פירוט אגח תשואה מעל 10% _15" xfId="10339"/>
    <cellStyle name="6_הערות 2_דיווחים נוספים_15" xfId="10337"/>
    <cellStyle name="6_הערות 2_דיווחים נוספים_פירוט אגח תשואה מעל 10% " xfId="4844"/>
    <cellStyle name="6_הערות 2_דיווחים נוספים_פירוט אגח תשואה מעל 10% _15" xfId="10340"/>
    <cellStyle name="6_הערות 2_פירוט אגח תשואה מעל 10% " xfId="4845"/>
    <cellStyle name="6_הערות 2_פירוט אגח תשואה מעל 10% _1" xfId="4846"/>
    <cellStyle name="6_הערות 2_פירוט אגח תשואה מעל 10% _1_15" xfId="10342"/>
    <cellStyle name="6_הערות 2_פירוט אגח תשואה מעל 10% _15" xfId="10341"/>
    <cellStyle name="6_הערות 2_פירוט אגח תשואה מעל 10% _פירוט אגח תשואה מעל 10% " xfId="4847"/>
    <cellStyle name="6_הערות 2_פירוט אגח תשואה מעל 10% _פירוט אגח תשואה מעל 10% _15" xfId="10343"/>
    <cellStyle name="6_הערות_15" xfId="10335"/>
    <cellStyle name="6_הערות_4.4." xfId="4848"/>
    <cellStyle name="6_הערות_4.4. 2" xfId="4849"/>
    <cellStyle name="6_הערות_4.4. 2_15" xfId="10345"/>
    <cellStyle name="6_הערות_4.4. 2_דיווחים נוספים" xfId="4850"/>
    <cellStyle name="6_הערות_4.4. 2_דיווחים נוספים_1" xfId="4851"/>
    <cellStyle name="6_הערות_4.4. 2_דיווחים נוספים_1_15" xfId="10347"/>
    <cellStyle name="6_הערות_4.4. 2_דיווחים נוספים_1_פירוט אגח תשואה מעל 10% " xfId="4852"/>
    <cellStyle name="6_הערות_4.4. 2_דיווחים נוספים_1_פירוט אגח תשואה מעל 10% _15" xfId="10348"/>
    <cellStyle name="6_הערות_4.4. 2_דיווחים נוספים_15" xfId="10346"/>
    <cellStyle name="6_הערות_4.4. 2_דיווחים נוספים_פירוט אגח תשואה מעל 10% " xfId="4853"/>
    <cellStyle name="6_הערות_4.4. 2_דיווחים נוספים_פירוט אגח תשואה מעל 10% _15" xfId="10349"/>
    <cellStyle name="6_הערות_4.4. 2_פירוט אגח תשואה מעל 10% " xfId="4854"/>
    <cellStyle name="6_הערות_4.4. 2_פירוט אגח תשואה מעל 10% _1" xfId="4855"/>
    <cellStyle name="6_הערות_4.4. 2_פירוט אגח תשואה מעל 10% _1_15" xfId="10351"/>
    <cellStyle name="6_הערות_4.4. 2_פירוט אגח תשואה מעל 10% _15" xfId="10350"/>
    <cellStyle name="6_הערות_4.4. 2_פירוט אגח תשואה מעל 10% _פירוט אגח תשואה מעל 10% " xfId="4856"/>
    <cellStyle name="6_הערות_4.4. 2_פירוט אגח תשואה מעל 10% _פירוט אגח תשואה מעל 10% _15" xfId="10352"/>
    <cellStyle name="6_הערות_4.4._15" xfId="10344"/>
    <cellStyle name="6_הערות_4.4._דיווחים נוספים" xfId="4857"/>
    <cellStyle name="6_הערות_4.4._דיווחים נוספים_15" xfId="10353"/>
    <cellStyle name="6_הערות_4.4._דיווחים נוספים_פירוט אגח תשואה מעל 10% " xfId="4858"/>
    <cellStyle name="6_הערות_4.4._דיווחים נוספים_פירוט אגח תשואה מעל 10% _15" xfId="10354"/>
    <cellStyle name="6_הערות_4.4._פירוט אגח תשואה מעל 10% " xfId="4859"/>
    <cellStyle name="6_הערות_4.4._פירוט אגח תשואה מעל 10% _1" xfId="4860"/>
    <cellStyle name="6_הערות_4.4._פירוט אגח תשואה מעל 10% _1_15" xfId="10356"/>
    <cellStyle name="6_הערות_4.4._פירוט אגח תשואה מעל 10% _15" xfId="10355"/>
    <cellStyle name="6_הערות_4.4._פירוט אגח תשואה מעל 10% _פירוט אגח תשואה מעל 10% " xfId="4861"/>
    <cellStyle name="6_הערות_4.4._פירוט אגח תשואה מעל 10% _פירוט אגח תשואה מעל 10% _15" xfId="10357"/>
    <cellStyle name="6_הערות_דיווחים נוספים" xfId="4862"/>
    <cellStyle name="6_הערות_דיווחים נוספים_1" xfId="4863"/>
    <cellStyle name="6_הערות_דיווחים נוספים_1_15" xfId="10359"/>
    <cellStyle name="6_הערות_דיווחים נוספים_1_פירוט אגח תשואה מעל 10% " xfId="4864"/>
    <cellStyle name="6_הערות_דיווחים נוספים_1_פירוט אגח תשואה מעל 10% _15" xfId="10360"/>
    <cellStyle name="6_הערות_דיווחים נוספים_15" xfId="10358"/>
    <cellStyle name="6_הערות_דיווחים נוספים_פירוט אגח תשואה מעל 10% " xfId="4865"/>
    <cellStyle name="6_הערות_דיווחים נוספים_פירוט אגח תשואה מעל 10% _15" xfId="10361"/>
    <cellStyle name="6_הערות_פירוט אגח תשואה מעל 10% " xfId="4866"/>
    <cellStyle name="6_הערות_פירוט אגח תשואה מעל 10% _1" xfId="4867"/>
    <cellStyle name="6_הערות_פירוט אגח תשואה מעל 10% _1_15" xfId="10363"/>
    <cellStyle name="6_הערות_פירוט אגח תשואה מעל 10% _15" xfId="10362"/>
    <cellStyle name="6_הערות_פירוט אגח תשואה מעל 10% _פירוט אגח תשואה מעל 10% " xfId="4868"/>
    <cellStyle name="6_הערות_פירוט אגח תשואה מעל 10% _פירוט אגח תשואה מעל 10% _15" xfId="10364"/>
    <cellStyle name="6_יתרת מסגרות אשראי לניצול " xfId="4869"/>
    <cellStyle name="6_יתרת מסגרות אשראי לניצול  2" xfId="4870"/>
    <cellStyle name="6_יתרת מסגרות אשראי לניצול  2_15" xfId="10366"/>
    <cellStyle name="6_יתרת מסגרות אשראי לניצול  2_דיווחים נוספים" xfId="4871"/>
    <cellStyle name="6_יתרת מסגרות אשראי לניצול  2_דיווחים נוספים_1" xfId="4872"/>
    <cellStyle name="6_יתרת מסגרות אשראי לניצול  2_דיווחים נוספים_1_15" xfId="10368"/>
    <cellStyle name="6_יתרת מסגרות אשראי לניצול  2_דיווחים נוספים_1_פירוט אגח תשואה מעל 10% " xfId="4873"/>
    <cellStyle name="6_יתרת מסגרות אשראי לניצול  2_דיווחים נוספים_1_פירוט אגח תשואה מעל 10% _15" xfId="10369"/>
    <cellStyle name="6_יתרת מסגרות אשראי לניצול  2_דיווחים נוספים_15" xfId="10367"/>
    <cellStyle name="6_יתרת מסגרות אשראי לניצול  2_דיווחים נוספים_פירוט אגח תשואה מעל 10% " xfId="4874"/>
    <cellStyle name="6_יתרת מסגרות אשראי לניצול  2_דיווחים נוספים_פירוט אגח תשואה מעל 10% _15" xfId="10370"/>
    <cellStyle name="6_יתרת מסגרות אשראי לניצול  2_פירוט אגח תשואה מעל 10% " xfId="4875"/>
    <cellStyle name="6_יתרת מסגרות אשראי לניצול  2_פירוט אגח תשואה מעל 10% _1" xfId="4876"/>
    <cellStyle name="6_יתרת מסגרות אשראי לניצול  2_פירוט אגח תשואה מעל 10% _1_15" xfId="10372"/>
    <cellStyle name="6_יתרת מסגרות אשראי לניצול  2_פירוט אגח תשואה מעל 10% _15" xfId="10371"/>
    <cellStyle name="6_יתרת מסגרות אשראי לניצול  2_פירוט אגח תשואה מעל 10% _פירוט אגח תשואה מעל 10% " xfId="4877"/>
    <cellStyle name="6_יתרת מסגרות אשראי לניצול  2_פירוט אגח תשואה מעל 10% _פירוט אגח תשואה מעל 10% _15" xfId="10373"/>
    <cellStyle name="6_יתרת מסגרות אשראי לניצול _15" xfId="10365"/>
    <cellStyle name="6_יתרת מסגרות אשראי לניצול _4.4." xfId="4878"/>
    <cellStyle name="6_יתרת מסגרות אשראי לניצול _4.4. 2" xfId="4879"/>
    <cellStyle name="6_יתרת מסגרות אשראי לניצול _4.4. 2_15" xfId="10375"/>
    <cellStyle name="6_יתרת מסגרות אשראי לניצול _4.4. 2_דיווחים נוספים" xfId="4880"/>
    <cellStyle name="6_יתרת מסגרות אשראי לניצול _4.4. 2_דיווחים נוספים_1" xfId="4881"/>
    <cellStyle name="6_יתרת מסגרות אשראי לניצול _4.4. 2_דיווחים נוספים_1_15" xfId="10377"/>
    <cellStyle name="6_יתרת מסגרות אשראי לניצול _4.4. 2_דיווחים נוספים_1_פירוט אגח תשואה מעל 10% " xfId="4882"/>
    <cellStyle name="6_יתרת מסגרות אשראי לניצול _4.4. 2_דיווחים נוספים_1_פירוט אגח תשואה מעל 10% _15" xfId="10378"/>
    <cellStyle name="6_יתרת מסגרות אשראי לניצול _4.4. 2_דיווחים נוספים_15" xfId="10376"/>
    <cellStyle name="6_יתרת מסגרות אשראי לניצול _4.4. 2_דיווחים נוספים_פירוט אגח תשואה מעל 10% " xfId="4883"/>
    <cellStyle name="6_יתרת מסגרות אשראי לניצול _4.4. 2_דיווחים נוספים_פירוט אגח תשואה מעל 10% _15" xfId="10379"/>
    <cellStyle name="6_יתרת מסגרות אשראי לניצול _4.4. 2_פירוט אגח תשואה מעל 10% " xfId="4884"/>
    <cellStyle name="6_יתרת מסגרות אשראי לניצול _4.4. 2_פירוט אגח תשואה מעל 10% _1" xfId="4885"/>
    <cellStyle name="6_יתרת מסגרות אשראי לניצול _4.4. 2_פירוט אגח תשואה מעל 10% _1_15" xfId="10381"/>
    <cellStyle name="6_יתרת מסגרות אשראי לניצול _4.4. 2_פירוט אגח תשואה מעל 10% _15" xfId="10380"/>
    <cellStyle name="6_יתרת מסגרות אשראי לניצול _4.4. 2_פירוט אגח תשואה מעל 10% _פירוט אגח תשואה מעל 10% " xfId="4886"/>
    <cellStyle name="6_יתרת מסגרות אשראי לניצול _4.4. 2_פירוט אגח תשואה מעל 10% _פירוט אגח תשואה מעל 10% _15" xfId="10382"/>
    <cellStyle name="6_יתרת מסגרות אשראי לניצול _4.4._15" xfId="10374"/>
    <cellStyle name="6_יתרת מסגרות אשראי לניצול _4.4._דיווחים נוספים" xfId="4887"/>
    <cellStyle name="6_יתרת מסגרות אשראי לניצול _4.4._דיווחים נוספים_15" xfId="10383"/>
    <cellStyle name="6_יתרת מסגרות אשראי לניצול _4.4._דיווחים נוספים_פירוט אגח תשואה מעל 10% " xfId="4888"/>
    <cellStyle name="6_יתרת מסגרות אשראי לניצול _4.4._דיווחים נוספים_פירוט אגח תשואה מעל 10% _15" xfId="10384"/>
    <cellStyle name="6_יתרת מסגרות אשראי לניצול _4.4._פירוט אגח תשואה מעל 10% " xfId="4889"/>
    <cellStyle name="6_יתרת מסגרות אשראי לניצול _4.4._פירוט אגח תשואה מעל 10% _1" xfId="4890"/>
    <cellStyle name="6_יתרת מסגרות אשראי לניצול _4.4._פירוט אגח תשואה מעל 10% _1_15" xfId="10386"/>
    <cellStyle name="6_יתרת מסגרות אשראי לניצול _4.4._פירוט אגח תשואה מעל 10% _15" xfId="10385"/>
    <cellStyle name="6_יתרת מסגרות אשראי לניצול _4.4._פירוט אגח תשואה מעל 10% _פירוט אגח תשואה מעל 10% " xfId="4891"/>
    <cellStyle name="6_יתרת מסגרות אשראי לניצול _4.4._פירוט אגח תשואה מעל 10% _פירוט אגח תשואה מעל 10% _15" xfId="10387"/>
    <cellStyle name="6_יתרת מסגרות אשראי לניצול _דיווחים נוספים" xfId="4892"/>
    <cellStyle name="6_יתרת מסגרות אשראי לניצול _דיווחים נוספים_1" xfId="4893"/>
    <cellStyle name="6_יתרת מסגרות אשראי לניצול _דיווחים נוספים_1_15" xfId="10389"/>
    <cellStyle name="6_יתרת מסגרות אשראי לניצול _דיווחים נוספים_1_פירוט אגח תשואה מעל 10% " xfId="4894"/>
    <cellStyle name="6_יתרת מסגרות אשראי לניצול _דיווחים נוספים_1_פירוט אגח תשואה מעל 10% _15" xfId="10390"/>
    <cellStyle name="6_יתרת מסגרות אשראי לניצול _דיווחים נוספים_15" xfId="10388"/>
    <cellStyle name="6_יתרת מסגרות אשראי לניצול _דיווחים נוספים_פירוט אגח תשואה מעל 10% " xfId="4895"/>
    <cellStyle name="6_יתרת מסגרות אשראי לניצול _דיווחים נוספים_פירוט אגח תשואה מעל 10% _15" xfId="10391"/>
    <cellStyle name="6_יתרת מסגרות אשראי לניצול _פירוט אגח תשואה מעל 10% " xfId="4896"/>
    <cellStyle name="6_יתרת מסגרות אשראי לניצול _פירוט אגח תשואה מעל 10% _1" xfId="4897"/>
    <cellStyle name="6_יתרת מסגרות אשראי לניצול _פירוט אגח תשואה מעל 10% _1_15" xfId="10393"/>
    <cellStyle name="6_יתרת מסגרות אשראי לניצול _פירוט אגח תשואה מעל 10% _15" xfId="10392"/>
    <cellStyle name="6_יתרת מסגרות אשראי לניצול _פירוט אגח תשואה מעל 10% _פירוט אגח תשואה מעל 10% " xfId="4898"/>
    <cellStyle name="6_יתרת מסגרות אשראי לניצול _פירוט אגח תשואה מעל 10% _פירוט אגח תשואה מעל 10% _15" xfId="10394"/>
    <cellStyle name="6_משקל בתא100" xfId="4899"/>
    <cellStyle name="6_משקל בתא100 2" xfId="4900"/>
    <cellStyle name="6_משקל בתא100 2 2" xfId="4901"/>
    <cellStyle name="6_משקל בתא100 2 2_15" xfId="10397"/>
    <cellStyle name="6_משקל בתא100 2 2_דיווחים נוספים" xfId="4902"/>
    <cellStyle name="6_משקל בתא100 2 2_דיווחים נוספים_1" xfId="4903"/>
    <cellStyle name="6_משקל בתא100 2 2_דיווחים נוספים_1_15" xfId="10399"/>
    <cellStyle name="6_משקל בתא100 2 2_דיווחים נוספים_1_פירוט אגח תשואה מעל 10% " xfId="4904"/>
    <cellStyle name="6_משקל בתא100 2 2_דיווחים נוספים_1_פירוט אגח תשואה מעל 10% _15" xfId="10400"/>
    <cellStyle name="6_משקל בתא100 2 2_דיווחים נוספים_15" xfId="10398"/>
    <cellStyle name="6_משקל בתא100 2 2_דיווחים נוספים_פירוט אגח תשואה מעל 10% " xfId="4905"/>
    <cellStyle name="6_משקל בתא100 2 2_דיווחים נוספים_פירוט אגח תשואה מעל 10% _15" xfId="10401"/>
    <cellStyle name="6_משקל בתא100 2 2_פירוט אגח תשואה מעל 10% " xfId="4906"/>
    <cellStyle name="6_משקל בתא100 2 2_פירוט אגח תשואה מעל 10% _1" xfId="4907"/>
    <cellStyle name="6_משקל בתא100 2 2_פירוט אגח תשואה מעל 10% _1_15" xfId="10403"/>
    <cellStyle name="6_משקל בתא100 2 2_פירוט אגח תשואה מעל 10% _15" xfId="10402"/>
    <cellStyle name="6_משקל בתא100 2 2_פירוט אגח תשואה מעל 10% _פירוט אגח תשואה מעל 10% " xfId="4908"/>
    <cellStyle name="6_משקל בתא100 2 2_פירוט אגח תשואה מעל 10% _פירוט אגח תשואה מעל 10% _15" xfId="10404"/>
    <cellStyle name="6_משקל בתא100 2_15" xfId="10396"/>
    <cellStyle name="6_משקל בתא100 2_4.4." xfId="4909"/>
    <cellStyle name="6_משקל בתא100 2_4.4. 2" xfId="4910"/>
    <cellStyle name="6_משקל בתא100 2_4.4. 2_15" xfId="10406"/>
    <cellStyle name="6_משקל בתא100 2_4.4. 2_דיווחים נוספים" xfId="4911"/>
    <cellStyle name="6_משקל בתא100 2_4.4. 2_דיווחים נוספים_1" xfId="4912"/>
    <cellStyle name="6_משקל בתא100 2_4.4. 2_דיווחים נוספים_1_15" xfId="10408"/>
    <cellStyle name="6_משקל בתא100 2_4.4. 2_דיווחים נוספים_1_פירוט אגח תשואה מעל 10% " xfId="4913"/>
    <cellStyle name="6_משקל בתא100 2_4.4. 2_דיווחים נוספים_1_פירוט אגח תשואה מעל 10% _15" xfId="10409"/>
    <cellStyle name="6_משקל בתא100 2_4.4. 2_דיווחים נוספים_15" xfId="10407"/>
    <cellStyle name="6_משקל בתא100 2_4.4. 2_דיווחים נוספים_פירוט אגח תשואה מעל 10% " xfId="4914"/>
    <cellStyle name="6_משקל בתא100 2_4.4. 2_דיווחים נוספים_פירוט אגח תשואה מעל 10% _15" xfId="10410"/>
    <cellStyle name="6_משקל בתא100 2_4.4. 2_פירוט אגח תשואה מעל 10% " xfId="4915"/>
    <cellStyle name="6_משקל בתא100 2_4.4. 2_פירוט אגח תשואה מעל 10% _1" xfId="4916"/>
    <cellStyle name="6_משקל בתא100 2_4.4. 2_פירוט אגח תשואה מעל 10% _1_15" xfId="10412"/>
    <cellStyle name="6_משקל בתא100 2_4.4. 2_פירוט אגח תשואה מעל 10% _15" xfId="10411"/>
    <cellStyle name="6_משקל בתא100 2_4.4. 2_פירוט אגח תשואה מעל 10% _פירוט אגח תשואה מעל 10% " xfId="4917"/>
    <cellStyle name="6_משקל בתא100 2_4.4. 2_פירוט אגח תשואה מעל 10% _פירוט אגח תשואה מעל 10% _15" xfId="10413"/>
    <cellStyle name="6_משקל בתא100 2_4.4._15" xfId="10405"/>
    <cellStyle name="6_משקל בתא100 2_4.4._דיווחים נוספים" xfId="4918"/>
    <cellStyle name="6_משקל בתא100 2_4.4._דיווחים נוספים_15" xfId="10414"/>
    <cellStyle name="6_משקל בתא100 2_4.4._דיווחים נוספים_פירוט אגח תשואה מעל 10% " xfId="4919"/>
    <cellStyle name="6_משקל בתא100 2_4.4._דיווחים נוספים_פירוט אגח תשואה מעל 10% _15" xfId="10415"/>
    <cellStyle name="6_משקל בתא100 2_4.4._פירוט אגח תשואה מעל 10% " xfId="4920"/>
    <cellStyle name="6_משקל בתא100 2_4.4._פירוט אגח תשואה מעל 10% _1" xfId="4921"/>
    <cellStyle name="6_משקל בתא100 2_4.4._פירוט אגח תשואה מעל 10% _1_15" xfId="10417"/>
    <cellStyle name="6_משקל בתא100 2_4.4._פירוט אגח תשואה מעל 10% _15" xfId="10416"/>
    <cellStyle name="6_משקל בתא100 2_4.4._פירוט אגח תשואה מעל 10% _פירוט אגח תשואה מעל 10% " xfId="4922"/>
    <cellStyle name="6_משקל בתא100 2_4.4._פירוט אגח תשואה מעל 10% _פירוט אגח תשואה מעל 10% _15" xfId="10418"/>
    <cellStyle name="6_משקל בתא100 2_דיווחים נוספים" xfId="4923"/>
    <cellStyle name="6_משקל בתא100 2_דיווחים נוספים 2" xfId="4924"/>
    <cellStyle name="6_משקל בתא100 2_דיווחים נוספים 2_15" xfId="10420"/>
    <cellStyle name="6_משקל בתא100 2_דיווחים נוספים 2_דיווחים נוספים" xfId="4925"/>
    <cellStyle name="6_משקל בתא100 2_דיווחים נוספים 2_דיווחים נוספים_1" xfId="4926"/>
    <cellStyle name="6_משקל בתא100 2_דיווחים נוספים 2_דיווחים נוספים_1_15" xfId="10422"/>
    <cellStyle name="6_משקל בתא100 2_דיווחים נוספים 2_דיווחים נוספים_1_פירוט אגח תשואה מעל 10% " xfId="4927"/>
    <cellStyle name="6_משקל בתא100 2_דיווחים נוספים 2_דיווחים נוספים_1_פירוט אגח תשואה מעל 10% _15" xfId="10423"/>
    <cellStyle name="6_משקל בתא100 2_דיווחים נוספים 2_דיווחים נוספים_15" xfId="10421"/>
    <cellStyle name="6_משקל בתא100 2_דיווחים נוספים 2_דיווחים נוספים_פירוט אגח תשואה מעל 10% " xfId="4928"/>
    <cellStyle name="6_משקל בתא100 2_דיווחים נוספים 2_דיווחים נוספים_פירוט אגח תשואה מעל 10% _15" xfId="10424"/>
    <cellStyle name="6_משקל בתא100 2_דיווחים נוספים 2_פירוט אגח תשואה מעל 10% " xfId="4929"/>
    <cellStyle name="6_משקל בתא100 2_דיווחים נוספים 2_פירוט אגח תשואה מעל 10% _1" xfId="4930"/>
    <cellStyle name="6_משקל בתא100 2_דיווחים נוספים 2_פירוט אגח תשואה מעל 10% _1_15" xfId="10426"/>
    <cellStyle name="6_משקל בתא100 2_דיווחים נוספים 2_פירוט אגח תשואה מעל 10% _15" xfId="10425"/>
    <cellStyle name="6_משקל בתא100 2_דיווחים נוספים 2_פירוט אגח תשואה מעל 10% _פירוט אגח תשואה מעל 10% " xfId="4931"/>
    <cellStyle name="6_משקל בתא100 2_דיווחים נוספים 2_פירוט אגח תשואה מעל 10% _פירוט אגח תשואה מעל 10% _15" xfId="10427"/>
    <cellStyle name="6_משקל בתא100 2_דיווחים נוספים_1" xfId="4932"/>
    <cellStyle name="6_משקל בתא100 2_דיווחים נוספים_1 2" xfId="4933"/>
    <cellStyle name="6_משקל בתא100 2_דיווחים נוספים_1 2_15" xfId="10429"/>
    <cellStyle name="6_משקל בתא100 2_דיווחים נוספים_1 2_דיווחים נוספים" xfId="4934"/>
    <cellStyle name="6_משקל בתא100 2_דיווחים נוספים_1 2_דיווחים נוספים_1" xfId="4935"/>
    <cellStyle name="6_משקל בתא100 2_דיווחים נוספים_1 2_דיווחים נוספים_1_15" xfId="10431"/>
    <cellStyle name="6_משקל בתא100 2_דיווחים נוספים_1 2_דיווחים נוספים_1_פירוט אגח תשואה מעל 10% " xfId="4936"/>
    <cellStyle name="6_משקל בתא100 2_דיווחים נוספים_1 2_דיווחים נוספים_1_פירוט אגח תשואה מעל 10% _15" xfId="10432"/>
    <cellStyle name="6_משקל בתא100 2_דיווחים נוספים_1 2_דיווחים נוספים_15" xfId="10430"/>
    <cellStyle name="6_משקל בתא100 2_דיווחים נוספים_1 2_דיווחים נוספים_פירוט אגח תשואה מעל 10% " xfId="4937"/>
    <cellStyle name="6_משקל בתא100 2_דיווחים נוספים_1 2_דיווחים נוספים_פירוט אגח תשואה מעל 10% _15" xfId="10433"/>
    <cellStyle name="6_משקל בתא100 2_דיווחים נוספים_1 2_פירוט אגח תשואה מעל 10% " xfId="4938"/>
    <cellStyle name="6_משקל בתא100 2_דיווחים נוספים_1 2_פירוט אגח תשואה מעל 10% _1" xfId="4939"/>
    <cellStyle name="6_משקל בתא100 2_דיווחים נוספים_1 2_פירוט אגח תשואה מעל 10% _1_15" xfId="10435"/>
    <cellStyle name="6_משקל בתא100 2_דיווחים נוספים_1 2_פירוט אגח תשואה מעל 10% _15" xfId="10434"/>
    <cellStyle name="6_משקל בתא100 2_דיווחים נוספים_1 2_פירוט אגח תשואה מעל 10% _פירוט אגח תשואה מעל 10% " xfId="4940"/>
    <cellStyle name="6_משקל בתא100 2_דיווחים נוספים_1 2_פירוט אגח תשואה מעל 10% _פירוט אגח תשואה מעל 10% _15" xfId="10436"/>
    <cellStyle name="6_משקל בתא100 2_דיווחים נוספים_1_15" xfId="10428"/>
    <cellStyle name="6_משקל בתא100 2_דיווחים נוספים_1_4.4." xfId="4941"/>
    <cellStyle name="6_משקל בתא100 2_דיווחים נוספים_1_4.4. 2" xfId="4942"/>
    <cellStyle name="6_משקל בתא100 2_דיווחים נוספים_1_4.4. 2_15" xfId="10438"/>
    <cellStyle name="6_משקל בתא100 2_דיווחים נוספים_1_4.4. 2_דיווחים נוספים" xfId="4943"/>
    <cellStyle name="6_משקל בתא100 2_דיווחים נוספים_1_4.4. 2_דיווחים נוספים_1" xfId="4944"/>
    <cellStyle name="6_משקל בתא100 2_דיווחים נוספים_1_4.4. 2_דיווחים נוספים_1_15" xfId="10440"/>
    <cellStyle name="6_משקל בתא100 2_דיווחים נוספים_1_4.4. 2_דיווחים נוספים_1_פירוט אגח תשואה מעל 10% " xfId="4945"/>
    <cellStyle name="6_משקל בתא100 2_דיווחים נוספים_1_4.4. 2_דיווחים נוספים_1_פירוט אגח תשואה מעל 10% _15" xfId="10441"/>
    <cellStyle name="6_משקל בתא100 2_דיווחים נוספים_1_4.4. 2_דיווחים נוספים_15" xfId="10439"/>
    <cellStyle name="6_משקל בתא100 2_דיווחים נוספים_1_4.4. 2_דיווחים נוספים_פירוט אגח תשואה מעל 10% " xfId="4946"/>
    <cellStyle name="6_משקל בתא100 2_דיווחים נוספים_1_4.4. 2_דיווחים נוספים_פירוט אגח תשואה מעל 10% _15" xfId="10442"/>
    <cellStyle name="6_משקל בתא100 2_דיווחים נוספים_1_4.4. 2_פירוט אגח תשואה מעל 10% " xfId="4947"/>
    <cellStyle name="6_משקל בתא100 2_דיווחים נוספים_1_4.4. 2_פירוט אגח תשואה מעל 10% _1" xfId="4948"/>
    <cellStyle name="6_משקל בתא100 2_דיווחים נוספים_1_4.4. 2_פירוט אגח תשואה מעל 10% _1_15" xfId="10444"/>
    <cellStyle name="6_משקל בתא100 2_דיווחים נוספים_1_4.4. 2_פירוט אגח תשואה מעל 10% _15" xfId="10443"/>
    <cellStyle name="6_משקל בתא100 2_דיווחים נוספים_1_4.4. 2_פירוט אגח תשואה מעל 10% _פירוט אגח תשואה מעל 10% " xfId="4949"/>
    <cellStyle name="6_משקל בתא100 2_דיווחים נוספים_1_4.4. 2_פירוט אגח תשואה מעל 10% _פירוט אגח תשואה מעל 10% _15" xfId="10445"/>
    <cellStyle name="6_משקל בתא100 2_דיווחים נוספים_1_4.4._15" xfId="10437"/>
    <cellStyle name="6_משקל בתא100 2_דיווחים נוספים_1_4.4._דיווחים נוספים" xfId="4950"/>
    <cellStyle name="6_משקל בתא100 2_דיווחים נוספים_1_4.4._דיווחים נוספים_15" xfId="10446"/>
    <cellStyle name="6_משקל בתא100 2_דיווחים נוספים_1_4.4._דיווחים נוספים_פירוט אגח תשואה מעל 10% " xfId="4951"/>
    <cellStyle name="6_משקל בתא100 2_דיווחים נוספים_1_4.4._דיווחים נוספים_פירוט אגח תשואה מעל 10% _15" xfId="10447"/>
    <cellStyle name="6_משקל בתא100 2_דיווחים נוספים_1_4.4._פירוט אגח תשואה מעל 10% " xfId="4952"/>
    <cellStyle name="6_משקל בתא100 2_דיווחים נוספים_1_4.4._פירוט אגח תשואה מעל 10% _1" xfId="4953"/>
    <cellStyle name="6_משקל בתא100 2_דיווחים נוספים_1_4.4._פירוט אגח תשואה מעל 10% _1_15" xfId="10449"/>
    <cellStyle name="6_משקל בתא100 2_דיווחים נוספים_1_4.4._פירוט אגח תשואה מעל 10% _15" xfId="10448"/>
    <cellStyle name="6_משקל בתא100 2_דיווחים נוספים_1_4.4._פירוט אגח תשואה מעל 10% _פירוט אגח תשואה מעל 10% " xfId="4954"/>
    <cellStyle name="6_משקל בתא100 2_דיווחים נוספים_1_4.4._פירוט אגח תשואה מעל 10% _פירוט אגח תשואה מעל 10% _15" xfId="10450"/>
    <cellStyle name="6_משקל בתא100 2_דיווחים נוספים_1_דיווחים נוספים" xfId="4955"/>
    <cellStyle name="6_משקל בתא100 2_דיווחים נוספים_1_דיווחים נוספים_15" xfId="10451"/>
    <cellStyle name="6_משקל בתא100 2_דיווחים נוספים_1_דיווחים נוספים_פירוט אגח תשואה מעל 10% " xfId="4956"/>
    <cellStyle name="6_משקל בתא100 2_דיווחים נוספים_1_דיווחים נוספים_פירוט אגח תשואה מעל 10% _15" xfId="10452"/>
    <cellStyle name="6_משקל בתא100 2_דיווחים נוספים_1_פירוט אגח תשואה מעל 10% " xfId="4957"/>
    <cellStyle name="6_משקל בתא100 2_דיווחים נוספים_1_פירוט אגח תשואה מעל 10% _1" xfId="4958"/>
    <cellStyle name="6_משקל בתא100 2_דיווחים נוספים_1_פירוט אגח תשואה מעל 10% _1_15" xfId="10454"/>
    <cellStyle name="6_משקל בתא100 2_דיווחים נוספים_1_פירוט אגח תשואה מעל 10% _15" xfId="10453"/>
    <cellStyle name="6_משקל בתא100 2_דיווחים נוספים_1_פירוט אגח תשואה מעל 10% _פירוט אגח תשואה מעל 10% " xfId="4959"/>
    <cellStyle name="6_משקל בתא100 2_דיווחים נוספים_1_פירוט אגח תשואה מעל 10% _פירוט אגח תשואה מעל 10% _15" xfId="10455"/>
    <cellStyle name="6_משקל בתא100 2_דיווחים נוספים_15" xfId="10419"/>
    <cellStyle name="6_משקל בתא100 2_דיווחים נוספים_2" xfId="4960"/>
    <cellStyle name="6_משקל בתא100 2_דיווחים נוספים_2_15" xfId="10456"/>
    <cellStyle name="6_משקל בתא100 2_דיווחים נוספים_2_פירוט אגח תשואה מעל 10% " xfId="4961"/>
    <cellStyle name="6_משקל בתא100 2_דיווחים נוספים_2_פירוט אגח תשואה מעל 10% _15" xfId="10457"/>
    <cellStyle name="6_משקל בתא100 2_דיווחים נוספים_4.4." xfId="4962"/>
    <cellStyle name="6_משקל בתא100 2_דיווחים נוספים_4.4. 2" xfId="4963"/>
    <cellStyle name="6_משקל בתא100 2_דיווחים נוספים_4.4. 2_15" xfId="10459"/>
    <cellStyle name="6_משקל בתא100 2_דיווחים נוספים_4.4. 2_דיווחים נוספים" xfId="4964"/>
    <cellStyle name="6_משקל בתא100 2_דיווחים נוספים_4.4. 2_דיווחים נוספים_1" xfId="4965"/>
    <cellStyle name="6_משקל בתא100 2_דיווחים נוספים_4.4. 2_דיווחים נוספים_1_15" xfId="10461"/>
    <cellStyle name="6_משקל בתא100 2_דיווחים נוספים_4.4. 2_דיווחים נוספים_1_פירוט אגח תשואה מעל 10% " xfId="4966"/>
    <cellStyle name="6_משקל בתא100 2_דיווחים נוספים_4.4. 2_דיווחים נוספים_1_פירוט אגח תשואה מעל 10% _15" xfId="10462"/>
    <cellStyle name="6_משקל בתא100 2_דיווחים נוספים_4.4. 2_דיווחים נוספים_15" xfId="10460"/>
    <cellStyle name="6_משקל בתא100 2_דיווחים נוספים_4.4. 2_דיווחים נוספים_פירוט אגח תשואה מעל 10% " xfId="4967"/>
    <cellStyle name="6_משקל בתא100 2_דיווחים נוספים_4.4. 2_דיווחים נוספים_פירוט אגח תשואה מעל 10% _15" xfId="10463"/>
    <cellStyle name="6_משקל בתא100 2_דיווחים נוספים_4.4. 2_פירוט אגח תשואה מעל 10% " xfId="4968"/>
    <cellStyle name="6_משקל בתא100 2_דיווחים נוספים_4.4. 2_פירוט אגח תשואה מעל 10% _1" xfId="4969"/>
    <cellStyle name="6_משקל בתא100 2_דיווחים נוספים_4.4. 2_פירוט אגח תשואה מעל 10% _1_15" xfId="10465"/>
    <cellStyle name="6_משקל בתא100 2_דיווחים נוספים_4.4. 2_פירוט אגח תשואה מעל 10% _15" xfId="10464"/>
    <cellStyle name="6_משקל בתא100 2_דיווחים נוספים_4.4. 2_פירוט אגח תשואה מעל 10% _פירוט אגח תשואה מעל 10% " xfId="4970"/>
    <cellStyle name="6_משקל בתא100 2_דיווחים נוספים_4.4. 2_פירוט אגח תשואה מעל 10% _פירוט אגח תשואה מעל 10% _15" xfId="10466"/>
    <cellStyle name="6_משקל בתא100 2_דיווחים נוספים_4.4._15" xfId="10458"/>
    <cellStyle name="6_משקל בתא100 2_דיווחים נוספים_4.4._דיווחים נוספים" xfId="4971"/>
    <cellStyle name="6_משקל בתא100 2_דיווחים נוספים_4.4._דיווחים נוספים_15" xfId="10467"/>
    <cellStyle name="6_משקל בתא100 2_דיווחים נוספים_4.4._דיווחים נוספים_פירוט אגח תשואה מעל 10% " xfId="4972"/>
    <cellStyle name="6_משקל בתא100 2_דיווחים נוספים_4.4._דיווחים נוספים_פירוט אגח תשואה מעל 10% _15" xfId="10468"/>
    <cellStyle name="6_משקל בתא100 2_דיווחים נוספים_4.4._פירוט אגח תשואה מעל 10% " xfId="4973"/>
    <cellStyle name="6_משקל בתא100 2_דיווחים נוספים_4.4._פירוט אגח תשואה מעל 10% _1" xfId="4974"/>
    <cellStyle name="6_משקל בתא100 2_דיווחים נוספים_4.4._פירוט אגח תשואה מעל 10% _1_15" xfId="10470"/>
    <cellStyle name="6_משקל בתא100 2_דיווחים נוספים_4.4._פירוט אגח תשואה מעל 10% _15" xfId="10469"/>
    <cellStyle name="6_משקל בתא100 2_דיווחים נוספים_4.4._פירוט אגח תשואה מעל 10% _פירוט אגח תשואה מעל 10% " xfId="4975"/>
    <cellStyle name="6_משקל בתא100 2_דיווחים נוספים_4.4._פירוט אגח תשואה מעל 10% _פירוט אגח תשואה מעל 10% _15" xfId="10471"/>
    <cellStyle name="6_משקל בתא100 2_דיווחים נוספים_דיווחים נוספים" xfId="4976"/>
    <cellStyle name="6_משקל בתא100 2_דיווחים נוספים_דיווחים נוספים 2" xfId="4977"/>
    <cellStyle name="6_משקל בתא100 2_דיווחים נוספים_דיווחים נוספים 2_15" xfId="10473"/>
    <cellStyle name="6_משקל בתא100 2_דיווחים נוספים_דיווחים נוספים 2_דיווחים נוספים" xfId="4978"/>
    <cellStyle name="6_משקל בתא100 2_דיווחים נוספים_דיווחים נוספים 2_דיווחים נוספים_1" xfId="4979"/>
    <cellStyle name="6_משקל בתא100 2_דיווחים נוספים_דיווחים נוספים 2_דיווחים נוספים_1_15" xfId="10475"/>
    <cellStyle name="6_משקל בתא100 2_דיווחים נוספים_דיווחים נוספים 2_דיווחים נוספים_1_פירוט אגח תשואה מעל 10% " xfId="4980"/>
    <cellStyle name="6_משקל בתא100 2_דיווחים נוספים_דיווחים נוספים 2_דיווחים נוספים_1_פירוט אגח תשואה מעל 10% _15" xfId="10476"/>
    <cellStyle name="6_משקל בתא100 2_דיווחים נוספים_דיווחים נוספים 2_דיווחים נוספים_15" xfId="10474"/>
    <cellStyle name="6_משקל בתא100 2_דיווחים נוספים_דיווחים נוספים 2_דיווחים נוספים_פירוט אגח תשואה מעל 10% " xfId="4981"/>
    <cellStyle name="6_משקל בתא100 2_דיווחים נוספים_דיווחים נוספים 2_דיווחים נוספים_פירוט אגח תשואה מעל 10% _15" xfId="10477"/>
    <cellStyle name="6_משקל בתא100 2_דיווחים נוספים_דיווחים נוספים 2_פירוט אגח תשואה מעל 10% " xfId="4982"/>
    <cellStyle name="6_משקל בתא100 2_דיווחים נוספים_דיווחים נוספים 2_פירוט אגח תשואה מעל 10% _1" xfId="4983"/>
    <cellStyle name="6_משקל בתא100 2_דיווחים נוספים_דיווחים נוספים 2_פירוט אגח תשואה מעל 10% _1_15" xfId="10479"/>
    <cellStyle name="6_משקל בתא100 2_דיווחים נוספים_דיווחים נוספים 2_פירוט אגח תשואה מעל 10% _15" xfId="10478"/>
    <cellStyle name="6_משקל בתא100 2_דיווחים נוספים_דיווחים נוספים 2_פירוט אגח תשואה מעל 10% _פירוט אגח תשואה מעל 10% " xfId="4984"/>
    <cellStyle name="6_משקל בתא100 2_דיווחים נוספים_דיווחים נוספים 2_פירוט אגח תשואה מעל 10% _פירוט אגח תשואה מעל 10% _15" xfId="10480"/>
    <cellStyle name="6_משקל בתא100 2_דיווחים נוספים_דיווחים נוספים_1" xfId="4985"/>
    <cellStyle name="6_משקל בתא100 2_דיווחים נוספים_דיווחים נוספים_1_15" xfId="10481"/>
    <cellStyle name="6_משקל בתא100 2_דיווחים נוספים_דיווחים נוספים_1_פירוט אגח תשואה מעל 10% " xfId="4986"/>
    <cellStyle name="6_משקל בתא100 2_דיווחים נוספים_דיווחים נוספים_1_פירוט אגח תשואה מעל 10% _15" xfId="10482"/>
    <cellStyle name="6_משקל בתא100 2_דיווחים נוספים_דיווחים נוספים_15" xfId="10472"/>
    <cellStyle name="6_משקל בתא100 2_דיווחים נוספים_דיווחים נוספים_4.4." xfId="4987"/>
    <cellStyle name="6_משקל בתא100 2_דיווחים נוספים_דיווחים נוספים_4.4. 2" xfId="4988"/>
    <cellStyle name="6_משקל בתא100 2_דיווחים נוספים_דיווחים נוספים_4.4. 2_15" xfId="10484"/>
    <cellStyle name="6_משקל בתא100 2_דיווחים נוספים_דיווחים נוספים_4.4. 2_דיווחים נוספים" xfId="4989"/>
    <cellStyle name="6_משקל בתא100 2_דיווחים נוספים_דיווחים נוספים_4.4. 2_דיווחים נוספים_1" xfId="4990"/>
    <cellStyle name="6_משקל בתא100 2_דיווחים נוספים_דיווחים נוספים_4.4. 2_דיווחים נוספים_1_15" xfId="10486"/>
    <cellStyle name="6_משקל בתא100 2_דיווחים נוספים_דיווחים נוספים_4.4. 2_דיווחים נוספים_1_פירוט אגח תשואה מעל 10% " xfId="4991"/>
    <cellStyle name="6_משקל בתא100 2_דיווחים נוספים_דיווחים נוספים_4.4. 2_דיווחים נוספים_1_פירוט אגח תשואה מעל 10% _15" xfId="10487"/>
    <cellStyle name="6_משקל בתא100 2_דיווחים נוספים_דיווחים נוספים_4.4. 2_דיווחים נוספים_15" xfId="10485"/>
    <cellStyle name="6_משקל בתא100 2_דיווחים נוספים_דיווחים נוספים_4.4. 2_דיווחים נוספים_פירוט אגח תשואה מעל 10% " xfId="4992"/>
    <cellStyle name="6_משקל בתא100 2_דיווחים נוספים_דיווחים נוספים_4.4. 2_דיווחים נוספים_פירוט אגח תשואה מעל 10% _15" xfId="10488"/>
    <cellStyle name="6_משקל בתא100 2_דיווחים נוספים_דיווחים נוספים_4.4. 2_פירוט אגח תשואה מעל 10% " xfId="4993"/>
    <cellStyle name="6_משקל בתא100 2_דיווחים נוספים_דיווחים נוספים_4.4. 2_פירוט אגח תשואה מעל 10% _1" xfId="4994"/>
    <cellStyle name="6_משקל בתא100 2_דיווחים נוספים_דיווחים נוספים_4.4. 2_פירוט אגח תשואה מעל 10% _1_15" xfId="10490"/>
    <cellStyle name="6_משקל בתא100 2_דיווחים נוספים_דיווחים נוספים_4.4. 2_פירוט אגח תשואה מעל 10% _15" xfId="10489"/>
    <cellStyle name="6_משקל בתא100 2_דיווחים נוספים_דיווחים נוספים_4.4. 2_פירוט אגח תשואה מעל 10% _פירוט אגח תשואה מעל 10% " xfId="4995"/>
    <cellStyle name="6_משקל בתא100 2_דיווחים נוספים_דיווחים נוספים_4.4. 2_פירוט אגח תשואה מעל 10% _פירוט אגח תשואה מעל 10% _15" xfId="10491"/>
    <cellStyle name="6_משקל בתא100 2_דיווחים נוספים_דיווחים נוספים_4.4._15" xfId="10483"/>
    <cellStyle name="6_משקל בתא100 2_דיווחים נוספים_דיווחים נוספים_4.4._דיווחים נוספים" xfId="4996"/>
    <cellStyle name="6_משקל בתא100 2_דיווחים נוספים_דיווחים נוספים_4.4._דיווחים נוספים_15" xfId="10492"/>
    <cellStyle name="6_משקל בתא100 2_דיווחים נוספים_דיווחים נוספים_4.4._דיווחים נוספים_פירוט אגח תשואה מעל 10% " xfId="4997"/>
    <cellStyle name="6_משקל בתא100 2_דיווחים נוספים_דיווחים נוספים_4.4._דיווחים נוספים_פירוט אגח תשואה מעל 10% _15" xfId="10493"/>
    <cellStyle name="6_משקל בתא100 2_דיווחים נוספים_דיווחים נוספים_4.4._פירוט אגח תשואה מעל 10% " xfId="4998"/>
    <cellStyle name="6_משקל בתא100 2_דיווחים נוספים_דיווחים נוספים_4.4._פירוט אגח תשואה מעל 10% _1" xfId="4999"/>
    <cellStyle name="6_משקל בתא100 2_דיווחים נוספים_דיווחים נוספים_4.4._פירוט אגח תשואה מעל 10% _1_15" xfId="10495"/>
    <cellStyle name="6_משקל בתא100 2_דיווחים נוספים_דיווחים נוספים_4.4._פירוט אגח תשואה מעל 10% _15" xfId="10494"/>
    <cellStyle name="6_משקל בתא100 2_דיווחים נוספים_דיווחים נוספים_4.4._פירוט אגח תשואה מעל 10% _פירוט אגח תשואה מעל 10% " xfId="5000"/>
    <cellStyle name="6_משקל בתא100 2_דיווחים נוספים_דיווחים נוספים_4.4._פירוט אגח תשואה מעל 10% _פירוט אגח תשואה מעל 10% _15" xfId="10496"/>
    <cellStyle name="6_משקל בתא100 2_דיווחים נוספים_דיווחים נוספים_דיווחים נוספים" xfId="5001"/>
    <cellStyle name="6_משקל בתא100 2_דיווחים נוספים_דיווחים נוספים_דיווחים נוספים_15" xfId="10497"/>
    <cellStyle name="6_משקל בתא100 2_דיווחים נוספים_דיווחים נוספים_דיווחים נוספים_פירוט אגח תשואה מעל 10% " xfId="5002"/>
    <cellStyle name="6_משקל בתא100 2_דיווחים נוספים_דיווחים נוספים_דיווחים נוספים_פירוט אגח תשואה מעל 10% _15" xfId="10498"/>
    <cellStyle name="6_משקל בתא100 2_דיווחים נוספים_דיווחים נוספים_פירוט אגח תשואה מעל 10% " xfId="5003"/>
    <cellStyle name="6_משקל בתא100 2_דיווחים נוספים_דיווחים נוספים_פירוט אגח תשואה מעל 10% _1" xfId="5004"/>
    <cellStyle name="6_משקל בתא100 2_דיווחים נוספים_דיווחים נוספים_פירוט אגח תשואה מעל 10% _1_15" xfId="10500"/>
    <cellStyle name="6_משקל בתא100 2_דיווחים נוספים_דיווחים נוספים_פירוט אגח תשואה מעל 10% _15" xfId="10499"/>
    <cellStyle name="6_משקל בתא100 2_דיווחים נוספים_דיווחים נוספים_פירוט אגח תשואה מעל 10% _פירוט אגח תשואה מעל 10% " xfId="5005"/>
    <cellStyle name="6_משקל בתא100 2_דיווחים נוספים_דיווחים נוספים_פירוט אגח תשואה מעל 10% _פירוט אגח תשואה מעל 10% _15" xfId="10501"/>
    <cellStyle name="6_משקל בתא100 2_דיווחים נוספים_פירוט אגח תשואה מעל 10% " xfId="5006"/>
    <cellStyle name="6_משקל בתא100 2_דיווחים נוספים_פירוט אגח תשואה מעל 10% _1" xfId="5007"/>
    <cellStyle name="6_משקל בתא100 2_דיווחים נוספים_פירוט אגח תשואה מעל 10% _1_15" xfId="10503"/>
    <cellStyle name="6_משקל בתא100 2_דיווחים נוספים_פירוט אגח תשואה מעל 10% _15" xfId="10502"/>
    <cellStyle name="6_משקל בתא100 2_דיווחים נוספים_פירוט אגח תשואה מעל 10% _פירוט אגח תשואה מעל 10% " xfId="5008"/>
    <cellStyle name="6_משקל בתא100 2_דיווחים נוספים_פירוט אגח תשואה מעל 10% _פירוט אגח תשואה מעל 10% _15" xfId="10504"/>
    <cellStyle name="6_משקל בתא100 2_עסקאות שאושרו וטרם בוצעו  " xfId="5009"/>
    <cellStyle name="6_משקל בתא100 2_עסקאות שאושרו וטרם בוצעו   2" xfId="5010"/>
    <cellStyle name="6_משקל בתא100 2_עסקאות שאושרו וטרם בוצעו   2_15" xfId="10506"/>
    <cellStyle name="6_משקל בתא100 2_עסקאות שאושרו וטרם בוצעו   2_דיווחים נוספים" xfId="5011"/>
    <cellStyle name="6_משקל בתא100 2_עסקאות שאושרו וטרם בוצעו   2_דיווחים נוספים_1" xfId="5012"/>
    <cellStyle name="6_משקל בתא100 2_עסקאות שאושרו וטרם בוצעו   2_דיווחים נוספים_1_15" xfId="10508"/>
    <cellStyle name="6_משקל בתא100 2_עסקאות שאושרו וטרם בוצעו   2_דיווחים נוספים_1_פירוט אגח תשואה מעל 10% " xfId="5013"/>
    <cellStyle name="6_משקל בתא100 2_עסקאות שאושרו וטרם בוצעו   2_דיווחים נוספים_1_פירוט אגח תשואה מעל 10% _15" xfId="10509"/>
    <cellStyle name="6_משקל בתא100 2_עסקאות שאושרו וטרם בוצעו   2_דיווחים נוספים_15" xfId="10507"/>
    <cellStyle name="6_משקל בתא100 2_עסקאות שאושרו וטרם בוצעו   2_דיווחים נוספים_פירוט אגח תשואה מעל 10% " xfId="5014"/>
    <cellStyle name="6_משקל בתא100 2_עסקאות שאושרו וטרם בוצעו   2_דיווחים נוספים_פירוט אגח תשואה מעל 10% _15" xfId="10510"/>
    <cellStyle name="6_משקל בתא100 2_עסקאות שאושרו וטרם בוצעו   2_פירוט אגח תשואה מעל 10% " xfId="5015"/>
    <cellStyle name="6_משקל בתא100 2_עסקאות שאושרו וטרם בוצעו   2_פירוט אגח תשואה מעל 10% _1" xfId="5016"/>
    <cellStyle name="6_משקל בתא100 2_עסקאות שאושרו וטרם בוצעו   2_פירוט אגח תשואה מעל 10% _1_15" xfId="10512"/>
    <cellStyle name="6_משקל בתא100 2_עסקאות שאושרו וטרם בוצעו   2_פירוט אגח תשואה מעל 10% _15" xfId="10511"/>
    <cellStyle name="6_משקל בתא100 2_עסקאות שאושרו וטרם בוצעו   2_פירוט אגח תשואה מעל 10% _פירוט אגח תשואה מעל 10% " xfId="5017"/>
    <cellStyle name="6_משקל בתא100 2_עסקאות שאושרו וטרם בוצעו   2_פירוט אגח תשואה מעל 10% _פירוט אגח תשואה מעל 10% _15" xfId="10513"/>
    <cellStyle name="6_משקל בתא100 2_עסקאות שאושרו וטרם בוצעו  _15" xfId="10505"/>
    <cellStyle name="6_משקל בתא100 2_עסקאות שאושרו וטרם בוצעו  _דיווחים נוספים" xfId="5018"/>
    <cellStyle name="6_משקל בתא100 2_עסקאות שאושרו וטרם בוצעו  _דיווחים נוספים_15" xfId="10514"/>
    <cellStyle name="6_משקל בתא100 2_עסקאות שאושרו וטרם בוצעו  _דיווחים נוספים_פירוט אגח תשואה מעל 10% " xfId="5019"/>
    <cellStyle name="6_משקל בתא100 2_עסקאות שאושרו וטרם בוצעו  _דיווחים נוספים_פירוט אגח תשואה מעל 10% _15" xfId="10515"/>
    <cellStyle name="6_משקל בתא100 2_עסקאות שאושרו וטרם בוצעו  _פירוט אגח תשואה מעל 10% " xfId="5020"/>
    <cellStyle name="6_משקל בתא100 2_עסקאות שאושרו וטרם בוצעו  _פירוט אגח תשואה מעל 10% _1" xfId="5021"/>
    <cellStyle name="6_משקל בתא100 2_עסקאות שאושרו וטרם בוצעו  _פירוט אגח תשואה מעל 10% _1_15" xfId="10517"/>
    <cellStyle name="6_משקל בתא100 2_עסקאות שאושרו וטרם בוצעו  _פירוט אגח תשואה מעל 10% _15" xfId="10516"/>
    <cellStyle name="6_משקל בתא100 2_עסקאות שאושרו וטרם בוצעו  _פירוט אגח תשואה מעל 10% _פירוט אגח תשואה מעל 10% " xfId="5022"/>
    <cellStyle name="6_משקל בתא100 2_עסקאות שאושרו וטרם בוצעו  _פירוט אגח תשואה מעל 10% _פירוט אגח תשואה מעל 10% _15" xfId="10518"/>
    <cellStyle name="6_משקל בתא100 2_פירוט אגח תשואה מעל 10% " xfId="5023"/>
    <cellStyle name="6_משקל בתא100 2_פירוט אגח תשואה מעל 10%  2" xfId="5024"/>
    <cellStyle name="6_משקל בתא100 2_פירוט אגח תשואה מעל 10%  2_15" xfId="10520"/>
    <cellStyle name="6_משקל בתא100 2_פירוט אגח תשואה מעל 10%  2_דיווחים נוספים" xfId="5025"/>
    <cellStyle name="6_משקל בתא100 2_פירוט אגח תשואה מעל 10%  2_דיווחים נוספים_1" xfId="5026"/>
    <cellStyle name="6_משקל בתא100 2_פירוט אגח תשואה מעל 10%  2_דיווחים נוספים_1_15" xfId="10522"/>
    <cellStyle name="6_משקל בתא100 2_פירוט אגח תשואה מעל 10%  2_דיווחים נוספים_1_פירוט אגח תשואה מעל 10% " xfId="5027"/>
    <cellStyle name="6_משקל בתא100 2_פירוט אגח תשואה מעל 10%  2_דיווחים נוספים_1_פירוט אגח תשואה מעל 10% _15" xfId="10523"/>
    <cellStyle name="6_משקל בתא100 2_פירוט אגח תשואה מעל 10%  2_דיווחים נוספים_15" xfId="10521"/>
    <cellStyle name="6_משקל בתא100 2_פירוט אגח תשואה מעל 10%  2_דיווחים נוספים_פירוט אגח תשואה מעל 10% " xfId="5028"/>
    <cellStyle name="6_משקל בתא100 2_פירוט אגח תשואה מעל 10%  2_דיווחים נוספים_פירוט אגח תשואה מעל 10% _15" xfId="10524"/>
    <cellStyle name="6_משקל בתא100 2_פירוט אגח תשואה מעל 10%  2_פירוט אגח תשואה מעל 10% " xfId="5029"/>
    <cellStyle name="6_משקל בתא100 2_פירוט אגח תשואה מעל 10%  2_פירוט אגח תשואה מעל 10% _1" xfId="5030"/>
    <cellStyle name="6_משקל בתא100 2_פירוט אגח תשואה מעל 10%  2_פירוט אגח תשואה מעל 10% _1_15" xfId="10526"/>
    <cellStyle name="6_משקל בתא100 2_פירוט אגח תשואה מעל 10%  2_פירוט אגח תשואה מעל 10% _15" xfId="10525"/>
    <cellStyle name="6_משקל בתא100 2_פירוט אגח תשואה מעל 10%  2_פירוט אגח תשואה מעל 10% _פירוט אגח תשואה מעל 10% " xfId="5031"/>
    <cellStyle name="6_משקל בתא100 2_פירוט אגח תשואה מעל 10%  2_פירוט אגח תשואה מעל 10% _פירוט אגח תשואה מעל 10% _15" xfId="10527"/>
    <cellStyle name="6_משקל בתא100 2_פירוט אגח תשואה מעל 10% _1" xfId="5032"/>
    <cellStyle name="6_משקל בתא100 2_פירוט אגח תשואה מעל 10% _1_15" xfId="10528"/>
    <cellStyle name="6_משקל בתא100 2_פירוט אגח תשואה מעל 10% _1_פירוט אגח תשואה מעל 10% " xfId="5033"/>
    <cellStyle name="6_משקל בתא100 2_פירוט אגח תשואה מעל 10% _1_פירוט אגח תשואה מעל 10% _15" xfId="10529"/>
    <cellStyle name="6_משקל בתא100 2_פירוט אגח תשואה מעל 10% _15" xfId="10519"/>
    <cellStyle name="6_משקל בתא100 2_פירוט אגח תשואה מעל 10% _2" xfId="5034"/>
    <cellStyle name="6_משקל בתא100 2_פירוט אגח תשואה מעל 10% _2_15" xfId="10530"/>
    <cellStyle name="6_משקל בתא100 2_פירוט אגח תשואה מעל 10% _4.4." xfId="5035"/>
    <cellStyle name="6_משקל בתא100 2_פירוט אגח תשואה מעל 10% _4.4. 2" xfId="5036"/>
    <cellStyle name="6_משקל בתא100 2_פירוט אגח תשואה מעל 10% _4.4. 2_15" xfId="10532"/>
    <cellStyle name="6_משקל בתא100 2_פירוט אגח תשואה מעל 10% _4.4. 2_דיווחים נוספים" xfId="5037"/>
    <cellStyle name="6_משקל בתא100 2_פירוט אגח תשואה מעל 10% _4.4. 2_דיווחים נוספים_1" xfId="5038"/>
    <cellStyle name="6_משקל בתא100 2_פירוט אגח תשואה מעל 10% _4.4. 2_דיווחים נוספים_1_15" xfId="10534"/>
    <cellStyle name="6_משקל בתא100 2_פירוט אגח תשואה מעל 10% _4.4. 2_דיווחים נוספים_1_פירוט אגח תשואה מעל 10% " xfId="5039"/>
    <cellStyle name="6_משקל בתא100 2_פירוט אגח תשואה מעל 10% _4.4. 2_דיווחים נוספים_1_פירוט אגח תשואה מעל 10% _15" xfId="10535"/>
    <cellStyle name="6_משקל בתא100 2_פירוט אגח תשואה מעל 10% _4.4. 2_דיווחים נוספים_15" xfId="10533"/>
    <cellStyle name="6_משקל בתא100 2_פירוט אגח תשואה מעל 10% _4.4. 2_דיווחים נוספים_פירוט אגח תשואה מעל 10% " xfId="5040"/>
    <cellStyle name="6_משקל בתא100 2_פירוט אגח תשואה מעל 10% _4.4. 2_דיווחים נוספים_פירוט אגח תשואה מעל 10% _15" xfId="10536"/>
    <cellStyle name="6_משקל בתא100 2_פירוט אגח תשואה מעל 10% _4.4. 2_פירוט אגח תשואה מעל 10% " xfId="5041"/>
    <cellStyle name="6_משקל בתא100 2_פירוט אגח תשואה מעל 10% _4.4. 2_פירוט אגח תשואה מעל 10% _1" xfId="5042"/>
    <cellStyle name="6_משקל בתא100 2_פירוט אגח תשואה מעל 10% _4.4. 2_פירוט אגח תשואה מעל 10% _1_15" xfId="10538"/>
    <cellStyle name="6_משקל בתא100 2_פירוט אגח תשואה מעל 10% _4.4. 2_פירוט אגח תשואה מעל 10% _15" xfId="10537"/>
    <cellStyle name="6_משקל בתא100 2_פירוט אגח תשואה מעל 10% _4.4. 2_פירוט אגח תשואה מעל 10% _פירוט אגח תשואה מעל 10% " xfId="5043"/>
    <cellStyle name="6_משקל בתא100 2_פירוט אגח תשואה מעל 10% _4.4. 2_פירוט אגח תשואה מעל 10% _פירוט אגח תשואה מעל 10% _15" xfId="10539"/>
    <cellStyle name="6_משקל בתא100 2_פירוט אגח תשואה מעל 10% _4.4._15" xfId="10531"/>
    <cellStyle name="6_משקל בתא100 2_פירוט אגח תשואה מעל 10% _4.4._דיווחים נוספים" xfId="5044"/>
    <cellStyle name="6_משקל בתא100 2_פירוט אגח תשואה מעל 10% _4.4._דיווחים נוספים_15" xfId="10540"/>
    <cellStyle name="6_משקל בתא100 2_פירוט אגח תשואה מעל 10% _4.4._דיווחים נוספים_פירוט אגח תשואה מעל 10% " xfId="5045"/>
    <cellStyle name="6_משקל בתא100 2_פירוט אגח תשואה מעל 10% _4.4._דיווחים נוספים_פירוט אגח תשואה מעל 10% _15" xfId="10541"/>
    <cellStyle name="6_משקל בתא100 2_פירוט אגח תשואה מעל 10% _4.4._פירוט אגח תשואה מעל 10% " xfId="5046"/>
    <cellStyle name="6_משקל בתא100 2_פירוט אגח תשואה מעל 10% _4.4._פירוט אגח תשואה מעל 10% _1" xfId="5047"/>
    <cellStyle name="6_משקל בתא100 2_פירוט אגח תשואה מעל 10% _4.4._פירוט אגח תשואה מעל 10% _1_15" xfId="10543"/>
    <cellStyle name="6_משקל בתא100 2_פירוט אגח תשואה מעל 10% _4.4._פירוט אגח תשואה מעל 10% _15" xfId="10542"/>
    <cellStyle name="6_משקל בתא100 2_פירוט אגח תשואה מעל 10% _4.4._פירוט אגח תשואה מעל 10% _פירוט אגח תשואה מעל 10% " xfId="5048"/>
    <cellStyle name="6_משקל בתא100 2_פירוט אגח תשואה מעל 10% _4.4._פירוט אגח תשואה מעל 10% _פירוט אגח תשואה מעל 10% _15" xfId="10544"/>
    <cellStyle name="6_משקל בתא100 2_פירוט אגח תשואה מעל 10% _דיווחים נוספים" xfId="5049"/>
    <cellStyle name="6_משקל בתא100 2_פירוט אגח תשואה מעל 10% _דיווחים נוספים_1" xfId="5050"/>
    <cellStyle name="6_משקל בתא100 2_פירוט אגח תשואה מעל 10% _דיווחים נוספים_1_15" xfId="10546"/>
    <cellStyle name="6_משקל בתא100 2_פירוט אגח תשואה מעל 10% _דיווחים נוספים_1_פירוט אגח תשואה מעל 10% " xfId="5051"/>
    <cellStyle name="6_משקל בתא100 2_פירוט אגח תשואה מעל 10% _דיווחים נוספים_1_פירוט אגח תשואה מעל 10% _15" xfId="10547"/>
    <cellStyle name="6_משקל בתא100 2_פירוט אגח תשואה מעל 10% _דיווחים נוספים_15" xfId="10545"/>
    <cellStyle name="6_משקל בתא100 2_פירוט אגח תשואה מעל 10% _דיווחים נוספים_פירוט אגח תשואה מעל 10% " xfId="5052"/>
    <cellStyle name="6_משקל בתא100 2_פירוט אגח תשואה מעל 10% _דיווחים נוספים_פירוט אגח תשואה מעל 10% _15" xfId="10548"/>
    <cellStyle name="6_משקל בתא100 2_פירוט אגח תשואה מעל 10% _פירוט אגח תשואה מעל 10% " xfId="5053"/>
    <cellStyle name="6_משקל בתא100 2_פירוט אגח תשואה מעל 10% _פירוט אגח תשואה מעל 10% _1" xfId="5054"/>
    <cellStyle name="6_משקל בתא100 2_פירוט אגח תשואה מעל 10% _פירוט אגח תשואה מעל 10% _1_15" xfId="10550"/>
    <cellStyle name="6_משקל בתא100 2_פירוט אגח תשואה מעל 10% _פירוט אגח תשואה מעל 10% _15" xfId="10549"/>
    <cellStyle name="6_משקל בתא100 2_פירוט אגח תשואה מעל 10% _פירוט אגח תשואה מעל 10% _פירוט אגח תשואה מעל 10% " xfId="5055"/>
    <cellStyle name="6_משקל בתא100 2_פירוט אגח תשואה מעל 10% _פירוט אגח תשואה מעל 10% _פירוט אגח תשואה מעל 10% _15" xfId="10551"/>
    <cellStyle name="6_משקל בתא100 3" xfId="5056"/>
    <cellStyle name="6_משקל בתא100 3_15" xfId="10552"/>
    <cellStyle name="6_משקל בתא100 3_דיווחים נוספים" xfId="5057"/>
    <cellStyle name="6_משקל בתא100 3_דיווחים נוספים_1" xfId="5058"/>
    <cellStyle name="6_משקל בתא100 3_דיווחים נוספים_1_15" xfId="10554"/>
    <cellStyle name="6_משקל בתא100 3_דיווחים נוספים_1_פירוט אגח תשואה מעל 10% " xfId="5059"/>
    <cellStyle name="6_משקל בתא100 3_דיווחים נוספים_1_פירוט אגח תשואה מעל 10% _15" xfId="10555"/>
    <cellStyle name="6_משקל בתא100 3_דיווחים נוספים_15" xfId="10553"/>
    <cellStyle name="6_משקל בתא100 3_דיווחים נוספים_פירוט אגח תשואה מעל 10% " xfId="5060"/>
    <cellStyle name="6_משקל בתא100 3_דיווחים נוספים_פירוט אגח תשואה מעל 10% _15" xfId="10556"/>
    <cellStyle name="6_משקל בתא100 3_פירוט אגח תשואה מעל 10% " xfId="5061"/>
    <cellStyle name="6_משקל בתא100 3_פירוט אגח תשואה מעל 10% _1" xfId="5062"/>
    <cellStyle name="6_משקל בתא100 3_פירוט אגח תשואה מעל 10% _1_15" xfId="10558"/>
    <cellStyle name="6_משקל בתא100 3_פירוט אגח תשואה מעל 10% _15" xfId="10557"/>
    <cellStyle name="6_משקל בתא100 3_פירוט אגח תשואה מעל 10% _פירוט אגח תשואה מעל 10% " xfId="5063"/>
    <cellStyle name="6_משקל בתא100 3_פירוט אגח תשואה מעל 10% _פירוט אגח תשואה מעל 10% _15" xfId="10559"/>
    <cellStyle name="6_משקל בתא100_15" xfId="10395"/>
    <cellStyle name="6_משקל בתא100_4.4." xfId="5064"/>
    <cellStyle name="6_משקל בתא100_4.4. 2" xfId="5065"/>
    <cellStyle name="6_משקל בתא100_4.4. 2_15" xfId="10561"/>
    <cellStyle name="6_משקל בתא100_4.4. 2_דיווחים נוספים" xfId="5066"/>
    <cellStyle name="6_משקל בתא100_4.4. 2_דיווחים נוספים_1" xfId="5067"/>
    <cellStyle name="6_משקל בתא100_4.4. 2_דיווחים נוספים_1_15" xfId="10563"/>
    <cellStyle name="6_משקל בתא100_4.4. 2_דיווחים נוספים_1_פירוט אגח תשואה מעל 10% " xfId="5068"/>
    <cellStyle name="6_משקל בתא100_4.4. 2_דיווחים נוספים_1_פירוט אגח תשואה מעל 10% _15" xfId="10564"/>
    <cellStyle name="6_משקל בתא100_4.4. 2_דיווחים נוספים_15" xfId="10562"/>
    <cellStyle name="6_משקל בתא100_4.4. 2_דיווחים נוספים_פירוט אגח תשואה מעל 10% " xfId="5069"/>
    <cellStyle name="6_משקל בתא100_4.4. 2_דיווחים נוספים_פירוט אגח תשואה מעל 10% _15" xfId="10565"/>
    <cellStyle name="6_משקל בתא100_4.4. 2_פירוט אגח תשואה מעל 10% " xfId="5070"/>
    <cellStyle name="6_משקל בתא100_4.4. 2_פירוט אגח תשואה מעל 10% _1" xfId="5071"/>
    <cellStyle name="6_משקל בתא100_4.4. 2_פירוט אגח תשואה מעל 10% _1_15" xfId="10567"/>
    <cellStyle name="6_משקל בתא100_4.4. 2_פירוט אגח תשואה מעל 10% _15" xfId="10566"/>
    <cellStyle name="6_משקל בתא100_4.4. 2_פירוט אגח תשואה מעל 10% _פירוט אגח תשואה מעל 10% " xfId="5072"/>
    <cellStyle name="6_משקל בתא100_4.4. 2_פירוט אגח תשואה מעל 10% _פירוט אגח תשואה מעל 10% _15" xfId="10568"/>
    <cellStyle name="6_משקל בתא100_4.4._15" xfId="10560"/>
    <cellStyle name="6_משקל בתא100_4.4._דיווחים נוספים" xfId="5073"/>
    <cellStyle name="6_משקל בתא100_4.4._דיווחים נוספים_15" xfId="10569"/>
    <cellStyle name="6_משקל בתא100_4.4._דיווחים נוספים_פירוט אגח תשואה מעל 10% " xfId="5074"/>
    <cellStyle name="6_משקל בתא100_4.4._דיווחים נוספים_פירוט אגח תשואה מעל 10% _15" xfId="10570"/>
    <cellStyle name="6_משקל בתא100_4.4._פירוט אגח תשואה מעל 10% " xfId="5075"/>
    <cellStyle name="6_משקל בתא100_4.4._פירוט אגח תשואה מעל 10% _1" xfId="5076"/>
    <cellStyle name="6_משקל בתא100_4.4._פירוט אגח תשואה מעל 10% _1_15" xfId="10572"/>
    <cellStyle name="6_משקל בתא100_4.4._פירוט אגח תשואה מעל 10% _15" xfId="10571"/>
    <cellStyle name="6_משקל בתא100_4.4._פירוט אגח תשואה מעל 10% _פירוט אגח תשואה מעל 10% " xfId="5077"/>
    <cellStyle name="6_משקל בתא100_4.4._פירוט אגח תשואה מעל 10% _פירוט אגח תשואה מעל 10% _15" xfId="10573"/>
    <cellStyle name="6_משקל בתא100_דיווחים נוספים" xfId="5078"/>
    <cellStyle name="6_משקל בתא100_דיווחים נוספים 2" xfId="5079"/>
    <cellStyle name="6_משקל בתא100_דיווחים נוספים 2_15" xfId="10575"/>
    <cellStyle name="6_משקל בתא100_דיווחים נוספים 2_דיווחים נוספים" xfId="5080"/>
    <cellStyle name="6_משקל בתא100_דיווחים נוספים 2_דיווחים נוספים_1" xfId="5081"/>
    <cellStyle name="6_משקל בתא100_דיווחים נוספים 2_דיווחים נוספים_1_15" xfId="10577"/>
    <cellStyle name="6_משקל בתא100_דיווחים נוספים 2_דיווחים נוספים_1_פירוט אגח תשואה מעל 10% " xfId="5082"/>
    <cellStyle name="6_משקל בתא100_דיווחים נוספים 2_דיווחים נוספים_1_פירוט אגח תשואה מעל 10% _15" xfId="10578"/>
    <cellStyle name="6_משקל בתא100_דיווחים נוספים 2_דיווחים נוספים_15" xfId="10576"/>
    <cellStyle name="6_משקל בתא100_דיווחים נוספים 2_דיווחים נוספים_פירוט אגח תשואה מעל 10% " xfId="5083"/>
    <cellStyle name="6_משקל בתא100_דיווחים נוספים 2_דיווחים נוספים_פירוט אגח תשואה מעל 10% _15" xfId="10579"/>
    <cellStyle name="6_משקל בתא100_דיווחים נוספים 2_פירוט אגח תשואה מעל 10% " xfId="5084"/>
    <cellStyle name="6_משקל בתא100_דיווחים נוספים 2_פירוט אגח תשואה מעל 10% _1" xfId="5085"/>
    <cellStyle name="6_משקל בתא100_דיווחים נוספים 2_פירוט אגח תשואה מעל 10% _1_15" xfId="10581"/>
    <cellStyle name="6_משקל בתא100_דיווחים נוספים 2_פירוט אגח תשואה מעל 10% _15" xfId="10580"/>
    <cellStyle name="6_משקל בתא100_דיווחים נוספים 2_פירוט אגח תשואה מעל 10% _פירוט אגח תשואה מעל 10% " xfId="5086"/>
    <cellStyle name="6_משקל בתא100_דיווחים נוספים 2_פירוט אגח תשואה מעל 10% _פירוט אגח תשואה מעל 10% _15" xfId="10582"/>
    <cellStyle name="6_משקל בתא100_דיווחים נוספים_1" xfId="5087"/>
    <cellStyle name="6_משקל בתא100_דיווחים נוספים_1 2" xfId="5088"/>
    <cellStyle name="6_משקל בתא100_דיווחים נוספים_1 2_15" xfId="10584"/>
    <cellStyle name="6_משקל בתא100_דיווחים נוספים_1 2_דיווחים נוספים" xfId="5089"/>
    <cellStyle name="6_משקל בתא100_דיווחים נוספים_1 2_דיווחים נוספים_1" xfId="5090"/>
    <cellStyle name="6_משקל בתא100_דיווחים נוספים_1 2_דיווחים נוספים_1_15" xfId="10586"/>
    <cellStyle name="6_משקל בתא100_דיווחים נוספים_1 2_דיווחים נוספים_1_פירוט אגח תשואה מעל 10% " xfId="5091"/>
    <cellStyle name="6_משקל בתא100_דיווחים נוספים_1 2_דיווחים נוספים_1_פירוט אגח תשואה מעל 10% _15" xfId="10587"/>
    <cellStyle name="6_משקל בתא100_דיווחים נוספים_1 2_דיווחים נוספים_15" xfId="10585"/>
    <cellStyle name="6_משקל בתא100_דיווחים נוספים_1 2_דיווחים נוספים_פירוט אגח תשואה מעל 10% " xfId="5092"/>
    <cellStyle name="6_משקל בתא100_דיווחים נוספים_1 2_דיווחים נוספים_פירוט אגח תשואה מעל 10% _15" xfId="10588"/>
    <cellStyle name="6_משקל בתא100_דיווחים נוספים_1 2_פירוט אגח תשואה מעל 10% " xfId="5093"/>
    <cellStyle name="6_משקל בתא100_דיווחים נוספים_1 2_פירוט אגח תשואה מעל 10% _1" xfId="5094"/>
    <cellStyle name="6_משקל בתא100_דיווחים נוספים_1 2_פירוט אגח תשואה מעל 10% _1_15" xfId="10590"/>
    <cellStyle name="6_משקל בתא100_דיווחים נוספים_1 2_פירוט אגח תשואה מעל 10% _15" xfId="10589"/>
    <cellStyle name="6_משקל בתא100_דיווחים נוספים_1 2_פירוט אגח תשואה מעל 10% _פירוט אגח תשואה מעל 10% " xfId="5095"/>
    <cellStyle name="6_משקל בתא100_דיווחים נוספים_1 2_פירוט אגח תשואה מעל 10% _פירוט אגח תשואה מעל 10% _15" xfId="10591"/>
    <cellStyle name="6_משקל בתא100_דיווחים נוספים_1_15" xfId="10583"/>
    <cellStyle name="6_משקל בתא100_דיווחים נוספים_1_4.4." xfId="5096"/>
    <cellStyle name="6_משקל בתא100_דיווחים נוספים_1_4.4. 2" xfId="5097"/>
    <cellStyle name="6_משקל בתא100_דיווחים נוספים_1_4.4. 2_15" xfId="10593"/>
    <cellStyle name="6_משקל בתא100_דיווחים נוספים_1_4.4. 2_דיווחים נוספים" xfId="5098"/>
    <cellStyle name="6_משקל בתא100_דיווחים נוספים_1_4.4. 2_דיווחים נוספים_1" xfId="5099"/>
    <cellStyle name="6_משקל בתא100_דיווחים נוספים_1_4.4. 2_דיווחים נוספים_1_15" xfId="10595"/>
    <cellStyle name="6_משקל בתא100_דיווחים נוספים_1_4.4. 2_דיווחים נוספים_1_פירוט אגח תשואה מעל 10% " xfId="5100"/>
    <cellStyle name="6_משקל בתא100_דיווחים נוספים_1_4.4. 2_דיווחים נוספים_1_פירוט אגח תשואה מעל 10% _15" xfId="10596"/>
    <cellStyle name="6_משקל בתא100_דיווחים נוספים_1_4.4. 2_דיווחים נוספים_15" xfId="10594"/>
    <cellStyle name="6_משקל בתא100_דיווחים נוספים_1_4.4. 2_דיווחים נוספים_פירוט אגח תשואה מעל 10% " xfId="5101"/>
    <cellStyle name="6_משקל בתא100_דיווחים נוספים_1_4.4. 2_דיווחים נוספים_פירוט אגח תשואה מעל 10% _15" xfId="10597"/>
    <cellStyle name="6_משקל בתא100_דיווחים נוספים_1_4.4. 2_פירוט אגח תשואה מעל 10% " xfId="5102"/>
    <cellStyle name="6_משקל בתא100_דיווחים נוספים_1_4.4. 2_פירוט אגח תשואה מעל 10% _1" xfId="5103"/>
    <cellStyle name="6_משקל בתא100_דיווחים נוספים_1_4.4. 2_פירוט אגח תשואה מעל 10% _1_15" xfId="10599"/>
    <cellStyle name="6_משקל בתא100_דיווחים נוספים_1_4.4. 2_פירוט אגח תשואה מעל 10% _15" xfId="10598"/>
    <cellStyle name="6_משקל בתא100_דיווחים נוספים_1_4.4. 2_פירוט אגח תשואה מעל 10% _פירוט אגח תשואה מעל 10% " xfId="5104"/>
    <cellStyle name="6_משקל בתא100_דיווחים נוספים_1_4.4. 2_פירוט אגח תשואה מעל 10% _פירוט אגח תשואה מעל 10% _15" xfId="10600"/>
    <cellStyle name="6_משקל בתא100_דיווחים נוספים_1_4.4._15" xfId="10592"/>
    <cellStyle name="6_משקל בתא100_דיווחים נוספים_1_4.4._דיווחים נוספים" xfId="5105"/>
    <cellStyle name="6_משקל בתא100_דיווחים נוספים_1_4.4._דיווחים נוספים_15" xfId="10601"/>
    <cellStyle name="6_משקל בתא100_דיווחים נוספים_1_4.4._דיווחים נוספים_פירוט אגח תשואה מעל 10% " xfId="5106"/>
    <cellStyle name="6_משקל בתא100_דיווחים נוספים_1_4.4._דיווחים נוספים_פירוט אגח תשואה מעל 10% _15" xfId="10602"/>
    <cellStyle name="6_משקל בתא100_דיווחים נוספים_1_4.4._פירוט אגח תשואה מעל 10% " xfId="5107"/>
    <cellStyle name="6_משקל בתא100_דיווחים נוספים_1_4.4._פירוט אגח תשואה מעל 10% _1" xfId="5108"/>
    <cellStyle name="6_משקל בתא100_דיווחים נוספים_1_4.4._פירוט אגח תשואה מעל 10% _1_15" xfId="10604"/>
    <cellStyle name="6_משקל בתא100_דיווחים נוספים_1_4.4._פירוט אגח תשואה מעל 10% _15" xfId="10603"/>
    <cellStyle name="6_משקל בתא100_דיווחים נוספים_1_4.4._פירוט אגח תשואה מעל 10% _פירוט אגח תשואה מעל 10% " xfId="5109"/>
    <cellStyle name="6_משקל בתא100_דיווחים נוספים_1_4.4._פירוט אגח תשואה מעל 10% _פירוט אגח תשואה מעל 10% _15" xfId="10605"/>
    <cellStyle name="6_משקל בתא100_דיווחים נוספים_1_דיווחים נוספים" xfId="5110"/>
    <cellStyle name="6_משקל בתא100_דיווחים נוספים_1_דיווחים נוספים 2" xfId="5111"/>
    <cellStyle name="6_משקל בתא100_דיווחים נוספים_1_דיווחים נוספים 2_15" xfId="10607"/>
    <cellStyle name="6_משקל בתא100_דיווחים נוספים_1_דיווחים נוספים 2_דיווחים נוספים" xfId="5112"/>
    <cellStyle name="6_משקל בתא100_דיווחים נוספים_1_דיווחים נוספים 2_דיווחים נוספים_1" xfId="5113"/>
    <cellStyle name="6_משקל בתא100_דיווחים נוספים_1_דיווחים נוספים 2_דיווחים נוספים_1_15" xfId="10609"/>
    <cellStyle name="6_משקל בתא100_דיווחים נוספים_1_דיווחים נוספים 2_דיווחים נוספים_1_פירוט אגח תשואה מעל 10% " xfId="5114"/>
    <cellStyle name="6_משקל בתא100_דיווחים נוספים_1_דיווחים נוספים 2_דיווחים נוספים_1_פירוט אגח תשואה מעל 10% _15" xfId="10610"/>
    <cellStyle name="6_משקל בתא100_דיווחים נוספים_1_דיווחים נוספים 2_דיווחים נוספים_15" xfId="10608"/>
    <cellStyle name="6_משקל בתא100_דיווחים נוספים_1_דיווחים נוספים 2_דיווחים נוספים_פירוט אגח תשואה מעל 10% " xfId="5115"/>
    <cellStyle name="6_משקל בתא100_דיווחים נוספים_1_דיווחים נוספים 2_דיווחים נוספים_פירוט אגח תשואה מעל 10% _15" xfId="10611"/>
    <cellStyle name="6_משקל בתא100_דיווחים נוספים_1_דיווחים נוספים 2_פירוט אגח תשואה מעל 10% " xfId="5116"/>
    <cellStyle name="6_משקל בתא100_דיווחים נוספים_1_דיווחים נוספים 2_פירוט אגח תשואה מעל 10% _1" xfId="5117"/>
    <cellStyle name="6_משקל בתא100_דיווחים נוספים_1_דיווחים נוספים 2_פירוט אגח תשואה מעל 10% _1_15" xfId="10613"/>
    <cellStyle name="6_משקל בתא100_דיווחים נוספים_1_דיווחים נוספים 2_פירוט אגח תשואה מעל 10% _15" xfId="10612"/>
    <cellStyle name="6_משקל בתא100_דיווחים נוספים_1_דיווחים נוספים 2_פירוט אגח תשואה מעל 10% _פירוט אגח תשואה מעל 10% " xfId="5118"/>
    <cellStyle name="6_משקל בתא100_דיווחים נוספים_1_דיווחים נוספים 2_פירוט אגח תשואה מעל 10% _פירוט אגח תשואה מעל 10% _15" xfId="10614"/>
    <cellStyle name="6_משקל בתא100_דיווחים נוספים_1_דיווחים נוספים_1" xfId="5119"/>
    <cellStyle name="6_משקל בתא100_דיווחים נוספים_1_דיווחים נוספים_1_15" xfId="10615"/>
    <cellStyle name="6_משקל בתא100_דיווחים נוספים_1_דיווחים נוספים_1_פירוט אגח תשואה מעל 10% " xfId="5120"/>
    <cellStyle name="6_משקל בתא100_דיווחים נוספים_1_דיווחים נוספים_1_פירוט אגח תשואה מעל 10% _15" xfId="10616"/>
    <cellStyle name="6_משקל בתא100_דיווחים נוספים_1_דיווחים נוספים_15" xfId="10606"/>
    <cellStyle name="6_משקל בתא100_דיווחים נוספים_1_דיווחים נוספים_4.4." xfId="5121"/>
    <cellStyle name="6_משקל בתא100_דיווחים נוספים_1_דיווחים נוספים_4.4. 2" xfId="5122"/>
    <cellStyle name="6_משקל בתא100_דיווחים נוספים_1_דיווחים נוספים_4.4. 2_15" xfId="10618"/>
    <cellStyle name="6_משקל בתא100_דיווחים נוספים_1_דיווחים נוספים_4.4. 2_דיווחים נוספים" xfId="5123"/>
    <cellStyle name="6_משקל בתא100_דיווחים נוספים_1_דיווחים נוספים_4.4. 2_דיווחים נוספים_1" xfId="5124"/>
    <cellStyle name="6_משקל בתא100_דיווחים נוספים_1_דיווחים נוספים_4.4. 2_דיווחים נוספים_1_15" xfId="10620"/>
    <cellStyle name="6_משקל בתא100_דיווחים נוספים_1_דיווחים נוספים_4.4. 2_דיווחים נוספים_1_פירוט אגח תשואה מעל 10% " xfId="5125"/>
    <cellStyle name="6_משקל בתא100_דיווחים נוספים_1_דיווחים נוספים_4.4. 2_דיווחים נוספים_1_פירוט אגח תשואה מעל 10% _15" xfId="10621"/>
    <cellStyle name="6_משקל בתא100_דיווחים נוספים_1_דיווחים נוספים_4.4. 2_דיווחים נוספים_15" xfId="10619"/>
    <cellStyle name="6_משקל בתא100_דיווחים נוספים_1_דיווחים נוספים_4.4. 2_דיווחים נוספים_פירוט אגח תשואה מעל 10% " xfId="5126"/>
    <cellStyle name="6_משקל בתא100_דיווחים נוספים_1_דיווחים נוספים_4.4. 2_דיווחים נוספים_פירוט אגח תשואה מעל 10% _15" xfId="10622"/>
    <cellStyle name="6_משקל בתא100_דיווחים נוספים_1_דיווחים נוספים_4.4. 2_פירוט אגח תשואה מעל 10% " xfId="5127"/>
    <cellStyle name="6_משקל בתא100_דיווחים נוספים_1_דיווחים נוספים_4.4. 2_פירוט אגח תשואה מעל 10% _1" xfId="5128"/>
    <cellStyle name="6_משקל בתא100_דיווחים נוספים_1_דיווחים נוספים_4.4. 2_פירוט אגח תשואה מעל 10% _1_15" xfId="10624"/>
    <cellStyle name="6_משקל בתא100_דיווחים נוספים_1_דיווחים נוספים_4.4. 2_פירוט אגח תשואה מעל 10% _15" xfId="10623"/>
    <cellStyle name="6_משקל בתא100_דיווחים נוספים_1_דיווחים נוספים_4.4. 2_פירוט אגח תשואה מעל 10% _פירוט אגח תשואה מעל 10% " xfId="5129"/>
    <cellStyle name="6_משקל בתא100_דיווחים נוספים_1_דיווחים נוספים_4.4. 2_פירוט אגח תשואה מעל 10% _פירוט אגח תשואה מעל 10% _15" xfId="10625"/>
    <cellStyle name="6_משקל בתא100_דיווחים נוספים_1_דיווחים נוספים_4.4._15" xfId="10617"/>
    <cellStyle name="6_משקל בתא100_דיווחים נוספים_1_דיווחים נוספים_4.4._דיווחים נוספים" xfId="5130"/>
    <cellStyle name="6_משקל בתא100_דיווחים נוספים_1_דיווחים נוספים_4.4._דיווחים נוספים_15" xfId="10626"/>
    <cellStyle name="6_משקל בתא100_דיווחים נוספים_1_דיווחים נוספים_4.4._דיווחים נוספים_פירוט אגח תשואה מעל 10% " xfId="5131"/>
    <cellStyle name="6_משקל בתא100_דיווחים נוספים_1_דיווחים נוספים_4.4._דיווחים נוספים_פירוט אגח תשואה מעל 10% _15" xfId="10627"/>
    <cellStyle name="6_משקל בתא100_דיווחים נוספים_1_דיווחים נוספים_4.4._פירוט אגח תשואה מעל 10% " xfId="5132"/>
    <cellStyle name="6_משקל בתא100_דיווחים נוספים_1_דיווחים נוספים_4.4._פירוט אגח תשואה מעל 10% _1" xfId="5133"/>
    <cellStyle name="6_משקל בתא100_דיווחים נוספים_1_דיווחים נוספים_4.4._פירוט אגח תשואה מעל 10% _1_15" xfId="10629"/>
    <cellStyle name="6_משקל בתא100_דיווחים נוספים_1_דיווחים נוספים_4.4._פירוט אגח תשואה מעל 10% _15" xfId="10628"/>
    <cellStyle name="6_משקל בתא100_דיווחים נוספים_1_דיווחים נוספים_4.4._פירוט אגח תשואה מעל 10% _פירוט אגח תשואה מעל 10% " xfId="5134"/>
    <cellStyle name="6_משקל בתא100_דיווחים נוספים_1_דיווחים נוספים_4.4._פירוט אגח תשואה מעל 10% _פירוט אגח תשואה מעל 10% _15" xfId="10630"/>
    <cellStyle name="6_משקל בתא100_דיווחים נוספים_1_דיווחים נוספים_דיווחים נוספים" xfId="5135"/>
    <cellStyle name="6_משקל בתא100_דיווחים נוספים_1_דיווחים נוספים_דיווחים נוספים_15" xfId="10631"/>
    <cellStyle name="6_משקל בתא100_דיווחים נוספים_1_דיווחים נוספים_דיווחים נוספים_פירוט אגח תשואה מעל 10% " xfId="5136"/>
    <cellStyle name="6_משקל בתא100_דיווחים נוספים_1_דיווחים נוספים_דיווחים נוספים_פירוט אגח תשואה מעל 10% _15" xfId="10632"/>
    <cellStyle name="6_משקל בתא100_דיווחים נוספים_1_דיווחים נוספים_פירוט אגח תשואה מעל 10% " xfId="5137"/>
    <cellStyle name="6_משקל בתא100_דיווחים נוספים_1_דיווחים נוספים_פירוט אגח תשואה מעל 10% _1" xfId="5138"/>
    <cellStyle name="6_משקל בתא100_דיווחים נוספים_1_דיווחים נוספים_פירוט אגח תשואה מעל 10% _1_15" xfId="10634"/>
    <cellStyle name="6_משקל בתא100_דיווחים נוספים_1_דיווחים נוספים_פירוט אגח תשואה מעל 10% _15" xfId="10633"/>
    <cellStyle name="6_משקל בתא100_דיווחים נוספים_1_דיווחים נוספים_פירוט אגח תשואה מעל 10% _פירוט אגח תשואה מעל 10% " xfId="5139"/>
    <cellStyle name="6_משקל בתא100_דיווחים נוספים_1_דיווחים נוספים_פירוט אגח תשואה מעל 10% _פירוט אגח תשואה מעל 10% _15" xfId="10635"/>
    <cellStyle name="6_משקל בתא100_דיווחים נוספים_1_פירוט אגח תשואה מעל 10% " xfId="5140"/>
    <cellStyle name="6_משקל בתא100_דיווחים נוספים_1_פירוט אגח תשואה מעל 10% _1" xfId="5141"/>
    <cellStyle name="6_משקל בתא100_דיווחים נוספים_1_פירוט אגח תשואה מעל 10% _1_15" xfId="10637"/>
    <cellStyle name="6_משקל בתא100_דיווחים נוספים_1_פירוט אגח תשואה מעל 10% _15" xfId="10636"/>
    <cellStyle name="6_משקל בתא100_דיווחים נוספים_1_פירוט אגח תשואה מעל 10% _פירוט אגח תשואה מעל 10% " xfId="5142"/>
    <cellStyle name="6_משקל בתא100_דיווחים נוספים_1_פירוט אגח תשואה מעל 10% _פירוט אגח תשואה מעל 10% _15" xfId="10638"/>
    <cellStyle name="6_משקל בתא100_דיווחים נוספים_15" xfId="10574"/>
    <cellStyle name="6_משקל בתא100_דיווחים נוספים_2" xfId="5143"/>
    <cellStyle name="6_משקל בתא100_דיווחים נוספים_2 2" xfId="5144"/>
    <cellStyle name="6_משקל בתא100_דיווחים נוספים_2 2_15" xfId="10640"/>
    <cellStyle name="6_משקל בתא100_דיווחים נוספים_2 2_דיווחים נוספים" xfId="5145"/>
    <cellStyle name="6_משקל בתא100_דיווחים נוספים_2 2_דיווחים נוספים_1" xfId="5146"/>
    <cellStyle name="6_משקל בתא100_דיווחים נוספים_2 2_דיווחים נוספים_1_15" xfId="10642"/>
    <cellStyle name="6_משקל בתא100_דיווחים נוספים_2 2_דיווחים נוספים_1_פירוט אגח תשואה מעל 10% " xfId="5147"/>
    <cellStyle name="6_משקל בתא100_דיווחים נוספים_2 2_דיווחים נוספים_1_פירוט אגח תשואה מעל 10% _15" xfId="10643"/>
    <cellStyle name="6_משקל בתא100_דיווחים נוספים_2 2_דיווחים נוספים_15" xfId="10641"/>
    <cellStyle name="6_משקל בתא100_דיווחים נוספים_2 2_דיווחים נוספים_פירוט אגח תשואה מעל 10% " xfId="5148"/>
    <cellStyle name="6_משקל בתא100_דיווחים נוספים_2 2_דיווחים נוספים_פירוט אגח תשואה מעל 10% _15" xfId="10644"/>
    <cellStyle name="6_משקל בתא100_דיווחים נוספים_2 2_פירוט אגח תשואה מעל 10% " xfId="5149"/>
    <cellStyle name="6_משקל בתא100_דיווחים נוספים_2 2_פירוט אגח תשואה מעל 10% _1" xfId="5150"/>
    <cellStyle name="6_משקל בתא100_דיווחים נוספים_2 2_פירוט אגח תשואה מעל 10% _1_15" xfId="10646"/>
    <cellStyle name="6_משקל בתא100_דיווחים נוספים_2 2_פירוט אגח תשואה מעל 10% _15" xfId="10645"/>
    <cellStyle name="6_משקל בתא100_דיווחים נוספים_2 2_פירוט אגח תשואה מעל 10% _פירוט אגח תשואה מעל 10% " xfId="5151"/>
    <cellStyle name="6_משקל בתא100_דיווחים נוספים_2 2_פירוט אגח תשואה מעל 10% _פירוט אגח תשואה מעל 10% _15" xfId="10647"/>
    <cellStyle name="6_משקל בתא100_דיווחים נוספים_2_15" xfId="10639"/>
    <cellStyle name="6_משקל בתא100_דיווחים נוספים_2_4.4." xfId="5152"/>
    <cellStyle name="6_משקל בתא100_דיווחים נוספים_2_4.4. 2" xfId="5153"/>
    <cellStyle name="6_משקל בתא100_דיווחים נוספים_2_4.4. 2_15" xfId="10649"/>
    <cellStyle name="6_משקל בתא100_דיווחים נוספים_2_4.4. 2_דיווחים נוספים" xfId="5154"/>
    <cellStyle name="6_משקל בתא100_דיווחים נוספים_2_4.4. 2_דיווחים נוספים_1" xfId="5155"/>
    <cellStyle name="6_משקל בתא100_דיווחים נוספים_2_4.4. 2_דיווחים נוספים_1_15" xfId="10651"/>
    <cellStyle name="6_משקל בתא100_דיווחים נוספים_2_4.4. 2_דיווחים נוספים_1_פירוט אגח תשואה מעל 10% " xfId="5156"/>
    <cellStyle name="6_משקל בתא100_דיווחים נוספים_2_4.4. 2_דיווחים נוספים_1_פירוט אגח תשואה מעל 10% _15" xfId="10652"/>
    <cellStyle name="6_משקל בתא100_דיווחים נוספים_2_4.4. 2_דיווחים נוספים_15" xfId="10650"/>
    <cellStyle name="6_משקל בתא100_דיווחים נוספים_2_4.4. 2_דיווחים נוספים_פירוט אגח תשואה מעל 10% " xfId="5157"/>
    <cellStyle name="6_משקל בתא100_דיווחים נוספים_2_4.4. 2_דיווחים נוספים_פירוט אגח תשואה מעל 10% _15" xfId="10653"/>
    <cellStyle name="6_משקל בתא100_דיווחים נוספים_2_4.4. 2_פירוט אגח תשואה מעל 10% " xfId="5158"/>
    <cellStyle name="6_משקל בתא100_דיווחים נוספים_2_4.4. 2_פירוט אגח תשואה מעל 10% _1" xfId="5159"/>
    <cellStyle name="6_משקל בתא100_דיווחים נוספים_2_4.4. 2_פירוט אגח תשואה מעל 10% _1_15" xfId="10655"/>
    <cellStyle name="6_משקל בתא100_דיווחים נוספים_2_4.4. 2_פירוט אגח תשואה מעל 10% _15" xfId="10654"/>
    <cellStyle name="6_משקל בתא100_דיווחים נוספים_2_4.4. 2_פירוט אגח תשואה מעל 10% _פירוט אגח תשואה מעל 10% " xfId="5160"/>
    <cellStyle name="6_משקל בתא100_דיווחים נוספים_2_4.4. 2_פירוט אגח תשואה מעל 10% _פירוט אגח תשואה מעל 10% _15" xfId="10656"/>
    <cellStyle name="6_משקל בתא100_דיווחים נוספים_2_4.4._15" xfId="10648"/>
    <cellStyle name="6_משקל בתא100_דיווחים נוספים_2_4.4._דיווחים נוספים" xfId="5161"/>
    <cellStyle name="6_משקל בתא100_דיווחים נוספים_2_4.4._דיווחים נוספים_15" xfId="10657"/>
    <cellStyle name="6_משקל בתא100_דיווחים נוספים_2_4.4._דיווחים נוספים_פירוט אגח תשואה מעל 10% " xfId="5162"/>
    <cellStyle name="6_משקל בתא100_דיווחים נוספים_2_4.4._דיווחים נוספים_פירוט אגח תשואה מעל 10% _15" xfId="10658"/>
    <cellStyle name="6_משקל בתא100_דיווחים נוספים_2_4.4._פירוט אגח תשואה מעל 10% " xfId="5163"/>
    <cellStyle name="6_משקל בתא100_דיווחים נוספים_2_4.4._פירוט אגח תשואה מעל 10% _1" xfId="5164"/>
    <cellStyle name="6_משקל בתא100_דיווחים נוספים_2_4.4._פירוט אגח תשואה מעל 10% _1_15" xfId="10660"/>
    <cellStyle name="6_משקל בתא100_דיווחים נוספים_2_4.4._פירוט אגח תשואה מעל 10% _15" xfId="10659"/>
    <cellStyle name="6_משקל בתא100_דיווחים נוספים_2_4.4._פירוט אגח תשואה מעל 10% _פירוט אגח תשואה מעל 10% " xfId="5165"/>
    <cellStyle name="6_משקל בתא100_דיווחים נוספים_2_4.4._פירוט אגח תשואה מעל 10% _פירוט אגח תשואה מעל 10% _15" xfId="10661"/>
    <cellStyle name="6_משקל בתא100_דיווחים נוספים_2_דיווחים נוספים" xfId="5166"/>
    <cellStyle name="6_משקל בתא100_דיווחים נוספים_2_דיווחים נוספים_15" xfId="10662"/>
    <cellStyle name="6_משקל בתא100_דיווחים נוספים_2_דיווחים נוספים_פירוט אגח תשואה מעל 10% " xfId="5167"/>
    <cellStyle name="6_משקל בתא100_דיווחים נוספים_2_דיווחים נוספים_פירוט אגח תשואה מעל 10% _15" xfId="10663"/>
    <cellStyle name="6_משקל בתא100_דיווחים נוספים_2_פירוט אגח תשואה מעל 10% " xfId="5168"/>
    <cellStyle name="6_משקל בתא100_דיווחים נוספים_2_פירוט אגח תשואה מעל 10% _1" xfId="5169"/>
    <cellStyle name="6_משקל בתא100_דיווחים נוספים_2_פירוט אגח תשואה מעל 10% _1_15" xfId="10665"/>
    <cellStyle name="6_משקל בתא100_דיווחים נוספים_2_פירוט אגח תשואה מעל 10% _15" xfId="10664"/>
    <cellStyle name="6_משקל בתא100_דיווחים נוספים_2_פירוט אגח תשואה מעל 10% _פירוט אגח תשואה מעל 10% " xfId="5170"/>
    <cellStyle name="6_משקל בתא100_דיווחים נוספים_2_פירוט אגח תשואה מעל 10% _פירוט אגח תשואה מעל 10% _15" xfId="10666"/>
    <cellStyle name="6_משקל בתא100_דיווחים נוספים_3" xfId="5171"/>
    <cellStyle name="6_משקל בתא100_דיווחים נוספים_3_15" xfId="10667"/>
    <cellStyle name="6_משקל בתא100_דיווחים נוספים_3_פירוט אגח תשואה מעל 10% " xfId="5172"/>
    <cellStyle name="6_משקל בתא100_דיווחים נוספים_3_פירוט אגח תשואה מעל 10% _15" xfId="10668"/>
    <cellStyle name="6_משקל בתא100_דיווחים נוספים_4.4." xfId="5173"/>
    <cellStyle name="6_משקל בתא100_דיווחים נוספים_4.4. 2" xfId="5174"/>
    <cellStyle name="6_משקל בתא100_דיווחים נוספים_4.4. 2_15" xfId="10670"/>
    <cellStyle name="6_משקל בתא100_דיווחים נוספים_4.4. 2_דיווחים נוספים" xfId="5175"/>
    <cellStyle name="6_משקל בתא100_דיווחים נוספים_4.4. 2_דיווחים נוספים_1" xfId="5176"/>
    <cellStyle name="6_משקל בתא100_דיווחים נוספים_4.4. 2_דיווחים נוספים_1_15" xfId="10672"/>
    <cellStyle name="6_משקל בתא100_דיווחים נוספים_4.4. 2_דיווחים נוספים_1_פירוט אגח תשואה מעל 10% " xfId="5177"/>
    <cellStyle name="6_משקל בתא100_דיווחים נוספים_4.4. 2_דיווחים נוספים_1_פירוט אגח תשואה מעל 10% _15" xfId="10673"/>
    <cellStyle name="6_משקל בתא100_דיווחים נוספים_4.4. 2_דיווחים נוספים_15" xfId="10671"/>
    <cellStyle name="6_משקל בתא100_דיווחים נוספים_4.4. 2_דיווחים נוספים_פירוט אגח תשואה מעל 10% " xfId="5178"/>
    <cellStyle name="6_משקל בתא100_דיווחים נוספים_4.4. 2_דיווחים נוספים_פירוט אגח תשואה מעל 10% _15" xfId="10674"/>
    <cellStyle name="6_משקל בתא100_דיווחים נוספים_4.4. 2_פירוט אגח תשואה מעל 10% " xfId="5179"/>
    <cellStyle name="6_משקל בתא100_דיווחים נוספים_4.4. 2_פירוט אגח תשואה מעל 10% _1" xfId="5180"/>
    <cellStyle name="6_משקל בתא100_דיווחים נוספים_4.4. 2_פירוט אגח תשואה מעל 10% _1_15" xfId="10676"/>
    <cellStyle name="6_משקל בתא100_דיווחים נוספים_4.4. 2_פירוט אגח תשואה מעל 10% _15" xfId="10675"/>
    <cellStyle name="6_משקל בתא100_דיווחים נוספים_4.4. 2_פירוט אגח תשואה מעל 10% _פירוט אגח תשואה מעל 10% " xfId="5181"/>
    <cellStyle name="6_משקל בתא100_דיווחים נוספים_4.4. 2_פירוט אגח תשואה מעל 10% _פירוט אגח תשואה מעל 10% _15" xfId="10677"/>
    <cellStyle name="6_משקל בתא100_דיווחים נוספים_4.4._15" xfId="10669"/>
    <cellStyle name="6_משקל בתא100_דיווחים נוספים_4.4._דיווחים נוספים" xfId="5182"/>
    <cellStyle name="6_משקל בתא100_דיווחים נוספים_4.4._דיווחים נוספים_15" xfId="10678"/>
    <cellStyle name="6_משקל בתא100_דיווחים נוספים_4.4._דיווחים נוספים_פירוט אגח תשואה מעל 10% " xfId="5183"/>
    <cellStyle name="6_משקל בתא100_דיווחים נוספים_4.4._דיווחים נוספים_פירוט אגח תשואה מעל 10% _15" xfId="10679"/>
    <cellStyle name="6_משקל בתא100_דיווחים נוספים_4.4._פירוט אגח תשואה מעל 10% " xfId="5184"/>
    <cellStyle name="6_משקל בתא100_דיווחים נוספים_4.4._פירוט אגח תשואה מעל 10% _1" xfId="5185"/>
    <cellStyle name="6_משקל בתא100_דיווחים נוספים_4.4._פירוט אגח תשואה מעל 10% _1_15" xfId="10681"/>
    <cellStyle name="6_משקל בתא100_דיווחים נוספים_4.4._פירוט אגח תשואה מעל 10% _15" xfId="10680"/>
    <cellStyle name="6_משקל בתא100_דיווחים נוספים_4.4._פירוט אגח תשואה מעל 10% _פירוט אגח תשואה מעל 10% " xfId="5186"/>
    <cellStyle name="6_משקל בתא100_דיווחים נוספים_4.4._פירוט אגח תשואה מעל 10% _פירוט אגח תשואה מעל 10% _15" xfId="10682"/>
    <cellStyle name="6_משקל בתא100_דיווחים נוספים_דיווחים נוספים" xfId="5187"/>
    <cellStyle name="6_משקל בתא100_דיווחים נוספים_דיווחים נוספים 2" xfId="5188"/>
    <cellStyle name="6_משקל בתא100_דיווחים נוספים_דיווחים נוספים 2_15" xfId="10684"/>
    <cellStyle name="6_משקל בתא100_דיווחים נוספים_דיווחים נוספים 2_דיווחים נוספים" xfId="5189"/>
    <cellStyle name="6_משקל בתא100_דיווחים נוספים_דיווחים נוספים 2_דיווחים נוספים_1" xfId="5190"/>
    <cellStyle name="6_משקל בתא100_דיווחים נוספים_דיווחים נוספים 2_דיווחים נוספים_1_15" xfId="10686"/>
    <cellStyle name="6_משקל בתא100_דיווחים נוספים_דיווחים נוספים 2_דיווחים נוספים_1_פירוט אגח תשואה מעל 10% " xfId="5191"/>
    <cellStyle name="6_משקל בתא100_דיווחים נוספים_דיווחים נוספים 2_דיווחים נוספים_1_פירוט אגח תשואה מעל 10% _15" xfId="10687"/>
    <cellStyle name="6_משקל בתא100_דיווחים נוספים_דיווחים נוספים 2_דיווחים נוספים_15" xfId="10685"/>
    <cellStyle name="6_משקל בתא100_דיווחים נוספים_דיווחים נוספים 2_דיווחים נוספים_פירוט אגח תשואה מעל 10% " xfId="5192"/>
    <cellStyle name="6_משקל בתא100_דיווחים נוספים_דיווחים נוספים 2_דיווחים נוספים_פירוט אגח תשואה מעל 10% _15" xfId="10688"/>
    <cellStyle name="6_משקל בתא100_דיווחים נוספים_דיווחים נוספים 2_פירוט אגח תשואה מעל 10% " xfId="5193"/>
    <cellStyle name="6_משקל בתא100_דיווחים נוספים_דיווחים נוספים 2_פירוט אגח תשואה מעל 10% _1" xfId="5194"/>
    <cellStyle name="6_משקל בתא100_דיווחים נוספים_דיווחים נוספים 2_פירוט אגח תשואה מעל 10% _1_15" xfId="10690"/>
    <cellStyle name="6_משקל בתא100_דיווחים נוספים_דיווחים נוספים 2_פירוט אגח תשואה מעל 10% _15" xfId="10689"/>
    <cellStyle name="6_משקל בתא100_דיווחים נוספים_דיווחים נוספים 2_פירוט אגח תשואה מעל 10% _פירוט אגח תשואה מעל 10% " xfId="5195"/>
    <cellStyle name="6_משקל בתא100_דיווחים נוספים_דיווחים נוספים 2_פירוט אגח תשואה מעל 10% _פירוט אגח תשואה מעל 10% _15" xfId="10691"/>
    <cellStyle name="6_משקל בתא100_דיווחים נוספים_דיווחים נוספים_1" xfId="5196"/>
    <cellStyle name="6_משקל בתא100_דיווחים נוספים_דיווחים נוספים_1_15" xfId="10692"/>
    <cellStyle name="6_משקל בתא100_דיווחים נוספים_דיווחים נוספים_1_פירוט אגח תשואה מעל 10% " xfId="5197"/>
    <cellStyle name="6_משקל בתא100_דיווחים נוספים_דיווחים נוספים_1_פירוט אגח תשואה מעל 10% _15" xfId="10693"/>
    <cellStyle name="6_משקל בתא100_דיווחים נוספים_דיווחים נוספים_15" xfId="10683"/>
    <cellStyle name="6_משקל בתא100_דיווחים נוספים_דיווחים נוספים_4.4." xfId="5198"/>
    <cellStyle name="6_משקל בתא100_דיווחים נוספים_דיווחים נוספים_4.4. 2" xfId="5199"/>
    <cellStyle name="6_משקל בתא100_דיווחים נוספים_דיווחים נוספים_4.4. 2_15" xfId="10695"/>
    <cellStyle name="6_משקל בתא100_דיווחים נוספים_דיווחים נוספים_4.4. 2_דיווחים נוספים" xfId="5200"/>
    <cellStyle name="6_משקל בתא100_דיווחים נוספים_דיווחים נוספים_4.4. 2_דיווחים נוספים_1" xfId="5201"/>
    <cellStyle name="6_משקל בתא100_דיווחים נוספים_דיווחים נוספים_4.4. 2_דיווחים נוספים_1_15" xfId="10697"/>
    <cellStyle name="6_משקל בתא100_דיווחים נוספים_דיווחים נוספים_4.4. 2_דיווחים נוספים_1_פירוט אגח תשואה מעל 10% " xfId="5202"/>
    <cellStyle name="6_משקל בתא100_דיווחים נוספים_דיווחים נוספים_4.4. 2_דיווחים נוספים_1_פירוט אגח תשואה מעל 10% _15" xfId="10698"/>
    <cellStyle name="6_משקל בתא100_דיווחים נוספים_דיווחים נוספים_4.4. 2_דיווחים נוספים_15" xfId="10696"/>
    <cellStyle name="6_משקל בתא100_דיווחים נוספים_דיווחים נוספים_4.4. 2_דיווחים נוספים_פירוט אגח תשואה מעל 10% " xfId="5203"/>
    <cellStyle name="6_משקל בתא100_דיווחים נוספים_דיווחים נוספים_4.4. 2_דיווחים נוספים_פירוט אגח תשואה מעל 10% _15" xfId="10699"/>
    <cellStyle name="6_משקל בתא100_דיווחים נוספים_דיווחים נוספים_4.4. 2_פירוט אגח תשואה מעל 10% " xfId="5204"/>
    <cellStyle name="6_משקל בתא100_דיווחים נוספים_דיווחים נוספים_4.4. 2_פירוט אגח תשואה מעל 10% _1" xfId="5205"/>
    <cellStyle name="6_משקל בתא100_דיווחים נוספים_דיווחים נוספים_4.4. 2_פירוט אגח תשואה מעל 10% _1_15" xfId="10701"/>
    <cellStyle name="6_משקל בתא100_דיווחים נוספים_דיווחים נוספים_4.4. 2_פירוט אגח תשואה מעל 10% _15" xfId="10700"/>
    <cellStyle name="6_משקל בתא100_דיווחים נוספים_דיווחים נוספים_4.4. 2_פירוט אגח תשואה מעל 10% _פירוט אגח תשואה מעל 10% " xfId="5206"/>
    <cellStyle name="6_משקל בתא100_דיווחים נוספים_דיווחים נוספים_4.4. 2_פירוט אגח תשואה מעל 10% _פירוט אגח תשואה מעל 10% _15" xfId="10702"/>
    <cellStyle name="6_משקל בתא100_דיווחים נוספים_דיווחים נוספים_4.4._15" xfId="10694"/>
    <cellStyle name="6_משקל בתא100_דיווחים נוספים_דיווחים נוספים_4.4._דיווחים נוספים" xfId="5207"/>
    <cellStyle name="6_משקל בתא100_דיווחים נוספים_דיווחים נוספים_4.4._דיווחים נוספים_15" xfId="10703"/>
    <cellStyle name="6_משקל בתא100_דיווחים נוספים_דיווחים נוספים_4.4._דיווחים נוספים_פירוט אגח תשואה מעל 10% " xfId="5208"/>
    <cellStyle name="6_משקל בתא100_דיווחים נוספים_דיווחים נוספים_4.4._דיווחים נוספים_פירוט אגח תשואה מעל 10% _15" xfId="10704"/>
    <cellStyle name="6_משקל בתא100_דיווחים נוספים_דיווחים נוספים_4.4._פירוט אגח תשואה מעל 10% " xfId="5209"/>
    <cellStyle name="6_משקל בתא100_דיווחים נוספים_דיווחים נוספים_4.4._פירוט אגח תשואה מעל 10% _1" xfId="5210"/>
    <cellStyle name="6_משקל בתא100_דיווחים נוספים_דיווחים נוספים_4.4._פירוט אגח תשואה מעל 10% _1_15" xfId="10706"/>
    <cellStyle name="6_משקל בתא100_דיווחים נוספים_דיווחים נוספים_4.4._פירוט אגח תשואה מעל 10% _15" xfId="10705"/>
    <cellStyle name="6_משקל בתא100_דיווחים נוספים_דיווחים נוספים_4.4._פירוט אגח תשואה מעל 10% _פירוט אגח תשואה מעל 10% " xfId="5211"/>
    <cellStyle name="6_משקל בתא100_דיווחים נוספים_דיווחים נוספים_4.4._פירוט אגח תשואה מעל 10% _פירוט אגח תשואה מעל 10% _15" xfId="10707"/>
    <cellStyle name="6_משקל בתא100_דיווחים נוספים_דיווחים נוספים_דיווחים נוספים" xfId="5212"/>
    <cellStyle name="6_משקל בתא100_דיווחים נוספים_דיווחים נוספים_דיווחים נוספים_15" xfId="10708"/>
    <cellStyle name="6_משקל בתא100_דיווחים נוספים_דיווחים נוספים_דיווחים נוספים_פירוט אגח תשואה מעל 10% " xfId="5213"/>
    <cellStyle name="6_משקל בתא100_דיווחים נוספים_דיווחים נוספים_דיווחים נוספים_פירוט אגח תשואה מעל 10% _15" xfId="10709"/>
    <cellStyle name="6_משקל בתא100_דיווחים נוספים_דיווחים נוספים_פירוט אגח תשואה מעל 10% " xfId="5214"/>
    <cellStyle name="6_משקל בתא100_דיווחים נוספים_דיווחים נוספים_פירוט אגח תשואה מעל 10% _1" xfId="5215"/>
    <cellStyle name="6_משקל בתא100_דיווחים נוספים_דיווחים נוספים_פירוט אגח תשואה מעל 10% _1_15" xfId="10711"/>
    <cellStyle name="6_משקל בתא100_דיווחים נוספים_דיווחים נוספים_פירוט אגח תשואה מעל 10% _15" xfId="10710"/>
    <cellStyle name="6_משקל בתא100_דיווחים נוספים_דיווחים נוספים_פירוט אגח תשואה מעל 10% _פירוט אגח תשואה מעל 10% " xfId="5216"/>
    <cellStyle name="6_משקל בתא100_דיווחים נוספים_דיווחים נוספים_פירוט אגח תשואה מעל 10% _פירוט אגח תשואה מעל 10% _15" xfId="10712"/>
    <cellStyle name="6_משקל בתא100_דיווחים נוספים_פירוט אגח תשואה מעל 10% " xfId="5217"/>
    <cellStyle name="6_משקל בתא100_דיווחים נוספים_פירוט אגח תשואה מעל 10% _1" xfId="5218"/>
    <cellStyle name="6_משקל בתא100_דיווחים נוספים_פירוט אגח תשואה מעל 10% _1_15" xfId="10714"/>
    <cellStyle name="6_משקל בתא100_דיווחים נוספים_פירוט אגח תשואה מעל 10% _15" xfId="10713"/>
    <cellStyle name="6_משקל בתא100_דיווחים נוספים_פירוט אגח תשואה מעל 10% _פירוט אגח תשואה מעל 10% " xfId="5219"/>
    <cellStyle name="6_משקל בתא100_דיווחים נוספים_פירוט אגח תשואה מעל 10% _פירוט אגח תשואה מעל 10% _15" xfId="10715"/>
    <cellStyle name="6_משקל בתא100_הערות" xfId="5220"/>
    <cellStyle name="6_משקל בתא100_הערות 2" xfId="5221"/>
    <cellStyle name="6_משקל בתא100_הערות 2_15" xfId="10717"/>
    <cellStyle name="6_משקל בתא100_הערות 2_דיווחים נוספים" xfId="5222"/>
    <cellStyle name="6_משקל בתא100_הערות 2_דיווחים נוספים_1" xfId="5223"/>
    <cellStyle name="6_משקל בתא100_הערות 2_דיווחים נוספים_1_15" xfId="10719"/>
    <cellStyle name="6_משקל בתא100_הערות 2_דיווחים נוספים_1_פירוט אגח תשואה מעל 10% " xfId="5224"/>
    <cellStyle name="6_משקל בתא100_הערות 2_דיווחים נוספים_1_פירוט אגח תשואה מעל 10% _15" xfId="10720"/>
    <cellStyle name="6_משקל בתא100_הערות 2_דיווחים נוספים_15" xfId="10718"/>
    <cellStyle name="6_משקל בתא100_הערות 2_דיווחים נוספים_פירוט אגח תשואה מעל 10% " xfId="5225"/>
    <cellStyle name="6_משקל בתא100_הערות 2_דיווחים נוספים_פירוט אגח תשואה מעל 10% _15" xfId="10721"/>
    <cellStyle name="6_משקל בתא100_הערות 2_פירוט אגח תשואה מעל 10% " xfId="5226"/>
    <cellStyle name="6_משקל בתא100_הערות 2_פירוט אגח תשואה מעל 10% _1" xfId="5227"/>
    <cellStyle name="6_משקל בתא100_הערות 2_פירוט אגח תשואה מעל 10% _1_15" xfId="10723"/>
    <cellStyle name="6_משקל בתא100_הערות 2_פירוט אגח תשואה מעל 10% _15" xfId="10722"/>
    <cellStyle name="6_משקל בתא100_הערות 2_פירוט אגח תשואה מעל 10% _פירוט אגח תשואה מעל 10% " xfId="5228"/>
    <cellStyle name="6_משקל בתא100_הערות 2_פירוט אגח תשואה מעל 10% _פירוט אגח תשואה מעל 10% _15" xfId="10724"/>
    <cellStyle name="6_משקל בתא100_הערות_15" xfId="10716"/>
    <cellStyle name="6_משקל בתא100_הערות_4.4." xfId="5229"/>
    <cellStyle name="6_משקל בתא100_הערות_4.4. 2" xfId="5230"/>
    <cellStyle name="6_משקל בתא100_הערות_4.4. 2_15" xfId="10726"/>
    <cellStyle name="6_משקל בתא100_הערות_4.4. 2_דיווחים נוספים" xfId="5231"/>
    <cellStyle name="6_משקל בתא100_הערות_4.4. 2_דיווחים נוספים_1" xfId="5232"/>
    <cellStyle name="6_משקל בתא100_הערות_4.4. 2_דיווחים נוספים_1_15" xfId="10728"/>
    <cellStyle name="6_משקל בתא100_הערות_4.4. 2_דיווחים נוספים_1_פירוט אגח תשואה מעל 10% " xfId="5233"/>
    <cellStyle name="6_משקל בתא100_הערות_4.4. 2_דיווחים נוספים_1_פירוט אגח תשואה מעל 10% _15" xfId="10729"/>
    <cellStyle name="6_משקל בתא100_הערות_4.4. 2_דיווחים נוספים_15" xfId="10727"/>
    <cellStyle name="6_משקל בתא100_הערות_4.4. 2_דיווחים נוספים_פירוט אגח תשואה מעל 10% " xfId="5234"/>
    <cellStyle name="6_משקל בתא100_הערות_4.4. 2_דיווחים נוספים_פירוט אגח תשואה מעל 10% _15" xfId="10730"/>
    <cellStyle name="6_משקל בתא100_הערות_4.4. 2_פירוט אגח תשואה מעל 10% " xfId="5235"/>
    <cellStyle name="6_משקל בתא100_הערות_4.4. 2_פירוט אגח תשואה מעל 10% _1" xfId="5236"/>
    <cellStyle name="6_משקל בתא100_הערות_4.4. 2_פירוט אגח תשואה מעל 10% _1_15" xfId="10732"/>
    <cellStyle name="6_משקל בתא100_הערות_4.4. 2_פירוט אגח תשואה מעל 10% _15" xfId="10731"/>
    <cellStyle name="6_משקל בתא100_הערות_4.4. 2_פירוט אגח תשואה מעל 10% _פירוט אגח תשואה מעל 10% " xfId="5237"/>
    <cellStyle name="6_משקל בתא100_הערות_4.4. 2_פירוט אגח תשואה מעל 10% _פירוט אגח תשואה מעל 10% _15" xfId="10733"/>
    <cellStyle name="6_משקל בתא100_הערות_4.4._15" xfId="10725"/>
    <cellStyle name="6_משקל בתא100_הערות_4.4._דיווחים נוספים" xfId="5238"/>
    <cellStyle name="6_משקל בתא100_הערות_4.4._דיווחים נוספים_15" xfId="10734"/>
    <cellStyle name="6_משקל בתא100_הערות_4.4._דיווחים נוספים_פירוט אגח תשואה מעל 10% " xfId="5239"/>
    <cellStyle name="6_משקל בתא100_הערות_4.4._דיווחים נוספים_פירוט אגח תשואה מעל 10% _15" xfId="10735"/>
    <cellStyle name="6_משקל בתא100_הערות_4.4._פירוט אגח תשואה מעל 10% " xfId="5240"/>
    <cellStyle name="6_משקל בתא100_הערות_4.4._פירוט אגח תשואה מעל 10% _1" xfId="5241"/>
    <cellStyle name="6_משקל בתא100_הערות_4.4._פירוט אגח תשואה מעל 10% _1_15" xfId="10737"/>
    <cellStyle name="6_משקל בתא100_הערות_4.4._פירוט אגח תשואה מעל 10% _15" xfId="10736"/>
    <cellStyle name="6_משקל בתא100_הערות_4.4._פירוט אגח תשואה מעל 10% _פירוט אגח תשואה מעל 10% " xfId="5242"/>
    <cellStyle name="6_משקל בתא100_הערות_4.4._פירוט אגח תשואה מעל 10% _פירוט אגח תשואה מעל 10% _15" xfId="10738"/>
    <cellStyle name="6_משקל בתא100_הערות_דיווחים נוספים" xfId="5243"/>
    <cellStyle name="6_משקל בתא100_הערות_דיווחים נוספים_1" xfId="5244"/>
    <cellStyle name="6_משקל בתא100_הערות_דיווחים נוספים_1_15" xfId="10740"/>
    <cellStyle name="6_משקל בתא100_הערות_דיווחים נוספים_1_פירוט אגח תשואה מעל 10% " xfId="5245"/>
    <cellStyle name="6_משקל בתא100_הערות_דיווחים נוספים_1_פירוט אגח תשואה מעל 10% _15" xfId="10741"/>
    <cellStyle name="6_משקל בתא100_הערות_דיווחים נוספים_15" xfId="10739"/>
    <cellStyle name="6_משקל בתא100_הערות_דיווחים נוספים_פירוט אגח תשואה מעל 10% " xfId="5246"/>
    <cellStyle name="6_משקל בתא100_הערות_דיווחים נוספים_פירוט אגח תשואה מעל 10% _15" xfId="10742"/>
    <cellStyle name="6_משקל בתא100_הערות_פירוט אגח תשואה מעל 10% " xfId="5247"/>
    <cellStyle name="6_משקל בתא100_הערות_פירוט אגח תשואה מעל 10% _1" xfId="5248"/>
    <cellStyle name="6_משקל בתא100_הערות_פירוט אגח תשואה מעל 10% _1_15" xfId="10744"/>
    <cellStyle name="6_משקל בתא100_הערות_פירוט אגח תשואה מעל 10% _15" xfId="10743"/>
    <cellStyle name="6_משקל בתא100_הערות_פירוט אגח תשואה מעל 10% _פירוט אגח תשואה מעל 10% " xfId="5249"/>
    <cellStyle name="6_משקל בתא100_הערות_פירוט אגח תשואה מעל 10% _פירוט אגח תשואה מעל 10% _15" xfId="10745"/>
    <cellStyle name="6_משקל בתא100_יתרת מסגרות אשראי לניצול " xfId="5250"/>
    <cellStyle name="6_משקל בתא100_יתרת מסגרות אשראי לניצול  2" xfId="5251"/>
    <cellStyle name="6_משקל בתא100_יתרת מסגרות אשראי לניצול  2_15" xfId="10747"/>
    <cellStyle name="6_משקל בתא100_יתרת מסגרות אשראי לניצול  2_דיווחים נוספים" xfId="5252"/>
    <cellStyle name="6_משקל בתא100_יתרת מסגרות אשראי לניצול  2_דיווחים נוספים_1" xfId="5253"/>
    <cellStyle name="6_משקל בתא100_יתרת מסגרות אשראי לניצול  2_דיווחים נוספים_1_15" xfId="10749"/>
    <cellStyle name="6_משקל בתא100_יתרת מסגרות אשראי לניצול  2_דיווחים נוספים_1_פירוט אגח תשואה מעל 10% " xfId="5254"/>
    <cellStyle name="6_משקל בתא100_יתרת מסגרות אשראי לניצול  2_דיווחים נוספים_1_פירוט אגח תשואה מעל 10% _15" xfId="10750"/>
    <cellStyle name="6_משקל בתא100_יתרת מסגרות אשראי לניצול  2_דיווחים נוספים_15" xfId="10748"/>
    <cellStyle name="6_משקל בתא100_יתרת מסגרות אשראי לניצול  2_דיווחים נוספים_פירוט אגח תשואה מעל 10% " xfId="5255"/>
    <cellStyle name="6_משקל בתא100_יתרת מסגרות אשראי לניצול  2_דיווחים נוספים_פירוט אגח תשואה מעל 10% _15" xfId="10751"/>
    <cellStyle name="6_משקל בתא100_יתרת מסגרות אשראי לניצול  2_פירוט אגח תשואה מעל 10% " xfId="5256"/>
    <cellStyle name="6_משקל בתא100_יתרת מסגרות אשראי לניצול  2_פירוט אגח תשואה מעל 10% _1" xfId="5257"/>
    <cellStyle name="6_משקל בתא100_יתרת מסגרות אשראי לניצול  2_פירוט אגח תשואה מעל 10% _1_15" xfId="10753"/>
    <cellStyle name="6_משקל בתא100_יתרת מסגרות אשראי לניצול  2_פירוט אגח תשואה מעל 10% _15" xfId="10752"/>
    <cellStyle name="6_משקל בתא100_יתרת מסגרות אשראי לניצול  2_פירוט אגח תשואה מעל 10% _פירוט אגח תשואה מעל 10% " xfId="5258"/>
    <cellStyle name="6_משקל בתא100_יתרת מסגרות אשראי לניצול  2_פירוט אגח תשואה מעל 10% _פירוט אגח תשואה מעל 10% _15" xfId="10754"/>
    <cellStyle name="6_משקל בתא100_יתרת מסגרות אשראי לניצול _15" xfId="10746"/>
    <cellStyle name="6_משקל בתא100_יתרת מסגרות אשראי לניצול _4.4." xfId="5259"/>
    <cellStyle name="6_משקל בתא100_יתרת מסגרות אשראי לניצול _4.4. 2" xfId="5260"/>
    <cellStyle name="6_משקל בתא100_יתרת מסגרות אשראי לניצול _4.4. 2_15" xfId="10756"/>
    <cellStyle name="6_משקל בתא100_יתרת מסגרות אשראי לניצול _4.4. 2_דיווחים נוספים" xfId="5261"/>
    <cellStyle name="6_משקל בתא100_יתרת מסגרות אשראי לניצול _4.4. 2_דיווחים נוספים_1" xfId="5262"/>
    <cellStyle name="6_משקל בתא100_יתרת מסגרות אשראי לניצול _4.4. 2_דיווחים נוספים_1_15" xfId="10758"/>
    <cellStyle name="6_משקל בתא100_יתרת מסגרות אשראי לניצול _4.4. 2_דיווחים נוספים_1_פירוט אגח תשואה מעל 10% " xfId="5263"/>
    <cellStyle name="6_משקל בתא100_יתרת מסגרות אשראי לניצול _4.4. 2_דיווחים נוספים_1_פירוט אגח תשואה מעל 10% _15" xfId="10759"/>
    <cellStyle name="6_משקל בתא100_יתרת מסגרות אשראי לניצול _4.4. 2_דיווחים נוספים_15" xfId="10757"/>
    <cellStyle name="6_משקל בתא100_יתרת מסגרות אשראי לניצול _4.4. 2_דיווחים נוספים_פירוט אגח תשואה מעל 10% " xfId="5264"/>
    <cellStyle name="6_משקל בתא100_יתרת מסגרות אשראי לניצול _4.4. 2_דיווחים נוספים_פירוט אגח תשואה מעל 10% _15" xfId="10760"/>
    <cellStyle name="6_משקל בתא100_יתרת מסגרות אשראי לניצול _4.4. 2_פירוט אגח תשואה מעל 10% " xfId="5265"/>
    <cellStyle name="6_משקל בתא100_יתרת מסגרות אשראי לניצול _4.4. 2_פירוט אגח תשואה מעל 10% _1" xfId="5266"/>
    <cellStyle name="6_משקל בתא100_יתרת מסגרות אשראי לניצול _4.4. 2_פירוט אגח תשואה מעל 10% _1_15" xfId="10762"/>
    <cellStyle name="6_משקל בתא100_יתרת מסגרות אשראי לניצול _4.4. 2_פירוט אגח תשואה מעל 10% _15" xfId="10761"/>
    <cellStyle name="6_משקל בתא100_יתרת מסגרות אשראי לניצול _4.4. 2_פירוט אגח תשואה מעל 10% _פירוט אגח תשואה מעל 10% " xfId="5267"/>
    <cellStyle name="6_משקל בתא100_יתרת מסגרות אשראי לניצול _4.4. 2_פירוט אגח תשואה מעל 10% _פירוט אגח תשואה מעל 10% _15" xfId="10763"/>
    <cellStyle name="6_משקל בתא100_יתרת מסגרות אשראי לניצול _4.4._15" xfId="10755"/>
    <cellStyle name="6_משקל בתא100_יתרת מסגרות אשראי לניצול _4.4._דיווחים נוספים" xfId="5268"/>
    <cellStyle name="6_משקל בתא100_יתרת מסגרות אשראי לניצול _4.4._דיווחים נוספים_15" xfId="10764"/>
    <cellStyle name="6_משקל בתא100_יתרת מסגרות אשראי לניצול _4.4._דיווחים נוספים_פירוט אגח תשואה מעל 10% " xfId="5269"/>
    <cellStyle name="6_משקל בתא100_יתרת מסגרות אשראי לניצול _4.4._דיווחים נוספים_פירוט אגח תשואה מעל 10% _15" xfId="10765"/>
    <cellStyle name="6_משקל בתא100_יתרת מסגרות אשראי לניצול _4.4._פירוט אגח תשואה מעל 10% " xfId="5270"/>
    <cellStyle name="6_משקל בתא100_יתרת מסגרות אשראי לניצול _4.4._פירוט אגח תשואה מעל 10% _1" xfId="5271"/>
    <cellStyle name="6_משקל בתא100_יתרת מסגרות אשראי לניצול _4.4._פירוט אגח תשואה מעל 10% _1_15" xfId="10767"/>
    <cellStyle name="6_משקל בתא100_יתרת מסגרות אשראי לניצול _4.4._פירוט אגח תשואה מעל 10% _15" xfId="10766"/>
    <cellStyle name="6_משקל בתא100_יתרת מסגרות אשראי לניצול _4.4._פירוט אגח תשואה מעל 10% _פירוט אגח תשואה מעל 10% " xfId="5272"/>
    <cellStyle name="6_משקל בתא100_יתרת מסגרות אשראי לניצול _4.4._פירוט אגח תשואה מעל 10% _פירוט אגח תשואה מעל 10% _15" xfId="10768"/>
    <cellStyle name="6_משקל בתא100_יתרת מסגרות אשראי לניצול _דיווחים נוספים" xfId="5273"/>
    <cellStyle name="6_משקל בתא100_יתרת מסגרות אשראי לניצול _דיווחים נוספים_1" xfId="5274"/>
    <cellStyle name="6_משקל בתא100_יתרת מסגרות אשראי לניצול _דיווחים נוספים_1_15" xfId="10770"/>
    <cellStyle name="6_משקל בתא100_יתרת מסגרות אשראי לניצול _דיווחים נוספים_1_פירוט אגח תשואה מעל 10% " xfId="5275"/>
    <cellStyle name="6_משקל בתא100_יתרת מסגרות אשראי לניצול _דיווחים נוספים_1_פירוט אגח תשואה מעל 10% _15" xfId="10771"/>
    <cellStyle name="6_משקל בתא100_יתרת מסגרות אשראי לניצול _דיווחים נוספים_15" xfId="10769"/>
    <cellStyle name="6_משקל בתא100_יתרת מסגרות אשראי לניצול _דיווחים נוספים_פירוט אגח תשואה מעל 10% " xfId="5276"/>
    <cellStyle name="6_משקל בתא100_יתרת מסגרות אשראי לניצול _דיווחים נוספים_פירוט אגח תשואה מעל 10% _15" xfId="10772"/>
    <cellStyle name="6_משקל בתא100_יתרת מסגרות אשראי לניצול _פירוט אגח תשואה מעל 10% " xfId="5277"/>
    <cellStyle name="6_משקל בתא100_יתרת מסגרות אשראי לניצול _פירוט אגח תשואה מעל 10% _1" xfId="5278"/>
    <cellStyle name="6_משקל בתא100_יתרת מסגרות אשראי לניצול _פירוט אגח תשואה מעל 10% _1_15" xfId="10774"/>
    <cellStyle name="6_משקל בתא100_יתרת מסגרות אשראי לניצול _פירוט אגח תשואה מעל 10% _15" xfId="10773"/>
    <cellStyle name="6_משקל בתא100_יתרת מסגרות אשראי לניצול _פירוט אגח תשואה מעל 10% _פירוט אגח תשואה מעל 10% " xfId="5279"/>
    <cellStyle name="6_משקל בתא100_יתרת מסגרות אשראי לניצול _פירוט אגח תשואה מעל 10% _פירוט אגח תשואה מעל 10% _15" xfId="10775"/>
    <cellStyle name="6_משקל בתא100_עסקאות שאושרו וטרם בוצעו  " xfId="5280"/>
    <cellStyle name="6_משקל בתא100_עסקאות שאושרו וטרם בוצעו   2" xfId="5281"/>
    <cellStyle name="6_משקל בתא100_עסקאות שאושרו וטרם בוצעו   2_15" xfId="10777"/>
    <cellStyle name="6_משקל בתא100_עסקאות שאושרו וטרם בוצעו   2_דיווחים נוספים" xfId="5282"/>
    <cellStyle name="6_משקל בתא100_עסקאות שאושרו וטרם בוצעו   2_דיווחים נוספים_1" xfId="5283"/>
    <cellStyle name="6_משקל בתא100_עסקאות שאושרו וטרם בוצעו   2_דיווחים נוספים_1_15" xfId="10779"/>
    <cellStyle name="6_משקל בתא100_עסקאות שאושרו וטרם בוצעו   2_דיווחים נוספים_1_פירוט אגח תשואה מעל 10% " xfId="5284"/>
    <cellStyle name="6_משקל בתא100_עסקאות שאושרו וטרם בוצעו   2_דיווחים נוספים_1_פירוט אגח תשואה מעל 10% _15" xfId="10780"/>
    <cellStyle name="6_משקל בתא100_עסקאות שאושרו וטרם בוצעו   2_דיווחים נוספים_15" xfId="10778"/>
    <cellStyle name="6_משקל בתא100_עסקאות שאושרו וטרם בוצעו   2_דיווחים נוספים_פירוט אגח תשואה מעל 10% " xfId="5285"/>
    <cellStyle name="6_משקל בתא100_עסקאות שאושרו וטרם בוצעו   2_דיווחים נוספים_פירוט אגח תשואה מעל 10% _15" xfId="10781"/>
    <cellStyle name="6_משקל בתא100_עסקאות שאושרו וטרם בוצעו   2_פירוט אגח תשואה מעל 10% " xfId="5286"/>
    <cellStyle name="6_משקל בתא100_עסקאות שאושרו וטרם בוצעו   2_פירוט אגח תשואה מעל 10% _1" xfId="5287"/>
    <cellStyle name="6_משקל בתא100_עסקאות שאושרו וטרם בוצעו   2_פירוט אגח תשואה מעל 10% _1_15" xfId="10783"/>
    <cellStyle name="6_משקל בתא100_עסקאות שאושרו וטרם בוצעו   2_פירוט אגח תשואה מעל 10% _15" xfId="10782"/>
    <cellStyle name="6_משקל בתא100_עסקאות שאושרו וטרם בוצעו   2_פירוט אגח תשואה מעל 10% _פירוט אגח תשואה מעל 10% " xfId="5288"/>
    <cellStyle name="6_משקל בתא100_עסקאות שאושרו וטרם בוצעו   2_פירוט אגח תשואה מעל 10% _פירוט אגח תשואה מעל 10% _15" xfId="10784"/>
    <cellStyle name="6_משקל בתא100_עסקאות שאושרו וטרם בוצעו  _1" xfId="5289"/>
    <cellStyle name="6_משקל בתא100_עסקאות שאושרו וטרם בוצעו  _1 2" xfId="5290"/>
    <cellStyle name="6_משקל בתא100_עסקאות שאושרו וטרם בוצעו  _1 2_15" xfId="10786"/>
    <cellStyle name="6_משקל בתא100_עסקאות שאושרו וטרם בוצעו  _1 2_דיווחים נוספים" xfId="5291"/>
    <cellStyle name="6_משקל בתא100_עסקאות שאושרו וטרם בוצעו  _1 2_דיווחים נוספים_1" xfId="5292"/>
    <cellStyle name="6_משקל בתא100_עסקאות שאושרו וטרם בוצעו  _1 2_דיווחים נוספים_1_15" xfId="10788"/>
    <cellStyle name="6_משקל בתא100_עסקאות שאושרו וטרם בוצעו  _1 2_דיווחים נוספים_1_פירוט אגח תשואה מעל 10% " xfId="5293"/>
    <cellStyle name="6_משקל בתא100_עסקאות שאושרו וטרם בוצעו  _1 2_דיווחים נוספים_1_פירוט אגח תשואה מעל 10% _15" xfId="10789"/>
    <cellStyle name="6_משקל בתא100_עסקאות שאושרו וטרם בוצעו  _1 2_דיווחים נוספים_15" xfId="10787"/>
    <cellStyle name="6_משקל בתא100_עסקאות שאושרו וטרם בוצעו  _1 2_דיווחים נוספים_פירוט אגח תשואה מעל 10% " xfId="5294"/>
    <cellStyle name="6_משקל בתא100_עסקאות שאושרו וטרם בוצעו  _1 2_דיווחים נוספים_פירוט אגח תשואה מעל 10% _15" xfId="10790"/>
    <cellStyle name="6_משקל בתא100_עסקאות שאושרו וטרם בוצעו  _1 2_פירוט אגח תשואה מעל 10% " xfId="5295"/>
    <cellStyle name="6_משקל בתא100_עסקאות שאושרו וטרם בוצעו  _1 2_פירוט אגח תשואה מעל 10% _1" xfId="5296"/>
    <cellStyle name="6_משקל בתא100_עסקאות שאושרו וטרם בוצעו  _1 2_פירוט אגח תשואה מעל 10% _1_15" xfId="10792"/>
    <cellStyle name="6_משקל בתא100_עסקאות שאושרו וטרם בוצעו  _1 2_פירוט אגח תשואה מעל 10% _15" xfId="10791"/>
    <cellStyle name="6_משקל בתא100_עסקאות שאושרו וטרם בוצעו  _1 2_פירוט אגח תשואה מעל 10% _פירוט אגח תשואה מעל 10% " xfId="5297"/>
    <cellStyle name="6_משקל בתא100_עסקאות שאושרו וטרם בוצעו  _1 2_פירוט אגח תשואה מעל 10% _פירוט אגח תשואה מעל 10% _15" xfId="10793"/>
    <cellStyle name="6_משקל בתא100_עסקאות שאושרו וטרם בוצעו  _1_15" xfId="10785"/>
    <cellStyle name="6_משקל בתא100_עסקאות שאושרו וטרם בוצעו  _1_דיווחים נוספים" xfId="5298"/>
    <cellStyle name="6_משקל בתא100_עסקאות שאושרו וטרם בוצעו  _1_דיווחים נוספים_15" xfId="10794"/>
    <cellStyle name="6_משקל בתא100_עסקאות שאושרו וטרם בוצעו  _1_דיווחים נוספים_פירוט אגח תשואה מעל 10% " xfId="5299"/>
    <cellStyle name="6_משקל בתא100_עסקאות שאושרו וטרם בוצעו  _1_דיווחים נוספים_פירוט אגח תשואה מעל 10% _15" xfId="10795"/>
    <cellStyle name="6_משקל בתא100_עסקאות שאושרו וטרם בוצעו  _1_פירוט אגח תשואה מעל 10% " xfId="5300"/>
    <cellStyle name="6_משקל בתא100_עסקאות שאושרו וטרם בוצעו  _1_פירוט אגח תשואה מעל 10% _1" xfId="5301"/>
    <cellStyle name="6_משקל בתא100_עסקאות שאושרו וטרם בוצעו  _1_פירוט אגח תשואה מעל 10% _1_15" xfId="10797"/>
    <cellStyle name="6_משקל בתא100_עסקאות שאושרו וטרם בוצעו  _1_פירוט אגח תשואה מעל 10% _15" xfId="10796"/>
    <cellStyle name="6_משקל בתא100_עסקאות שאושרו וטרם בוצעו  _1_פירוט אגח תשואה מעל 10% _פירוט אגח תשואה מעל 10% " xfId="5302"/>
    <cellStyle name="6_משקל בתא100_עסקאות שאושרו וטרם בוצעו  _1_פירוט אגח תשואה מעל 10% _פירוט אגח תשואה מעל 10% _15" xfId="10798"/>
    <cellStyle name="6_משקל בתא100_עסקאות שאושרו וטרם בוצעו  _15" xfId="10776"/>
    <cellStyle name="6_משקל בתא100_עסקאות שאושרו וטרם בוצעו  _4.4." xfId="5303"/>
    <cellStyle name="6_משקל בתא100_עסקאות שאושרו וטרם בוצעו  _4.4. 2" xfId="5304"/>
    <cellStyle name="6_משקל בתא100_עסקאות שאושרו וטרם בוצעו  _4.4. 2_15" xfId="10800"/>
    <cellStyle name="6_משקל בתא100_עסקאות שאושרו וטרם בוצעו  _4.4. 2_דיווחים נוספים" xfId="5305"/>
    <cellStyle name="6_משקל בתא100_עסקאות שאושרו וטרם בוצעו  _4.4. 2_דיווחים נוספים_1" xfId="5306"/>
    <cellStyle name="6_משקל בתא100_עסקאות שאושרו וטרם בוצעו  _4.4. 2_דיווחים נוספים_1_15" xfId="10802"/>
    <cellStyle name="6_משקל בתא100_עסקאות שאושרו וטרם בוצעו  _4.4. 2_דיווחים נוספים_1_פירוט אגח תשואה מעל 10% " xfId="5307"/>
    <cellStyle name="6_משקל בתא100_עסקאות שאושרו וטרם בוצעו  _4.4. 2_דיווחים נוספים_1_פירוט אגח תשואה מעל 10% _15" xfId="10803"/>
    <cellStyle name="6_משקל בתא100_עסקאות שאושרו וטרם בוצעו  _4.4. 2_דיווחים נוספים_15" xfId="10801"/>
    <cellStyle name="6_משקל בתא100_עסקאות שאושרו וטרם בוצעו  _4.4. 2_דיווחים נוספים_פירוט אגח תשואה מעל 10% " xfId="5308"/>
    <cellStyle name="6_משקל בתא100_עסקאות שאושרו וטרם בוצעו  _4.4. 2_דיווחים נוספים_פירוט אגח תשואה מעל 10% _15" xfId="10804"/>
    <cellStyle name="6_משקל בתא100_עסקאות שאושרו וטרם בוצעו  _4.4. 2_פירוט אגח תשואה מעל 10% " xfId="5309"/>
    <cellStyle name="6_משקל בתא100_עסקאות שאושרו וטרם בוצעו  _4.4. 2_פירוט אגח תשואה מעל 10% _1" xfId="5310"/>
    <cellStyle name="6_משקל בתא100_עסקאות שאושרו וטרם בוצעו  _4.4. 2_פירוט אגח תשואה מעל 10% _1_15" xfId="10806"/>
    <cellStyle name="6_משקל בתא100_עסקאות שאושרו וטרם בוצעו  _4.4. 2_פירוט אגח תשואה מעל 10% _15" xfId="10805"/>
    <cellStyle name="6_משקל בתא100_עסקאות שאושרו וטרם בוצעו  _4.4. 2_פירוט אגח תשואה מעל 10% _פירוט אגח תשואה מעל 10% " xfId="5311"/>
    <cellStyle name="6_משקל בתא100_עסקאות שאושרו וטרם בוצעו  _4.4. 2_פירוט אגח תשואה מעל 10% _פירוט אגח תשואה מעל 10% _15" xfId="10807"/>
    <cellStyle name="6_משקל בתא100_עסקאות שאושרו וטרם בוצעו  _4.4._15" xfId="10799"/>
    <cellStyle name="6_משקל בתא100_עסקאות שאושרו וטרם בוצעו  _4.4._דיווחים נוספים" xfId="5312"/>
    <cellStyle name="6_משקל בתא100_עסקאות שאושרו וטרם בוצעו  _4.4._דיווחים נוספים_15" xfId="10808"/>
    <cellStyle name="6_משקל בתא100_עסקאות שאושרו וטרם בוצעו  _4.4._דיווחים נוספים_פירוט אגח תשואה מעל 10% " xfId="5313"/>
    <cellStyle name="6_משקל בתא100_עסקאות שאושרו וטרם בוצעו  _4.4._דיווחים נוספים_פירוט אגח תשואה מעל 10% _15" xfId="10809"/>
    <cellStyle name="6_משקל בתא100_עסקאות שאושרו וטרם בוצעו  _4.4._פירוט אגח תשואה מעל 10% " xfId="5314"/>
    <cellStyle name="6_משקל בתא100_עסקאות שאושרו וטרם בוצעו  _4.4._פירוט אגח תשואה מעל 10% _1" xfId="5315"/>
    <cellStyle name="6_משקל בתא100_עסקאות שאושרו וטרם בוצעו  _4.4._פירוט אגח תשואה מעל 10% _1_15" xfId="10811"/>
    <cellStyle name="6_משקל בתא100_עסקאות שאושרו וטרם בוצעו  _4.4._פירוט אגח תשואה מעל 10% _15" xfId="10810"/>
    <cellStyle name="6_משקל בתא100_עסקאות שאושרו וטרם בוצעו  _4.4._פירוט אגח תשואה מעל 10% _פירוט אגח תשואה מעל 10% " xfId="5316"/>
    <cellStyle name="6_משקל בתא100_עסקאות שאושרו וטרם בוצעו  _4.4._פירוט אגח תשואה מעל 10% _פירוט אגח תשואה מעל 10% _15" xfId="10812"/>
    <cellStyle name="6_משקל בתא100_עסקאות שאושרו וטרם בוצעו  _דיווחים נוספים" xfId="5317"/>
    <cellStyle name="6_משקל בתא100_עסקאות שאושרו וטרם בוצעו  _דיווחים נוספים_1" xfId="5318"/>
    <cellStyle name="6_משקל בתא100_עסקאות שאושרו וטרם בוצעו  _דיווחים נוספים_1_15" xfId="10814"/>
    <cellStyle name="6_משקל בתא100_עסקאות שאושרו וטרם בוצעו  _דיווחים נוספים_1_פירוט אגח תשואה מעל 10% " xfId="5319"/>
    <cellStyle name="6_משקל בתא100_עסקאות שאושרו וטרם בוצעו  _דיווחים נוספים_1_פירוט אגח תשואה מעל 10% _15" xfId="10815"/>
    <cellStyle name="6_משקל בתא100_עסקאות שאושרו וטרם בוצעו  _דיווחים נוספים_15" xfId="10813"/>
    <cellStyle name="6_משקל בתא100_עסקאות שאושרו וטרם בוצעו  _דיווחים נוספים_פירוט אגח תשואה מעל 10% " xfId="5320"/>
    <cellStyle name="6_משקל בתא100_עסקאות שאושרו וטרם בוצעו  _דיווחים נוספים_פירוט אגח תשואה מעל 10% _15" xfId="10816"/>
    <cellStyle name="6_משקל בתא100_עסקאות שאושרו וטרם בוצעו  _פירוט אגח תשואה מעל 10% " xfId="5321"/>
    <cellStyle name="6_משקל בתא100_עסקאות שאושרו וטרם בוצעו  _פירוט אגח תשואה מעל 10% _1" xfId="5322"/>
    <cellStyle name="6_משקל בתא100_עסקאות שאושרו וטרם בוצעו  _פירוט אגח תשואה מעל 10% _1_15" xfId="10818"/>
    <cellStyle name="6_משקל בתא100_עסקאות שאושרו וטרם בוצעו  _פירוט אגח תשואה מעל 10% _15" xfId="10817"/>
    <cellStyle name="6_משקל בתא100_עסקאות שאושרו וטרם בוצעו  _פירוט אגח תשואה מעל 10% _פירוט אגח תשואה מעל 10% " xfId="5323"/>
    <cellStyle name="6_משקל בתא100_עסקאות שאושרו וטרם בוצעו  _פירוט אגח תשואה מעל 10% _פירוט אגח תשואה מעל 10% _15" xfId="10819"/>
    <cellStyle name="6_משקל בתא100_פירוט אגח תשואה מעל 10% " xfId="5324"/>
    <cellStyle name="6_משקל בתא100_פירוט אגח תשואה מעל 10%  2" xfId="5325"/>
    <cellStyle name="6_משקל בתא100_פירוט אגח תשואה מעל 10%  2_15" xfId="10821"/>
    <cellStyle name="6_משקל בתא100_פירוט אגח תשואה מעל 10%  2_דיווחים נוספים" xfId="5326"/>
    <cellStyle name="6_משקל בתא100_פירוט אגח תשואה מעל 10%  2_דיווחים נוספים_1" xfId="5327"/>
    <cellStyle name="6_משקל בתא100_פירוט אגח תשואה מעל 10%  2_דיווחים נוספים_1_15" xfId="10823"/>
    <cellStyle name="6_משקל בתא100_פירוט אגח תשואה מעל 10%  2_דיווחים נוספים_1_פירוט אגח תשואה מעל 10% " xfId="5328"/>
    <cellStyle name="6_משקל בתא100_פירוט אגח תשואה מעל 10%  2_דיווחים נוספים_1_פירוט אגח תשואה מעל 10% _15" xfId="10824"/>
    <cellStyle name="6_משקל בתא100_פירוט אגח תשואה מעל 10%  2_דיווחים נוספים_15" xfId="10822"/>
    <cellStyle name="6_משקל בתא100_פירוט אגח תשואה מעל 10%  2_דיווחים נוספים_פירוט אגח תשואה מעל 10% " xfId="5329"/>
    <cellStyle name="6_משקל בתא100_פירוט אגח תשואה מעל 10%  2_דיווחים נוספים_פירוט אגח תשואה מעל 10% _15" xfId="10825"/>
    <cellStyle name="6_משקל בתא100_פירוט אגח תשואה מעל 10%  2_פירוט אגח תשואה מעל 10% " xfId="5330"/>
    <cellStyle name="6_משקל בתא100_פירוט אגח תשואה מעל 10%  2_פירוט אגח תשואה מעל 10% _1" xfId="5331"/>
    <cellStyle name="6_משקל בתא100_פירוט אגח תשואה מעל 10%  2_פירוט אגח תשואה מעל 10% _1_15" xfId="10827"/>
    <cellStyle name="6_משקל בתא100_פירוט אגח תשואה מעל 10%  2_פירוט אגח תשואה מעל 10% _15" xfId="10826"/>
    <cellStyle name="6_משקל בתא100_פירוט אגח תשואה מעל 10%  2_פירוט אגח תשואה מעל 10% _פירוט אגח תשואה מעל 10% " xfId="5332"/>
    <cellStyle name="6_משקל בתא100_פירוט אגח תשואה מעל 10%  2_פירוט אגח תשואה מעל 10% _פירוט אגח תשואה מעל 10% _15" xfId="10828"/>
    <cellStyle name="6_משקל בתא100_פירוט אגח תשואה מעל 10% _1" xfId="5333"/>
    <cellStyle name="6_משקל בתא100_פירוט אגח תשואה מעל 10% _1_15" xfId="10829"/>
    <cellStyle name="6_משקל בתא100_פירוט אגח תשואה מעל 10% _1_פירוט אגח תשואה מעל 10% " xfId="5334"/>
    <cellStyle name="6_משקל בתא100_פירוט אגח תשואה מעל 10% _1_פירוט אגח תשואה מעל 10% _15" xfId="10830"/>
    <cellStyle name="6_משקל בתא100_פירוט אגח תשואה מעל 10% _15" xfId="10820"/>
    <cellStyle name="6_משקל בתא100_פירוט אגח תשואה מעל 10% _2" xfId="5335"/>
    <cellStyle name="6_משקל בתא100_פירוט אגח תשואה מעל 10% _2_15" xfId="10831"/>
    <cellStyle name="6_משקל בתא100_פירוט אגח תשואה מעל 10% _4.4." xfId="5336"/>
    <cellStyle name="6_משקל בתא100_פירוט אגח תשואה מעל 10% _4.4. 2" xfId="5337"/>
    <cellStyle name="6_משקל בתא100_פירוט אגח תשואה מעל 10% _4.4. 2_15" xfId="10833"/>
    <cellStyle name="6_משקל בתא100_פירוט אגח תשואה מעל 10% _4.4. 2_דיווחים נוספים" xfId="5338"/>
    <cellStyle name="6_משקל בתא100_פירוט אגח תשואה מעל 10% _4.4. 2_דיווחים נוספים_1" xfId="5339"/>
    <cellStyle name="6_משקל בתא100_פירוט אגח תשואה מעל 10% _4.4. 2_דיווחים נוספים_1_15" xfId="10835"/>
    <cellStyle name="6_משקל בתא100_פירוט אגח תשואה מעל 10% _4.4. 2_דיווחים נוספים_1_פירוט אגח תשואה מעל 10% " xfId="5340"/>
    <cellStyle name="6_משקל בתא100_פירוט אגח תשואה מעל 10% _4.4. 2_דיווחים נוספים_1_פירוט אגח תשואה מעל 10% _15" xfId="10836"/>
    <cellStyle name="6_משקל בתא100_פירוט אגח תשואה מעל 10% _4.4. 2_דיווחים נוספים_15" xfId="10834"/>
    <cellStyle name="6_משקל בתא100_פירוט אגח תשואה מעל 10% _4.4. 2_דיווחים נוספים_פירוט אגח תשואה מעל 10% " xfId="5341"/>
    <cellStyle name="6_משקל בתא100_פירוט אגח תשואה מעל 10% _4.4. 2_דיווחים נוספים_פירוט אגח תשואה מעל 10% _15" xfId="10837"/>
    <cellStyle name="6_משקל בתא100_פירוט אגח תשואה מעל 10% _4.4. 2_פירוט אגח תשואה מעל 10% " xfId="5342"/>
    <cellStyle name="6_משקל בתא100_פירוט אגח תשואה מעל 10% _4.4. 2_פירוט אגח תשואה מעל 10% _1" xfId="5343"/>
    <cellStyle name="6_משקל בתא100_פירוט אגח תשואה מעל 10% _4.4. 2_פירוט אגח תשואה מעל 10% _1_15" xfId="10839"/>
    <cellStyle name="6_משקל בתא100_פירוט אגח תשואה מעל 10% _4.4. 2_פירוט אגח תשואה מעל 10% _15" xfId="10838"/>
    <cellStyle name="6_משקל בתא100_פירוט אגח תשואה מעל 10% _4.4. 2_פירוט אגח תשואה מעל 10% _פירוט אגח תשואה מעל 10% " xfId="5344"/>
    <cellStyle name="6_משקל בתא100_פירוט אגח תשואה מעל 10% _4.4. 2_פירוט אגח תשואה מעל 10% _פירוט אגח תשואה מעל 10% _15" xfId="10840"/>
    <cellStyle name="6_משקל בתא100_פירוט אגח תשואה מעל 10% _4.4._15" xfId="10832"/>
    <cellStyle name="6_משקל בתא100_פירוט אגח תשואה מעל 10% _4.4._דיווחים נוספים" xfId="5345"/>
    <cellStyle name="6_משקל בתא100_פירוט אגח תשואה מעל 10% _4.4._דיווחים נוספים_15" xfId="10841"/>
    <cellStyle name="6_משקל בתא100_פירוט אגח תשואה מעל 10% _4.4._דיווחים נוספים_פירוט אגח תשואה מעל 10% " xfId="5346"/>
    <cellStyle name="6_משקל בתא100_פירוט אגח תשואה מעל 10% _4.4._דיווחים נוספים_פירוט אגח תשואה מעל 10% _15" xfId="10842"/>
    <cellStyle name="6_משקל בתא100_פירוט אגח תשואה מעל 10% _4.4._פירוט אגח תשואה מעל 10% " xfId="5347"/>
    <cellStyle name="6_משקל בתא100_פירוט אגח תשואה מעל 10% _4.4._פירוט אגח תשואה מעל 10% _1" xfId="5348"/>
    <cellStyle name="6_משקל בתא100_פירוט אגח תשואה מעל 10% _4.4._פירוט אגח תשואה מעל 10% _1_15" xfId="10844"/>
    <cellStyle name="6_משקל בתא100_פירוט אגח תשואה מעל 10% _4.4._פירוט אגח תשואה מעל 10% _15" xfId="10843"/>
    <cellStyle name="6_משקל בתא100_פירוט אגח תשואה מעל 10% _4.4._פירוט אגח תשואה מעל 10% _פירוט אגח תשואה מעל 10% " xfId="5349"/>
    <cellStyle name="6_משקל בתא100_פירוט אגח תשואה מעל 10% _4.4._פירוט אגח תשואה מעל 10% _פירוט אגח תשואה מעל 10% _15" xfId="10845"/>
    <cellStyle name="6_משקל בתא100_פירוט אגח תשואה מעל 10% _דיווחים נוספים" xfId="5350"/>
    <cellStyle name="6_משקל בתא100_פירוט אגח תשואה מעל 10% _דיווחים נוספים_1" xfId="5351"/>
    <cellStyle name="6_משקל בתא100_פירוט אגח תשואה מעל 10% _דיווחים נוספים_1_15" xfId="10847"/>
    <cellStyle name="6_משקל בתא100_פירוט אגח תשואה מעל 10% _דיווחים נוספים_1_פירוט אגח תשואה מעל 10% " xfId="5352"/>
    <cellStyle name="6_משקל בתא100_פירוט אגח תשואה מעל 10% _דיווחים נוספים_1_פירוט אגח תשואה מעל 10% _15" xfId="10848"/>
    <cellStyle name="6_משקל בתא100_פירוט אגח תשואה מעל 10% _דיווחים נוספים_15" xfId="10846"/>
    <cellStyle name="6_משקל בתא100_פירוט אגח תשואה מעל 10% _דיווחים נוספים_פירוט אגח תשואה מעל 10% " xfId="5353"/>
    <cellStyle name="6_משקל בתא100_פירוט אגח תשואה מעל 10% _דיווחים נוספים_פירוט אגח תשואה מעל 10% _15" xfId="10849"/>
    <cellStyle name="6_משקל בתא100_פירוט אגח תשואה מעל 10% _פירוט אגח תשואה מעל 10% " xfId="5354"/>
    <cellStyle name="6_משקל בתא100_פירוט אגח תשואה מעל 10% _פירוט אגח תשואה מעל 10% _1" xfId="5355"/>
    <cellStyle name="6_משקל בתא100_פירוט אגח תשואה מעל 10% _פירוט אגח תשואה מעל 10% _1_15" xfId="10851"/>
    <cellStyle name="6_משקל בתא100_פירוט אגח תשואה מעל 10% _פירוט אגח תשואה מעל 10% _15" xfId="10850"/>
    <cellStyle name="6_משקל בתא100_פירוט אגח תשואה מעל 10% _פירוט אגח תשואה מעל 10% _פירוט אגח תשואה מעל 10% " xfId="5356"/>
    <cellStyle name="6_משקל בתא100_פירוט אגח תשואה מעל 10% _פירוט אגח תשואה מעל 10% _פירוט אגח תשואה מעל 10% _15" xfId="10852"/>
    <cellStyle name="6_עסקאות שאושרו וטרם בוצעו  " xfId="5357"/>
    <cellStyle name="6_עסקאות שאושרו וטרם בוצעו   2" xfId="5358"/>
    <cellStyle name="6_עסקאות שאושרו וטרם בוצעו   2_15" xfId="10854"/>
    <cellStyle name="6_עסקאות שאושרו וטרם בוצעו   2_דיווחים נוספים" xfId="5359"/>
    <cellStyle name="6_עסקאות שאושרו וטרם בוצעו   2_דיווחים נוספים_1" xfId="5360"/>
    <cellStyle name="6_עסקאות שאושרו וטרם בוצעו   2_דיווחים נוספים_1_15" xfId="10856"/>
    <cellStyle name="6_עסקאות שאושרו וטרם בוצעו   2_דיווחים נוספים_1_פירוט אגח תשואה מעל 10% " xfId="5361"/>
    <cellStyle name="6_עסקאות שאושרו וטרם בוצעו   2_דיווחים נוספים_1_פירוט אגח תשואה מעל 10% _15" xfId="10857"/>
    <cellStyle name="6_עסקאות שאושרו וטרם בוצעו   2_דיווחים נוספים_15" xfId="10855"/>
    <cellStyle name="6_עסקאות שאושרו וטרם בוצעו   2_דיווחים נוספים_פירוט אגח תשואה מעל 10% " xfId="5362"/>
    <cellStyle name="6_עסקאות שאושרו וטרם בוצעו   2_דיווחים נוספים_פירוט אגח תשואה מעל 10% _15" xfId="10858"/>
    <cellStyle name="6_עסקאות שאושרו וטרם בוצעו   2_פירוט אגח תשואה מעל 10% " xfId="5363"/>
    <cellStyle name="6_עסקאות שאושרו וטרם בוצעו   2_פירוט אגח תשואה מעל 10% _1" xfId="5364"/>
    <cellStyle name="6_עסקאות שאושרו וטרם בוצעו   2_פירוט אגח תשואה מעל 10% _1_15" xfId="10860"/>
    <cellStyle name="6_עסקאות שאושרו וטרם בוצעו   2_פירוט אגח תשואה מעל 10% _15" xfId="10859"/>
    <cellStyle name="6_עסקאות שאושרו וטרם בוצעו   2_פירוט אגח תשואה מעל 10% _פירוט אגח תשואה מעל 10% " xfId="5365"/>
    <cellStyle name="6_עסקאות שאושרו וטרם בוצעו   2_פירוט אגח תשואה מעל 10% _פירוט אגח תשואה מעל 10% _15" xfId="10861"/>
    <cellStyle name="6_עסקאות שאושרו וטרם בוצעו  _1" xfId="5366"/>
    <cellStyle name="6_עסקאות שאושרו וטרם בוצעו  _1 2" xfId="5367"/>
    <cellStyle name="6_עסקאות שאושרו וטרם בוצעו  _1 2_15" xfId="10863"/>
    <cellStyle name="6_עסקאות שאושרו וטרם בוצעו  _1 2_דיווחים נוספים" xfId="5368"/>
    <cellStyle name="6_עסקאות שאושרו וטרם בוצעו  _1 2_דיווחים נוספים_1" xfId="5369"/>
    <cellStyle name="6_עסקאות שאושרו וטרם בוצעו  _1 2_דיווחים נוספים_1_15" xfId="10865"/>
    <cellStyle name="6_עסקאות שאושרו וטרם בוצעו  _1 2_דיווחים נוספים_1_פירוט אגח תשואה מעל 10% " xfId="5370"/>
    <cellStyle name="6_עסקאות שאושרו וטרם בוצעו  _1 2_דיווחים נוספים_1_פירוט אגח תשואה מעל 10% _15" xfId="10866"/>
    <cellStyle name="6_עסקאות שאושרו וטרם בוצעו  _1 2_דיווחים נוספים_15" xfId="10864"/>
    <cellStyle name="6_עסקאות שאושרו וטרם בוצעו  _1 2_דיווחים נוספים_פירוט אגח תשואה מעל 10% " xfId="5371"/>
    <cellStyle name="6_עסקאות שאושרו וטרם בוצעו  _1 2_דיווחים נוספים_פירוט אגח תשואה מעל 10% _15" xfId="10867"/>
    <cellStyle name="6_עסקאות שאושרו וטרם בוצעו  _1 2_פירוט אגח תשואה מעל 10% " xfId="5372"/>
    <cellStyle name="6_עסקאות שאושרו וטרם בוצעו  _1 2_פירוט אגח תשואה מעל 10% _1" xfId="5373"/>
    <cellStyle name="6_עסקאות שאושרו וטרם בוצעו  _1 2_פירוט אגח תשואה מעל 10% _1_15" xfId="10869"/>
    <cellStyle name="6_עסקאות שאושרו וטרם בוצעו  _1 2_פירוט אגח תשואה מעל 10% _15" xfId="10868"/>
    <cellStyle name="6_עסקאות שאושרו וטרם בוצעו  _1 2_פירוט אגח תשואה מעל 10% _פירוט אגח תשואה מעל 10% " xfId="5374"/>
    <cellStyle name="6_עסקאות שאושרו וטרם בוצעו  _1 2_פירוט אגח תשואה מעל 10% _פירוט אגח תשואה מעל 10% _15" xfId="10870"/>
    <cellStyle name="6_עסקאות שאושרו וטרם בוצעו  _1_15" xfId="10862"/>
    <cellStyle name="6_עסקאות שאושרו וטרם בוצעו  _1_דיווחים נוספים" xfId="5375"/>
    <cellStyle name="6_עסקאות שאושרו וטרם בוצעו  _1_דיווחים נוספים_15" xfId="10871"/>
    <cellStyle name="6_עסקאות שאושרו וטרם בוצעו  _1_דיווחים נוספים_פירוט אגח תשואה מעל 10% " xfId="5376"/>
    <cellStyle name="6_עסקאות שאושרו וטרם בוצעו  _1_דיווחים נוספים_פירוט אגח תשואה מעל 10% _15" xfId="10872"/>
    <cellStyle name="6_עסקאות שאושרו וטרם בוצעו  _1_פירוט אגח תשואה מעל 10% " xfId="5377"/>
    <cellStyle name="6_עסקאות שאושרו וטרם בוצעו  _1_פירוט אגח תשואה מעל 10% _1" xfId="5378"/>
    <cellStyle name="6_עסקאות שאושרו וטרם בוצעו  _1_פירוט אגח תשואה מעל 10% _1_15" xfId="10874"/>
    <cellStyle name="6_עסקאות שאושרו וטרם בוצעו  _1_פירוט אגח תשואה מעל 10% _15" xfId="10873"/>
    <cellStyle name="6_עסקאות שאושרו וטרם בוצעו  _1_פירוט אגח תשואה מעל 10% _פירוט אגח תשואה מעל 10% " xfId="5379"/>
    <cellStyle name="6_עסקאות שאושרו וטרם בוצעו  _1_פירוט אגח תשואה מעל 10% _פירוט אגח תשואה מעל 10% _15" xfId="10875"/>
    <cellStyle name="6_עסקאות שאושרו וטרם בוצעו  _15" xfId="10853"/>
    <cellStyle name="6_עסקאות שאושרו וטרם בוצעו  _4.4." xfId="5380"/>
    <cellStyle name="6_עסקאות שאושרו וטרם בוצעו  _4.4. 2" xfId="5381"/>
    <cellStyle name="6_עסקאות שאושרו וטרם בוצעו  _4.4. 2_15" xfId="10877"/>
    <cellStyle name="6_עסקאות שאושרו וטרם בוצעו  _4.4. 2_דיווחים נוספים" xfId="5382"/>
    <cellStyle name="6_עסקאות שאושרו וטרם בוצעו  _4.4. 2_דיווחים נוספים_1" xfId="5383"/>
    <cellStyle name="6_עסקאות שאושרו וטרם בוצעו  _4.4. 2_דיווחים נוספים_1_15" xfId="10879"/>
    <cellStyle name="6_עסקאות שאושרו וטרם בוצעו  _4.4. 2_דיווחים נוספים_1_פירוט אגח תשואה מעל 10% " xfId="5384"/>
    <cellStyle name="6_עסקאות שאושרו וטרם בוצעו  _4.4. 2_דיווחים נוספים_1_פירוט אגח תשואה מעל 10% _15" xfId="10880"/>
    <cellStyle name="6_עסקאות שאושרו וטרם בוצעו  _4.4. 2_דיווחים נוספים_15" xfId="10878"/>
    <cellStyle name="6_עסקאות שאושרו וטרם בוצעו  _4.4. 2_דיווחים נוספים_פירוט אגח תשואה מעל 10% " xfId="5385"/>
    <cellStyle name="6_עסקאות שאושרו וטרם בוצעו  _4.4. 2_דיווחים נוספים_פירוט אגח תשואה מעל 10% _15" xfId="10881"/>
    <cellStyle name="6_עסקאות שאושרו וטרם בוצעו  _4.4. 2_פירוט אגח תשואה מעל 10% " xfId="5386"/>
    <cellStyle name="6_עסקאות שאושרו וטרם בוצעו  _4.4. 2_פירוט אגח תשואה מעל 10% _1" xfId="5387"/>
    <cellStyle name="6_עסקאות שאושרו וטרם בוצעו  _4.4. 2_פירוט אגח תשואה מעל 10% _1_15" xfId="10883"/>
    <cellStyle name="6_עסקאות שאושרו וטרם בוצעו  _4.4. 2_פירוט אגח תשואה מעל 10% _15" xfId="10882"/>
    <cellStyle name="6_עסקאות שאושרו וטרם בוצעו  _4.4. 2_פירוט אגח תשואה מעל 10% _פירוט אגח תשואה מעל 10% " xfId="5388"/>
    <cellStyle name="6_עסקאות שאושרו וטרם בוצעו  _4.4. 2_פירוט אגח תשואה מעל 10% _פירוט אגח תשואה מעל 10% _15" xfId="10884"/>
    <cellStyle name="6_עסקאות שאושרו וטרם בוצעו  _4.4._15" xfId="10876"/>
    <cellStyle name="6_עסקאות שאושרו וטרם בוצעו  _4.4._דיווחים נוספים" xfId="5389"/>
    <cellStyle name="6_עסקאות שאושרו וטרם בוצעו  _4.4._דיווחים נוספים_15" xfId="10885"/>
    <cellStyle name="6_עסקאות שאושרו וטרם בוצעו  _4.4._דיווחים נוספים_פירוט אגח תשואה מעל 10% " xfId="5390"/>
    <cellStyle name="6_עסקאות שאושרו וטרם בוצעו  _4.4._דיווחים נוספים_פירוט אגח תשואה מעל 10% _15" xfId="10886"/>
    <cellStyle name="6_עסקאות שאושרו וטרם בוצעו  _4.4._פירוט אגח תשואה מעל 10% " xfId="5391"/>
    <cellStyle name="6_עסקאות שאושרו וטרם בוצעו  _4.4._פירוט אגח תשואה מעל 10% _1" xfId="5392"/>
    <cellStyle name="6_עסקאות שאושרו וטרם בוצעו  _4.4._פירוט אגח תשואה מעל 10% _1_15" xfId="10888"/>
    <cellStyle name="6_עסקאות שאושרו וטרם בוצעו  _4.4._פירוט אגח תשואה מעל 10% _15" xfId="10887"/>
    <cellStyle name="6_עסקאות שאושרו וטרם בוצעו  _4.4._פירוט אגח תשואה מעל 10% _פירוט אגח תשואה מעל 10% " xfId="5393"/>
    <cellStyle name="6_עסקאות שאושרו וטרם בוצעו  _4.4._פירוט אגח תשואה מעל 10% _פירוט אגח תשואה מעל 10% _15" xfId="10889"/>
    <cellStyle name="6_עסקאות שאושרו וטרם בוצעו  _דיווחים נוספים" xfId="5394"/>
    <cellStyle name="6_עסקאות שאושרו וטרם בוצעו  _דיווחים נוספים_1" xfId="5395"/>
    <cellStyle name="6_עסקאות שאושרו וטרם בוצעו  _דיווחים נוספים_1_15" xfId="10891"/>
    <cellStyle name="6_עסקאות שאושרו וטרם בוצעו  _דיווחים נוספים_1_פירוט אגח תשואה מעל 10% " xfId="5396"/>
    <cellStyle name="6_עסקאות שאושרו וטרם בוצעו  _דיווחים נוספים_1_פירוט אגח תשואה מעל 10% _15" xfId="10892"/>
    <cellStyle name="6_עסקאות שאושרו וטרם בוצעו  _דיווחים נוספים_15" xfId="10890"/>
    <cellStyle name="6_עסקאות שאושרו וטרם בוצעו  _דיווחים נוספים_פירוט אגח תשואה מעל 10% " xfId="5397"/>
    <cellStyle name="6_עסקאות שאושרו וטרם בוצעו  _דיווחים נוספים_פירוט אגח תשואה מעל 10% _15" xfId="10893"/>
    <cellStyle name="6_עסקאות שאושרו וטרם בוצעו  _פירוט אגח תשואה מעל 10% " xfId="5398"/>
    <cellStyle name="6_עסקאות שאושרו וטרם בוצעו  _פירוט אגח תשואה מעל 10% _1" xfId="5399"/>
    <cellStyle name="6_עסקאות שאושרו וטרם בוצעו  _פירוט אגח תשואה מעל 10% _1_15" xfId="10895"/>
    <cellStyle name="6_עסקאות שאושרו וטרם בוצעו  _פירוט אגח תשואה מעל 10% _15" xfId="10894"/>
    <cellStyle name="6_עסקאות שאושרו וטרם בוצעו  _פירוט אגח תשואה מעל 10% _פירוט אגח תשואה מעל 10% " xfId="5400"/>
    <cellStyle name="6_עסקאות שאושרו וטרם בוצעו  _פירוט אגח תשואה מעל 10% _פירוט אגח תשואה מעל 10% _15" xfId="10896"/>
    <cellStyle name="6_פירוט אגח תשואה מעל 10% " xfId="5401"/>
    <cellStyle name="6_פירוט אגח תשואה מעל 10%  2" xfId="5402"/>
    <cellStyle name="6_פירוט אגח תשואה מעל 10%  2_15" xfId="10898"/>
    <cellStyle name="6_פירוט אגח תשואה מעל 10%  2_דיווחים נוספים" xfId="5403"/>
    <cellStyle name="6_פירוט אגח תשואה מעל 10%  2_דיווחים נוספים_1" xfId="5404"/>
    <cellStyle name="6_פירוט אגח תשואה מעל 10%  2_דיווחים נוספים_1_15" xfId="10900"/>
    <cellStyle name="6_פירוט אגח תשואה מעל 10%  2_דיווחים נוספים_1_פירוט אגח תשואה מעל 10% " xfId="5405"/>
    <cellStyle name="6_פירוט אגח תשואה מעל 10%  2_דיווחים נוספים_1_פירוט אגח תשואה מעל 10% _15" xfId="10901"/>
    <cellStyle name="6_פירוט אגח תשואה מעל 10%  2_דיווחים נוספים_15" xfId="10899"/>
    <cellStyle name="6_פירוט אגח תשואה מעל 10%  2_דיווחים נוספים_פירוט אגח תשואה מעל 10% " xfId="5406"/>
    <cellStyle name="6_פירוט אגח תשואה מעל 10%  2_דיווחים נוספים_פירוט אגח תשואה מעל 10% _15" xfId="10902"/>
    <cellStyle name="6_פירוט אגח תשואה מעל 10%  2_פירוט אגח תשואה מעל 10% " xfId="5407"/>
    <cellStyle name="6_פירוט אגח תשואה מעל 10%  2_פירוט אגח תשואה מעל 10% _1" xfId="5408"/>
    <cellStyle name="6_פירוט אגח תשואה מעל 10%  2_פירוט אגח תשואה מעל 10% _1_15" xfId="10904"/>
    <cellStyle name="6_פירוט אגח תשואה מעל 10%  2_פירוט אגח תשואה מעל 10% _15" xfId="10903"/>
    <cellStyle name="6_פירוט אגח תשואה מעל 10%  2_פירוט אגח תשואה מעל 10% _פירוט אגח תשואה מעל 10% " xfId="5409"/>
    <cellStyle name="6_פירוט אגח תשואה מעל 10%  2_פירוט אגח תשואה מעל 10% _פירוט אגח תשואה מעל 10% _15" xfId="10905"/>
    <cellStyle name="6_פירוט אגח תשואה מעל 10% _1" xfId="5410"/>
    <cellStyle name="6_פירוט אגח תשואה מעל 10% _1_15" xfId="10906"/>
    <cellStyle name="6_פירוט אגח תשואה מעל 10% _15" xfId="10897"/>
    <cellStyle name="6_פירוט אגח תשואה מעל 10% _2" xfId="5411"/>
    <cellStyle name="6_פירוט אגח תשואה מעל 10% _2_15" xfId="10907"/>
    <cellStyle name="6_פירוט אגח תשואה מעל 10% _4.4." xfId="5412"/>
    <cellStyle name="6_פירוט אגח תשואה מעל 10% _4.4. 2" xfId="5413"/>
    <cellStyle name="6_פירוט אגח תשואה מעל 10% _4.4. 2_15" xfId="10909"/>
    <cellStyle name="6_פירוט אגח תשואה מעל 10% _4.4. 2_דיווחים נוספים" xfId="5414"/>
    <cellStyle name="6_פירוט אגח תשואה מעל 10% _4.4. 2_דיווחים נוספים_1" xfId="5415"/>
    <cellStyle name="6_פירוט אגח תשואה מעל 10% _4.4. 2_דיווחים נוספים_1_15" xfId="10911"/>
    <cellStyle name="6_פירוט אגח תשואה מעל 10% _4.4. 2_דיווחים נוספים_1_פירוט אגח תשואה מעל 10% " xfId="5416"/>
    <cellStyle name="6_פירוט אגח תשואה מעל 10% _4.4. 2_דיווחים נוספים_1_פירוט אגח תשואה מעל 10% _15" xfId="10912"/>
    <cellStyle name="6_פירוט אגח תשואה מעל 10% _4.4. 2_דיווחים נוספים_15" xfId="10910"/>
    <cellStyle name="6_פירוט אגח תשואה מעל 10% _4.4. 2_דיווחים נוספים_פירוט אגח תשואה מעל 10% " xfId="5417"/>
    <cellStyle name="6_פירוט אגח תשואה מעל 10% _4.4. 2_דיווחים נוספים_פירוט אגח תשואה מעל 10% _15" xfId="10913"/>
    <cellStyle name="6_פירוט אגח תשואה מעל 10% _4.4. 2_פירוט אגח תשואה מעל 10% " xfId="5418"/>
    <cellStyle name="6_פירוט אגח תשואה מעל 10% _4.4. 2_פירוט אגח תשואה מעל 10% _1" xfId="5419"/>
    <cellStyle name="6_פירוט אגח תשואה מעל 10% _4.4. 2_פירוט אגח תשואה מעל 10% _1_15" xfId="10915"/>
    <cellStyle name="6_פירוט אגח תשואה מעל 10% _4.4. 2_פירוט אגח תשואה מעל 10% _15" xfId="10914"/>
    <cellStyle name="6_פירוט אגח תשואה מעל 10% _4.4. 2_פירוט אגח תשואה מעל 10% _פירוט אגח תשואה מעל 10% " xfId="5420"/>
    <cellStyle name="6_פירוט אגח תשואה מעל 10% _4.4. 2_פירוט אגח תשואה מעל 10% _פירוט אגח תשואה מעל 10% _15" xfId="10916"/>
    <cellStyle name="6_פירוט אגח תשואה מעל 10% _4.4._15" xfId="10908"/>
    <cellStyle name="6_פירוט אגח תשואה מעל 10% _4.4._דיווחים נוספים" xfId="5421"/>
    <cellStyle name="6_פירוט אגח תשואה מעל 10% _4.4._דיווחים נוספים_15" xfId="10917"/>
    <cellStyle name="6_פירוט אגח תשואה מעל 10% _4.4._דיווחים נוספים_פירוט אגח תשואה מעל 10% " xfId="5422"/>
    <cellStyle name="6_פירוט אגח תשואה מעל 10% _4.4._דיווחים נוספים_פירוט אגח תשואה מעל 10% _15" xfId="10918"/>
    <cellStyle name="6_פירוט אגח תשואה מעל 10% _4.4._פירוט אגח תשואה מעל 10% " xfId="5423"/>
    <cellStyle name="6_פירוט אגח תשואה מעל 10% _4.4._פירוט אגח תשואה מעל 10% _1" xfId="5424"/>
    <cellStyle name="6_פירוט אגח תשואה מעל 10% _4.4._פירוט אגח תשואה מעל 10% _1_15" xfId="10920"/>
    <cellStyle name="6_פירוט אגח תשואה מעל 10% _4.4._פירוט אגח תשואה מעל 10% _15" xfId="10919"/>
    <cellStyle name="6_פירוט אגח תשואה מעל 10% _4.4._פירוט אגח תשואה מעל 10% _פירוט אגח תשואה מעל 10% " xfId="5425"/>
    <cellStyle name="6_פירוט אגח תשואה מעל 10% _4.4._פירוט אגח תשואה מעל 10% _פירוט אגח תשואה מעל 10% _15" xfId="10921"/>
    <cellStyle name="6_פירוט אגח תשואה מעל 10% _דיווחים נוספים" xfId="5426"/>
    <cellStyle name="6_פירוט אגח תשואה מעל 10% _דיווחים נוספים_1" xfId="5427"/>
    <cellStyle name="6_פירוט אגח תשואה מעל 10% _דיווחים נוספים_1_15" xfId="10923"/>
    <cellStyle name="6_פירוט אגח תשואה מעל 10% _דיווחים נוספים_1_פירוט אגח תשואה מעל 10% " xfId="5428"/>
    <cellStyle name="6_פירוט אגח תשואה מעל 10% _דיווחים נוספים_1_פירוט אגח תשואה מעל 10% _15" xfId="10924"/>
    <cellStyle name="6_פירוט אגח תשואה מעל 10% _דיווחים נוספים_15" xfId="10922"/>
    <cellStyle name="6_פירוט אגח תשואה מעל 10% _דיווחים נוספים_פירוט אגח תשואה מעל 10% " xfId="5429"/>
    <cellStyle name="6_פירוט אגח תשואה מעל 10% _דיווחים נוספים_פירוט אגח תשואה מעל 10% _15" xfId="10925"/>
    <cellStyle name="6_פירוט אגח תשואה מעל 10% _פירוט אגח תשואה מעל 10% " xfId="5430"/>
    <cellStyle name="6_פירוט אגח תשואה מעל 10% _פירוט אגח תשואה מעל 10% _1" xfId="5431"/>
    <cellStyle name="6_פירוט אגח תשואה מעל 10% _פירוט אגח תשואה מעל 10% _1_15" xfId="10927"/>
    <cellStyle name="6_פירוט אגח תשואה מעל 10% _פירוט אגח תשואה מעל 10% _15" xfId="10926"/>
    <cellStyle name="6_פירוט אגח תשואה מעל 10% _פירוט אגח תשואה מעל 10% _פירוט אגח תשואה מעל 10% " xfId="5432"/>
    <cellStyle name="6_פירוט אגח תשואה מעל 10% _פירוט אגח תשואה מעל 10% _פירוט אגח תשואה מעל 10% _15" xfId="10928"/>
    <cellStyle name="60% - Accent1" xfId="5433"/>
    <cellStyle name="60% - Accent1 2" xfId="16828"/>
    <cellStyle name="60% - Accent2" xfId="5434"/>
    <cellStyle name="60% - Accent2 2" xfId="16829"/>
    <cellStyle name="60% - Accent3" xfId="5435"/>
    <cellStyle name="60% - Accent3 2" xfId="16830"/>
    <cellStyle name="60% - Accent4" xfId="5436"/>
    <cellStyle name="60% - Accent4 2" xfId="16831"/>
    <cellStyle name="60% - Accent5" xfId="5437"/>
    <cellStyle name="60% - Accent5 2" xfId="16832"/>
    <cellStyle name="60% - Accent6" xfId="5438"/>
    <cellStyle name="60% - Accent6 2" xfId="16833"/>
    <cellStyle name="60% - הדגשה1" xfId="16792" builtinId="32" customBuiltin="1"/>
    <cellStyle name="60% - הדגשה1 2" xfId="5439"/>
    <cellStyle name="60% - הדגשה1 2 2" xfId="5440"/>
    <cellStyle name="60% - הדגשה1 2 3" xfId="5441"/>
    <cellStyle name="60% - הדגשה1 2_15" xfId="10929"/>
    <cellStyle name="60% - הדגשה1 3" xfId="5442"/>
    <cellStyle name="60% - הדגשה1 4" xfId="5443"/>
    <cellStyle name="60% - הדגשה1 5" xfId="5444"/>
    <cellStyle name="60% - הדגשה1 6" xfId="5445"/>
    <cellStyle name="60% - הדגשה1 7" xfId="5446"/>
    <cellStyle name="60% - הדגשה2" xfId="16796" builtinId="36" customBuiltin="1"/>
    <cellStyle name="60% - הדגשה2 2" xfId="5447"/>
    <cellStyle name="60% - הדגשה2 2 2" xfId="5448"/>
    <cellStyle name="60% - הדגשה2 2 3" xfId="5449"/>
    <cellStyle name="60% - הדגשה2 2_15" xfId="10930"/>
    <cellStyle name="60% - הדגשה2 3" xfId="5450"/>
    <cellStyle name="60% - הדגשה2 4" xfId="5451"/>
    <cellStyle name="60% - הדגשה2 5" xfId="5452"/>
    <cellStyle name="60% - הדגשה2 6" xfId="5453"/>
    <cellStyle name="60% - הדגשה2 7" xfId="5454"/>
    <cellStyle name="60% - הדגשה3" xfId="16800" builtinId="40" customBuiltin="1"/>
    <cellStyle name="60% - הדגשה3 2" xfId="5455"/>
    <cellStyle name="60% - הדגשה3 2 2" xfId="5456"/>
    <cellStyle name="60% - הדגשה3 2 3" xfId="5457"/>
    <cellStyle name="60% - הדגשה3 2_15" xfId="10931"/>
    <cellStyle name="60% - הדגשה3 3" xfId="5458"/>
    <cellStyle name="60% - הדגשה3 4" xfId="5459"/>
    <cellStyle name="60% - הדגשה3 5" xfId="5460"/>
    <cellStyle name="60% - הדגשה3 6" xfId="5461"/>
    <cellStyle name="60% - הדגשה3 7" xfId="5462"/>
    <cellStyle name="60% - הדגשה4" xfId="16804" builtinId="44" customBuiltin="1"/>
    <cellStyle name="60% - הדגשה4 2" xfId="5463"/>
    <cellStyle name="60% - הדגשה4 2 2" xfId="5464"/>
    <cellStyle name="60% - הדגשה4 2 3" xfId="5465"/>
    <cellStyle name="60% - הדגשה4 2_15" xfId="10932"/>
    <cellStyle name="60% - הדגשה4 3" xfId="5466"/>
    <cellStyle name="60% - הדגשה4 4" xfId="5467"/>
    <cellStyle name="60% - הדגשה4 5" xfId="5468"/>
    <cellStyle name="60% - הדגשה4 6" xfId="5469"/>
    <cellStyle name="60% - הדגשה4 7" xfId="5470"/>
    <cellStyle name="60% - הדגשה5" xfId="16808" builtinId="48" customBuiltin="1"/>
    <cellStyle name="60% - הדגשה5 2" xfId="5471"/>
    <cellStyle name="60% - הדגשה5 2 2" xfId="5472"/>
    <cellStyle name="60% - הדגשה5 2 3" xfId="5473"/>
    <cellStyle name="60% - הדגשה5 2_15" xfId="10933"/>
    <cellStyle name="60% - הדגשה5 3" xfId="5474"/>
    <cellStyle name="60% - הדגשה5 4" xfId="5475"/>
    <cellStyle name="60% - הדגשה5 5" xfId="5476"/>
    <cellStyle name="60% - הדגשה5 6" xfId="5477"/>
    <cellStyle name="60% - הדגשה5 7" xfId="5478"/>
    <cellStyle name="60% - הדגשה6" xfId="16812" builtinId="52" customBuiltin="1"/>
    <cellStyle name="60% - הדגשה6 2" xfId="5479"/>
    <cellStyle name="60% - הדגשה6 2 2" xfId="5480"/>
    <cellStyle name="60% - הדגשה6 2 3" xfId="5481"/>
    <cellStyle name="60% - הדגשה6 2_15" xfId="10934"/>
    <cellStyle name="60% - הדגשה6 3" xfId="5482"/>
    <cellStyle name="60% - הדגשה6 4" xfId="5483"/>
    <cellStyle name="60% - הדגשה6 5" xfId="5484"/>
    <cellStyle name="60% - הדגשה6 6" xfId="5485"/>
    <cellStyle name="60% - הדגשה6 7" xfId="5486"/>
    <cellStyle name="7" xfId="5487"/>
    <cellStyle name="7 2" xfId="5488"/>
    <cellStyle name="7 2 2" xfId="5489"/>
    <cellStyle name="7 2_15" xfId="10936"/>
    <cellStyle name="7 3" xfId="5490"/>
    <cellStyle name="7_15" xfId="10935"/>
    <cellStyle name="7_15_1" xfId="16726"/>
    <cellStyle name="7_16" xfId="14703"/>
    <cellStyle name="7_4.4." xfId="5491"/>
    <cellStyle name="7_4.4. 2" xfId="5492"/>
    <cellStyle name="7_4.4. 2_15" xfId="10938"/>
    <cellStyle name="7_4.4. 2_דיווחים נוספים" xfId="5493"/>
    <cellStyle name="7_4.4. 2_דיווחים נוספים_1" xfId="5494"/>
    <cellStyle name="7_4.4. 2_דיווחים נוספים_1_15" xfId="10940"/>
    <cellStyle name="7_4.4. 2_דיווחים נוספים_1_פירוט אגח תשואה מעל 10% " xfId="5495"/>
    <cellStyle name="7_4.4. 2_דיווחים נוספים_1_פירוט אגח תשואה מעל 10% _15" xfId="10941"/>
    <cellStyle name="7_4.4. 2_דיווחים נוספים_15" xfId="10939"/>
    <cellStyle name="7_4.4. 2_דיווחים נוספים_פירוט אגח תשואה מעל 10% " xfId="5496"/>
    <cellStyle name="7_4.4. 2_דיווחים נוספים_פירוט אגח תשואה מעל 10% _15" xfId="10942"/>
    <cellStyle name="7_4.4. 2_פירוט אגח תשואה מעל 10% " xfId="5497"/>
    <cellStyle name="7_4.4. 2_פירוט אגח תשואה מעל 10% _1" xfId="5498"/>
    <cellStyle name="7_4.4. 2_פירוט אגח תשואה מעל 10% _1_15" xfId="10944"/>
    <cellStyle name="7_4.4. 2_פירוט אגח תשואה מעל 10% _15" xfId="10943"/>
    <cellStyle name="7_4.4. 2_פירוט אגח תשואה מעל 10% _פירוט אגח תשואה מעל 10% " xfId="5499"/>
    <cellStyle name="7_4.4. 2_פירוט אגח תשואה מעל 10% _פירוט אגח תשואה מעל 10% _15" xfId="10945"/>
    <cellStyle name="7_4.4._15" xfId="10937"/>
    <cellStyle name="7_4.4._דיווחים נוספים" xfId="5500"/>
    <cellStyle name="7_4.4._דיווחים נוספים_15" xfId="10946"/>
    <cellStyle name="7_4.4._דיווחים נוספים_פירוט אגח תשואה מעל 10% " xfId="5501"/>
    <cellStyle name="7_4.4._דיווחים נוספים_פירוט אגח תשואה מעל 10% _15" xfId="10947"/>
    <cellStyle name="7_4.4._פירוט אגח תשואה מעל 10% " xfId="5502"/>
    <cellStyle name="7_4.4._פירוט אגח תשואה מעל 10% _1" xfId="5503"/>
    <cellStyle name="7_4.4._פירוט אגח תשואה מעל 10% _1_15" xfId="10949"/>
    <cellStyle name="7_4.4._פירוט אגח תשואה מעל 10% _15" xfId="10948"/>
    <cellStyle name="7_4.4._פירוט אגח תשואה מעל 10% _פירוט אגח תשואה מעל 10% " xfId="5504"/>
    <cellStyle name="7_4.4._פירוט אגח תשואה מעל 10% _פירוט אגח תשואה מעל 10% _15" xfId="10950"/>
    <cellStyle name="7_Anafim" xfId="5505"/>
    <cellStyle name="7_Anafim 2" xfId="5506"/>
    <cellStyle name="7_Anafim 2 2" xfId="5507"/>
    <cellStyle name="7_Anafim 2 2_15" xfId="10953"/>
    <cellStyle name="7_Anafim 2 2_דיווחים נוספים" xfId="5508"/>
    <cellStyle name="7_Anafim 2 2_דיווחים נוספים_1" xfId="5509"/>
    <cellStyle name="7_Anafim 2 2_דיווחים נוספים_1_15" xfId="10955"/>
    <cellStyle name="7_Anafim 2 2_דיווחים נוספים_1_פירוט אגח תשואה מעל 10% " xfId="5510"/>
    <cellStyle name="7_Anafim 2 2_דיווחים נוספים_1_פירוט אגח תשואה מעל 10% _15" xfId="10956"/>
    <cellStyle name="7_Anafim 2 2_דיווחים נוספים_15" xfId="10954"/>
    <cellStyle name="7_Anafim 2 2_דיווחים נוספים_פירוט אגח תשואה מעל 10% " xfId="5511"/>
    <cellStyle name="7_Anafim 2 2_דיווחים נוספים_פירוט אגח תשואה מעל 10% _15" xfId="10957"/>
    <cellStyle name="7_Anafim 2 2_פירוט אגח תשואה מעל 10% " xfId="5512"/>
    <cellStyle name="7_Anafim 2 2_פירוט אגח תשואה מעל 10% _1" xfId="5513"/>
    <cellStyle name="7_Anafim 2 2_פירוט אגח תשואה מעל 10% _1_15" xfId="10959"/>
    <cellStyle name="7_Anafim 2 2_פירוט אגח תשואה מעל 10% _15" xfId="10958"/>
    <cellStyle name="7_Anafim 2 2_פירוט אגח תשואה מעל 10% _פירוט אגח תשואה מעל 10% " xfId="5514"/>
    <cellStyle name="7_Anafim 2 2_פירוט אגח תשואה מעל 10% _פירוט אגח תשואה מעל 10% _15" xfId="10960"/>
    <cellStyle name="7_Anafim 2_15" xfId="10952"/>
    <cellStyle name="7_Anafim 2_4.4." xfId="5515"/>
    <cellStyle name="7_Anafim 2_4.4. 2" xfId="5516"/>
    <cellStyle name="7_Anafim 2_4.4. 2_15" xfId="10962"/>
    <cellStyle name="7_Anafim 2_4.4. 2_דיווחים נוספים" xfId="5517"/>
    <cellStyle name="7_Anafim 2_4.4. 2_דיווחים נוספים_1" xfId="5518"/>
    <cellStyle name="7_Anafim 2_4.4. 2_דיווחים נוספים_1_15" xfId="10964"/>
    <cellStyle name="7_Anafim 2_4.4. 2_דיווחים נוספים_1_פירוט אגח תשואה מעל 10% " xfId="5519"/>
    <cellStyle name="7_Anafim 2_4.4. 2_דיווחים נוספים_1_פירוט אגח תשואה מעל 10% _15" xfId="10965"/>
    <cellStyle name="7_Anafim 2_4.4. 2_דיווחים נוספים_15" xfId="10963"/>
    <cellStyle name="7_Anafim 2_4.4. 2_דיווחים נוספים_פירוט אגח תשואה מעל 10% " xfId="5520"/>
    <cellStyle name="7_Anafim 2_4.4. 2_דיווחים נוספים_פירוט אגח תשואה מעל 10% _15" xfId="10966"/>
    <cellStyle name="7_Anafim 2_4.4. 2_פירוט אגח תשואה מעל 10% " xfId="5521"/>
    <cellStyle name="7_Anafim 2_4.4. 2_פירוט אגח תשואה מעל 10% _1" xfId="5522"/>
    <cellStyle name="7_Anafim 2_4.4. 2_פירוט אגח תשואה מעל 10% _1_15" xfId="10968"/>
    <cellStyle name="7_Anafim 2_4.4. 2_פירוט אגח תשואה מעל 10% _15" xfId="10967"/>
    <cellStyle name="7_Anafim 2_4.4. 2_פירוט אגח תשואה מעל 10% _פירוט אגח תשואה מעל 10% " xfId="5523"/>
    <cellStyle name="7_Anafim 2_4.4. 2_פירוט אגח תשואה מעל 10% _פירוט אגח תשואה מעל 10% _15" xfId="10969"/>
    <cellStyle name="7_Anafim 2_4.4._15" xfId="10961"/>
    <cellStyle name="7_Anafim 2_4.4._דיווחים נוספים" xfId="5524"/>
    <cellStyle name="7_Anafim 2_4.4._דיווחים נוספים_15" xfId="10970"/>
    <cellStyle name="7_Anafim 2_4.4._דיווחים נוספים_פירוט אגח תשואה מעל 10% " xfId="5525"/>
    <cellStyle name="7_Anafim 2_4.4._דיווחים נוספים_פירוט אגח תשואה מעל 10% _15" xfId="10971"/>
    <cellStyle name="7_Anafim 2_4.4._פירוט אגח תשואה מעל 10% " xfId="5526"/>
    <cellStyle name="7_Anafim 2_4.4._פירוט אגח תשואה מעל 10% _1" xfId="5527"/>
    <cellStyle name="7_Anafim 2_4.4._פירוט אגח תשואה מעל 10% _1_15" xfId="10973"/>
    <cellStyle name="7_Anafim 2_4.4._פירוט אגח תשואה מעל 10% _15" xfId="10972"/>
    <cellStyle name="7_Anafim 2_4.4._פירוט אגח תשואה מעל 10% _פירוט אגח תשואה מעל 10% " xfId="5528"/>
    <cellStyle name="7_Anafim 2_4.4._פירוט אגח תשואה מעל 10% _פירוט אגח תשואה מעל 10% _15" xfId="10974"/>
    <cellStyle name="7_Anafim 2_דיווחים נוספים" xfId="5529"/>
    <cellStyle name="7_Anafim 2_דיווחים נוספים 2" xfId="5530"/>
    <cellStyle name="7_Anafim 2_דיווחים נוספים 2_15" xfId="10976"/>
    <cellStyle name="7_Anafim 2_דיווחים נוספים 2_דיווחים נוספים" xfId="5531"/>
    <cellStyle name="7_Anafim 2_דיווחים נוספים 2_דיווחים נוספים_1" xfId="5532"/>
    <cellStyle name="7_Anafim 2_דיווחים נוספים 2_דיווחים נוספים_1_15" xfId="10978"/>
    <cellStyle name="7_Anafim 2_דיווחים נוספים 2_דיווחים נוספים_1_פירוט אגח תשואה מעל 10% " xfId="5533"/>
    <cellStyle name="7_Anafim 2_דיווחים נוספים 2_דיווחים נוספים_1_פירוט אגח תשואה מעל 10% _15" xfId="10979"/>
    <cellStyle name="7_Anafim 2_דיווחים נוספים 2_דיווחים נוספים_15" xfId="10977"/>
    <cellStyle name="7_Anafim 2_דיווחים נוספים 2_דיווחים נוספים_פירוט אגח תשואה מעל 10% " xfId="5534"/>
    <cellStyle name="7_Anafim 2_דיווחים נוספים 2_דיווחים נוספים_פירוט אגח תשואה מעל 10% _15" xfId="10980"/>
    <cellStyle name="7_Anafim 2_דיווחים נוספים 2_פירוט אגח תשואה מעל 10% " xfId="5535"/>
    <cellStyle name="7_Anafim 2_דיווחים נוספים 2_פירוט אגח תשואה מעל 10% _1" xfId="5536"/>
    <cellStyle name="7_Anafim 2_דיווחים נוספים 2_פירוט אגח תשואה מעל 10% _1_15" xfId="10982"/>
    <cellStyle name="7_Anafim 2_דיווחים נוספים 2_פירוט אגח תשואה מעל 10% _15" xfId="10981"/>
    <cellStyle name="7_Anafim 2_דיווחים נוספים 2_פירוט אגח תשואה מעל 10% _פירוט אגח תשואה מעל 10% " xfId="5537"/>
    <cellStyle name="7_Anafim 2_דיווחים נוספים 2_פירוט אגח תשואה מעל 10% _פירוט אגח תשואה מעל 10% _15" xfId="10983"/>
    <cellStyle name="7_Anafim 2_דיווחים נוספים_1" xfId="5538"/>
    <cellStyle name="7_Anafim 2_דיווחים נוספים_1 2" xfId="5539"/>
    <cellStyle name="7_Anafim 2_דיווחים נוספים_1 2_15" xfId="10985"/>
    <cellStyle name="7_Anafim 2_דיווחים נוספים_1 2_דיווחים נוספים" xfId="5540"/>
    <cellStyle name="7_Anafim 2_דיווחים נוספים_1 2_דיווחים נוספים_1" xfId="5541"/>
    <cellStyle name="7_Anafim 2_דיווחים נוספים_1 2_דיווחים נוספים_1_15" xfId="10987"/>
    <cellStyle name="7_Anafim 2_דיווחים נוספים_1 2_דיווחים נוספים_1_פירוט אגח תשואה מעל 10% " xfId="5542"/>
    <cellStyle name="7_Anafim 2_דיווחים נוספים_1 2_דיווחים נוספים_1_פירוט אגח תשואה מעל 10% _15" xfId="10988"/>
    <cellStyle name="7_Anafim 2_דיווחים נוספים_1 2_דיווחים נוספים_15" xfId="10986"/>
    <cellStyle name="7_Anafim 2_דיווחים נוספים_1 2_דיווחים נוספים_פירוט אגח תשואה מעל 10% " xfId="5543"/>
    <cellStyle name="7_Anafim 2_דיווחים נוספים_1 2_דיווחים נוספים_פירוט אגח תשואה מעל 10% _15" xfId="10989"/>
    <cellStyle name="7_Anafim 2_דיווחים נוספים_1 2_פירוט אגח תשואה מעל 10% " xfId="5544"/>
    <cellStyle name="7_Anafim 2_דיווחים נוספים_1 2_פירוט אגח תשואה מעל 10% _1" xfId="5545"/>
    <cellStyle name="7_Anafim 2_דיווחים נוספים_1 2_פירוט אגח תשואה מעל 10% _1_15" xfId="10991"/>
    <cellStyle name="7_Anafim 2_דיווחים נוספים_1 2_פירוט אגח תשואה מעל 10% _15" xfId="10990"/>
    <cellStyle name="7_Anafim 2_דיווחים נוספים_1 2_פירוט אגח תשואה מעל 10% _פירוט אגח תשואה מעל 10% " xfId="5546"/>
    <cellStyle name="7_Anafim 2_דיווחים נוספים_1 2_פירוט אגח תשואה מעל 10% _פירוט אגח תשואה מעל 10% _15" xfId="10992"/>
    <cellStyle name="7_Anafim 2_דיווחים נוספים_1_15" xfId="10984"/>
    <cellStyle name="7_Anafim 2_דיווחים נוספים_1_4.4." xfId="5547"/>
    <cellStyle name="7_Anafim 2_דיווחים נוספים_1_4.4. 2" xfId="5548"/>
    <cellStyle name="7_Anafim 2_דיווחים נוספים_1_4.4. 2_15" xfId="10994"/>
    <cellStyle name="7_Anafim 2_דיווחים נוספים_1_4.4. 2_דיווחים נוספים" xfId="5549"/>
    <cellStyle name="7_Anafim 2_דיווחים נוספים_1_4.4. 2_דיווחים נוספים_1" xfId="5550"/>
    <cellStyle name="7_Anafim 2_דיווחים נוספים_1_4.4. 2_דיווחים נוספים_1_15" xfId="10996"/>
    <cellStyle name="7_Anafim 2_דיווחים נוספים_1_4.4. 2_דיווחים נוספים_1_פירוט אגח תשואה מעל 10% " xfId="5551"/>
    <cellStyle name="7_Anafim 2_דיווחים נוספים_1_4.4. 2_דיווחים נוספים_1_פירוט אגח תשואה מעל 10% _15" xfId="10997"/>
    <cellStyle name="7_Anafim 2_דיווחים נוספים_1_4.4. 2_דיווחים נוספים_15" xfId="10995"/>
    <cellStyle name="7_Anafim 2_דיווחים נוספים_1_4.4. 2_דיווחים נוספים_פירוט אגח תשואה מעל 10% " xfId="5552"/>
    <cellStyle name="7_Anafim 2_דיווחים נוספים_1_4.4. 2_דיווחים נוספים_פירוט אגח תשואה מעל 10% _15" xfId="10998"/>
    <cellStyle name="7_Anafim 2_דיווחים נוספים_1_4.4. 2_פירוט אגח תשואה מעל 10% " xfId="5553"/>
    <cellStyle name="7_Anafim 2_דיווחים נוספים_1_4.4. 2_פירוט אגח תשואה מעל 10% _1" xfId="5554"/>
    <cellStyle name="7_Anafim 2_דיווחים נוספים_1_4.4. 2_פירוט אגח תשואה מעל 10% _1_15" xfId="11000"/>
    <cellStyle name="7_Anafim 2_דיווחים נוספים_1_4.4. 2_פירוט אגח תשואה מעל 10% _15" xfId="10999"/>
    <cellStyle name="7_Anafim 2_דיווחים נוספים_1_4.4. 2_פירוט אגח תשואה מעל 10% _פירוט אגח תשואה מעל 10% " xfId="5555"/>
    <cellStyle name="7_Anafim 2_דיווחים נוספים_1_4.4. 2_פירוט אגח תשואה מעל 10% _פירוט אגח תשואה מעל 10% _15" xfId="11001"/>
    <cellStyle name="7_Anafim 2_דיווחים נוספים_1_4.4._15" xfId="10993"/>
    <cellStyle name="7_Anafim 2_דיווחים נוספים_1_4.4._דיווחים נוספים" xfId="5556"/>
    <cellStyle name="7_Anafim 2_דיווחים נוספים_1_4.4._דיווחים נוספים_15" xfId="11002"/>
    <cellStyle name="7_Anafim 2_דיווחים נוספים_1_4.4._דיווחים נוספים_פירוט אגח תשואה מעל 10% " xfId="5557"/>
    <cellStyle name="7_Anafim 2_דיווחים נוספים_1_4.4._דיווחים נוספים_פירוט אגח תשואה מעל 10% _15" xfId="11003"/>
    <cellStyle name="7_Anafim 2_דיווחים נוספים_1_4.4._פירוט אגח תשואה מעל 10% " xfId="5558"/>
    <cellStyle name="7_Anafim 2_דיווחים נוספים_1_4.4._פירוט אגח תשואה מעל 10% _1" xfId="5559"/>
    <cellStyle name="7_Anafim 2_דיווחים נוספים_1_4.4._פירוט אגח תשואה מעל 10% _1_15" xfId="11005"/>
    <cellStyle name="7_Anafim 2_דיווחים נוספים_1_4.4._פירוט אגח תשואה מעל 10% _15" xfId="11004"/>
    <cellStyle name="7_Anafim 2_דיווחים נוספים_1_4.4._פירוט אגח תשואה מעל 10% _פירוט אגח תשואה מעל 10% " xfId="5560"/>
    <cellStyle name="7_Anafim 2_דיווחים נוספים_1_4.4._פירוט אגח תשואה מעל 10% _פירוט אגח תשואה מעל 10% _15" xfId="11006"/>
    <cellStyle name="7_Anafim 2_דיווחים נוספים_1_דיווחים נוספים" xfId="5561"/>
    <cellStyle name="7_Anafim 2_דיווחים נוספים_1_דיווחים נוספים_15" xfId="11007"/>
    <cellStyle name="7_Anafim 2_דיווחים נוספים_1_דיווחים נוספים_פירוט אגח תשואה מעל 10% " xfId="5562"/>
    <cellStyle name="7_Anafim 2_דיווחים נוספים_1_דיווחים נוספים_פירוט אגח תשואה מעל 10% _15" xfId="11008"/>
    <cellStyle name="7_Anafim 2_דיווחים נוספים_1_פירוט אגח תשואה מעל 10% " xfId="5563"/>
    <cellStyle name="7_Anafim 2_דיווחים נוספים_1_פירוט אגח תשואה מעל 10% _1" xfId="5564"/>
    <cellStyle name="7_Anafim 2_דיווחים נוספים_1_פירוט אגח תשואה מעל 10% _1_15" xfId="11010"/>
    <cellStyle name="7_Anafim 2_דיווחים נוספים_1_פירוט אגח תשואה מעל 10% _15" xfId="11009"/>
    <cellStyle name="7_Anafim 2_דיווחים נוספים_1_פירוט אגח תשואה מעל 10% _פירוט אגח תשואה מעל 10% " xfId="5565"/>
    <cellStyle name="7_Anafim 2_דיווחים נוספים_1_פירוט אגח תשואה מעל 10% _פירוט אגח תשואה מעל 10% _15" xfId="11011"/>
    <cellStyle name="7_Anafim 2_דיווחים נוספים_15" xfId="10975"/>
    <cellStyle name="7_Anafim 2_דיווחים נוספים_2" xfId="5566"/>
    <cellStyle name="7_Anafim 2_דיווחים נוספים_2_15" xfId="11012"/>
    <cellStyle name="7_Anafim 2_דיווחים נוספים_2_פירוט אגח תשואה מעל 10% " xfId="5567"/>
    <cellStyle name="7_Anafim 2_דיווחים נוספים_2_פירוט אגח תשואה מעל 10% _15" xfId="11013"/>
    <cellStyle name="7_Anafim 2_דיווחים נוספים_4.4." xfId="5568"/>
    <cellStyle name="7_Anafim 2_דיווחים נוספים_4.4. 2" xfId="5569"/>
    <cellStyle name="7_Anafim 2_דיווחים נוספים_4.4. 2_15" xfId="11015"/>
    <cellStyle name="7_Anafim 2_דיווחים נוספים_4.4. 2_דיווחים נוספים" xfId="5570"/>
    <cellStyle name="7_Anafim 2_דיווחים נוספים_4.4. 2_דיווחים נוספים_1" xfId="5571"/>
    <cellStyle name="7_Anafim 2_דיווחים נוספים_4.4. 2_דיווחים נוספים_1_15" xfId="11017"/>
    <cellStyle name="7_Anafim 2_דיווחים נוספים_4.4. 2_דיווחים נוספים_1_פירוט אגח תשואה מעל 10% " xfId="5572"/>
    <cellStyle name="7_Anafim 2_דיווחים נוספים_4.4. 2_דיווחים נוספים_1_פירוט אגח תשואה מעל 10% _15" xfId="11018"/>
    <cellStyle name="7_Anafim 2_דיווחים נוספים_4.4. 2_דיווחים נוספים_15" xfId="11016"/>
    <cellStyle name="7_Anafim 2_דיווחים נוספים_4.4. 2_דיווחים נוספים_פירוט אגח תשואה מעל 10% " xfId="5573"/>
    <cellStyle name="7_Anafim 2_דיווחים נוספים_4.4. 2_דיווחים נוספים_פירוט אגח תשואה מעל 10% _15" xfId="11019"/>
    <cellStyle name="7_Anafim 2_דיווחים נוספים_4.4. 2_פירוט אגח תשואה מעל 10% " xfId="5574"/>
    <cellStyle name="7_Anafim 2_דיווחים נוספים_4.4. 2_פירוט אגח תשואה מעל 10% _1" xfId="5575"/>
    <cellStyle name="7_Anafim 2_דיווחים נוספים_4.4. 2_פירוט אגח תשואה מעל 10% _1_15" xfId="11021"/>
    <cellStyle name="7_Anafim 2_דיווחים נוספים_4.4. 2_פירוט אגח תשואה מעל 10% _15" xfId="11020"/>
    <cellStyle name="7_Anafim 2_דיווחים נוספים_4.4. 2_פירוט אגח תשואה מעל 10% _פירוט אגח תשואה מעל 10% " xfId="5576"/>
    <cellStyle name="7_Anafim 2_דיווחים נוספים_4.4. 2_פירוט אגח תשואה מעל 10% _פירוט אגח תשואה מעל 10% _15" xfId="11022"/>
    <cellStyle name="7_Anafim 2_דיווחים נוספים_4.4._15" xfId="11014"/>
    <cellStyle name="7_Anafim 2_דיווחים נוספים_4.4._דיווחים נוספים" xfId="5577"/>
    <cellStyle name="7_Anafim 2_דיווחים נוספים_4.4._דיווחים נוספים_15" xfId="11023"/>
    <cellStyle name="7_Anafim 2_דיווחים נוספים_4.4._דיווחים נוספים_פירוט אגח תשואה מעל 10% " xfId="5578"/>
    <cellStyle name="7_Anafim 2_דיווחים נוספים_4.4._דיווחים נוספים_פירוט אגח תשואה מעל 10% _15" xfId="11024"/>
    <cellStyle name="7_Anafim 2_דיווחים נוספים_4.4._פירוט אגח תשואה מעל 10% " xfId="5579"/>
    <cellStyle name="7_Anafim 2_דיווחים נוספים_4.4._פירוט אגח תשואה מעל 10% _1" xfId="5580"/>
    <cellStyle name="7_Anafim 2_דיווחים נוספים_4.4._פירוט אגח תשואה מעל 10% _1_15" xfId="11026"/>
    <cellStyle name="7_Anafim 2_דיווחים נוספים_4.4._פירוט אגח תשואה מעל 10% _15" xfId="11025"/>
    <cellStyle name="7_Anafim 2_דיווחים נוספים_4.4._פירוט אגח תשואה מעל 10% _פירוט אגח תשואה מעל 10% " xfId="5581"/>
    <cellStyle name="7_Anafim 2_דיווחים נוספים_4.4._פירוט אגח תשואה מעל 10% _פירוט אגח תשואה מעל 10% _15" xfId="11027"/>
    <cellStyle name="7_Anafim 2_דיווחים נוספים_דיווחים נוספים" xfId="5582"/>
    <cellStyle name="7_Anafim 2_דיווחים נוספים_דיווחים נוספים 2" xfId="5583"/>
    <cellStyle name="7_Anafim 2_דיווחים נוספים_דיווחים נוספים 2_15" xfId="11029"/>
    <cellStyle name="7_Anafim 2_דיווחים נוספים_דיווחים נוספים 2_דיווחים נוספים" xfId="5584"/>
    <cellStyle name="7_Anafim 2_דיווחים נוספים_דיווחים נוספים 2_דיווחים נוספים_1" xfId="5585"/>
    <cellStyle name="7_Anafim 2_דיווחים נוספים_דיווחים נוספים 2_דיווחים נוספים_1_15" xfId="11031"/>
    <cellStyle name="7_Anafim 2_דיווחים נוספים_דיווחים נוספים 2_דיווחים נוספים_1_פירוט אגח תשואה מעל 10% " xfId="5586"/>
    <cellStyle name="7_Anafim 2_דיווחים נוספים_דיווחים נוספים 2_דיווחים נוספים_1_פירוט אגח תשואה מעל 10% _15" xfId="11032"/>
    <cellStyle name="7_Anafim 2_דיווחים נוספים_דיווחים נוספים 2_דיווחים נוספים_15" xfId="11030"/>
    <cellStyle name="7_Anafim 2_דיווחים נוספים_דיווחים נוספים 2_דיווחים נוספים_פירוט אגח תשואה מעל 10% " xfId="5587"/>
    <cellStyle name="7_Anafim 2_דיווחים נוספים_דיווחים נוספים 2_דיווחים נוספים_פירוט אגח תשואה מעל 10% _15" xfId="11033"/>
    <cellStyle name="7_Anafim 2_דיווחים נוספים_דיווחים נוספים 2_פירוט אגח תשואה מעל 10% " xfId="5588"/>
    <cellStyle name="7_Anafim 2_דיווחים נוספים_דיווחים נוספים 2_פירוט אגח תשואה מעל 10% _1" xfId="5589"/>
    <cellStyle name="7_Anafim 2_דיווחים נוספים_דיווחים נוספים 2_פירוט אגח תשואה מעל 10% _1_15" xfId="11035"/>
    <cellStyle name="7_Anafim 2_דיווחים נוספים_דיווחים נוספים 2_פירוט אגח תשואה מעל 10% _15" xfId="11034"/>
    <cellStyle name="7_Anafim 2_דיווחים נוספים_דיווחים נוספים 2_פירוט אגח תשואה מעל 10% _פירוט אגח תשואה מעל 10% " xfId="5590"/>
    <cellStyle name="7_Anafim 2_דיווחים נוספים_דיווחים נוספים 2_פירוט אגח תשואה מעל 10% _פירוט אגח תשואה מעל 10% _15" xfId="11036"/>
    <cellStyle name="7_Anafim 2_דיווחים נוספים_דיווחים נוספים_1" xfId="5591"/>
    <cellStyle name="7_Anafim 2_דיווחים נוספים_דיווחים נוספים_1_15" xfId="11037"/>
    <cellStyle name="7_Anafim 2_דיווחים נוספים_דיווחים נוספים_1_פירוט אגח תשואה מעל 10% " xfId="5592"/>
    <cellStyle name="7_Anafim 2_דיווחים נוספים_דיווחים נוספים_1_פירוט אגח תשואה מעל 10% _15" xfId="11038"/>
    <cellStyle name="7_Anafim 2_דיווחים נוספים_דיווחים נוספים_15" xfId="11028"/>
    <cellStyle name="7_Anafim 2_דיווחים נוספים_דיווחים נוספים_4.4." xfId="5593"/>
    <cellStyle name="7_Anafim 2_דיווחים נוספים_דיווחים נוספים_4.4. 2" xfId="5594"/>
    <cellStyle name="7_Anafim 2_דיווחים נוספים_דיווחים נוספים_4.4. 2_15" xfId="11040"/>
    <cellStyle name="7_Anafim 2_דיווחים נוספים_דיווחים נוספים_4.4. 2_דיווחים נוספים" xfId="5595"/>
    <cellStyle name="7_Anafim 2_דיווחים נוספים_דיווחים נוספים_4.4. 2_דיווחים נוספים_1" xfId="5596"/>
    <cellStyle name="7_Anafim 2_דיווחים נוספים_דיווחים נוספים_4.4. 2_דיווחים נוספים_1_15" xfId="11042"/>
    <cellStyle name="7_Anafim 2_דיווחים נוספים_דיווחים נוספים_4.4. 2_דיווחים נוספים_1_פירוט אגח תשואה מעל 10% " xfId="5597"/>
    <cellStyle name="7_Anafim 2_דיווחים נוספים_דיווחים נוספים_4.4. 2_דיווחים נוספים_1_פירוט אגח תשואה מעל 10% _15" xfId="11043"/>
    <cellStyle name="7_Anafim 2_דיווחים נוספים_דיווחים נוספים_4.4. 2_דיווחים נוספים_15" xfId="11041"/>
    <cellStyle name="7_Anafim 2_דיווחים נוספים_דיווחים נוספים_4.4. 2_דיווחים נוספים_פירוט אגח תשואה מעל 10% " xfId="5598"/>
    <cellStyle name="7_Anafim 2_דיווחים נוספים_דיווחים נוספים_4.4. 2_דיווחים נוספים_פירוט אגח תשואה מעל 10% _15" xfId="11044"/>
    <cellStyle name="7_Anafim 2_דיווחים נוספים_דיווחים נוספים_4.4. 2_פירוט אגח תשואה מעל 10% " xfId="5599"/>
    <cellStyle name="7_Anafim 2_דיווחים נוספים_דיווחים נוספים_4.4. 2_פירוט אגח תשואה מעל 10% _1" xfId="5600"/>
    <cellStyle name="7_Anafim 2_דיווחים נוספים_דיווחים נוספים_4.4. 2_פירוט אגח תשואה מעל 10% _1_15" xfId="11046"/>
    <cellStyle name="7_Anafim 2_דיווחים נוספים_דיווחים נוספים_4.4. 2_פירוט אגח תשואה מעל 10% _15" xfId="11045"/>
    <cellStyle name="7_Anafim 2_דיווחים נוספים_דיווחים נוספים_4.4. 2_פירוט אגח תשואה מעל 10% _פירוט אגח תשואה מעל 10% " xfId="5601"/>
    <cellStyle name="7_Anafim 2_דיווחים נוספים_דיווחים נוספים_4.4. 2_פירוט אגח תשואה מעל 10% _פירוט אגח תשואה מעל 10% _15" xfId="11047"/>
    <cellStyle name="7_Anafim 2_דיווחים נוספים_דיווחים נוספים_4.4._15" xfId="11039"/>
    <cellStyle name="7_Anafim 2_דיווחים נוספים_דיווחים נוספים_4.4._דיווחים נוספים" xfId="5602"/>
    <cellStyle name="7_Anafim 2_דיווחים נוספים_דיווחים נוספים_4.4._דיווחים נוספים_15" xfId="11048"/>
    <cellStyle name="7_Anafim 2_דיווחים נוספים_דיווחים נוספים_4.4._דיווחים נוספים_פירוט אגח תשואה מעל 10% " xfId="5603"/>
    <cellStyle name="7_Anafim 2_דיווחים נוספים_דיווחים נוספים_4.4._דיווחים נוספים_פירוט אגח תשואה מעל 10% _15" xfId="11049"/>
    <cellStyle name="7_Anafim 2_דיווחים נוספים_דיווחים נוספים_4.4._פירוט אגח תשואה מעל 10% " xfId="5604"/>
    <cellStyle name="7_Anafim 2_דיווחים נוספים_דיווחים נוספים_4.4._פירוט אגח תשואה מעל 10% _1" xfId="5605"/>
    <cellStyle name="7_Anafim 2_דיווחים נוספים_דיווחים נוספים_4.4._פירוט אגח תשואה מעל 10% _1_15" xfId="11051"/>
    <cellStyle name="7_Anafim 2_דיווחים נוספים_דיווחים נוספים_4.4._פירוט אגח תשואה מעל 10% _15" xfId="11050"/>
    <cellStyle name="7_Anafim 2_דיווחים נוספים_דיווחים נוספים_4.4._פירוט אגח תשואה מעל 10% _פירוט אגח תשואה מעל 10% " xfId="5606"/>
    <cellStyle name="7_Anafim 2_דיווחים נוספים_דיווחים נוספים_4.4._פירוט אגח תשואה מעל 10% _פירוט אגח תשואה מעל 10% _15" xfId="11052"/>
    <cellStyle name="7_Anafim 2_דיווחים נוספים_דיווחים נוספים_דיווחים נוספים" xfId="5607"/>
    <cellStyle name="7_Anafim 2_דיווחים נוספים_דיווחים נוספים_דיווחים נוספים_15" xfId="11053"/>
    <cellStyle name="7_Anafim 2_דיווחים נוספים_דיווחים נוספים_דיווחים נוספים_פירוט אגח תשואה מעל 10% " xfId="5608"/>
    <cellStyle name="7_Anafim 2_דיווחים נוספים_דיווחים נוספים_דיווחים נוספים_פירוט אגח תשואה מעל 10% _15" xfId="11054"/>
    <cellStyle name="7_Anafim 2_דיווחים נוספים_דיווחים נוספים_פירוט אגח תשואה מעל 10% " xfId="5609"/>
    <cellStyle name="7_Anafim 2_דיווחים נוספים_דיווחים נוספים_פירוט אגח תשואה מעל 10% _1" xfId="5610"/>
    <cellStyle name="7_Anafim 2_דיווחים נוספים_דיווחים נוספים_פירוט אגח תשואה מעל 10% _1_15" xfId="11056"/>
    <cellStyle name="7_Anafim 2_דיווחים נוספים_דיווחים נוספים_פירוט אגח תשואה מעל 10% _15" xfId="11055"/>
    <cellStyle name="7_Anafim 2_דיווחים נוספים_דיווחים נוספים_פירוט אגח תשואה מעל 10% _פירוט אגח תשואה מעל 10% " xfId="5611"/>
    <cellStyle name="7_Anafim 2_דיווחים נוספים_דיווחים נוספים_פירוט אגח תשואה מעל 10% _פירוט אגח תשואה מעל 10% _15" xfId="11057"/>
    <cellStyle name="7_Anafim 2_דיווחים נוספים_פירוט אגח תשואה מעל 10% " xfId="5612"/>
    <cellStyle name="7_Anafim 2_דיווחים נוספים_פירוט אגח תשואה מעל 10% _1" xfId="5613"/>
    <cellStyle name="7_Anafim 2_דיווחים נוספים_פירוט אגח תשואה מעל 10% _1_15" xfId="11059"/>
    <cellStyle name="7_Anafim 2_דיווחים נוספים_פירוט אגח תשואה מעל 10% _15" xfId="11058"/>
    <cellStyle name="7_Anafim 2_דיווחים נוספים_פירוט אגח תשואה מעל 10% _פירוט אגח תשואה מעל 10% " xfId="5614"/>
    <cellStyle name="7_Anafim 2_דיווחים נוספים_פירוט אגח תשואה מעל 10% _פירוט אגח תשואה מעל 10% _15" xfId="11060"/>
    <cellStyle name="7_Anafim 2_עסקאות שאושרו וטרם בוצעו  " xfId="5615"/>
    <cellStyle name="7_Anafim 2_עסקאות שאושרו וטרם בוצעו   2" xfId="5616"/>
    <cellStyle name="7_Anafim 2_עסקאות שאושרו וטרם בוצעו   2_15" xfId="11062"/>
    <cellStyle name="7_Anafim 2_עסקאות שאושרו וטרם בוצעו   2_דיווחים נוספים" xfId="5617"/>
    <cellStyle name="7_Anafim 2_עסקאות שאושרו וטרם בוצעו   2_דיווחים נוספים_1" xfId="5618"/>
    <cellStyle name="7_Anafim 2_עסקאות שאושרו וטרם בוצעו   2_דיווחים נוספים_1_15" xfId="11064"/>
    <cellStyle name="7_Anafim 2_עסקאות שאושרו וטרם בוצעו   2_דיווחים נוספים_1_פירוט אגח תשואה מעל 10% " xfId="5619"/>
    <cellStyle name="7_Anafim 2_עסקאות שאושרו וטרם בוצעו   2_דיווחים נוספים_1_פירוט אגח תשואה מעל 10% _15" xfId="11065"/>
    <cellStyle name="7_Anafim 2_עסקאות שאושרו וטרם בוצעו   2_דיווחים נוספים_15" xfId="11063"/>
    <cellStyle name="7_Anafim 2_עסקאות שאושרו וטרם בוצעו   2_דיווחים נוספים_פירוט אגח תשואה מעל 10% " xfId="5620"/>
    <cellStyle name="7_Anafim 2_עסקאות שאושרו וטרם בוצעו   2_דיווחים נוספים_פירוט אגח תשואה מעל 10% _15" xfId="11066"/>
    <cellStyle name="7_Anafim 2_עסקאות שאושרו וטרם בוצעו   2_פירוט אגח תשואה מעל 10% " xfId="5621"/>
    <cellStyle name="7_Anafim 2_עסקאות שאושרו וטרם בוצעו   2_פירוט אגח תשואה מעל 10% _1" xfId="5622"/>
    <cellStyle name="7_Anafim 2_עסקאות שאושרו וטרם בוצעו   2_פירוט אגח תשואה מעל 10% _1_15" xfId="11068"/>
    <cellStyle name="7_Anafim 2_עסקאות שאושרו וטרם בוצעו   2_פירוט אגח תשואה מעל 10% _15" xfId="11067"/>
    <cellStyle name="7_Anafim 2_עסקאות שאושרו וטרם בוצעו   2_פירוט אגח תשואה מעל 10% _פירוט אגח תשואה מעל 10% " xfId="5623"/>
    <cellStyle name="7_Anafim 2_עסקאות שאושרו וטרם בוצעו   2_פירוט אגח תשואה מעל 10% _פירוט אגח תשואה מעל 10% _15" xfId="11069"/>
    <cellStyle name="7_Anafim 2_עסקאות שאושרו וטרם בוצעו  _15" xfId="11061"/>
    <cellStyle name="7_Anafim 2_עסקאות שאושרו וטרם בוצעו  _דיווחים נוספים" xfId="5624"/>
    <cellStyle name="7_Anafim 2_עסקאות שאושרו וטרם בוצעו  _דיווחים נוספים_15" xfId="11070"/>
    <cellStyle name="7_Anafim 2_עסקאות שאושרו וטרם בוצעו  _דיווחים נוספים_פירוט אגח תשואה מעל 10% " xfId="5625"/>
    <cellStyle name="7_Anafim 2_עסקאות שאושרו וטרם בוצעו  _דיווחים נוספים_פירוט אגח תשואה מעל 10% _15" xfId="11071"/>
    <cellStyle name="7_Anafim 2_עסקאות שאושרו וטרם בוצעו  _פירוט אגח תשואה מעל 10% " xfId="5626"/>
    <cellStyle name="7_Anafim 2_עסקאות שאושרו וטרם בוצעו  _פירוט אגח תשואה מעל 10% _1" xfId="5627"/>
    <cellStyle name="7_Anafim 2_עסקאות שאושרו וטרם בוצעו  _פירוט אגח תשואה מעל 10% _1_15" xfId="11073"/>
    <cellStyle name="7_Anafim 2_עסקאות שאושרו וטרם בוצעו  _פירוט אגח תשואה מעל 10% _15" xfId="11072"/>
    <cellStyle name="7_Anafim 2_עסקאות שאושרו וטרם בוצעו  _פירוט אגח תשואה מעל 10% _פירוט אגח תשואה מעל 10% " xfId="5628"/>
    <cellStyle name="7_Anafim 2_עסקאות שאושרו וטרם בוצעו  _פירוט אגח תשואה מעל 10% _פירוט אגח תשואה מעל 10% _15" xfId="11074"/>
    <cellStyle name="7_Anafim 2_פירוט אגח תשואה מעל 10% " xfId="5629"/>
    <cellStyle name="7_Anafim 2_פירוט אגח תשואה מעל 10%  2" xfId="5630"/>
    <cellStyle name="7_Anafim 2_פירוט אגח תשואה מעל 10%  2_15" xfId="11076"/>
    <cellStyle name="7_Anafim 2_פירוט אגח תשואה מעל 10%  2_דיווחים נוספים" xfId="5631"/>
    <cellStyle name="7_Anafim 2_פירוט אגח תשואה מעל 10%  2_דיווחים נוספים_1" xfId="5632"/>
    <cellStyle name="7_Anafim 2_פירוט אגח תשואה מעל 10%  2_דיווחים נוספים_1_15" xfId="11078"/>
    <cellStyle name="7_Anafim 2_פירוט אגח תשואה מעל 10%  2_דיווחים נוספים_1_פירוט אגח תשואה מעל 10% " xfId="5633"/>
    <cellStyle name="7_Anafim 2_פירוט אגח תשואה מעל 10%  2_דיווחים נוספים_1_פירוט אגח תשואה מעל 10% _15" xfId="11079"/>
    <cellStyle name="7_Anafim 2_פירוט אגח תשואה מעל 10%  2_דיווחים נוספים_15" xfId="11077"/>
    <cellStyle name="7_Anafim 2_פירוט אגח תשואה מעל 10%  2_דיווחים נוספים_פירוט אגח תשואה מעל 10% " xfId="5634"/>
    <cellStyle name="7_Anafim 2_פירוט אגח תשואה מעל 10%  2_דיווחים נוספים_פירוט אגח תשואה מעל 10% _15" xfId="11080"/>
    <cellStyle name="7_Anafim 2_פירוט אגח תשואה מעל 10%  2_פירוט אגח תשואה מעל 10% " xfId="5635"/>
    <cellStyle name="7_Anafim 2_פירוט אגח תשואה מעל 10%  2_פירוט אגח תשואה מעל 10% _1" xfId="5636"/>
    <cellStyle name="7_Anafim 2_פירוט אגח תשואה מעל 10%  2_פירוט אגח תשואה מעל 10% _1_15" xfId="11082"/>
    <cellStyle name="7_Anafim 2_פירוט אגח תשואה מעל 10%  2_פירוט אגח תשואה מעל 10% _15" xfId="11081"/>
    <cellStyle name="7_Anafim 2_פירוט אגח תשואה מעל 10%  2_פירוט אגח תשואה מעל 10% _פירוט אגח תשואה מעל 10% " xfId="5637"/>
    <cellStyle name="7_Anafim 2_פירוט אגח תשואה מעל 10%  2_פירוט אגח תשואה מעל 10% _פירוט אגח תשואה מעל 10% _15" xfId="11083"/>
    <cellStyle name="7_Anafim 2_פירוט אגח תשואה מעל 10% _1" xfId="5638"/>
    <cellStyle name="7_Anafim 2_פירוט אגח תשואה מעל 10% _1_15" xfId="11084"/>
    <cellStyle name="7_Anafim 2_פירוט אגח תשואה מעל 10% _1_פירוט אגח תשואה מעל 10% " xfId="5639"/>
    <cellStyle name="7_Anafim 2_פירוט אגח תשואה מעל 10% _1_פירוט אגח תשואה מעל 10% _15" xfId="11085"/>
    <cellStyle name="7_Anafim 2_פירוט אגח תשואה מעל 10% _15" xfId="11075"/>
    <cellStyle name="7_Anafim 2_פירוט אגח תשואה מעל 10% _2" xfId="5640"/>
    <cellStyle name="7_Anafim 2_פירוט אגח תשואה מעל 10% _2_15" xfId="11086"/>
    <cellStyle name="7_Anafim 2_פירוט אגח תשואה מעל 10% _4.4." xfId="5641"/>
    <cellStyle name="7_Anafim 2_פירוט אגח תשואה מעל 10% _4.4. 2" xfId="5642"/>
    <cellStyle name="7_Anafim 2_פירוט אגח תשואה מעל 10% _4.4. 2_15" xfId="11088"/>
    <cellStyle name="7_Anafim 2_פירוט אגח תשואה מעל 10% _4.4. 2_דיווחים נוספים" xfId="5643"/>
    <cellStyle name="7_Anafim 2_פירוט אגח תשואה מעל 10% _4.4. 2_דיווחים נוספים_1" xfId="5644"/>
    <cellStyle name="7_Anafim 2_פירוט אגח תשואה מעל 10% _4.4. 2_דיווחים נוספים_1_15" xfId="11090"/>
    <cellStyle name="7_Anafim 2_פירוט אגח תשואה מעל 10% _4.4. 2_דיווחים נוספים_1_פירוט אגח תשואה מעל 10% " xfId="5645"/>
    <cellStyle name="7_Anafim 2_פירוט אגח תשואה מעל 10% _4.4. 2_דיווחים נוספים_1_פירוט אגח תשואה מעל 10% _15" xfId="11091"/>
    <cellStyle name="7_Anafim 2_פירוט אגח תשואה מעל 10% _4.4. 2_דיווחים נוספים_15" xfId="11089"/>
    <cellStyle name="7_Anafim 2_פירוט אגח תשואה מעל 10% _4.4. 2_דיווחים נוספים_פירוט אגח תשואה מעל 10% " xfId="5646"/>
    <cellStyle name="7_Anafim 2_פירוט אגח תשואה מעל 10% _4.4. 2_דיווחים נוספים_פירוט אגח תשואה מעל 10% _15" xfId="11092"/>
    <cellStyle name="7_Anafim 2_פירוט אגח תשואה מעל 10% _4.4. 2_פירוט אגח תשואה מעל 10% " xfId="5647"/>
    <cellStyle name="7_Anafim 2_פירוט אגח תשואה מעל 10% _4.4. 2_פירוט אגח תשואה מעל 10% _1" xfId="5648"/>
    <cellStyle name="7_Anafim 2_פירוט אגח תשואה מעל 10% _4.4. 2_פירוט אגח תשואה מעל 10% _1_15" xfId="11094"/>
    <cellStyle name="7_Anafim 2_פירוט אגח תשואה מעל 10% _4.4. 2_פירוט אגח תשואה מעל 10% _15" xfId="11093"/>
    <cellStyle name="7_Anafim 2_פירוט אגח תשואה מעל 10% _4.4. 2_פירוט אגח תשואה מעל 10% _פירוט אגח תשואה מעל 10% " xfId="5649"/>
    <cellStyle name="7_Anafim 2_פירוט אגח תשואה מעל 10% _4.4. 2_פירוט אגח תשואה מעל 10% _פירוט אגח תשואה מעל 10% _15" xfId="11095"/>
    <cellStyle name="7_Anafim 2_פירוט אגח תשואה מעל 10% _4.4._15" xfId="11087"/>
    <cellStyle name="7_Anafim 2_פירוט אגח תשואה מעל 10% _4.4._דיווחים נוספים" xfId="5650"/>
    <cellStyle name="7_Anafim 2_פירוט אגח תשואה מעל 10% _4.4._דיווחים נוספים_15" xfId="11096"/>
    <cellStyle name="7_Anafim 2_פירוט אגח תשואה מעל 10% _4.4._דיווחים נוספים_פירוט אגח תשואה מעל 10% " xfId="5651"/>
    <cellStyle name="7_Anafim 2_פירוט אגח תשואה מעל 10% _4.4._דיווחים נוספים_פירוט אגח תשואה מעל 10% _15" xfId="11097"/>
    <cellStyle name="7_Anafim 2_פירוט אגח תשואה מעל 10% _4.4._פירוט אגח תשואה מעל 10% " xfId="5652"/>
    <cellStyle name="7_Anafim 2_פירוט אגח תשואה מעל 10% _4.4._פירוט אגח תשואה מעל 10% _1" xfId="5653"/>
    <cellStyle name="7_Anafim 2_פירוט אגח תשואה מעל 10% _4.4._פירוט אגח תשואה מעל 10% _1_15" xfId="11099"/>
    <cellStyle name="7_Anafim 2_פירוט אגח תשואה מעל 10% _4.4._פירוט אגח תשואה מעל 10% _15" xfId="11098"/>
    <cellStyle name="7_Anafim 2_פירוט אגח תשואה מעל 10% _4.4._פירוט אגח תשואה מעל 10% _פירוט אגח תשואה מעל 10% " xfId="5654"/>
    <cellStyle name="7_Anafim 2_פירוט אגח תשואה מעל 10% _4.4._פירוט אגח תשואה מעל 10% _פירוט אגח תשואה מעל 10% _15" xfId="11100"/>
    <cellStyle name="7_Anafim 2_פירוט אגח תשואה מעל 10% _דיווחים נוספים" xfId="5655"/>
    <cellStyle name="7_Anafim 2_פירוט אגח תשואה מעל 10% _דיווחים נוספים_1" xfId="5656"/>
    <cellStyle name="7_Anafim 2_פירוט אגח תשואה מעל 10% _דיווחים נוספים_1_15" xfId="11102"/>
    <cellStyle name="7_Anafim 2_פירוט אגח תשואה מעל 10% _דיווחים נוספים_1_פירוט אגח תשואה מעל 10% " xfId="5657"/>
    <cellStyle name="7_Anafim 2_פירוט אגח תשואה מעל 10% _דיווחים נוספים_1_פירוט אגח תשואה מעל 10% _15" xfId="11103"/>
    <cellStyle name="7_Anafim 2_פירוט אגח תשואה מעל 10% _דיווחים נוספים_15" xfId="11101"/>
    <cellStyle name="7_Anafim 2_פירוט אגח תשואה מעל 10% _דיווחים נוספים_פירוט אגח תשואה מעל 10% " xfId="5658"/>
    <cellStyle name="7_Anafim 2_פירוט אגח תשואה מעל 10% _דיווחים נוספים_פירוט אגח תשואה מעל 10% _15" xfId="11104"/>
    <cellStyle name="7_Anafim 2_פירוט אגח תשואה מעל 10% _פירוט אגח תשואה מעל 10% " xfId="5659"/>
    <cellStyle name="7_Anafim 2_פירוט אגח תשואה מעל 10% _פירוט אגח תשואה מעל 10% _1" xfId="5660"/>
    <cellStyle name="7_Anafim 2_פירוט אגח תשואה מעל 10% _פירוט אגח תשואה מעל 10% _1_15" xfId="11106"/>
    <cellStyle name="7_Anafim 2_פירוט אגח תשואה מעל 10% _פירוט אגח תשואה מעל 10% _15" xfId="11105"/>
    <cellStyle name="7_Anafim 2_פירוט אגח תשואה מעל 10% _פירוט אגח תשואה מעל 10% _פירוט אגח תשואה מעל 10% " xfId="5661"/>
    <cellStyle name="7_Anafim 2_פירוט אגח תשואה מעל 10% _פירוט אגח תשואה מעל 10% _פירוט אגח תשואה מעל 10% _15" xfId="11107"/>
    <cellStyle name="7_Anafim 3" xfId="5662"/>
    <cellStyle name="7_Anafim 3_15" xfId="11108"/>
    <cellStyle name="7_Anafim 3_דיווחים נוספים" xfId="5663"/>
    <cellStyle name="7_Anafim 3_דיווחים נוספים_1" xfId="5664"/>
    <cellStyle name="7_Anafim 3_דיווחים נוספים_1_15" xfId="11110"/>
    <cellStyle name="7_Anafim 3_דיווחים נוספים_1_פירוט אגח תשואה מעל 10% " xfId="5665"/>
    <cellStyle name="7_Anafim 3_דיווחים נוספים_1_פירוט אגח תשואה מעל 10% _15" xfId="11111"/>
    <cellStyle name="7_Anafim 3_דיווחים נוספים_15" xfId="11109"/>
    <cellStyle name="7_Anafim 3_דיווחים נוספים_פירוט אגח תשואה מעל 10% " xfId="5666"/>
    <cellStyle name="7_Anafim 3_דיווחים נוספים_פירוט אגח תשואה מעל 10% _15" xfId="11112"/>
    <cellStyle name="7_Anafim 3_פירוט אגח תשואה מעל 10% " xfId="5667"/>
    <cellStyle name="7_Anafim 3_פירוט אגח תשואה מעל 10% _1" xfId="5668"/>
    <cellStyle name="7_Anafim 3_פירוט אגח תשואה מעל 10% _1_15" xfId="11114"/>
    <cellStyle name="7_Anafim 3_פירוט אגח תשואה מעל 10% _15" xfId="11113"/>
    <cellStyle name="7_Anafim 3_פירוט אגח תשואה מעל 10% _פירוט אגח תשואה מעל 10% " xfId="5669"/>
    <cellStyle name="7_Anafim 3_פירוט אגח תשואה מעל 10% _פירוט אגח תשואה מעל 10% _15" xfId="11115"/>
    <cellStyle name="7_Anafim_15" xfId="10951"/>
    <cellStyle name="7_Anafim_4.4." xfId="5670"/>
    <cellStyle name="7_Anafim_4.4. 2" xfId="5671"/>
    <cellStyle name="7_Anafim_4.4. 2_15" xfId="11117"/>
    <cellStyle name="7_Anafim_4.4. 2_דיווחים נוספים" xfId="5672"/>
    <cellStyle name="7_Anafim_4.4. 2_דיווחים נוספים_1" xfId="5673"/>
    <cellStyle name="7_Anafim_4.4. 2_דיווחים נוספים_1_15" xfId="11119"/>
    <cellStyle name="7_Anafim_4.4. 2_דיווחים נוספים_1_פירוט אגח תשואה מעל 10% " xfId="5674"/>
    <cellStyle name="7_Anafim_4.4. 2_דיווחים נוספים_1_פירוט אגח תשואה מעל 10% _15" xfId="11120"/>
    <cellStyle name="7_Anafim_4.4. 2_דיווחים נוספים_15" xfId="11118"/>
    <cellStyle name="7_Anafim_4.4. 2_דיווחים נוספים_פירוט אגח תשואה מעל 10% " xfId="5675"/>
    <cellStyle name="7_Anafim_4.4. 2_דיווחים נוספים_פירוט אגח תשואה מעל 10% _15" xfId="11121"/>
    <cellStyle name="7_Anafim_4.4. 2_פירוט אגח תשואה מעל 10% " xfId="5676"/>
    <cellStyle name="7_Anafim_4.4. 2_פירוט אגח תשואה מעל 10% _1" xfId="5677"/>
    <cellStyle name="7_Anafim_4.4. 2_פירוט אגח תשואה מעל 10% _1_15" xfId="11123"/>
    <cellStyle name="7_Anafim_4.4. 2_פירוט אגח תשואה מעל 10% _15" xfId="11122"/>
    <cellStyle name="7_Anafim_4.4. 2_פירוט אגח תשואה מעל 10% _פירוט אגח תשואה מעל 10% " xfId="5678"/>
    <cellStyle name="7_Anafim_4.4. 2_פירוט אגח תשואה מעל 10% _פירוט אגח תשואה מעל 10% _15" xfId="11124"/>
    <cellStyle name="7_Anafim_4.4._15" xfId="11116"/>
    <cellStyle name="7_Anafim_4.4._דיווחים נוספים" xfId="5679"/>
    <cellStyle name="7_Anafim_4.4._דיווחים נוספים_15" xfId="11125"/>
    <cellStyle name="7_Anafim_4.4._דיווחים נוספים_פירוט אגח תשואה מעל 10% " xfId="5680"/>
    <cellStyle name="7_Anafim_4.4._דיווחים נוספים_פירוט אגח תשואה מעל 10% _15" xfId="11126"/>
    <cellStyle name="7_Anafim_4.4._פירוט אגח תשואה מעל 10% " xfId="5681"/>
    <cellStyle name="7_Anafim_4.4._פירוט אגח תשואה מעל 10% _1" xfId="5682"/>
    <cellStyle name="7_Anafim_4.4._פירוט אגח תשואה מעל 10% _1_15" xfId="11128"/>
    <cellStyle name="7_Anafim_4.4._פירוט אגח תשואה מעל 10% _15" xfId="11127"/>
    <cellStyle name="7_Anafim_4.4._פירוט אגח תשואה מעל 10% _פירוט אגח תשואה מעל 10% " xfId="5683"/>
    <cellStyle name="7_Anafim_4.4._פירוט אגח תשואה מעל 10% _פירוט אגח תשואה מעל 10% _15" xfId="11129"/>
    <cellStyle name="7_Anafim_דיווחים נוספים" xfId="5684"/>
    <cellStyle name="7_Anafim_דיווחים נוספים 2" xfId="5685"/>
    <cellStyle name="7_Anafim_דיווחים נוספים 2_15" xfId="11131"/>
    <cellStyle name="7_Anafim_דיווחים נוספים 2_דיווחים נוספים" xfId="5686"/>
    <cellStyle name="7_Anafim_דיווחים נוספים 2_דיווחים נוספים_1" xfId="5687"/>
    <cellStyle name="7_Anafim_דיווחים נוספים 2_דיווחים נוספים_1_15" xfId="11133"/>
    <cellStyle name="7_Anafim_דיווחים נוספים 2_דיווחים נוספים_1_פירוט אגח תשואה מעל 10% " xfId="5688"/>
    <cellStyle name="7_Anafim_דיווחים נוספים 2_דיווחים נוספים_1_פירוט אגח תשואה מעל 10% _15" xfId="11134"/>
    <cellStyle name="7_Anafim_דיווחים נוספים 2_דיווחים נוספים_15" xfId="11132"/>
    <cellStyle name="7_Anafim_דיווחים נוספים 2_דיווחים נוספים_פירוט אגח תשואה מעל 10% " xfId="5689"/>
    <cellStyle name="7_Anafim_דיווחים נוספים 2_דיווחים נוספים_פירוט אגח תשואה מעל 10% _15" xfId="11135"/>
    <cellStyle name="7_Anafim_דיווחים נוספים 2_פירוט אגח תשואה מעל 10% " xfId="5690"/>
    <cellStyle name="7_Anafim_דיווחים נוספים 2_פירוט אגח תשואה מעל 10% _1" xfId="5691"/>
    <cellStyle name="7_Anafim_דיווחים נוספים 2_פירוט אגח תשואה מעל 10% _1_15" xfId="11137"/>
    <cellStyle name="7_Anafim_דיווחים נוספים 2_פירוט אגח תשואה מעל 10% _15" xfId="11136"/>
    <cellStyle name="7_Anafim_דיווחים נוספים 2_פירוט אגח תשואה מעל 10% _פירוט אגח תשואה מעל 10% " xfId="5692"/>
    <cellStyle name="7_Anafim_דיווחים נוספים 2_פירוט אגח תשואה מעל 10% _פירוט אגח תשואה מעל 10% _15" xfId="11138"/>
    <cellStyle name="7_Anafim_דיווחים נוספים_1" xfId="5693"/>
    <cellStyle name="7_Anafim_דיווחים נוספים_1 2" xfId="5694"/>
    <cellStyle name="7_Anafim_דיווחים נוספים_1 2_15" xfId="11140"/>
    <cellStyle name="7_Anafim_דיווחים נוספים_1 2_דיווחים נוספים" xfId="5695"/>
    <cellStyle name="7_Anafim_דיווחים נוספים_1 2_דיווחים נוספים_1" xfId="5696"/>
    <cellStyle name="7_Anafim_דיווחים נוספים_1 2_דיווחים נוספים_1_15" xfId="11142"/>
    <cellStyle name="7_Anafim_דיווחים נוספים_1 2_דיווחים נוספים_1_פירוט אגח תשואה מעל 10% " xfId="5697"/>
    <cellStyle name="7_Anafim_דיווחים נוספים_1 2_דיווחים נוספים_1_פירוט אגח תשואה מעל 10% _15" xfId="11143"/>
    <cellStyle name="7_Anafim_דיווחים נוספים_1 2_דיווחים נוספים_15" xfId="11141"/>
    <cellStyle name="7_Anafim_דיווחים נוספים_1 2_דיווחים נוספים_פירוט אגח תשואה מעל 10% " xfId="5698"/>
    <cellStyle name="7_Anafim_דיווחים נוספים_1 2_דיווחים נוספים_פירוט אגח תשואה מעל 10% _15" xfId="11144"/>
    <cellStyle name="7_Anafim_דיווחים נוספים_1 2_פירוט אגח תשואה מעל 10% " xfId="5699"/>
    <cellStyle name="7_Anafim_דיווחים נוספים_1 2_פירוט אגח תשואה מעל 10% _1" xfId="5700"/>
    <cellStyle name="7_Anafim_דיווחים נוספים_1 2_פירוט אגח תשואה מעל 10% _1_15" xfId="11146"/>
    <cellStyle name="7_Anafim_דיווחים נוספים_1 2_פירוט אגח תשואה מעל 10% _15" xfId="11145"/>
    <cellStyle name="7_Anafim_דיווחים נוספים_1 2_פירוט אגח תשואה מעל 10% _פירוט אגח תשואה מעל 10% " xfId="5701"/>
    <cellStyle name="7_Anafim_דיווחים נוספים_1 2_פירוט אגח תשואה מעל 10% _פירוט אגח תשואה מעל 10% _15" xfId="11147"/>
    <cellStyle name="7_Anafim_דיווחים נוספים_1_15" xfId="11139"/>
    <cellStyle name="7_Anafim_דיווחים נוספים_1_4.4." xfId="5702"/>
    <cellStyle name="7_Anafim_דיווחים נוספים_1_4.4. 2" xfId="5703"/>
    <cellStyle name="7_Anafim_דיווחים נוספים_1_4.4. 2_15" xfId="11149"/>
    <cellStyle name="7_Anafim_דיווחים נוספים_1_4.4. 2_דיווחים נוספים" xfId="5704"/>
    <cellStyle name="7_Anafim_דיווחים נוספים_1_4.4. 2_דיווחים נוספים_1" xfId="5705"/>
    <cellStyle name="7_Anafim_דיווחים נוספים_1_4.4. 2_דיווחים נוספים_1_15" xfId="11151"/>
    <cellStyle name="7_Anafim_דיווחים נוספים_1_4.4. 2_דיווחים נוספים_1_פירוט אגח תשואה מעל 10% " xfId="5706"/>
    <cellStyle name="7_Anafim_דיווחים נוספים_1_4.4. 2_דיווחים נוספים_1_פירוט אגח תשואה מעל 10% _15" xfId="11152"/>
    <cellStyle name="7_Anafim_דיווחים נוספים_1_4.4. 2_דיווחים נוספים_15" xfId="11150"/>
    <cellStyle name="7_Anafim_דיווחים נוספים_1_4.4. 2_דיווחים נוספים_פירוט אגח תשואה מעל 10% " xfId="5707"/>
    <cellStyle name="7_Anafim_דיווחים נוספים_1_4.4. 2_דיווחים נוספים_פירוט אגח תשואה מעל 10% _15" xfId="11153"/>
    <cellStyle name="7_Anafim_דיווחים נוספים_1_4.4. 2_פירוט אגח תשואה מעל 10% " xfId="5708"/>
    <cellStyle name="7_Anafim_דיווחים נוספים_1_4.4. 2_פירוט אגח תשואה מעל 10% _1" xfId="5709"/>
    <cellStyle name="7_Anafim_דיווחים נוספים_1_4.4. 2_פירוט אגח תשואה מעל 10% _1_15" xfId="11155"/>
    <cellStyle name="7_Anafim_דיווחים נוספים_1_4.4. 2_פירוט אגח תשואה מעל 10% _15" xfId="11154"/>
    <cellStyle name="7_Anafim_דיווחים נוספים_1_4.4. 2_פירוט אגח תשואה מעל 10% _פירוט אגח תשואה מעל 10% " xfId="5710"/>
    <cellStyle name="7_Anafim_דיווחים נוספים_1_4.4. 2_פירוט אגח תשואה מעל 10% _פירוט אגח תשואה מעל 10% _15" xfId="11156"/>
    <cellStyle name="7_Anafim_דיווחים נוספים_1_4.4._15" xfId="11148"/>
    <cellStyle name="7_Anafim_דיווחים נוספים_1_4.4._דיווחים נוספים" xfId="5711"/>
    <cellStyle name="7_Anafim_דיווחים נוספים_1_4.4._דיווחים נוספים_15" xfId="11157"/>
    <cellStyle name="7_Anafim_דיווחים נוספים_1_4.4._דיווחים נוספים_פירוט אגח תשואה מעל 10% " xfId="5712"/>
    <cellStyle name="7_Anafim_דיווחים נוספים_1_4.4._דיווחים נוספים_פירוט אגח תשואה מעל 10% _15" xfId="11158"/>
    <cellStyle name="7_Anafim_דיווחים נוספים_1_4.4._פירוט אגח תשואה מעל 10% " xfId="5713"/>
    <cellStyle name="7_Anafim_דיווחים נוספים_1_4.4._פירוט אגח תשואה מעל 10% _1" xfId="5714"/>
    <cellStyle name="7_Anafim_דיווחים נוספים_1_4.4._פירוט אגח תשואה מעל 10% _1_15" xfId="11160"/>
    <cellStyle name="7_Anafim_דיווחים נוספים_1_4.4._פירוט אגח תשואה מעל 10% _15" xfId="11159"/>
    <cellStyle name="7_Anafim_דיווחים נוספים_1_4.4._פירוט אגח תשואה מעל 10% _פירוט אגח תשואה מעל 10% " xfId="5715"/>
    <cellStyle name="7_Anafim_דיווחים נוספים_1_4.4._פירוט אגח תשואה מעל 10% _פירוט אגח תשואה מעל 10% _15" xfId="11161"/>
    <cellStyle name="7_Anafim_דיווחים נוספים_1_דיווחים נוספים" xfId="5716"/>
    <cellStyle name="7_Anafim_דיווחים נוספים_1_דיווחים נוספים 2" xfId="5717"/>
    <cellStyle name="7_Anafim_דיווחים נוספים_1_דיווחים נוספים 2_15" xfId="11163"/>
    <cellStyle name="7_Anafim_דיווחים נוספים_1_דיווחים נוספים 2_דיווחים נוספים" xfId="5718"/>
    <cellStyle name="7_Anafim_דיווחים נוספים_1_דיווחים נוספים 2_דיווחים נוספים_1" xfId="5719"/>
    <cellStyle name="7_Anafim_דיווחים נוספים_1_דיווחים נוספים 2_דיווחים נוספים_1_15" xfId="11165"/>
    <cellStyle name="7_Anafim_דיווחים נוספים_1_דיווחים נוספים 2_דיווחים נוספים_1_פירוט אגח תשואה מעל 10% " xfId="5720"/>
    <cellStyle name="7_Anafim_דיווחים נוספים_1_דיווחים נוספים 2_דיווחים נוספים_1_פירוט אגח תשואה מעל 10% _15" xfId="11166"/>
    <cellStyle name="7_Anafim_דיווחים נוספים_1_דיווחים נוספים 2_דיווחים נוספים_15" xfId="11164"/>
    <cellStyle name="7_Anafim_דיווחים נוספים_1_דיווחים נוספים 2_דיווחים נוספים_פירוט אגח תשואה מעל 10% " xfId="5721"/>
    <cellStyle name="7_Anafim_דיווחים נוספים_1_דיווחים נוספים 2_דיווחים נוספים_פירוט אגח תשואה מעל 10% _15" xfId="11167"/>
    <cellStyle name="7_Anafim_דיווחים נוספים_1_דיווחים נוספים 2_פירוט אגח תשואה מעל 10% " xfId="5722"/>
    <cellStyle name="7_Anafim_דיווחים נוספים_1_דיווחים נוספים 2_פירוט אגח תשואה מעל 10% _1" xfId="5723"/>
    <cellStyle name="7_Anafim_דיווחים נוספים_1_דיווחים נוספים 2_פירוט אגח תשואה מעל 10% _1_15" xfId="11169"/>
    <cellStyle name="7_Anafim_דיווחים נוספים_1_דיווחים נוספים 2_פירוט אגח תשואה מעל 10% _15" xfId="11168"/>
    <cellStyle name="7_Anafim_דיווחים נוספים_1_דיווחים נוספים 2_פירוט אגח תשואה מעל 10% _פירוט אגח תשואה מעל 10% " xfId="5724"/>
    <cellStyle name="7_Anafim_דיווחים נוספים_1_דיווחים נוספים 2_פירוט אגח תשואה מעל 10% _פירוט אגח תשואה מעל 10% _15" xfId="11170"/>
    <cellStyle name="7_Anafim_דיווחים נוספים_1_דיווחים נוספים_1" xfId="5725"/>
    <cellStyle name="7_Anafim_דיווחים נוספים_1_דיווחים נוספים_1_15" xfId="11171"/>
    <cellStyle name="7_Anafim_דיווחים נוספים_1_דיווחים נוספים_1_פירוט אגח תשואה מעל 10% " xfId="5726"/>
    <cellStyle name="7_Anafim_דיווחים נוספים_1_דיווחים נוספים_1_פירוט אגח תשואה מעל 10% _15" xfId="11172"/>
    <cellStyle name="7_Anafim_דיווחים נוספים_1_דיווחים נוספים_15" xfId="11162"/>
    <cellStyle name="7_Anafim_דיווחים נוספים_1_דיווחים נוספים_4.4." xfId="5727"/>
    <cellStyle name="7_Anafim_דיווחים נוספים_1_דיווחים נוספים_4.4. 2" xfId="5728"/>
    <cellStyle name="7_Anafim_דיווחים נוספים_1_דיווחים נוספים_4.4. 2_15" xfId="11174"/>
    <cellStyle name="7_Anafim_דיווחים נוספים_1_דיווחים נוספים_4.4. 2_דיווחים נוספים" xfId="5729"/>
    <cellStyle name="7_Anafim_דיווחים נוספים_1_דיווחים נוספים_4.4. 2_דיווחים נוספים_1" xfId="5730"/>
    <cellStyle name="7_Anafim_דיווחים נוספים_1_דיווחים נוספים_4.4. 2_דיווחים נוספים_1_15" xfId="11176"/>
    <cellStyle name="7_Anafim_דיווחים נוספים_1_דיווחים נוספים_4.4. 2_דיווחים נוספים_1_פירוט אגח תשואה מעל 10% " xfId="5731"/>
    <cellStyle name="7_Anafim_דיווחים נוספים_1_דיווחים נוספים_4.4. 2_דיווחים נוספים_1_פירוט אגח תשואה מעל 10% _15" xfId="11177"/>
    <cellStyle name="7_Anafim_דיווחים נוספים_1_דיווחים נוספים_4.4. 2_דיווחים נוספים_15" xfId="11175"/>
    <cellStyle name="7_Anafim_דיווחים נוספים_1_דיווחים נוספים_4.4. 2_דיווחים נוספים_פירוט אגח תשואה מעל 10% " xfId="5732"/>
    <cellStyle name="7_Anafim_דיווחים נוספים_1_דיווחים נוספים_4.4. 2_דיווחים נוספים_פירוט אגח תשואה מעל 10% _15" xfId="11178"/>
    <cellStyle name="7_Anafim_דיווחים נוספים_1_דיווחים נוספים_4.4. 2_פירוט אגח תשואה מעל 10% " xfId="5733"/>
    <cellStyle name="7_Anafim_דיווחים נוספים_1_דיווחים נוספים_4.4. 2_פירוט אגח תשואה מעל 10% _1" xfId="5734"/>
    <cellStyle name="7_Anafim_דיווחים נוספים_1_דיווחים נוספים_4.4. 2_פירוט אגח תשואה מעל 10% _1_15" xfId="11180"/>
    <cellStyle name="7_Anafim_דיווחים נוספים_1_דיווחים נוספים_4.4. 2_פירוט אגח תשואה מעל 10% _15" xfId="11179"/>
    <cellStyle name="7_Anafim_דיווחים נוספים_1_דיווחים נוספים_4.4. 2_פירוט אגח תשואה מעל 10% _פירוט אגח תשואה מעל 10% " xfId="5735"/>
    <cellStyle name="7_Anafim_דיווחים נוספים_1_דיווחים נוספים_4.4. 2_פירוט אגח תשואה מעל 10% _פירוט אגח תשואה מעל 10% _15" xfId="11181"/>
    <cellStyle name="7_Anafim_דיווחים נוספים_1_דיווחים נוספים_4.4._15" xfId="11173"/>
    <cellStyle name="7_Anafim_דיווחים נוספים_1_דיווחים נוספים_4.4._דיווחים נוספים" xfId="5736"/>
    <cellStyle name="7_Anafim_דיווחים נוספים_1_דיווחים נוספים_4.4._דיווחים נוספים_15" xfId="11182"/>
    <cellStyle name="7_Anafim_דיווחים נוספים_1_דיווחים נוספים_4.4._דיווחים נוספים_פירוט אגח תשואה מעל 10% " xfId="5737"/>
    <cellStyle name="7_Anafim_דיווחים נוספים_1_דיווחים נוספים_4.4._דיווחים נוספים_פירוט אגח תשואה מעל 10% _15" xfId="11183"/>
    <cellStyle name="7_Anafim_דיווחים נוספים_1_דיווחים נוספים_4.4._פירוט אגח תשואה מעל 10% " xfId="5738"/>
    <cellStyle name="7_Anafim_דיווחים נוספים_1_דיווחים נוספים_4.4._פירוט אגח תשואה מעל 10% _1" xfId="5739"/>
    <cellStyle name="7_Anafim_דיווחים נוספים_1_דיווחים נוספים_4.4._פירוט אגח תשואה מעל 10% _1_15" xfId="11185"/>
    <cellStyle name="7_Anafim_דיווחים נוספים_1_דיווחים נוספים_4.4._פירוט אגח תשואה מעל 10% _15" xfId="11184"/>
    <cellStyle name="7_Anafim_דיווחים נוספים_1_דיווחים נוספים_4.4._פירוט אגח תשואה מעל 10% _פירוט אגח תשואה מעל 10% " xfId="5740"/>
    <cellStyle name="7_Anafim_דיווחים נוספים_1_דיווחים נוספים_4.4._פירוט אגח תשואה מעל 10% _פירוט אגח תשואה מעל 10% _15" xfId="11186"/>
    <cellStyle name="7_Anafim_דיווחים נוספים_1_דיווחים נוספים_דיווחים נוספים" xfId="5741"/>
    <cellStyle name="7_Anafim_דיווחים נוספים_1_דיווחים נוספים_דיווחים נוספים_15" xfId="11187"/>
    <cellStyle name="7_Anafim_דיווחים נוספים_1_דיווחים נוספים_דיווחים נוספים_פירוט אגח תשואה מעל 10% " xfId="5742"/>
    <cellStyle name="7_Anafim_דיווחים נוספים_1_דיווחים נוספים_דיווחים נוספים_פירוט אגח תשואה מעל 10% _15" xfId="11188"/>
    <cellStyle name="7_Anafim_דיווחים נוספים_1_דיווחים נוספים_פירוט אגח תשואה מעל 10% " xfId="5743"/>
    <cellStyle name="7_Anafim_דיווחים נוספים_1_דיווחים נוספים_פירוט אגח תשואה מעל 10% _1" xfId="5744"/>
    <cellStyle name="7_Anafim_דיווחים נוספים_1_דיווחים נוספים_פירוט אגח תשואה מעל 10% _1_15" xfId="11190"/>
    <cellStyle name="7_Anafim_דיווחים נוספים_1_דיווחים נוספים_פירוט אגח תשואה מעל 10% _15" xfId="11189"/>
    <cellStyle name="7_Anafim_דיווחים נוספים_1_דיווחים נוספים_פירוט אגח תשואה מעל 10% _פירוט אגח תשואה מעל 10% " xfId="5745"/>
    <cellStyle name="7_Anafim_דיווחים נוספים_1_דיווחים נוספים_פירוט אגח תשואה מעל 10% _פירוט אגח תשואה מעל 10% _15" xfId="11191"/>
    <cellStyle name="7_Anafim_דיווחים נוספים_1_פירוט אגח תשואה מעל 10% " xfId="5746"/>
    <cellStyle name="7_Anafim_דיווחים נוספים_1_פירוט אגח תשואה מעל 10% _1" xfId="5747"/>
    <cellStyle name="7_Anafim_דיווחים נוספים_1_פירוט אגח תשואה מעל 10% _1_15" xfId="11193"/>
    <cellStyle name="7_Anafim_דיווחים נוספים_1_פירוט אגח תשואה מעל 10% _15" xfId="11192"/>
    <cellStyle name="7_Anafim_דיווחים נוספים_1_פירוט אגח תשואה מעל 10% _פירוט אגח תשואה מעל 10% " xfId="5748"/>
    <cellStyle name="7_Anafim_דיווחים נוספים_1_פירוט אגח תשואה מעל 10% _פירוט אגח תשואה מעל 10% _15" xfId="11194"/>
    <cellStyle name="7_Anafim_דיווחים נוספים_15" xfId="11130"/>
    <cellStyle name="7_Anafim_דיווחים נוספים_2" xfId="5749"/>
    <cellStyle name="7_Anafim_דיווחים נוספים_2 2" xfId="5750"/>
    <cellStyle name="7_Anafim_דיווחים נוספים_2 2_15" xfId="11196"/>
    <cellStyle name="7_Anafim_דיווחים נוספים_2 2_דיווחים נוספים" xfId="5751"/>
    <cellStyle name="7_Anafim_דיווחים נוספים_2 2_דיווחים נוספים_1" xfId="5752"/>
    <cellStyle name="7_Anafim_דיווחים נוספים_2 2_דיווחים נוספים_1_15" xfId="11198"/>
    <cellStyle name="7_Anafim_דיווחים נוספים_2 2_דיווחים נוספים_1_פירוט אגח תשואה מעל 10% " xfId="5753"/>
    <cellStyle name="7_Anafim_דיווחים נוספים_2 2_דיווחים נוספים_1_פירוט אגח תשואה מעל 10% _15" xfId="11199"/>
    <cellStyle name="7_Anafim_דיווחים נוספים_2 2_דיווחים נוספים_15" xfId="11197"/>
    <cellStyle name="7_Anafim_דיווחים נוספים_2 2_דיווחים נוספים_פירוט אגח תשואה מעל 10% " xfId="5754"/>
    <cellStyle name="7_Anafim_דיווחים נוספים_2 2_דיווחים נוספים_פירוט אגח תשואה מעל 10% _15" xfId="11200"/>
    <cellStyle name="7_Anafim_דיווחים נוספים_2 2_פירוט אגח תשואה מעל 10% " xfId="5755"/>
    <cellStyle name="7_Anafim_דיווחים נוספים_2 2_פירוט אגח תשואה מעל 10% _1" xfId="5756"/>
    <cellStyle name="7_Anafim_דיווחים נוספים_2 2_פירוט אגח תשואה מעל 10% _1_15" xfId="11202"/>
    <cellStyle name="7_Anafim_דיווחים נוספים_2 2_פירוט אגח תשואה מעל 10% _15" xfId="11201"/>
    <cellStyle name="7_Anafim_דיווחים נוספים_2 2_פירוט אגח תשואה מעל 10% _פירוט אגח תשואה מעל 10% " xfId="5757"/>
    <cellStyle name="7_Anafim_דיווחים נוספים_2 2_פירוט אגח תשואה מעל 10% _פירוט אגח תשואה מעל 10% _15" xfId="11203"/>
    <cellStyle name="7_Anafim_דיווחים נוספים_2_15" xfId="11195"/>
    <cellStyle name="7_Anafim_דיווחים נוספים_2_4.4." xfId="5758"/>
    <cellStyle name="7_Anafim_דיווחים נוספים_2_4.4. 2" xfId="5759"/>
    <cellStyle name="7_Anafim_דיווחים נוספים_2_4.4. 2_15" xfId="11205"/>
    <cellStyle name="7_Anafim_דיווחים נוספים_2_4.4. 2_דיווחים נוספים" xfId="5760"/>
    <cellStyle name="7_Anafim_דיווחים נוספים_2_4.4. 2_דיווחים נוספים_1" xfId="5761"/>
    <cellStyle name="7_Anafim_דיווחים נוספים_2_4.4. 2_דיווחים נוספים_1_15" xfId="11207"/>
    <cellStyle name="7_Anafim_דיווחים נוספים_2_4.4. 2_דיווחים נוספים_1_פירוט אגח תשואה מעל 10% " xfId="5762"/>
    <cellStyle name="7_Anafim_דיווחים נוספים_2_4.4. 2_דיווחים נוספים_1_פירוט אגח תשואה מעל 10% _15" xfId="11208"/>
    <cellStyle name="7_Anafim_דיווחים נוספים_2_4.4. 2_דיווחים נוספים_15" xfId="11206"/>
    <cellStyle name="7_Anafim_דיווחים נוספים_2_4.4. 2_דיווחים נוספים_פירוט אגח תשואה מעל 10% " xfId="5763"/>
    <cellStyle name="7_Anafim_דיווחים נוספים_2_4.4. 2_דיווחים נוספים_פירוט אגח תשואה מעל 10% _15" xfId="11209"/>
    <cellStyle name="7_Anafim_דיווחים נוספים_2_4.4. 2_פירוט אגח תשואה מעל 10% " xfId="5764"/>
    <cellStyle name="7_Anafim_דיווחים נוספים_2_4.4. 2_פירוט אגח תשואה מעל 10% _1" xfId="5765"/>
    <cellStyle name="7_Anafim_דיווחים נוספים_2_4.4. 2_פירוט אגח תשואה מעל 10% _1_15" xfId="11211"/>
    <cellStyle name="7_Anafim_דיווחים נוספים_2_4.4. 2_פירוט אגח תשואה מעל 10% _15" xfId="11210"/>
    <cellStyle name="7_Anafim_דיווחים נוספים_2_4.4. 2_פירוט אגח תשואה מעל 10% _פירוט אגח תשואה מעל 10% " xfId="5766"/>
    <cellStyle name="7_Anafim_דיווחים נוספים_2_4.4. 2_פירוט אגח תשואה מעל 10% _פירוט אגח תשואה מעל 10% _15" xfId="11212"/>
    <cellStyle name="7_Anafim_דיווחים נוספים_2_4.4._15" xfId="11204"/>
    <cellStyle name="7_Anafim_דיווחים נוספים_2_4.4._דיווחים נוספים" xfId="5767"/>
    <cellStyle name="7_Anafim_דיווחים נוספים_2_4.4._דיווחים נוספים_15" xfId="11213"/>
    <cellStyle name="7_Anafim_דיווחים נוספים_2_4.4._דיווחים נוספים_פירוט אגח תשואה מעל 10% " xfId="5768"/>
    <cellStyle name="7_Anafim_דיווחים נוספים_2_4.4._דיווחים נוספים_פירוט אגח תשואה מעל 10% _15" xfId="11214"/>
    <cellStyle name="7_Anafim_דיווחים נוספים_2_4.4._פירוט אגח תשואה מעל 10% " xfId="5769"/>
    <cellStyle name="7_Anafim_דיווחים נוספים_2_4.4._פירוט אגח תשואה מעל 10% _1" xfId="5770"/>
    <cellStyle name="7_Anafim_דיווחים נוספים_2_4.4._פירוט אגח תשואה מעל 10% _1_15" xfId="11216"/>
    <cellStyle name="7_Anafim_דיווחים נוספים_2_4.4._פירוט אגח תשואה מעל 10% _15" xfId="11215"/>
    <cellStyle name="7_Anafim_דיווחים נוספים_2_4.4._פירוט אגח תשואה מעל 10% _פירוט אגח תשואה מעל 10% " xfId="5771"/>
    <cellStyle name="7_Anafim_דיווחים נוספים_2_4.4._פירוט אגח תשואה מעל 10% _פירוט אגח תשואה מעל 10% _15" xfId="11217"/>
    <cellStyle name="7_Anafim_דיווחים נוספים_2_דיווחים נוספים" xfId="5772"/>
    <cellStyle name="7_Anafim_דיווחים נוספים_2_דיווחים נוספים_15" xfId="11218"/>
    <cellStyle name="7_Anafim_דיווחים נוספים_2_דיווחים נוספים_פירוט אגח תשואה מעל 10% " xfId="5773"/>
    <cellStyle name="7_Anafim_דיווחים נוספים_2_דיווחים נוספים_פירוט אגח תשואה מעל 10% _15" xfId="11219"/>
    <cellStyle name="7_Anafim_דיווחים נוספים_2_פירוט אגח תשואה מעל 10% " xfId="5774"/>
    <cellStyle name="7_Anafim_דיווחים נוספים_2_פירוט אגח תשואה מעל 10% _1" xfId="5775"/>
    <cellStyle name="7_Anafim_דיווחים נוספים_2_פירוט אגח תשואה מעל 10% _1_15" xfId="11221"/>
    <cellStyle name="7_Anafim_דיווחים נוספים_2_פירוט אגח תשואה מעל 10% _15" xfId="11220"/>
    <cellStyle name="7_Anafim_דיווחים נוספים_2_פירוט אגח תשואה מעל 10% _פירוט אגח תשואה מעל 10% " xfId="5776"/>
    <cellStyle name="7_Anafim_דיווחים נוספים_2_פירוט אגח תשואה מעל 10% _פירוט אגח תשואה מעל 10% _15" xfId="11222"/>
    <cellStyle name="7_Anafim_דיווחים נוספים_3" xfId="5777"/>
    <cellStyle name="7_Anafim_דיווחים נוספים_3_15" xfId="11223"/>
    <cellStyle name="7_Anafim_דיווחים נוספים_3_פירוט אגח תשואה מעל 10% " xfId="5778"/>
    <cellStyle name="7_Anafim_דיווחים נוספים_3_פירוט אגח תשואה מעל 10% _15" xfId="11224"/>
    <cellStyle name="7_Anafim_דיווחים נוספים_4.4." xfId="5779"/>
    <cellStyle name="7_Anafim_דיווחים נוספים_4.4. 2" xfId="5780"/>
    <cellStyle name="7_Anafim_דיווחים נוספים_4.4. 2_15" xfId="11226"/>
    <cellStyle name="7_Anafim_דיווחים נוספים_4.4. 2_דיווחים נוספים" xfId="5781"/>
    <cellStyle name="7_Anafim_דיווחים נוספים_4.4. 2_דיווחים נוספים_1" xfId="5782"/>
    <cellStyle name="7_Anafim_דיווחים נוספים_4.4. 2_דיווחים נוספים_1_15" xfId="11228"/>
    <cellStyle name="7_Anafim_דיווחים נוספים_4.4. 2_דיווחים נוספים_1_פירוט אגח תשואה מעל 10% " xfId="5783"/>
    <cellStyle name="7_Anafim_דיווחים נוספים_4.4. 2_דיווחים נוספים_1_פירוט אגח תשואה מעל 10% _15" xfId="11229"/>
    <cellStyle name="7_Anafim_דיווחים נוספים_4.4. 2_דיווחים נוספים_15" xfId="11227"/>
    <cellStyle name="7_Anafim_דיווחים נוספים_4.4. 2_דיווחים נוספים_פירוט אגח תשואה מעל 10% " xfId="5784"/>
    <cellStyle name="7_Anafim_דיווחים נוספים_4.4. 2_דיווחים נוספים_פירוט אגח תשואה מעל 10% _15" xfId="11230"/>
    <cellStyle name="7_Anafim_דיווחים נוספים_4.4. 2_פירוט אגח תשואה מעל 10% " xfId="5785"/>
    <cellStyle name="7_Anafim_דיווחים נוספים_4.4. 2_פירוט אגח תשואה מעל 10% _1" xfId="5786"/>
    <cellStyle name="7_Anafim_דיווחים נוספים_4.4. 2_פירוט אגח תשואה מעל 10% _1_15" xfId="11232"/>
    <cellStyle name="7_Anafim_דיווחים נוספים_4.4. 2_פירוט אגח תשואה מעל 10% _15" xfId="11231"/>
    <cellStyle name="7_Anafim_דיווחים נוספים_4.4. 2_פירוט אגח תשואה מעל 10% _פירוט אגח תשואה מעל 10% " xfId="5787"/>
    <cellStyle name="7_Anafim_דיווחים נוספים_4.4. 2_פירוט אגח תשואה מעל 10% _פירוט אגח תשואה מעל 10% _15" xfId="11233"/>
    <cellStyle name="7_Anafim_דיווחים נוספים_4.4._15" xfId="11225"/>
    <cellStyle name="7_Anafim_דיווחים נוספים_4.4._דיווחים נוספים" xfId="5788"/>
    <cellStyle name="7_Anafim_דיווחים נוספים_4.4._דיווחים נוספים_15" xfId="11234"/>
    <cellStyle name="7_Anafim_דיווחים נוספים_4.4._דיווחים נוספים_פירוט אגח תשואה מעל 10% " xfId="5789"/>
    <cellStyle name="7_Anafim_דיווחים נוספים_4.4._דיווחים נוספים_פירוט אגח תשואה מעל 10% _15" xfId="11235"/>
    <cellStyle name="7_Anafim_דיווחים נוספים_4.4._פירוט אגח תשואה מעל 10% " xfId="5790"/>
    <cellStyle name="7_Anafim_דיווחים נוספים_4.4._פירוט אגח תשואה מעל 10% _1" xfId="5791"/>
    <cellStyle name="7_Anafim_דיווחים נוספים_4.4._פירוט אגח תשואה מעל 10% _1_15" xfId="11237"/>
    <cellStyle name="7_Anafim_דיווחים נוספים_4.4._פירוט אגח תשואה מעל 10% _15" xfId="11236"/>
    <cellStyle name="7_Anafim_דיווחים נוספים_4.4._פירוט אגח תשואה מעל 10% _פירוט אגח תשואה מעל 10% " xfId="5792"/>
    <cellStyle name="7_Anafim_דיווחים נוספים_4.4._פירוט אגח תשואה מעל 10% _פירוט אגח תשואה מעל 10% _15" xfId="11238"/>
    <cellStyle name="7_Anafim_דיווחים נוספים_דיווחים נוספים" xfId="5793"/>
    <cellStyle name="7_Anafim_דיווחים נוספים_דיווחים נוספים 2" xfId="5794"/>
    <cellStyle name="7_Anafim_דיווחים נוספים_דיווחים נוספים 2_15" xfId="11240"/>
    <cellStyle name="7_Anafim_דיווחים נוספים_דיווחים נוספים 2_דיווחים נוספים" xfId="5795"/>
    <cellStyle name="7_Anafim_דיווחים נוספים_דיווחים נוספים 2_דיווחים נוספים_1" xfId="5796"/>
    <cellStyle name="7_Anafim_דיווחים נוספים_דיווחים נוספים 2_דיווחים נוספים_1_15" xfId="11242"/>
    <cellStyle name="7_Anafim_דיווחים נוספים_דיווחים נוספים 2_דיווחים נוספים_1_פירוט אגח תשואה מעל 10% " xfId="5797"/>
    <cellStyle name="7_Anafim_דיווחים נוספים_דיווחים נוספים 2_דיווחים נוספים_1_פירוט אגח תשואה מעל 10% _15" xfId="11243"/>
    <cellStyle name="7_Anafim_דיווחים נוספים_דיווחים נוספים 2_דיווחים נוספים_15" xfId="11241"/>
    <cellStyle name="7_Anafim_דיווחים נוספים_דיווחים נוספים 2_דיווחים נוספים_פירוט אגח תשואה מעל 10% " xfId="5798"/>
    <cellStyle name="7_Anafim_דיווחים נוספים_דיווחים נוספים 2_דיווחים נוספים_פירוט אגח תשואה מעל 10% _15" xfId="11244"/>
    <cellStyle name="7_Anafim_דיווחים נוספים_דיווחים נוספים 2_פירוט אגח תשואה מעל 10% " xfId="5799"/>
    <cellStyle name="7_Anafim_דיווחים נוספים_דיווחים נוספים 2_פירוט אגח תשואה מעל 10% _1" xfId="5800"/>
    <cellStyle name="7_Anafim_דיווחים נוספים_דיווחים נוספים 2_פירוט אגח תשואה מעל 10% _1_15" xfId="11246"/>
    <cellStyle name="7_Anafim_דיווחים נוספים_דיווחים נוספים 2_פירוט אגח תשואה מעל 10% _15" xfId="11245"/>
    <cellStyle name="7_Anafim_דיווחים נוספים_דיווחים נוספים 2_פירוט אגח תשואה מעל 10% _פירוט אגח תשואה מעל 10% " xfId="5801"/>
    <cellStyle name="7_Anafim_דיווחים נוספים_דיווחים נוספים 2_פירוט אגח תשואה מעל 10% _פירוט אגח תשואה מעל 10% _15" xfId="11247"/>
    <cellStyle name="7_Anafim_דיווחים נוספים_דיווחים נוספים_1" xfId="5802"/>
    <cellStyle name="7_Anafim_דיווחים נוספים_דיווחים נוספים_1_15" xfId="11248"/>
    <cellStyle name="7_Anafim_דיווחים נוספים_דיווחים נוספים_1_פירוט אגח תשואה מעל 10% " xfId="5803"/>
    <cellStyle name="7_Anafim_דיווחים נוספים_דיווחים נוספים_1_פירוט אגח תשואה מעל 10% _15" xfId="11249"/>
    <cellStyle name="7_Anafim_דיווחים נוספים_דיווחים נוספים_15" xfId="11239"/>
    <cellStyle name="7_Anafim_דיווחים נוספים_דיווחים נוספים_4.4." xfId="5804"/>
    <cellStyle name="7_Anafim_דיווחים נוספים_דיווחים נוספים_4.4. 2" xfId="5805"/>
    <cellStyle name="7_Anafim_דיווחים נוספים_דיווחים נוספים_4.4. 2_15" xfId="11251"/>
    <cellStyle name="7_Anafim_דיווחים נוספים_דיווחים נוספים_4.4. 2_דיווחים נוספים" xfId="5806"/>
    <cellStyle name="7_Anafim_דיווחים נוספים_דיווחים נוספים_4.4. 2_דיווחים נוספים_1" xfId="5807"/>
    <cellStyle name="7_Anafim_דיווחים נוספים_דיווחים נוספים_4.4. 2_דיווחים נוספים_1_15" xfId="11253"/>
    <cellStyle name="7_Anafim_דיווחים נוספים_דיווחים נוספים_4.4. 2_דיווחים נוספים_1_פירוט אגח תשואה מעל 10% " xfId="5808"/>
    <cellStyle name="7_Anafim_דיווחים נוספים_דיווחים נוספים_4.4. 2_דיווחים נוספים_1_פירוט אגח תשואה מעל 10% _15" xfId="11254"/>
    <cellStyle name="7_Anafim_דיווחים נוספים_דיווחים נוספים_4.4. 2_דיווחים נוספים_15" xfId="11252"/>
    <cellStyle name="7_Anafim_דיווחים נוספים_דיווחים נוספים_4.4. 2_דיווחים נוספים_פירוט אגח תשואה מעל 10% " xfId="5809"/>
    <cellStyle name="7_Anafim_דיווחים נוספים_דיווחים נוספים_4.4. 2_דיווחים נוספים_פירוט אגח תשואה מעל 10% _15" xfId="11255"/>
    <cellStyle name="7_Anafim_דיווחים נוספים_דיווחים נוספים_4.4. 2_פירוט אגח תשואה מעל 10% " xfId="5810"/>
    <cellStyle name="7_Anafim_דיווחים נוספים_דיווחים נוספים_4.4. 2_פירוט אגח תשואה מעל 10% _1" xfId="5811"/>
    <cellStyle name="7_Anafim_דיווחים נוספים_דיווחים נוספים_4.4. 2_פירוט אגח תשואה מעל 10% _1_15" xfId="11257"/>
    <cellStyle name="7_Anafim_דיווחים נוספים_דיווחים נוספים_4.4. 2_פירוט אגח תשואה מעל 10% _15" xfId="11256"/>
    <cellStyle name="7_Anafim_דיווחים נוספים_דיווחים נוספים_4.4. 2_פירוט אגח תשואה מעל 10% _פירוט אגח תשואה מעל 10% " xfId="5812"/>
    <cellStyle name="7_Anafim_דיווחים נוספים_דיווחים נוספים_4.4. 2_פירוט אגח תשואה מעל 10% _פירוט אגח תשואה מעל 10% _15" xfId="11258"/>
    <cellStyle name="7_Anafim_דיווחים נוספים_דיווחים נוספים_4.4._15" xfId="11250"/>
    <cellStyle name="7_Anafim_דיווחים נוספים_דיווחים נוספים_4.4._דיווחים נוספים" xfId="5813"/>
    <cellStyle name="7_Anafim_דיווחים נוספים_דיווחים נוספים_4.4._דיווחים נוספים_15" xfId="11259"/>
    <cellStyle name="7_Anafim_דיווחים נוספים_דיווחים נוספים_4.4._דיווחים נוספים_פירוט אגח תשואה מעל 10% " xfId="5814"/>
    <cellStyle name="7_Anafim_דיווחים נוספים_דיווחים נוספים_4.4._דיווחים נוספים_פירוט אגח תשואה מעל 10% _15" xfId="11260"/>
    <cellStyle name="7_Anafim_דיווחים נוספים_דיווחים נוספים_4.4._פירוט אגח תשואה מעל 10% " xfId="5815"/>
    <cellStyle name="7_Anafim_דיווחים נוספים_דיווחים נוספים_4.4._פירוט אגח תשואה מעל 10% _1" xfId="5816"/>
    <cellStyle name="7_Anafim_דיווחים נוספים_דיווחים נוספים_4.4._פירוט אגח תשואה מעל 10% _1_15" xfId="11262"/>
    <cellStyle name="7_Anafim_דיווחים נוספים_דיווחים נוספים_4.4._פירוט אגח תשואה מעל 10% _15" xfId="11261"/>
    <cellStyle name="7_Anafim_דיווחים נוספים_דיווחים נוספים_4.4._פירוט אגח תשואה מעל 10% _פירוט אגח תשואה מעל 10% " xfId="5817"/>
    <cellStyle name="7_Anafim_דיווחים נוספים_דיווחים נוספים_4.4._פירוט אגח תשואה מעל 10% _פירוט אגח תשואה מעל 10% _15" xfId="11263"/>
    <cellStyle name="7_Anafim_דיווחים נוספים_דיווחים נוספים_דיווחים נוספים" xfId="5818"/>
    <cellStyle name="7_Anafim_דיווחים נוספים_דיווחים נוספים_דיווחים נוספים_15" xfId="11264"/>
    <cellStyle name="7_Anafim_דיווחים נוספים_דיווחים נוספים_דיווחים נוספים_פירוט אגח תשואה מעל 10% " xfId="5819"/>
    <cellStyle name="7_Anafim_דיווחים נוספים_דיווחים נוספים_דיווחים נוספים_פירוט אגח תשואה מעל 10% _15" xfId="11265"/>
    <cellStyle name="7_Anafim_דיווחים נוספים_דיווחים נוספים_פירוט אגח תשואה מעל 10% " xfId="5820"/>
    <cellStyle name="7_Anafim_דיווחים נוספים_דיווחים נוספים_פירוט אגח תשואה מעל 10% _1" xfId="5821"/>
    <cellStyle name="7_Anafim_דיווחים נוספים_דיווחים נוספים_פירוט אגח תשואה מעל 10% _1_15" xfId="11267"/>
    <cellStyle name="7_Anafim_דיווחים נוספים_דיווחים נוספים_פירוט אגח תשואה מעל 10% _15" xfId="11266"/>
    <cellStyle name="7_Anafim_דיווחים נוספים_דיווחים נוספים_פירוט אגח תשואה מעל 10% _פירוט אגח תשואה מעל 10% " xfId="5822"/>
    <cellStyle name="7_Anafim_דיווחים נוספים_דיווחים נוספים_פירוט אגח תשואה מעל 10% _פירוט אגח תשואה מעל 10% _15" xfId="11268"/>
    <cellStyle name="7_Anafim_דיווחים נוספים_פירוט אגח תשואה מעל 10% " xfId="5823"/>
    <cellStyle name="7_Anafim_דיווחים נוספים_פירוט אגח תשואה מעל 10% _1" xfId="5824"/>
    <cellStyle name="7_Anafim_דיווחים נוספים_פירוט אגח תשואה מעל 10% _1_15" xfId="11270"/>
    <cellStyle name="7_Anafim_דיווחים נוספים_פירוט אגח תשואה מעל 10% _15" xfId="11269"/>
    <cellStyle name="7_Anafim_דיווחים נוספים_פירוט אגח תשואה מעל 10% _פירוט אגח תשואה מעל 10% " xfId="5825"/>
    <cellStyle name="7_Anafim_דיווחים נוספים_פירוט אגח תשואה מעל 10% _פירוט אגח תשואה מעל 10% _15" xfId="11271"/>
    <cellStyle name="7_Anafim_הערות" xfId="5826"/>
    <cellStyle name="7_Anafim_הערות 2" xfId="5827"/>
    <cellStyle name="7_Anafim_הערות 2_15" xfId="11273"/>
    <cellStyle name="7_Anafim_הערות 2_דיווחים נוספים" xfId="5828"/>
    <cellStyle name="7_Anafim_הערות 2_דיווחים נוספים_1" xfId="5829"/>
    <cellStyle name="7_Anafim_הערות 2_דיווחים נוספים_1_15" xfId="11275"/>
    <cellStyle name="7_Anafim_הערות 2_דיווחים נוספים_1_פירוט אגח תשואה מעל 10% " xfId="5830"/>
    <cellStyle name="7_Anafim_הערות 2_דיווחים נוספים_1_פירוט אגח תשואה מעל 10% _15" xfId="11276"/>
    <cellStyle name="7_Anafim_הערות 2_דיווחים נוספים_15" xfId="11274"/>
    <cellStyle name="7_Anafim_הערות 2_דיווחים נוספים_פירוט אגח תשואה מעל 10% " xfId="5831"/>
    <cellStyle name="7_Anafim_הערות 2_דיווחים נוספים_פירוט אגח תשואה מעל 10% _15" xfId="11277"/>
    <cellStyle name="7_Anafim_הערות 2_פירוט אגח תשואה מעל 10% " xfId="5832"/>
    <cellStyle name="7_Anafim_הערות 2_פירוט אגח תשואה מעל 10% _1" xfId="5833"/>
    <cellStyle name="7_Anafim_הערות 2_פירוט אגח תשואה מעל 10% _1_15" xfId="11279"/>
    <cellStyle name="7_Anafim_הערות 2_פירוט אגח תשואה מעל 10% _15" xfId="11278"/>
    <cellStyle name="7_Anafim_הערות 2_פירוט אגח תשואה מעל 10% _פירוט אגח תשואה מעל 10% " xfId="5834"/>
    <cellStyle name="7_Anafim_הערות 2_פירוט אגח תשואה מעל 10% _פירוט אגח תשואה מעל 10% _15" xfId="11280"/>
    <cellStyle name="7_Anafim_הערות_15" xfId="11272"/>
    <cellStyle name="7_Anafim_הערות_4.4." xfId="5835"/>
    <cellStyle name="7_Anafim_הערות_4.4. 2" xfId="5836"/>
    <cellStyle name="7_Anafim_הערות_4.4. 2_15" xfId="11282"/>
    <cellStyle name="7_Anafim_הערות_4.4. 2_דיווחים נוספים" xfId="5837"/>
    <cellStyle name="7_Anafim_הערות_4.4. 2_דיווחים נוספים_1" xfId="5838"/>
    <cellStyle name="7_Anafim_הערות_4.4. 2_דיווחים נוספים_1_15" xfId="11284"/>
    <cellStyle name="7_Anafim_הערות_4.4. 2_דיווחים נוספים_1_פירוט אגח תשואה מעל 10% " xfId="5839"/>
    <cellStyle name="7_Anafim_הערות_4.4. 2_דיווחים נוספים_1_פירוט אגח תשואה מעל 10% _15" xfId="11285"/>
    <cellStyle name="7_Anafim_הערות_4.4. 2_דיווחים נוספים_15" xfId="11283"/>
    <cellStyle name="7_Anafim_הערות_4.4. 2_דיווחים נוספים_פירוט אגח תשואה מעל 10% " xfId="5840"/>
    <cellStyle name="7_Anafim_הערות_4.4. 2_דיווחים נוספים_פירוט אגח תשואה מעל 10% _15" xfId="11286"/>
    <cellStyle name="7_Anafim_הערות_4.4. 2_פירוט אגח תשואה מעל 10% " xfId="5841"/>
    <cellStyle name="7_Anafim_הערות_4.4. 2_פירוט אגח תשואה מעל 10% _1" xfId="5842"/>
    <cellStyle name="7_Anafim_הערות_4.4. 2_פירוט אגח תשואה מעל 10% _1_15" xfId="11288"/>
    <cellStyle name="7_Anafim_הערות_4.4. 2_פירוט אגח תשואה מעל 10% _15" xfId="11287"/>
    <cellStyle name="7_Anafim_הערות_4.4. 2_פירוט אגח תשואה מעל 10% _פירוט אגח תשואה מעל 10% " xfId="5843"/>
    <cellStyle name="7_Anafim_הערות_4.4. 2_פירוט אגח תשואה מעל 10% _פירוט אגח תשואה מעל 10% _15" xfId="11289"/>
    <cellStyle name="7_Anafim_הערות_4.4._15" xfId="11281"/>
    <cellStyle name="7_Anafim_הערות_4.4._דיווחים נוספים" xfId="5844"/>
    <cellStyle name="7_Anafim_הערות_4.4._דיווחים נוספים_15" xfId="11290"/>
    <cellStyle name="7_Anafim_הערות_4.4._דיווחים נוספים_פירוט אגח תשואה מעל 10% " xfId="5845"/>
    <cellStyle name="7_Anafim_הערות_4.4._דיווחים נוספים_פירוט אגח תשואה מעל 10% _15" xfId="11291"/>
    <cellStyle name="7_Anafim_הערות_4.4._פירוט אגח תשואה מעל 10% " xfId="5846"/>
    <cellStyle name="7_Anafim_הערות_4.4._פירוט אגח תשואה מעל 10% _1" xfId="5847"/>
    <cellStyle name="7_Anafim_הערות_4.4._פירוט אגח תשואה מעל 10% _1_15" xfId="11293"/>
    <cellStyle name="7_Anafim_הערות_4.4._פירוט אגח תשואה מעל 10% _15" xfId="11292"/>
    <cellStyle name="7_Anafim_הערות_4.4._פירוט אגח תשואה מעל 10% _פירוט אגח תשואה מעל 10% " xfId="5848"/>
    <cellStyle name="7_Anafim_הערות_4.4._פירוט אגח תשואה מעל 10% _פירוט אגח תשואה מעל 10% _15" xfId="11294"/>
    <cellStyle name="7_Anafim_הערות_דיווחים נוספים" xfId="5849"/>
    <cellStyle name="7_Anafim_הערות_דיווחים נוספים_1" xfId="5850"/>
    <cellStyle name="7_Anafim_הערות_דיווחים נוספים_1_15" xfId="11296"/>
    <cellStyle name="7_Anafim_הערות_דיווחים נוספים_1_פירוט אגח תשואה מעל 10% " xfId="5851"/>
    <cellStyle name="7_Anafim_הערות_דיווחים נוספים_1_פירוט אגח תשואה מעל 10% _15" xfId="11297"/>
    <cellStyle name="7_Anafim_הערות_דיווחים נוספים_15" xfId="11295"/>
    <cellStyle name="7_Anafim_הערות_דיווחים נוספים_פירוט אגח תשואה מעל 10% " xfId="5852"/>
    <cellStyle name="7_Anafim_הערות_דיווחים נוספים_פירוט אגח תשואה מעל 10% _15" xfId="11298"/>
    <cellStyle name="7_Anafim_הערות_פירוט אגח תשואה מעל 10% " xfId="5853"/>
    <cellStyle name="7_Anafim_הערות_פירוט אגח תשואה מעל 10% _1" xfId="5854"/>
    <cellStyle name="7_Anafim_הערות_פירוט אגח תשואה מעל 10% _1_15" xfId="11300"/>
    <cellStyle name="7_Anafim_הערות_פירוט אגח תשואה מעל 10% _15" xfId="11299"/>
    <cellStyle name="7_Anafim_הערות_פירוט אגח תשואה מעל 10% _פירוט אגח תשואה מעל 10% " xfId="5855"/>
    <cellStyle name="7_Anafim_הערות_פירוט אגח תשואה מעל 10% _פירוט אגח תשואה מעל 10% _15" xfId="11301"/>
    <cellStyle name="7_Anafim_יתרת מסגרות אשראי לניצול " xfId="5856"/>
    <cellStyle name="7_Anafim_יתרת מסגרות אשראי לניצול  2" xfId="5857"/>
    <cellStyle name="7_Anafim_יתרת מסגרות אשראי לניצול  2_15" xfId="11303"/>
    <cellStyle name="7_Anafim_יתרת מסגרות אשראי לניצול  2_דיווחים נוספים" xfId="5858"/>
    <cellStyle name="7_Anafim_יתרת מסגרות אשראי לניצול  2_דיווחים נוספים_1" xfId="5859"/>
    <cellStyle name="7_Anafim_יתרת מסגרות אשראי לניצול  2_דיווחים נוספים_1_15" xfId="11305"/>
    <cellStyle name="7_Anafim_יתרת מסגרות אשראי לניצול  2_דיווחים נוספים_1_פירוט אגח תשואה מעל 10% " xfId="5860"/>
    <cellStyle name="7_Anafim_יתרת מסגרות אשראי לניצול  2_דיווחים נוספים_1_פירוט אגח תשואה מעל 10% _15" xfId="11306"/>
    <cellStyle name="7_Anafim_יתרת מסגרות אשראי לניצול  2_דיווחים נוספים_15" xfId="11304"/>
    <cellStyle name="7_Anafim_יתרת מסגרות אשראי לניצול  2_דיווחים נוספים_פירוט אגח תשואה מעל 10% " xfId="5861"/>
    <cellStyle name="7_Anafim_יתרת מסגרות אשראי לניצול  2_דיווחים נוספים_פירוט אגח תשואה מעל 10% _15" xfId="11307"/>
    <cellStyle name="7_Anafim_יתרת מסגרות אשראי לניצול  2_פירוט אגח תשואה מעל 10% " xfId="5862"/>
    <cellStyle name="7_Anafim_יתרת מסגרות אשראי לניצול  2_פירוט אגח תשואה מעל 10% _1" xfId="5863"/>
    <cellStyle name="7_Anafim_יתרת מסגרות אשראי לניצול  2_פירוט אגח תשואה מעל 10% _1_15" xfId="11309"/>
    <cellStyle name="7_Anafim_יתרת מסגרות אשראי לניצול  2_פירוט אגח תשואה מעל 10% _15" xfId="11308"/>
    <cellStyle name="7_Anafim_יתרת מסגרות אשראי לניצול  2_פירוט אגח תשואה מעל 10% _פירוט אגח תשואה מעל 10% " xfId="5864"/>
    <cellStyle name="7_Anafim_יתרת מסגרות אשראי לניצול  2_פירוט אגח תשואה מעל 10% _פירוט אגח תשואה מעל 10% _15" xfId="11310"/>
    <cellStyle name="7_Anafim_יתרת מסגרות אשראי לניצול _15" xfId="11302"/>
    <cellStyle name="7_Anafim_יתרת מסגרות אשראי לניצול _4.4." xfId="5865"/>
    <cellStyle name="7_Anafim_יתרת מסגרות אשראי לניצול _4.4. 2" xfId="5866"/>
    <cellStyle name="7_Anafim_יתרת מסגרות אשראי לניצול _4.4. 2_15" xfId="11312"/>
    <cellStyle name="7_Anafim_יתרת מסגרות אשראי לניצול _4.4. 2_דיווחים נוספים" xfId="5867"/>
    <cellStyle name="7_Anafim_יתרת מסגרות אשראי לניצול _4.4. 2_דיווחים נוספים_1" xfId="5868"/>
    <cellStyle name="7_Anafim_יתרת מסגרות אשראי לניצול _4.4. 2_דיווחים נוספים_1_15" xfId="11314"/>
    <cellStyle name="7_Anafim_יתרת מסגרות אשראי לניצול _4.4. 2_דיווחים נוספים_1_פירוט אגח תשואה מעל 10% " xfId="5869"/>
    <cellStyle name="7_Anafim_יתרת מסגרות אשראי לניצול _4.4. 2_דיווחים נוספים_1_פירוט אגח תשואה מעל 10% _15" xfId="11315"/>
    <cellStyle name="7_Anafim_יתרת מסגרות אשראי לניצול _4.4. 2_דיווחים נוספים_15" xfId="11313"/>
    <cellStyle name="7_Anafim_יתרת מסגרות אשראי לניצול _4.4. 2_דיווחים נוספים_פירוט אגח תשואה מעל 10% " xfId="5870"/>
    <cellStyle name="7_Anafim_יתרת מסגרות אשראי לניצול _4.4. 2_דיווחים נוספים_פירוט אגח תשואה מעל 10% _15" xfId="11316"/>
    <cellStyle name="7_Anafim_יתרת מסגרות אשראי לניצול _4.4. 2_פירוט אגח תשואה מעל 10% " xfId="5871"/>
    <cellStyle name="7_Anafim_יתרת מסגרות אשראי לניצול _4.4. 2_פירוט אגח תשואה מעל 10% _1" xfId="5872"/>
    <cellStyle name="7_Anafim_יתרת מסגרות אשראי לניצול _4.4. 2_פירוט אגח תשואה מעל 10% _1_15" xfId="11318"/>
    <cellStyle name="7_Anafim_יתרת מסגרות אשראי לניצול _4.4. 2_פירוט אגח תשואה מעל 10% _15" xfId="11317"/>
    <cellStyle name="7_Anafim_יתרת מסגרות אשראי לניצול _4.4. 2_פירוט אגח תשואה מעל 10% _פירוט אגח תשואה מעל 10% " xfId="5873"/>
    <cellStyle name="7_Anafim_יתרת מסגרות אשראי לניצול _4.4. 2_פירוט אגח תשואה מעל 10% _פירוט אגח תשואה מעל 10% _15" xfId="11319"/>
    <cellStyle name="7_Anafim_יתרת מסגרות אשראי לניצול _4.4._15" xfId="11311"/>
    <cellStyle name="7_Anafim_יתרת מסגרות אשראי לניצול _4.4._דיווחים נוספים" xfId="5874"/>
    <cellStyle name="7_Anafim_יתרת מסגרות אשראי לניצול _4.4._דיווחים נוספים_15" xfId="11320"/>
    <cellStyle name="7_Anafim_יתרת מסגרות אשראי לניצול _4.4._דיווחים נוספים_פירוט אגח תשואה מעל 10% " xfId="5875"/>
    <cellStyle name="7_Anafim_יתרת מסגרות אשראי לניצול _4.4._דיווחים נוספים_פירוט אגח תשואה מעל 10% _15" xfId="11321"/>
    <cellStyle name="7_Anafim_יתרת מסגרות אשראי לניצול _4.4._פירוט אגח תשואה מעל 10% " xfId="5876"/>
    <cellStyle name="7_Anafim_יתרת מסגרות אשראי לניצול _4.4._פירוט אגח תשואה מעל 10% _1" xfId="5877"/>
    <cellStyle name="7_Anafim_יתרת מסגרות אשראי לניצול _4.4._פירוט אגח תשואה מעל 10% _1_15" xfId="11323"/>
    <cellStyle name="7_Anafim_יתרת מסגרות אשראי לניצול _4.4._פירוט אגח תשואה מעל 10% _15" xfId="11322"/>
    <cellStyle name="7_Anafim_יתרת מסגרות אשראי לניצול _4.4._פירוט אגח תשואה מעל 10% _פירוט אגח תשואה מעל 10% " xfId="5878"/>
    <cellStyle name="7_Anafim_יתרת מסגרות אשראי לניצול _4.4._פירוט אגח תשואה מעל 10% _פירוט אגח תשואה מעל 10% _15" xfId="11324"/>
    <cellStyle name="7_Anafim_יתרת מסגרות אשראי לניצול _דיווחים נוספים" xfId="5879"/>
    <cellStyle name="7_Anafim_יתרת מסגרות אשראי לניצול _דיווחים נוספים_1" xfId="5880"/>
    <cellStyle name="7_Anafim_יתרת מסגרות אשראי לניצול _דיווחים נוספים_1_15" xfId="11326"/>
    <cellStyle name="7_Anafim_יתרת מסגרות אשראי לניצול _דיווחים נוספים_1_פירוט אגח תשואה מעל 10% " xfId="5881"/>
    <cellStyle name="7_Anafim_יתרת מסגרות אשראי לניצול _דיווחים נוספים_1_פירוט אגח תשואה מעל 10% _15" xfId="11327"/>
    <cellStyle name="7_Anafim_יתרת מסגרות אשראי לניצול _דיווחים נוספים_15" xfId="11325"/>
    <cellStyle name="7_Anafim_יתרת מסגרות אשראי לניצול _דיווחים נוספים_פירוט אגח תשואה מעל 10% " xfId="5882"/>
    <cellStyle name="7_Anafim_יתרת מסגרות אשראי לניצול _דיווחים נוספים_פירוט אגח תשואה מעל 10% _15" xfId="11328"/>
    <cellStyle name="7_Anafim_יתרת מסגרות אשראי לניצול _פירוט אגח תשואה מעל 10% " xfId="5883"/>
    <cellStyle name="7_Anafim_יתרת מסגרות אשראי לניצול _פירוט אגח תשואה מעל 10% _1" xfId="5884"/>
    <cellStyle name="7_Anafim_יתרת מסגרות אשראי לניצול _פירוט אגח תשואה מעל 10% _1_15" xfId="11330"/>
    <cellStyle name="7_Anafim_יתרת מסגרות אשראי לניצול _פירוט אגח תשואה מעל 10% _15" xfId="11329"/>
    <cellStyle name="7_Anafim_יתרת מסגרות אשראי לניצול _פירוט אגח תשואה מעל 10% _פירוט אגח תשואה מעל 10% " xfId="5885"/>
    <cellStyle name="7_Anafim_יתרת מסגרות אשראי לניצול _פירוט אגח תשואה מעל 10% _פירוט אגח תשואה מעל 10% _15" xfId="11331"/>
    <cellStyle name="7_Anafim_עסקאות שאושרו וטרם בוצעו  " xfId="5886"/>
    <cellStyle name="7_Anafim_עסקאות שאושרו וטרם בוצעו   2" xfId="5887"/>
    <cellStyle name="7_Anafim_עסקאות שאושרו וטרם בוצעו   2_15" xfId="11333"/>
    <cellStyle name="7_Anafim_עסקאות שאושרו וטרם בוצעו   2_דיווחים נוספים" xfId="5888"/>
    <cellStyle name="7_Anafim_עסקאות שאושרו וטרם בוצעו   2_דיווחים נוספים_1" xfId="5889"/>
    <cellStyle name="7_Anafim_עסקאות שאושרו וטרם בוצעו   2_דיווחים נוספים_1_15" xfId="11335"/>
    <cellStyle name="7_Anafim_עסקאות שאושרו וטרם בוצעו   2_דיווחים נוספים_1_פירוט אגח תשואה מעל 10% " xfId="5890"/>
    <cellStyle name="7_Anafim_עסקאות שאושרו וטרם בוצעו   2_דיווחים נוספים_1_פירוט אגח תשואה מעל 10% _15" xfId="11336"/>
    <cellStyle name="7_Anafim_עסקאות שאושרו וטרם בוצעו   2_דיווחים נוספים_15" xfId="11334"/>
    <cellStyle name="7_Anafim_עסקאות שאושרו וטרם בוצעו   2_דיווחים נוספים_פירוט אגח תשואה מעל 10% " xfId="5891"/>
    <cellStyle name="7_Anafim_עסקאות שאושרו וטרם בוצעו   2_דיווחים נוספים_פירוט אגח תשואה מעל 10% _15" xfId="11337"/>
    <cellStyle name="7_Anafim_עסקאות שאושרו וטרם בוצעו   2_פירוט אגח תשואה מעל 10% " xfId="5892"/>
    <cellStyle name="7_Anafim_עסקאות שאושרו וטרם בוצעו   2_פירוט אגח תשואה מעל 10% _1" xfId="5893"/>
    <cellStyle name="7_Anafim_עסקאות שאושרו וטרם בוצעו   2_פירוט אגח תשואה מעל 10% _1_15" xfId="11339"/>
    <cellStyle name="7_Anafim_עסקאות שאושרו וטרם בוצעו   2_פירוט אגח תשואה מעל 10% _15" xfId="11338"/>
    <cellStyle name="7_Anafim_עסקאות שאושרו וטרם בוצעו   2_פירוט אגח תשואה מעל 10% _פירוט אגח תשואה מעל 10% " xfId="5894"/>
    <cellStyle name="7_Anafim_עסקאות שאושרו וטרם בוצעו   2_פירוט אגח תשואה מעל 10% _פירוט אגח תשואה מעל 10% _15" xfId="11340"/>
    <cellStyle name="7_Anafim_עסקאות שאושרו וטרם בוצעו  _1" xfId="5895"/>
    <cellStyle name="7_Anafim_עסקאות שאושרו וטרם בוצעו  _1 2" xfId="5896"/>
    <cellStyle name="7_Anafim_עסקאות שאושרו וטרם בוצעו  _1 2_15" xfId="11342"/>
    <cellStyle name="7_Anafim_עסקאות שאושרו וטרם בוצעו  _1 2_דיווחים נוספים" xfId="5897"/>
    <cellStyle name="7_Anafim_עסקאות שאושרו וטרם בוצעו  _1 2_דיווחים נוספים_1" xfId="5898"/>
    <cellStyle name="7_Anafim_עסקאות שאושרו וטרם בוצעו  _1 2_דיווחים נוספים_1_15" xfId="11344"/>
    <cellStyle name="7_Anafim_עסקאות שאושרו וטרם בוצעו  _1 2_דיווחים נוספים_1_פירוט אגח תשואה מעל 10% " xfId="5899"/>
    <cellStyle name="7_Anafim_עסקאות שאושרו וטרם בוצעו  _1 2_דיווחים נוספים_1_פירוט אגח תשואה מעל 10% _15" xfId="11345"/>
    <cellStyle name="7_Anafim_עסקאות שאושרו וטרם בוצעו  _1 2_דיווחים נוספים_15" xfId="11343"/>
    <cellStyle name="7_Anafim_עסקאות שאושרו וטרם בוצעו  _1 2_דיווחים נוספים_פירוט אגח תשואה מעל 10% " xfId="5900"/>
    <cellStyle name="7_Anafim_עסקאות שאושרו וטרם בוצעו  _1 2_דיווחים נוספים_פירוט אגח תשואה מעל 10% _15" xfId="11346"/>
    <cellStyle name="7_Anafim_עסקאות שאושרו וטרם בוצעו  _1 2_פירוט אגח תשואה מעל 10% " xfId="5901"/>
    <cellStyle name="7_Anafim_עסקאות שאושרו וטרם בוצעו  _1 2_פירוט אגח תשואה מעל 10% _1" xfId="5902"/>
    <cellStyle name="7_Anafim_עסקאות שאושרו וטרם בוצעו  _1 2_פירוט אגח תשואה מעל 10% _1_15" xfId="11348"/>
    <cellStyle name="7_Anafim_עסקאות שאושרו וטרם בוצעו  _1 2_פירוט אגח תשואה מעל 10% _15" xfId="11347"/>
    <cellStyle name="7_Anafim_עסקאות שאושרו וטרם בוצעו  _1 2_פירוט אגח תשואה מעל 10% _פירוט אגח תשואה מעל 10% " xfId="5903"/>
    <cellStyle name="7_Anafim_עסקאות שאושרו וטרם בוצעו  _1 2_פירוט אגח תשואה מעל 10% _פירוט אגח תשואה מעל 10% _15" xfId="11349"/>
    <cellStyle name="7_Anafim_עסקאות שאושרו וטרם בוצעו  _1_15" xfId="11341"/>
    <cellStyle name="7_Anafim_עסקאות שאושרו וטרם בוצעו  _1_דיווחים נוספים" xfId="5904"/>
    <cellStyle name="7_Anafim_עסקאות שאושרו וטרם בוצעו  _1_דיווחים נוספים_15" xfId="11350"/>
    <cellStyle name="7_Anafim_עסקאות שאושרו וטרם בוצעו  _1_דיווחים נוספים_פירוט אגח תשואה מעל 10% " xfId="5905"/>
    <cellStyle name="7_Anafim_עסקאות שאושרו וטרם בוצעו  _1_דיווחים נוספים_פירוט אגח תשואה מעל 10% _15" xfId="11351"/>
    <cellStyle name="7_Anafim_עסקאות שאושרו וטרם בוצעו  _1_פירוט אגח תשואה מעל 10% " xfId="5906"/>
    <cellStyle name="7_Anafim_עסקאות שאושרו וטרם בוצעו  _1_פירוט אגח תשואה מעל 10% _1" xfId="5907"/>
    <cellStyle name="7_Anafim_עסקאות שאושרו וטרם בוצעו  _1_פירוט אגח תשואה מעל 10% _1_15" xfId="11353"/>
    <cellStyle name="7_Anafim_עסקאות שאושרו וטרם בוצעו  _1_פירוט אגח תשואה מעל 10% _15" xfId="11352"/>
    <cellStyle name="7_Anafim_עסקאות שאושרו וטרם בוצעו  _1_פירוט אגח תשואה מעל 10% _פירוט אגח תשואה מעל 10% " xfId="5908"/>
    <cellStyle name="7_Anafim_עסקאות שאושרו וטרם בוצעו  _1_פירוט אגח תשואה מעל 10% _פירוט אגח תשואה מעל 10% _15" xfId="11354"/>
    <cellStyle name="7_Anafim_עסקאות שאושרו וטרם בוצעו  _15" xfId="11332"/>
    <cellStyle name="7_Anafim_עסקאות שאושרו וטרם בוצעו  _4.4." xfId="5909"/>
    <cellStyle name="7_Anafim_עסקאות שאושרו וטרם בוצעו  _4.4. 2" xfId="5910"/>
    <cellStyle name="7_Anafim_עסקאות שאושרו וטרם בוצעו  _4.4. 2_15" xfId="11356"/>
    <cellStyle name="7_Anafim_עסקאות שאושרו וטרם בוצעו  _4.4. 2_דיווחים נוספים" xfId="5911"/>
    <cellStyle name="7_Anafim_עסקאות שאושרו וטרם בוצעו  _4.4. 2_דיווחים נוספים_1" xfId="5912"/>
    <cellStyle name="7_Anafim_עסקאות שאושרו וטרם בוצעו  _4.4. 2_דיווחים נוספים_1_15" xfId="11358"/>
    <cellStyle name="7_Anafim_עסקאות שאושרו וטרם בוצעו  _4.4. 2_דיווחים נוספים_1_פירוט אגח תשואה מעל 10% " xfId="5913"/>
    <cellStyle name="7_Anafim_עסקאות שאושרו וטרם בוצעו  _4.4. 2_דיווחים נוספים_1_פירוט אגח תשואה מעל 10% _15" xfId="11359"/>
    <cellStyle name="7_Anafim_עסקאות שאושרו וטרם בוצעו  _4.4. 2_דיווחים נוספים_15" xfId="11357"/>
    <cellStyle name="7_Anafim_עסקאות שאושרו וטרם בוצעו  _4.4. 2_דיווחים נוספים_פירוט אגח תשואה מעל 10% " xfId="5914"/>
    <cellStyle name="7_Anafim_עסקאות שאושרו וטרם בוצעו  _4.4. 2_דיווחים נוספים_פירוט אגח תשואה מעל 10% _15" xfId="11360"/>
    <cellStyle name="7_Anafim_עסקאות שאושרו וטרם בוצעו  _4.4. 2_פירוט אגח תשואה מעל 10% " xfId="5915"/>
    <cellStyle name="7_Anafim_עסקאות שאושרו וטרם בוצעו  _4.4. 2_פירוט אגח תשואה מעל 10% _1" xfId="5916"/>
    <cellStyle name="7_Anafim_עסקאות שאושרו וטרם בוצעו  _4.4. 2_פירוט אגח תשואה מעל 10% _1_15" xfId="11362"/>
    <cellStyle name="7_Anafim_עסקאות שאושרו וטרם בוצעו  _4.4. 2_פירוט אגח תשואה מעל 10% _15" xfId="11361"/>
    <cellStyle name="7_Anafim_עסקאות שאושרו וטרם בוצעו  _4.4. 2_פירוט אגח תשואה מעל 10% _פירוט אגח תשואה מעל 10% " xfId="5917"/>
    <cellStyle name="7_Anafim_עסקאות שאושרו וטרם בוצעו  _4.4. 2_פירוט אגח תשואה מעל 10% _פירוט אגח תשואה מעל 10% _15" xfId="11363"/>
    <cellStyle name="7_Anafim_עסקאות שאושרו וטרם בוצעו  _4.4._15" xfId="11355"/>
    <cellStyle name="7_Anafim_עסקאות שאושרו וטרם בוצעו  _4.4._דיווחים נוספים" xfId="5918"/>
    <cellStyle name="7_Anafim_עסקאות שאושרו וטרם בוצעו  _4.4._דיווחים נוספים_15" xfId="11364"/>
    <cellStyle name="7_Anafim_עסקאות שאושרו וטרם בוצעו  _4.4._דיווחים נוספים_פירוט אגח תשואה מעל 10% " xfId="5919"/>
    <cellStyle name="7_Anafim_עסקאות שאושרו וטרם בוצעו  _4.4._דיווחים נוספים_פירוט אגח תשואה מעל 10% _15" xfId="11365"/>
    <cellStyle name="7_Anafim_עסקאות שאושרו וטרם בוצעו  _4.4._פירוט אגח תשואה מעל 10% " xfId="5920"/>
    <cellStyle name="7_Anafim_עסקאות שאושרו וטרם בוצעו  _4.4._פירוט אגח תשואה מעל 10% _1" xfId="5921"/>
    <cellStyle name="7_Anafim_עסקאות שאושרו וטרם בוצעו  _4.4._פירוט אגח תשואה מעל 10% _1_15" xfId="11367"/>
    <cellStyle name="7_Anafim_עסקאות שאושרו וטרם בוצעו  _4.4._פירוט אגח תשואה מעל 10% _15" xfId="11366"/>
    <cellStyle name="7_Anafim_עסקאות שאושרו וטרם בוצעו  _4.4._פירוט אגח תשואה מעל 10% _פירוט אגח תשואה מעל 10% " xfId="5922"/>
    <cellStyle name="7_Anafim_עסקאות שאושרו וטרם בוצעו  _4.4._פירוט אגח תשואה מעל 10% _פירוט אגח תשואה מעל 10% _15" xfId="11368"/>
    <cellStyle name="7_Anafim_עסקאות שאושרו וטרם בוצעו  _דיווחים נוספים" xfId="5923"/>
    <cellStyle name="7_Anafim_עסקאות שאושרו וטרם בוצעו  _דיווחים נוספים_1" xfId="5924"/>
    <cellStyle name="7_Anafim_עסקאות שאושרו וטרם בוצעו  _דיווחים נוספים_1_15" xfId="11370"/>
    <cellStyle name="7_Anafim_עסקאות שאושרו וטרם בוצעו  _דיווחים נוספים_1_פירוט אגח תשואה מעל 10% " xfId="5925"/>
    <cellStyle name="7_Anafim_עסקאות שאושרו וטרם בוצעו  _דיווחים נוספים_1_פירוט אגח תשואה מעל 10% _15" xfId="11371"/>
    <cellStyle name="7_Anafim_עסקאות שאושרו וטרם בוצעו  _דיווחים נוספים_15" xfId="11369"/>
    <cellStyle name="7_Anafim_עסקאות שאושרו וטרם בוצעו  _דיווחים נוספים_פירוט אגח תשואה מעל 10% " xfId="5926"/>
    <cellStyle name="7_Anafim_עסקאות שאושרו וטרם בוצעו  _דיווחים נוספים_פירוט אגח תשואה מעל 10% _15" xfId="11372"/>
    <cellStyle name="7_Anafim_עסקאות שאושרו וטרם בוצעו  _פירוט אגח תשואה מעל 10% " xfId="5927"/>
    <cellStyle name="7_Anafim_עסקאות שאושרו וטרם בוצעו  _פירוט אגח תשואה מעל 10% _1" xfId="5928"/>
    <cellStyle name="7_Anafim_עסקאות שאושרו וטרם בוצעו  _פירוט אגח תשואה מעל 10% _1_15" xfId="11374"/>
    <cellStyle name="7_Anafim_עסקאות שאושרו וטרם בוצעו  _פירוט אגח תשואה מעל 10% _15" xfId="11373"/>
    <cellStyle name="7_Anafim_עסקאות שאושרו וטרם בוצעו  _פירוט אגח תשואה מעל 10% _פירוט אגח תשואה מעל 10% " xfId="5929"/>
    <cellStyle name="7_Anafim_עסקאות שאושרו וטרם בוצעו  _פירוט אגח תשואה מעל 10% _פירוט אגח תשואה מעל 10% _15" xfId="11375"/>
    <cellStyle name="7_Anafim_פירוט אגח תשואה מעל 10% " xfId="5930"/>
    <cellStyle name="7_Anafim_פירוט אגח תשואה מעל 10%  2" xfId="5931"/>
    <cellStyle name="7_Anafim_פירוט אגח תשואה מעל 10%  2_15" xfId="11377"/>
    <cellStyle name="7_Anafim_פירוט אגח תשואה מעל 10%  2_דיווחים נוספים" xfId="5932"/>
    <cellStyle name="7_Anafim_פירוט אגח תשואה מעל 10%  2_דיווחים נוספים_1" xfId="5933"/>
    <cellStyle name="7_Anafim_פירוט אגח תשואה מעל 10%  2_דיווחים נוספים_1_15" xfId="11379"/>
    <cellStyle name="7_Anafim_פירוט אגח תשואה מעל 10%  2_דיווחים נוספים_1_פירוט אגח תשואה מעל 10% " xfId="5934"/>
    <cellStyle name="7_Anafim_פירוט אגח תשואה מעל 10%  2_דיווחים נוספים_1_פירוט אגח תשואה מעל 10% _15" xfId="11380"/>
    <cellStyle name="7_Anafim_פירוט אגח תשואה מעל 10%  2_דיווחים נוספים_15" xfId="11378"/>
    <cellStyle name="7_Anafim_פירוט אגח תשואה מעל 10%  2_דיווחים נוספים_פירוט אגח תשואה מעל 10% " xfId="5935"/>
    <cellStyle name="7_Anafim_פירוט אגח תשואה מעל 10%  2_דיווחים נוספים_פירוט אגח תשואה מעל 10% _15" xfId="11381"/>
    <cellStyle name="7_Anafim_פירוט אגח תשואה מעל 10%  2_פירוט אגח תשואה מעל 10% " xfId="5936"/>
    <cellStyle name="7_Anafim_פירוט אגח תשואה מעל 10%  2_פירוט אגח תשואה מעל 10% _1" xfId="5937"/>
    <cellStyle name="7_Anafim_פירוט אגח תשואה מעל 10%  2_פירוט אגח תשואה מעל 10% _1_15" xfId="11383"/>
    <cellStyle name="7_Anafim_פירוט אגח תשואה מעל 10%  2_פירוט אגח תשואה מעל 10% _15" xfId="11382"/>
    <cellStyle name="7_Anafim_פירוט אגח תשואה מעל 10%  2_פירוט אגח תשואה מעל 10% _פירוט אגח תשואה מעל 10% " xfId="5938"/>
    <cellStyle name="7_Anafim_פירוט אגח תשואה מעל 10%  2_פירוט אגח תשואה מעל 10% _פירוט אגח תשואה מעל 10% _15" xfId="11384"/>
    <cellStyle name="7_Anafim_פירוט אגח תשואה מעל 10% _1" xfId="5939"/>
    <cellStyle name="7_Anafim_פירוט אגח תשואה מעל 10% _1_15" xfId="11385"/>
    <cellStyle name="7_Anafim_פירוט אגח תשואה מעל 10% _1_פירוט אגח תשואה מעל 10% " xfId="5940"/>
    <cellStyle name="7_Anafim_פירוט אגח תשואה מעל 10% _1_פירוט אגח תשואה מעל 10% _15" xfId="11386"/>
    <cellStyle name="7_Anafim_פירוט אגח תשואה מעל 10% _15" xfId="11376"/>
    <cellStyle name="7_Anafim_פירוט אגח תשואה מעל 10% _2" xfId="5941"/>
    <cellStyle name="7_Anafim_פירוט אגח תשואה מעל 10% _2_15" xfId="11387"/>
    <cellStyle name="7_Anafim_פירוט אגח תשואה מעל 10% _4.4." xfId="5942"/>
    <cellStyle name="7_Anafim_פירוט אגח תשואה מעל 10% _4.4. 2" xfId="5943"/>
    <cellStyle name="7_Anafim_פירוט אגח תשואה מעל 10% _4.4. 2_15" xfId="11389"/>
    <cellStyle name="7_Anafim_פירוט אגח תשואה מעל 10% _4.4. 2_דיווחים נוספים" xfId="5944"/>
    <cellStyle name="7_Anafim_פירוט אגח תשואה מעל 10% _4.4. 2_דיווחים נוספים_1" xfId="5945"/>
    <cellStyle name="7_Anafim_פירוט אגח תשואה מעל 10% _4.4. 2_דיווחים נוספים_1_15" xfId="11391"/>
    <cellStyle name="7_Anafim_פירוט אגח תשואה מעל 10% _4.4. 2_דיווחים נוספים_1_פירוט אגח תשואה מעל 10% " xfId="5946"/>
    <cellStyle name="7_Anafim_פירוט אגח תשואה מעל 10% _4.4. 2_דיווחים נוספים_1_פירוט אגח תשואה מעל 10% _15" xfId="11392"/>
    <cellStyle name="7_Anafim_פירוט אגח תשואה מעל 10% _4.4. 2_דיווחים נוספים_15" xfId="11390"/>
    <cellStyle name="7_Anafim_פירוט אגח תשואה מעל 10% _4.4. 2_דיווחים נוספים_פירוט אגח תשואה מעל 10% " xfId="5947"/>
    <cellStyle name="7_Anafim_פירוט אגח תשואה מעל 10% _4.4. 2_דיווחים נוספים_פירוט אגח תשואה מעל 10% _15" xfId="11393"/>
    <cellStyle name="7_Anafim_פירוט אגח תשואה מעל 10% _4.4. 2_פירוט אגח תשואה מעל 10% " xfId="5948"/>
    <cellStyle name="7_Anafim_פירוט אגח תשואה מעל 10% _4.4. 2_פירוט אגח תשואה מעל 10% _1" xfId="5949"/>
    <cellStyle name="7_Anafim_פירוט אגח תשואה מעל 10% _4.4. 2_פירוט אגח תשואה מעל 10% _1_15" xfId="11395"/>
    <cellStyle name="7_Anafim_פירוט אגח תשואה מעל 10% _4.4. 2_פירוט אגח תשואה מעל 10% _15" xfId="11394"/>
    <cellStyle name="7_Anafim_פירוט אגח תשואה מעל 10% _4.4. 2_פירוט אגח תשואה מעל 10% _פירוט אגח תשואה מעל 10% " xfId="5950"/>
    <cellStyle name="7_Anafim_פירוט אגח תשואה מעל 10% _4.4. 2_פירוט אגח תשואה מעל 10% _פירוט אגח תשואה מעל 10% _15" xfId="11396"/>
    <cellStyle name="7_Anafim_פירוט אגח תשואה מעל 10% _4.4._15" xfId="11388"/>
    <cellStyle name="7_Anafim_פירוט אגח תשואה מעל 10% _4.4._דיווחים נוספים" xfId="5951"/>
    <cellStyle name="7_Anafim_פירוט אגח תשואה מעל 10% _4.4._דיווחים נוספים_15" xfId="11397"/>
    <cellStyle name="7_Anafim_פירוט אגח תשואה מעל 10% _4.4._דיווחים נוספים_פירוט אגח תשואה מעל 10% " xfId="5952"/>
    <cellStyle name="7_Anafim_פירוט אגח תשואה מעל 10% _4.4._דיווחים נוספים_פירוט אגח תשואה מעל 10% _15" xfId="11398"/>
    <cellStyle name="7_Anafim_פירוט אגח תשואה מעל 10% _4.4._פירוט אגח תשואה מעל 10% " xfId="5953"/>
    <cellStyle name="7_Anafim_פירוט אגח תשואה מעל 10% _4.4._פירוט אגח תשואה מעל 10% _1" xfId="5954"/>
    <cellStyle name="7_Anafim_פירוט אגח תשואה מעל 10% _4.4._פירוט אגח תשואה מעל 10% _1_15" xfId="11400"/>
    <cellStyle name="7_Anafim_פירוט אגח תשואה מעל 10% _4.4._פירוט אגח תשואה מעל 10% _15" xfId="11399"/>
    <cellStyle name="7_Anafim_פירוט אגח תשואה מעל 10% _4.4._פירוט אגח תשואה מעל 10% _פירוט אגח תשואה מעל 10% " xfId="5955"/>
    <cellStyle name="7_Anafim_פירוט אגח תשואה מעל 10% _4.4._פירוט אגח תשואה מעל 10% _פירוט אגח תשואה מעל 10% _15" xfId="11401"/>
    <cellStyle name="7_Anafim_פירוט אגח תשואה מעל 10% _דיווחים נוספים" xfId="5956"/>
    <cellStyle name="7_Anafim_פירוט אגח תשואה מעל 10% _דיווחים נוספים_1" xfId="5957"/>
    <cellStyle name="7_Anafim_פירוט אגח תשואה מעל 10% _דיווחים נוספים_1_15" xfId="11403"/>
    <cellStyle name="7_Anafim_פירוט אגח תשואה מעל 10% _דיווחים נוספים_1_פירוט אגח תשואה מעל 10% " xfId="5958"/>
    <cellStyle name="7_Anafim_פירוט אגח תשואה מעל 10% _דיווחים נוספים_1_פירוט אגח תשואה מעל 10% _15" xfId="11404"/>
    <cellStyle name="7_Anafim_פירוט אגח תשואה מעל 10% _דיווחים נוספים_15" xfId="11402"/>
    <cellStyle name="7_Anafim_פירוט אגח תשואה מעל 10% _דיווחים נוספים_פירוט אגח תשואה מעל 10% " xfId="5959"/>
    <cellStyle name="7_Anafim_פירוט אגח תשואה מעל 10% _דיווחים נוספים_פירוט אגח תשואה מעל 10% _15" xfId="11405"/>
    <cellStyle name="7_Anafim_פירוט אגח תשואה מעל 10% _פירוט אגח תשואה מעל 10% " xfId="5960"/>
    <cellStyle name="7_Anafim_פירוט אגח תשואה מעל 10% _פירוט אגח תשואה מעל 10% _1" xfId="5961"/>
    <cellStyle name="7_Anafim_פירוט אגח תשואה מעל 10% _פירוט אגח תשואה מעל 10% _1_15" xfId="11407"/>
    <cellStyle name="7_Anafim_פירוט אגח תשואה מעל 10% _פירוט אגח תשואה מעל 10% _15" xfId="11406"/>
    <cellStyle name="7_Anafim_פירוט אגח תשואה מעל 10% _פירוט אגח תשואה מעל 10% _פירוט אגח תשואה מעל 10% " xfId="5962"/>
    <cellStyle name="7_Anafim_פירוט אגח תשואה מעל 10% _פירוט אגח תשואה מעל 10% _פירוט אגח תשואה מעל 10% _15" xfId="11408"/>
    <cellStyle name="7_אחזקות בעלי ענין -DATA - ערכים" xfId="14704"/>
    <cellStyle name="7_דיווחים נוספים" xfId="5963"/>
    <cellStyle name="7_דיווחים נוספים 2" xfId="5964"/>
    <cellStyle name="7_דיווחים נוספים 2_15" xfId="11410"/>
    <cellStyle name="7_דיווחים נוספים 2_דיווחים נוספים" xfId="5965"/>
    <cellStyle name="7_דיווחים נוספים 2_דיווחים נוספים_1" xfId="5966"/>
    <cellStyle name="7_דיווחים נוספים 2_דיווחים נוספים_1_15" xfId="11412"/>
    <cellStyle name="7_דיווחים נוספים 2_דיווחים נוספים_1_פירוט אגח תשואה מעל 10% " xfId="5967"/>
    <cellStyle name="7_דיווחים נוספים 2_דיווחים נוספים_1_פירוט אגח תשואה מעל 10% _15" xfId="11413"/>
    <cellStyle name="7_דיווחים נוספים 2_דיווחים נוספים_15" xfId="11411"/>
    <cellStyle name="7_דיווחים נוספים 2_דיווחים נוספים_פירוט אגח תשואה מעל 10% " xfId="5968"/>
    <cellStyle name="7_דיווחים נוספים 2_דיווחים נוספים_פירוט אגח תשואה מעל 10% _15" xfId="11414"/>
    <cellStyle name="7_דיווחים נוספים 2_פירוט אגח תשואה מעל 10% " xfId="5969"/>
    <cellStyle name="7_דיווחים נוספים 2_פירוט אגח תשואה מעל 10% _1" xfId="5970"/>
    <cellStyle name="7_דיווחים נוספים 2_פירוט אגח תשואה מעל 10% _1_15" xfId="11416"/>
    <cellStyle name="7_דיווחים נוספים 2_פירוט אגח תשואה מעל 10% _15" xfId="11415"/>
    <cellStyle name="7_דיווחים נוספים 2_פירוט אגח תשואה מעל 10% _פירוט אגח תשואה מעל 10% " xfId="5971"/>
    <cellStyle name="7_דיווחים נוספים 2_פירוט אגח תשואה מעל 10% _פירוט אגח תשואה מעל 10% _15" xfId="11417"/>
    <cellStyle name="7_דיווחים נוספים_1" xfId="5972"/>
    <cellStyle name="7_דיווחים נוספים_1 2" xfId="5973"/>
    <cellStyle name="7_דיווחים נוספים_1 2_15" xfId="11419"/>
    <cellStyle name="7_דיווחים נוספים_1 2_דיווחים נוספים" xfId="5974"/>
    <cellStyle name="7_דיווחים נוספים_1 2_דיווחים נוספים_1" xfId="5975"/>
    <cellStyle name="7_דיווחים נוספים_1 2_דיווחים נוספים_1_15" xfId="11421"/>
    <cellStyle name="7_דיווחים נוספים_1 2_דיווחים נוספים_1_פירוט אגח תשואה מעל 10% " xfId="5976"/>
    <cellStyle name="7_דיווחים נוספים_1 2_דיווחים נוספים_1_פירוט אגח תשואה מעל 10% _15" xfId="11422"/>
    <cellStyle name="7_דיווחים נוספים_1 2_דיווחים נוספים_15" xfId="11420"/>
    <cellStyle name="7_דיווחים נוספים_1 2_דיווחים נוספים_פירוט אגח תשואה מעל 10% " xfId="5977"/>
    <cellStyle name="7_דיווחים נוספים_1 2_דיווחים נוספים_פירוט אגח תשואה מעל 10% _15" xfId="11423"/>
    <cellStyle name="7_דיווחים נוספים_1 2_פירוט אגח תשואה מעל 10% " xfId="5978"/>
    <cellStyle name="7_דיווחים נוספים_1 2_פירוט אגח תשואה מעל 10% _1" xfId="5979"/>
    <cellStyle name="7_דיווחים נוספים_1 2_פירוט אגח תשואה מעל 10% _1_15" xfId="11425"/>
    <cellStyle name="7_דיווחים נוספים_1 2_פירוט אגח תשואה מעל 10% _15" xfId="11424"/>
    <cellStyle name="7_דיווחים נוספים_1 2_פירוט אגח תשואה מעל 10% _פירוט אגח תשואה מעל 10% " xfId="5980"/>
    <cellStyle name="7_דיווחים נוספים_1 2_פירוט אגח תשואה מעל 10% _פירוט אגח תשואה מעל 10% _15" xfId="11426"/>
    <cellStyle name="7_דיווחים נוספים_1_15" xfId="11418"/>
    <cellStyle name="7_דיווחים נוספים_1_4.4." xfId="5981"/>
    <cellStyle name="7_דיווחים נוספים_1_4.4. 2" xfId="5982"/>
    <cellStyle name="7_דיווחים נוספים_1_4.4. 2_15" xfId="11428"/>
    <cellStyle name="7_דיווחים נוספים_1_4.4. 2_דיווחים נוספים" xfId="5983"/>
    <cellStyle name="7_דיווחים נוספים_1_4.4. 2_דיווחים נוספים_1" xfId="5984"/>
    <cellStyle name="7_דיווחים נוספים_1_4.4. 2_דיווחים נוספים_1_15" xfId="11430"/>
    <cellStyle name="7_דיווחים נוספים_1_4.4. 2_דיווחים נוספים_1_פירוט אגח תשואה מעל 10% " xfId="5985"/>
    <cellStyle name="7_דיווחים נוספים_1_4.4. 2_דיווחים נוספים_1_פירוט אגח תשואה מעל 10% _15" xfId="11431"/>
    <cellStyle name="7_דיווחים נוספים_1_4.4. 2_דיווחים נוספים_15" xfId="11429"/>
    <cellStyle name="7_דיווחים נוספים_1_4.4. 2_דיווחים נוספים_פירוט אגח תשואה מעל 10% " xfId="5986"/>
    <cellStyle name="7_דיווחים נוספים_1_4.4. 2_דיווחים נוספים_פירוט אגח תשואה מעל 10% _15" xfId="11432"/>
    <cellStyle name="7_דיווחים נוספים_1_4.4. 2_פירוט אגח תשואה מעל 10% " xfId="5987"/>
    <cellStyle name="7_דיווחים נוספים_1_4.4. 2_פירוט אגח תשואה מעל 10% _1" xfId="5988"/>
    <cellStyle name="7_דיווחים נוספים_1_4.4. 2_פירוט אגח תשואה מעל 10% _1_15" xfId="11434"/>
    <cellStyle name="7_דיווחים נוספים_1_4.4. 2_פירוט אגח תשואה מעל 10% _15" xfId="11433"/>
    <cellStyle name="7_דיווחים נוספים_1_4.4. 2_פירוט אגח תשואה מעל 10% _פירוט אגח תשואה מעל 10% " xfId="5989"/>
    <cellStyle name="7_דיווחים נוספים_1_4.4. 2_פירוט אגח תשואה מעל 10% _פירוט אגח תשואה מעל 10% _15" xfId="11435"/>
    <cellStyle name="7_דיווחים נוספים_1_4.4._15" xfId="11427"/>
    <cellStyle name="7_דיווחים נוספים_1_4.4._דיווחים נוספים" xfId="5990"/>
    <cellStyle name="7_דיווחים נוספים_1_4.4._דיווחים נוספים_15" xfId="11436"/>
    <cellStyle name="7_דיווחים נוספים_1_4.4._דיווחים נוספים_פירוט אגח תשואה מעל 10% " xfId="5991"/>
    <cellStyle name="7_דיווחים נוספים_1_4.4._דיווחים נוספים_פירוט אגח תשואה מעל 10% _15" xfId="11437"/>
    <cellStyle name="7_דיווחים נוספים_1_4.4._פירוט אגח תשואה מעל 10% " xfId="5992"/>
    <cellStyle name="7_דיווחים נוספים_1_4.4._פירוט אגח תשואה מעל 10% _1" xfId="5993"/>
    <cellStyle name="7_דיווחים נוספים_1_4.4._פירוט אגח תשואה מעל 10% _1_15" xfId="11439"/>
    <cellStyle name="7_דיווחים נוספים_1_4.4._פירוט אגח תשואה מעל 10% _15" xfId="11438"/>
    <cellStyle name="7_דיווחים נוספים_1_4.4._פירוט אגח תשואה מעל 10% _פירוט אגח תשואה מעל 10% " xfId="5994"/>
    <cellStyle name="7_דיווחים נוספים_1_4.4._פירוט אגח תשואה מעל 10% _פירוט אגח תשואה מעל 10% _15" xfId="11440"/>
    <cellStyle name="7_דיווחים נוספים_1_דיווחים נוספים" xfId="5995"/>
    <cellStyle name="7_דיווחים נוספים_1_דיווחים נוספים 2" xfId="5996"/>
    <cellStyle name="7_דיווחים נוספים_1_דיווחים נוספים 2_15" xfId="11442"/>
    <cellStyle name="7_דיווחים נוספים_1_דיווחים נוספים 2_דיווחים נוספים" xfId="5997"/>
    <cellStyle name="7_דיווחים נוספים_1_דיווחים נוספים 2_דיווחים נוספים_1" xfId="5998"/>
    <cellStyle name="7_דיווחים נוספים_1_דיווחים נוספים 2_דיווחים נוספים_1_15" xfId="11444"/>
    <cellStyle name="7_דיווחים נוספים_1_דיווחים נוספים 2_דיווחים נוספים_1_פירוט אגח תשואה מעל 10% " xfId="5999"/>
    <cellStyle name="7_דיווחים נוספים_1_דיווחים נוספים 2_דיווחים נוספים_1_פירוט אגח תשואה מעל 10% _15" xfId="11445"/>
    <cellStyle name="7_דיווחים נוספים_1_דיווחים נוספים 2_דיווחים נוספים_15" xfId="11443"/>
    <cellStyle name="7_דיווחים נוספים_1_דיווחים נוספים 2_דיווחים נוספים_פירוט אגח תשואה מעל 10% " xfId="6000"/>
    <cellStyle name="7_דיווחים נוספים_1_דיווחים נוספים 2_דיווחים נוספים_פירוט אגח תשואה מעל 10% _15" xfId="11446"/>
    <cellStyle name="7_דיווחים נוספים_1_דיווחים נוספים 2_פירוט אגח תשואה מעל 10% " xfId="6001"/>
    <cellStyle name="7_דיווחים נוספים_1_דיווחים נוספים 2_פירוט אגח תשואה מעל 10% _1" xfId="6002"/>
    <cellStyle name="7_דיווחים נוספים_1_דיווחים נוספים 2_פירוט אגח תשואה מעל 10% _1_15" xfId="11448"/>
    <cellStyle name="7_דיווחים נוספים_1_דיווחים נוספים 2_פירוט אגח תשואה מעל 10% _15" xfId="11447"/>
    <cellStyle name="7_דיווחים נוספים_1_דיווחים נוספים 2_פירוט אגח תשואה מעל 10% _פירוט אגח תשואה מעל 10% " xfId="6003"/>
    <cellStyle name="7_דיווחים נוספים_1_דיווחים נוספים 2_פירוט אגח תשואה מעל 10% _פירוט אגח תשואה מעל 10% _15" xfId="11449"/>
    <cellStyle name="7_דיווחים נוספים_1_דיווחים נוספים_1" xfId="6004"/>
    <cellStyle name="7_דיווחים נוספים_1_דיווחים נוספים_1_15" xfId="11450"/>
    <cellStyle name="7_דיווחים נוספים_1_דיווחים נוספים_1_פירוט אגח תשואה מעל 10% " xfId="6005"/>
    <cellStyle name="7_דיווחים נוספים_1_דיווחים נוספים_1_פירוט אגח תשואה מעל 10% _15" xfId="11451"/>
    <cellStyle name="7_דיווחים נוספים_1_דיווחים נוספים_15" xfId="11441"/>
    <cellStyle name="7_דיווחים נוספים_1_דיווחים נוספים_4.4." xfId="6006"/>
    <cellStyle name="7_דיווחים נוספים_1_דיווחים נוספים_4.4. 2" xfId="6007"/>
    <cellStyle name="7_דיווחים נוספים_1_דיווחים נוספים_4.4. 2_15" xfId="11453"/>
    <cellStyle name="7_דיווחים נוספים_1_דיווחים נוספים_4.4. 2_דיווחים נוספים" xfId="6008"/>
    <cellStyle name="7_דיווחים נוספים_1_דיווחים נוספים_4.4. 2_דיווחים נוספים_1" xfId="6009"/>
    <cellStyle name="7_דיווחים נוספים_1_דיווחים נוספים_4.4. 2_דיווחים נוספים_1_15" xfId="11455"/>
    <cellStyle name="7_דיווחים נוספים_1_דיווחים נוספים_4.4. 2_דיווחים נוספים_1_פירוט אגח תשואה מעל 10% " xfId="6010"/>
    <cellStyle name="7_דיווחים נוספים_1_דיווחים נוספים_4.4. 2_דיווחים נוספים_1_פירוט אגח תשואה מעל 10% _15" xfId="11456"/>
    <cellStyle name="7_דיווחים נוספים_1_דיווחים נוספים_4.4. 2_דיווחים נוספים_15" xfId="11454"/>
    <cellStyle name="7_דיווחים נוספים_1_דיווחים נוספים_4.4. 2_דיווחים נוספים_פירוט אגח תשואה מעל 10% " xfId="6011"/>
    <cellStyle name="7_דיווחים נוספים_1_דיווחים נוספים_4.4. 2_דיווחים נוספים_פירוט אגח תשואה מעל 10% _15" xfId="11457"/>
    <cellStyle name="7_דיווחים נוספים_1_דיווחים נוספים_4.4. 2_פירוט אגח תשואה מעל 10% " xfId="6012"/>
    <cellStyle name="7_דיווחים נוספים_1_דיווחים נוספים_4.4. 2_פירוט אגח תשואה מעל 10% _1" xfId="6013"/>
    <cellStyle name="7_דיווחים נוספים_1_דיווחים נוספים_4.4. 2_פירוט אגח תשואה מעל 10% _1_15" xfId="11459"/>
    <cellStyle name="7_דיווחים נוספים_1_דיווחים נוספים_4.4. 2_פירוט אגח תשואה מעל 10% _15" xfId="11458"/>
    <cellStyle name="7_דיווחים נוספים_1_דיווחים נוספים_4.4. 2_פירוט אגח תשואה מעל 10% _פירוט אגח תשואה מעל 10% " xfId="6014"/>
    <cellStyle name="7_דיווחים נוספים_1_דיווחים נוספים_4.4. 2_פירוט אגח תשואה מעל 10% _פירוט אגח תשואה מעל 10% _15" xfId="11460"/>
    <cellStyle name="7_דיווחים נוספים_1_דיווחים נוספים_4.4._15" xfId="11452"/>
    <cellStyle name="7_דיווחים נוספים_1_דיווחים נוספים_4.4._דיווחים נוספים" xfId="6015"/>
    <cellStyle name="7_דיווחים נוספים_1_דיווחים נוספים_4.4._דיווחים נוספים_15" xfId="11461"/>
    <cellStyle name="7_דיווחים נוספים_1_דיווחים נוספים_4.4._דיווחים נוספים_פירוט אגח תשואה מעל 10% " xfId="6016"/>
    <cellStyle name="7_דיווחים נוספים_1_דיווחים נוספים_4.4._דיווחים נוספים_פירוט אגח תשואה מעל 10% _15" xfId="11462"/>
    <cellStyle name="7_דיווחים נוספים_1_דיווחים נוספים_4.4._פירוט אגח תשואה מעל 10% " xfId="6017"/>
    <cellStyle name="7_דיווחים נוספים_1_דיווחים נוספים_4.4._פירוט אגח תשואה מעל 10% _1" xfId="6018"/>
    <cellStyle name="7_דיווחים נוספים_1_דיווחים נוספים_4.4._פירוט אגח תשואה מעל 10% _1_15" xfId="11464"/>
    <cellStyle name="7_דיווחים נוספים_1_דיווחים נוספים_4.4._פירוט אגח תשואה מעל 10% _15" xfId="11463"/>
    <cellStyle name="7_דיווחים נוספים_1_דיווחים נוספים_4.4._פירוט אגח תשואה מעל 10% _פירוט אגח תשואה מעל 10% " xfId="6019"/>
    <cellStyle name="7_דיווחים נוספים_1_דיווחים נוספים_4.4._פירוט אגח תשואה מעל 10% _פירוט אגח תשואה מעל 10% _15" xfId="11465"/>
    <cellStyle name="7_דיווחים נוספים_1_דיווחים נוספים_דיווחים נוספים" xfId="6020"/>
    <cellStyle name="7_דיווחים נוספים_1_דיווחים נוספים_דיווחים נוספים_15" xfId="11466"/>
    <cellStyle name="7_דיווחים נוספים_1_דיווחים נוספים_דיווחים נוספים_פירוט אגח תשואה מעל 10% " xfId="6021"/>
    <cellStyle name="7_דיווחים נוספים_1_דיווחים נוספים_דיווחים נוספים_פירוט אגח תשואה מעל 10% _15" xfId="11467"/>
    <cellStyle name="7_דיווחים נוספים_1_דיווחים נוספים_פירוט אגח תשואה מעל 10% " xfId="6022"/>
    <cellStyle name="7_דיווחים נוספים_1_דיווחים נוספים_פירוט אגח תשואה מעל 10% _1" xfId="6023"/>
    <cellStyle name="7_דיווחים נוספים_1_דיווחים נוספים_פירוט אגח תשואה מעל 10% _1_15" xfId="11469"/>
    <cellStyle name="7_דיווחים נוספים_1_דיווחים נוספים_פירוט אגח תשואה מעל 10% _15" xfId="11468"/>
    <cellStyle name="7_דיווחים נוספים_1_דיווחים נוספים_פירוט אגח תשואה מעל 10% _פירוט אגח תשואה מעל 10% " xfId="6024"/>
    <cellStyle name="7_דיווחים נוספים_1_דיווחים נוספים_פירוט אגח תשואה מעל 10% _פירוט אגח תשואה מעל 10% _15" xfId="11470"/>
    <cellStyle name="7_דיווחים נוספים_1_פירוט אגח תשואה מעל 10% " xfId="6025"/>
    <cellStyle name="7_דיווחים נוספים_1_פירוט אגח תשואה מעל 10% _1" xfId="6026"/>
    <cellStyle name="7_דיווחים נוספים_1_פירוט אגח תשואה מעל 10% _1_15" xfId="11472"/>
    <cellStyle name="7_דיווחים נוספים_1_פירוט אגח תשואה מעל 10% _15" xfId="11471"/>
    <cellStyle name="7_דיווחים נוספים_1_פירוט אגח תשואה מעל 10% _פירוט אגח תשואה מעל 10% " xfId="6027"/>
    <cellStyle name="7_דיווחים נוספים_1_פירוט אגח תשואה מעל 10% _פירוט אגח תשואה מעל 10% _15" xfId="11473"/>
    <cellStyle name="7_דיווחים נוספים_15" xfId="11409"/>
    <cellStyle name="7_דיווחים נוספים_2" xfId="6028"/>
    <cellStyle name="7_דיווחים נוספים_2 2" xfId="6029"/>
    <cellStyle name="7_דיווחים נוספים_2 2_15" xfId="11475"/>
    <cellStyle name="7_דיווחים נוספים_2 2_דיווחים נוספים" xfId="6030"/>
    <cellStyle name="7_דיווחים נוספים_2 2_דיווחים נוספים_1" xfId="6031"/>
    <cellStyle name="7_דיווחים נוספים_2 2_דיווחים נוספים_1_15" xfId="11477"/>
    <cellStyle name="7_דיווחים נוספים_2 2_דיווחים נוספים_1_פירוט אגח תשואה מעל 10% " xfId="6032"/>
    <cellStyle name="7_דיווחים נוספים_2 2_דיווחים נוספים_1_פירוט אגח תשואה מעל 10% _15" xfId="11478"/>
    <cellStyle name="7_דיווחים נוספים_2 2_דיווחים נוספים_15" xfId="11476"/>
    <cellStyle name="7_דיווחים נוספים_2 2_דיווחים נוספים_פירוט אגח תשואה מעל 10% " xfId="6033"/>
    <cellStyle name="7_דיווחים נוספים_2 2_דיווחים נוספים_פירוט אגח תשואה מעל 10% _15" xfId="11479"/>
    <cellStyle name="7_דיווחים נוספים_2 2_פירוט אגח תשואה מעל 10% " xfId="6034"/>
    <cellStyle name="7_דיווחים נוספים_2 2_פירוט אגח תשואה מעל 10% _1" xfId="6035"/>
    <cellStyle name="7_דיווחים נוספים_2 2_פירוט אגח תשואה מעל 10% _1_15" xfId="11481"/>
    <cellStyle name="7_דיווחים נוספים_2 2_פירוט אגח תשואה מעל 10% _15" xfId="11480"/>
    <cellStyle name="7_דיווחים נוספים_2 2_פירוט אגח תשואה מעל 10% _פירוט אגח תשואה מעל 10% " xfId="6036"/>
    <cellStyle name="7_דיווחים נוספים_2 2_פירוט אגח תשואה מעל 10% _פירוט אגח תשואה מעל 10% _15" xfId="11482"/>
    <cellStyle name="7_דיווחים נוספים_2_15" xfId="11474"/>
    <cellStyle name="7_דיווחים נוספים_2_4.4." xfId="6037"/>
    <cellStyle name="7_דיווחים נוספים_2_4.4. 2" xfId="6038"/>
    <cellStyle name="7_דיווחים נוספים_2_4.4. 2_15" xfId="11484"/>
    <cellStyle name="7_דיווחים נוספים_2_4.4. 2_דיווחים נוספים" xfId="6039"/>
    <cellStyle name="7_דיווחים נוספים_2_4.4. 2_דיווחים נוספים_1" xfId="6040"/>
    <cellStyle name="7_דיווחים נוספים_2_4.4. 2_דיווחים נוספים_1_15" xfId="11486"/>
    <cellStyle name="7_דיווחים נוספים_2_4.4. 2_דיווחים נוספים_1_פירוט אגח תשואה מעל 10% " xfId="6041"/>
    <cellStyle name="7_דיווחים נוספים_2_4.4. 2_דיווחים נוספים_1_פירוט אגח תשואה מעל 10% _15" xfId="11487"/>
    <cellStyle name="7_דיווחים נוספים_2_4.4. 2_דיווחים נוספים_15" xfId="11485"/>
    <cellStyle name="7_דיווחים נוספים_2_4.4. 2_דיווחים נוספים_פירוט אגח תשואה מעל 10% " xfId="6042"/>
    <cellStyle name="7_דיווחים נוספים_2_4.4. 2_דיווחים נוספים_פירוט אגח תשואה מעל 10% _15" xfId="11488"/>
    <cellStyle name="7_דיווחים נוספים_2_4.4. 2_פירוט אגח תשואה מעל 10% " xfId="6043"/>
    <cellStyle name="7_דיווחים נוספים_2_4.4. 2_פירוט אגח תשואה מעל 10% _1" xfId="6044"/>
    <cellStyle name="7_דיווחים נוספים_2_4.4. 2_פירוט אגח תשואה מעל 10% _1_15" xfId="11490"/>
    <cellStyle name="7_דיווחים נוספים_2_4.4. 2_פירוט אגח תשואה מעל 10% _15" xfId="11489"/>
    <cellStyle name="7_דיווחים נוספים_2_4.4. 2_פירוט אגח תשואה מעל 10% _פירוט אגח תשואה מעל 10% " xfId="6045"/>
    <cellStyle name="7_דיווחים נוספים_2_4.4. 2_פירוט אגח תשואה מעל 10% _פירוט אגח תשואה מעל 10% _15" xfId="11491"/>
    <cellStyle name="7_דיווחים נוספים_2_4.4._15" xfId="11483"/>
    <cellStyle name="7_דיווחים נוספים_2_4.4._דיווחים נוספים" xfId="6046"/>
    <cellStyle name="7_דיווחים נוספים_2_4.4._דיווחים נוספים_15" xfId="11492"/>
    <cellStyle name="7_דיווחים נוספים_2_4.4._דיווחים נוספים_פירוט אגח תשואה מעל 10% " xfId="6047"/>
    <cellStyle name="7_דיווחים נוספים_2_4.4._דיווחים נוספים_פירוט אגח תשואה מעל 10% _15" xfId="11493"/>
    <cellStyle name="7_דיווחים נוספים_2_4.4._פירוט אגח תשואה מעל 10% " xfId="6048"/>
    <cellStyle name="7_דיווחים נוספים_2_4.4._פירוט אגח תשואה מעל 10% _1" xfId="6049"/>
    <cellStyle name="7_דיווחים נוספים_2_4.4._פירוט אגח תשואה מעל 10% _1_15" xfId="11495"/>
    <cellStyle name="7_דיווחים נוספים_2_4.4._פירוט אגח תשואה מעל 10% _15" xfId="11494"/>
    <cellStyle name="7_דיווחים נוספים_2_4.4._פירוט אגח תשואה מעל 10% _פירוט אגח תשואה מעל 10% " xfId="6050"/>
    <cellStyle name="7_דיווחים נוספים_2_4.4._פירוט אגח תשואה מעל 10% _פירוט אגח תשואה מעל 10% _15" xfId="11496"/>
    <cellStyle name="7_דיווחים נוספים_2_דיווחים נוספים" xfId="6051"/>
    <cellStyle name="7_דיווחים נוספים_2_דיווחים נוספים_15" xfId="11497"/>
    <cellStyle name="7_דיווחים נוספים_2_דיווחים נוספים_פירוט אגח תשואה מעל 10% " xfId="6052"/>
    <cellStyle name="7_דיווחים נוספים_2_דיווחים נוספים_פירוט אגח תשואה מעל 10% _15" xfId="11498"/>
    <cellStyle name="7_דיווחים נוספים_2_פירוט אגח תשואה מעל 10% " xfId="6053"/>
    <cellStyle name="7_דיווחים נוספים_2_פירוט אגח תשואה מעל 10% _1" xfId="6054"/>
    <cellStyle name="7_דיווחים נוספים_2_פירוט אגח תשואה מעל 10% _1_15" xfId="11500"/>
    <cellStyle name="7_דיווחים נוספים_2_פירוט אגח תשואה מעל 10% _15" xfId="11499"/>
    <cellStyle name="7_דיווחים נוספים_2_פירוט אגח תשואה מעל 10% _פירוט אגח תשואה מעל 10% " xfId="6055"/>
    <cellStyle name="7_דיווחים נוספים_2_פירוט אגח תשואה מעל 10% _פירוט אגח תשואה מעל 10% _15" xfId="11501"/>
    <cellStyle name="7_דיווחים נוספים_3" xfId="6056"/>
    <cellStyle name="7_דיווחים נוספים_3_15" xfId="11502"/>
    <cellStyle name="7_דיווחים נוספים_3_פירוט אגח תשואה מעל 10% " xfId="6057"/>
    <cellStyle name="7_דיווחים נוספים_3_פירוט אגח תשואה מעל 10% _15" xfId="11503"/>
    <cellStyle name="7_דיווחים נוספים_4.4." xfId="6058"/>
    <cellStyle name="7_דיווחים נוספים_4.4. 2" xfId="6059"/>
    <cellStyle name="7_דיווחים נוספים_4.4. 2_15" xfId="11505"/>
    <cellStyle name="7_דיווחים נוספים_4.4. 2_דיווחים נוספים" xfId="6060"/>
    <cellStyle name="7_דיווחים נוספים_4.4. 2_דיווחים נוספים_1" xfId="6061"/>
    <cellStyle name="7_דיווחים נוספים_4.4. 2_דיווחים נוספים_1_15" xfId="11507"/>
    <cellStyle name="7_דיווחים נוספים_4.4. 2_דיווחים נוספים_1_פירוט אגח תשואה מעל 10% " xfId="6062"/>
    <cellStyle name="7_דיווחים נוספים_4.4. 2_דיווחים נוספים_1_פירוט אגח תשואה מעל 10% _15" xfId="11508"/>
    <cellStyle name="7_דיווחים נוספים_4.4. 2_דיווחים נוספים_15" xfId="11506"/>
    <cellStyle name="7_דיווחים נוספים_4.4. 2_דיווחים נוספים_פירוט אגח תשואה מעל 10% " xfId="6063"/>
    <cellStyle name="7_דיווחים נוספים_4.4. 2_דיווחים נוספים_פירוט אגח תשואה מעל 10% _15" xfId="11509"/>
    <cellStyle name="7_דיווחים נוספים_4.4. 2_פירוט אגח תשואה מעל 10% " xfId="6064"/>
    <cellStyle name="7_דיווחים נוספים_4.4. 2_פירוט אגח תשואה מעל 10% _1" xfId="6065"/>
    <cellStyle name="7_דיווחים נוספים_4.4. 2_פירוט אגח תשואה מעל 10% _1_15" xfId="11511"/>
    <cellStyle name="7_דיווחים נוספים_4.4. 2_פירוט אגח תשואה מעל 10% _15" xfId="11510"/>
    <cellStyle name="7_דיווחים נוספים_4.4. 2_פירוט אגח תשואה מעל 10% _פירוט אגח תשואה מעל 10% " xfId="6066"/>
    <cellStyle name="7_דיווחים נוספים_4.4. 2_פירוט אגח תשואה מעל 10% _פירוט אגח תשואה מעל 10% _15" xfId="11512"/>
    <cellStyle name="7_דיווחים נוספים_4.4._15" xfId="11504"/>
    <cellStyle name="7_דיווחים נוספים_4.4._דיווחים נוספים" xfId="6067"/>
    <cellStyle name="7_דיווחים נוספים_4.4._דיווחים נוספים_15" xfId="11513"/>
    <cellStyle name="7_דיווחים נוספים_4.4._דיווחים נוספים_פירוט אגח תשואה מעל 10% " xfId="6068"/>
    <cellStyle name="7_דיווחים נוספים_4.4._דיווחים נוספים_פירוט אגח תשואה מעל 10% _15" xfId="11514"/>
    <cellStyle name="7_דיווחים נוספים_4.4._פירוט אגח תשואה מעל 10% " xfId="6069"/>
    <cellStyle name="7_דיווחים נוספים_4.4._פירוט אגח תשואה מעל 10% _1" xfId="6070"/>
    <cellStyle name="7_דיווחים נוספים_4.4._פירוט אגח תשואה מעל 10% _1_15" xfId="11516"/>
    <cellStyle name="7_דיווחים נוספים_4.4._פירוט אגח תשואה מעל 10% _15" xfId="11515"/>
    <cellStyle name="7_דיווחים נוספים_4.4._פירוט אגח תשואה מעל 10% _פירוט אגח תשואה מעל 10% " xfId="6071"/>
    <cellStyle name="7_דיווחים נוספים_4.4._פירוט אגח תשואה מעל 10% _פירוט אגח תשואה מעל 10% _15" xfId="11517"/>
    <cellStyle name="7_דיווחים נוספים_דיווחים נוספים" xfId="6072"/>
    <cellStyle name="7_דיווחים נוספים_דיווחים נוספים 2" xfId="6073"/>
    <cellStyle name="7_דיווחים נוספים_דיווחים נוספים 2_15" xfId="11519"/>
    <cellStyle name="7_דיווחים נוספים_דיווחים נוספים 2_דיווחים נוספים" xfId="6074"/>
    <cellStyle name="7_דיווחים נוספים_דיווחים נוספים 2_דיווחים נוספים_1" xfId="6075"/>
    <cellStyle name="7_דיווחים נוספים_דיווחים נוספים 2_דיווחים נוספים_1_15" xfId="11521"/>
    <cellStyle name="7_דיווחים נוספים_דיווחים נוספים 2_דיווחים נוספים_1_פירוט אגח תשואה מעל 10% " xfId="6076"/>
    <cellStyle name="7_דיווחים נוספים_דיווחים נוספים 2_דיווחים נוספים_1_פירוט אגח תשואה מעל 10% _15" xfId="11522"/>
    <cellStyle name="7_דיווחים נוספים_דיווחים נוספים 2_דיווחים נוספים_15" xfId="11520"/>
    <cellStyle name="7_דיווחים נוספים_דיווחים נוספים 2_דיווחים נוספים_פירוט אגח תשואה מעל 10% " xfId="6077"/>
    <cellStyle name="7_דיווחים נוספים_דיווחים נוספים 2_דיווחים נוספים_פירוט אגח תשואה מעל 10% _15" xfId="11523"/>
    <cellStyle name="7_דיווחים נוספים_דיווחים נוספים 2_פירוט אגח תשואה מעל 10% " xfId="6078"/>
    <cellStyle name="7_דיווחים נוספים_דיווחים נוספים 2_פירוט אגח תשואה מעל 10% _1" xfId="6079"/>
    <cellStyle name="7_דיווחים נוספים_דיווחים נוספים 2_פירוט אגח תשואה מעל 10% _1_15" xfId="11525"/>
    <cellStyle name="7_דיווחים נוספים_דיווחים נוספים 2_פירוט אגח תשואה מעל 10% _15" xfId="11524"/>
    <cellStyle name="7_דיווחים נוספים_דיווחים נוספים 2_פירוט אגח תשואה מעל 10% _פירוט אגח תשואה מעל 10% " xfId="6080"/>
    <cellStyle name="7_דיווחים נוספים_דיווחים נוספים 2_פירוט אגח תשואה מעל 10% _פירוט אגח תשואה מעל 10% _15" xfId="11526"/>
    <cellStyle name="7_דיווחים נוספים_דיווחים נוספים_1" xfId="6081"/>
    <cellStyle name="7_דיווחים נוספים_דיווחים נוספים_1_15" xfId="11527"/>
    <cellStyle name="7_דיווחים נוספים_דיווחים נוספים_1_פירוט אגח תשואה מעל 10% " xfId="6082"/>
    <cellStyle name="7_דיווחים נוספים_דיווחים נוספים_1_פירוט אגח תשואה מעל 10% _15" xfId="11528"/>
    <cellStyle name="7_דיווחים נוספים_דיווחים נוספים_15" xfId="11518"/>
    <cellStyle name="7_דיווחים נוספים_דיווחים נוספים_4.4." xfId="6083"/>
    <cellStyle name="7_דיווחים נוספים_דיווחים נוספים_4.4. 2" xfId="6084"/>
    <cellStyle name="7_דיווחים נוספים_דיווחים נוספים_4.4. 2_15" xfId="11530"/>
    <cellStyle name="7_דיווחים נוספים_דיווחים נוספים_4.4. 2_דיווחים נוספים" xfId="6085"/>
    <cellStyle name="7_דיווחים נוספים_דיווחים נוספים_4.4. 2_דיווחים נוספים_1" xfId="6086"/>
    <cellStyle name="7_דיווחים נוספים_דיווחים נוספים_4.4. 2_דיווחים נוספים_1_15" xfId="11532"/>
    <cellStyle name="7_דיווחים נוספים_דיווחים נוספים_4.4. 2_דיווחים נוספים_1_פירוט אגח תשואה מעל 10% " xfId="6087"/>
    <cellStyle name="7_דיווחים נוספים_דיווחים נוספים_4.4. 2_דיווחים נוספים_1_פירוט אגח תשואה מעל 10% _15" xfId="11533"/>
    <cellStyle name="7_דיווחים נוספים_דיווחים נוספים_4.4. 2_דיווחים נוספים_15" xfId="11531"/>
    <cellStyle name="7_דיווחים נוספים_דיווחים נוספים_4.4. 2_דיווחים נוספים_פירוט אגח תשואה מעל 10% " xfId="6088"/>
    <cellStyle name="7_דיווחים נוספים_דיווחים נוספים_4.4. 2_דיווחים נוספים_פירוט אגח תשואה מעל 10% _15" xfId="11534"/>
    <cellStyle name="7_דיווחים נוספים_דיווחים נוספים_4.4. 2_פירוט אגח תשואה מעל 10% " xfId="6089"/>
    <cellStyle name="7_דיווחים נוספים_דיווחים נוספים_4.4. 2_פירוט אגח תשואה מעל 10% _1" xfId="6090"/>
    <cellStyle name="7_דיווחים נוספים_דיווחים נוספים_4.4. 2_פירוט אגח תשואה מעל 10% _1_15" xfId="11536"/>
    <cellStyle name="7_דיווחים נוספים_דיווחים נוספים_4.4. 2_פירוט אגח תשואה מעל 10% _15" xfId="11535"/>
    <cellStyle name="7_דיווחים נוספים_דיווחים נוספים_4.4. 2_פירוט אגח תשואה מעל 10% _פירוט אגח תשואה מעל 10% " xfId="6091"/>
    <cellStyle name="7_דיווחים נוספים_דיווחים נוספים_4.4. 2_פירוט אגח תשואה מעל 10% _פירוט אגח תשואה מעל 10% _15" xfId="11537"/>
    <cellStyle name="7_דיווחים נוספים_דיווחים נוספים_4.4._15" xfId="11529"/>
    <cellStyle name="7_דיווחים נוספים_דיווחים נוספים_4.4._דיווחים נוספים" xfId="6092"/>
    <cellStyle name="7_דיווחים נוספים_דיווחים נוספים_4.4._דיווחים נוספים_15" xfId="11538"/>
    <cellStyle name="7_דיווחים נוספים_דיווחים נוספים_4.4._דיווחים נוספים_פירוט אגח תשואה מעל 10% " xfId="6093"/>
    <cellStyle name="7_דיווחים נוספים_דיווחים נוספים_4.4._דיווחים נוספים_פירוט אגח תשואה מעל 10% _15" xfId="11539"/>
    <cellStyle name="7_דיווחים נוספים_דיווחים נוספים_4.4._פירוט אגח תשואה מעל 10% " xfId="6094"/>
    <cellStyle name="7_דיווחים נוספים_דיווחים נוספים_4.4._פירוט אגח תשואה מעל 10% _1" xfId="6095"/>
    <cellStyle name="7_דיווחים נוספים_דיווחים נוספים_4.4._פירוט אגח תשואה מעל 10% _1_15" xfId="11541"/>
    <cellStyle name="7_דיווחים נוספים_דיווחים נוספים_4.4._פירוט אגח תשואה מעל 10% _15" xfId="11540"/>
    <cellStyle name="7_דיווחים נוספים_דיווחים נוספים_4.4._פירוט אגח תשואה מעל 10% _פירוט אגח תשואה מעל 10% " xfId="6096"/>
    <cellStyle name="7_דיווחים נוספים_דיווחים נוספים_4.4._פירוט אגח תשואה מעל 10% _פירוט אגח תשואה מעל 10% _15" xfId="11542"/>
    <cellStyle name="7_דיווחים נוספים_דיווחים נוספים_דיווחים נוספים" xfId="6097"/>
    <cellStyle name="7_דיווחים נוספים_דיווחים נוספים_דיווחים נוספים_15" xfId="11543"/>
    <cellStyle name="7_דיווחים נוספים_דיווחים נוספים_דיווחים נוספים_פירוט אגח תשואה מעל 10% " xfId="6098"/>
    <cellStyle name="7_דיווחים נוספים_דיווחים נוספים_דיווחים נוספים_פירוט אגח תשואה מעל 10% _15" xfId="11544"/>
    <cellStyle name="7_דיווחים נוספים_דיווחים נוספים_פירוט אגח תשואה מעל 10% " xfId="6099"/>
    <cellStyle name="7_דיווחים נוספים_דיווחים נוספים_פירוט אגח תשואה מעל 10% _1" xfId="6100"/>
    <cellStyle name="7_דיווחים נוספים_דיווחים נוספים_פירוט אגח תשואה מעל 10% _1_15" xfId="11546"/>
    <cellStyle name="7_דיווחים נוספים_דיווחים נוספים_פירוט אגח תשואה מעל 10% _15" xfId="11545"/>
    <cellStyle name="7_דיווחים נוספים_דיווחים נוספים_פירוט אגח תשואה מעל 10% _פירוט אגח תשואה מעל 10% " xfId="6101"/>
    <cellStyle name="7_דיווחים נוספים_דיווחים נוספים_פירוט אגח תשואה מעל 10% _פירוט אגח תשואה מעל 10% _15" xfId="11547"/>
    <cellStyle name="7_דיווחים נוספים_פירוט אגח תשואה מעל 10% " xfId="6102"/>
    <cellStyle name="7_דיווחים נוספים_פירוט אגח תשואה מעל 10% _1" xfId="6103"/>
    <cellStyle name="7_דיווחים נוספים_פירוט אגח תשואה מעל 10% _1_15" xfId="11549"/>
    <cellStyle name="7_דיווחים נוספים_פירוט אגח תשואה מעל 10% _15" xfId="11548"/>
    <cellStyle name="7_דיווחים נוספים_פירוט אגח תשואה מעל 10% _פירוט אגח תשואה מעל 10% " xfId="6104"/>
    <cellStyle name="7_דיווחים נוספים_פירוט אגח תשואה מעל 10% _פירוט אגח תשואה מעל 10% _15" xfId="11550"/>
    <cellStyle name="7_הערות" xfId="6105"/>
    <cellStyle name="7_הערות 2" xfId="6106"/>
    <cellStyle name="7_הערות 2_15" xfId="11552"/>
    <cellStyle name="7_הערות 2_דיווחים נוספים" xfId="6107"/>
    <cellStyle name="7_הערות 2_דיווחים נוספים_1" xfId="6108"/>
    <cellStyle name="7_הערות 2_דיווחים נוספים_1_15" xfId="11554"/>
    <cellStyle name="7_הערות 2_דיווחים נוספים_1_פירוט אגח תשואה מעל 10% " xfId="6109"/>
    <cellStyle name="7_הערות 2_דיווחים נוספים_1_פירוט אגח תשואה מעל 10% _15" xfId="11555"/>
    <cellStyle name="7_הערות 2_דיווחים נוספים_15" xfId="11553"/>
    <cellStyle name="7_הערות 2_דיווחים נוספים_פירוט אגח תשואה מעל 10% " xfId="6110"/>
    <cellStyle name="7_הערות 2_דיווחים נוספים_פירוט אגח תשואה מעל 10% _15" xfId="11556"/>
    <cellStyle name="7_הערות 2_פירוט אגח תשואה מעל 10% " xfId="6111"/>
    <cellStyle name="7_הערות 2_פירוט אגח תשואה מעל 10% _1" xfId="6112"/>
    <cellStyle name="7_הערות 2_פירוט אגח תשואה מעל 10% _1_15" xfId="11558"/>
    <cellStyle name="7_הערות 2_פירוט אגח תשואה מעל 10% _15" xfId="11557"/>
    <cellStyle name="7_הערות 2_פירוט אגח תשואה מעל 10% _פירוט אגח תשואה מעל 10% " xfId="6113"/>
    <cellStyle name="7_הערות 2_פירוט אגח תשואה מעל 10% _פירוט אגח תשואה מעל 10% _15" xfId="11559"/>
    <cellStyle name="7_הערות_15" xfId="11551"/>
    <cellStyle name="7_הערות_4.4." xfId="6114"/>
    <cellStyle name="7_הערות_4.4. 2" xfId="6115"/>
    <cellStyle name="7_הערות_4.4. 2_15" xfId="11561"/>
    <cellStyle name="7_הערות_4.4. 2_דיווחים נוספים" xfId="6116"/>
    <cellStyle name="7_הערות_4.4. 2_דיווחים נוספים_1" xfId="6117"/>
    <cellStyle name="7_הערות_4.4. 2_דיווחים נוספים_1_15" xfId="11563"/>
    <cellStyle name="7_הערות_4.4. 2_דיווחים נוספים_1_פירוט אגח תשואה מעל 10% " xfId="6118"/>
    <cellStyle name="7_הערות_4.4. 2_דיווחים נוספים_1_פירוט אגח תשואה מעל 10% _15" xfId="11564"/>
    <cellStyle name="7_הערות_4.4. 2_דיווחים נוספים_15" xfId="11562"/>
    <cellStyle name="7_הערות_4.4. 2_דיווחים נוספים_פירוט אגח תשואה מעל 10% " xfId="6119"/>
    <cellStyle name="7_הערות_4.4. 2_דיווחים נוספים_פירוט אגח תשואה מעל 10% _15" xfId="11565"/>
    <cellStyle name="7_הערות_4.4. 2_פירוט אגח תשואה מעל 10% " xfId="6120"/>
    <cellStyle name="7_הערות_4.4. 2_פירוט אגח תשואה מעל 10% _1" xfId="6121"/>
    <cellStyle name="7_הערות_4.4. 2_פירוט אגח תשואה מעל 10% _1_15" xfId="11567"/>
    <cellStyle name="7_הערות_4.4. 2_פירוט אגח תשואה מעל 10% _15" xfId="11566"/>
    <cellStyle name="7_הערות_4.4. 2_פירוט אגח תשואה מעל 10% _פירוט אגח תשואה מעל 10% " xfId="6122"/>
    <cellStyle name="7_הערות_4.4. 2_פירוט אגח תשואה מעל 10% _פירוט אגח תשואה מעל 10% _15" xfId="11568"/>
    <cellStyle name="7_הערות_4.4._15" xfId="11560"/>
    <cellStyle name="7_הערות_4.4._דיווחים נוספים" xfId="6123"/>
    <cellStyle name="7_הערות_4.4._דיווחים נוספים_15" xfId="11569"/>
    <cellStyle name="7_הערות_4.4._דיווחים נוספים_פירוט אגח תשואה מעל 10% " xfId="6124"/>
    <cellStyle name="7_הערות_4.4._דיווחים נוספים_פירוט אגח תשואה מעל 10% _15" xfId="11570"/>
    <cellStyle name="7_הערות_4.4._פירוט אגח תשואה מעל 10% " xfId="6125"/>
    <cellStyle name="7_הערות_4.4._פירוט אגח תשואה מעל 10% _1" xfId="6126"/>
    <cellStyle name="7_הערות_4.4._פירוט אגח תשואה מעל 10% _1_15" xfId="11572"/>
    <cellStyle name="7_הערות_4.4._פירוט אגח תשואה מעל 10% _15" xfId="11571"/>
    <cellStyle name="7_הערות_4.4._פירוט אגח תשואה מעל 10% _פירוט אגח תשואה מעל 10% " xfId="6127"/>
    <cellStyle name="7_הערות_4.4._פירוט אגח תשואה מעל 10% _פירוט אגח תשואה מעל 10% _15" xfId="11573"/>
    <cellStyle name="7_הערות_דיווחים נוספים" xfId="6128"/>
    <cellStyle name="7_הערות_דיווחים נוספים_1" xfId="6129"/>
    <cellStyle name="7_הערות_דיווחים נוספים_1_15" xfId="11575"/>
    <cellStyle name="7_הערות_דיווחים נוספים_1_פירוט אגח תשואה מעל 10% " xfId="6130"/>
    <cellStyle name="7_הערות_דיווחים נוספים_1_פירוט אגח תשואה מעל 10% _15" xfId="11576"/>
    <cellStyle name="7_הערות_דיווחים נוספים_15" xfId="11574"/>
    <cellStyle name="7_הערות_דיווחים נוספים_פירוט אגח תשואה מעל 10% " xfId="6131"/>
    <cellStyle name="7_הערות_דיווחים נוספים_פירוט אגח תשואה מעל 10% _15" xfId="11577"/>
    <cellStyle name="7_הערות_פירוט אגח תשואה מעל 10% " xfId="6132"/>
    <cellStyle name="7_הערות_פירוט אגח תשואה מעל 10% _1" xfId="6133"/>
    <cellStyle name="7_הערות_פירוט אגח תשואה מעל 10% _1_15" xfId="11579"/>
    <cellStyle name="7_הערות_פירוט אגח תשואה מעל 10% _15" xfId="11578"/>
    <cellStyle name="7_הערות_פירוט אגח תשואה מעל 10% _פירוט אגח תשואה מעל 10% " xfId="6134"/>
    <cellStyle name="7_הערות_פירוט אגח תשואה מעל 10% _פירוט אגח תשואה מעל 10% _15" xfId="11580"/>
    <cellStyle name="7_יתרת מסגרות אשראי לניצול " xfId="6135"/>
    <cellStyle name="7_יתרת מסגרות אשראי לניצול  2" xfId="6136"/>
    <cellStyle name="7_יתרת מסגרות אשראי לניצול  2_15" xfId="11582"/>
    <cellStyle name="7_יתרת מסגרות אשראי לניצול  2_דיווחים נוספים" xfId="6137"/>
    <cellStyle name="7_יתרת מסגרות אשראי לניצול  2_דיווחים נוספים_1" xfId="6138"/>
    <cellStyle name="7_יתרת מסגרות אשראי לניצול  2_דיווחים נוספים_1_15" xfId="11584"/>
    <cellStyle name="7_יתרת מסגרות אשראי לניצול  2_דיווחים נוספים_1_פירוט אגח תשואה מעל 10% " xfId="6139"/>
    <cellStyle name="7_יתרת מסגרות אשראי לניצול  2_דיווחים נוספים_1_פירוט אגח תשואה מעל 10% _15" xfId="11585"/>
    <cellStyle name="7_יתרת מסגרות אשראי לניצול  2_דיווחים נוספים_15" xfId="11583"/>
    <cellStyle name="7_יתרת מסגרות אשראי לניצול  2_דיווחים נוספים_פירוט אגח תשואה מעל 10% " xfId="6140"/>
    <cellStyle name="7_יתרת מסגרות אשראי לניצול  2_דיווחים נוספים_פירוט אגח תשואה מעל 10% _15" xfId="11586"/>
    <cellStyle name="7_יתרת מסגרות אשראי לניצול  2_פירוט אגח תשואה מעל 10% " xfId="6141"/>
    <cellStyle name="7_יתרת מסגרות אשראי לניצול  2_פירוט אגח תשואה מעל 10% _1" xfId="6142"/>
    <cellStyle name="7_יתרת מסגרות אשראי לניצול  2_פירוט אגח תשואה מעל 10% _1_15" xfId="11588"/>
    <cellStyle name="7_יתרת מסגרות אשראי לניצול  2_פירוט אגח תשואה מעל 10% _15" xfId="11587"/>
    <cellStyle name="7_יתרת מסגרות אשראי לניצול  2_פירוט אגח תשואה מעל 10% _פירוט אגח תשואה מעל 10% " xfId="6143"/>
    <cellStyle name="7_יתרת מסגרות אשראי לניצול  2_פירוט אגח תשואה מעל 10% _פירוט אגח תשואה מעל 10% _15" xfId="11589"/>
    <cellStyle name="7_יתרת מסגרות אשראי לניצול _15" xfId="11581"/>
    <cellStyle name="7_יתרת מסגרות אשראי לניצול _4.4." xfId="6144"/>
    <cellStyle name="7_יתרת מסגרות אשראי לניצול _4.4. 2" xfId="6145"/>
    <cellStyle name="7_יתרת מסגרות אשראי לניצול _4.4. 2_15" xfId="11591"/>
    <cellStyle name="7_יתרת מסגרות אשראי לניצול _4.4. 2_דיווחים נוספים" xfId="6146"/>
    <cellStyle name="7_יתרת מסגרות אשראי לניצול _4.4. 2_דיווחים נוספים_1" xfId="6147"/>
    <cellStyle name="7_יתרת מסגרות אשראי לניצול _4.4. 2_דיווחים נוספים_1_15" xfId="11593"/>
    <cellStyle name="7_יתרת מסגרות אשראי לניצול _4.4. 2_דיווחים נוספים_1_פירוט אגח תשואה מעל 10% " xfId="6148"/>
    <cellStyle name="7_יתרת מסגרות אשראי לניצול _4.4. 2_דיווחים נוספים_1_פירוט אגח תשואה מעל 10% _15" xfId="11594"/>
    <cellStyle name="7_יתרת מסגרות אשראי לניצול _4.4. 2_דיווחים נוספים_15" xfId="11592"/>
    <cellStyle name="7_יתרת מסגרות אשראי לניצול _4.4. 2_דיווחים נוספים_פירוט אגח תשואה מעל 10% " xfId="6149"/>
    <cellStyle name="7_יתרת מסגרות אשראי לניצול _4.4. 2_דיווחים נוספים_פירוט אגח תשואה מעל 10% _15" xfId="11595"/>
    <cellStyle name="7_יתרת מסגרות אשראי לניצול _4.4. 2_פירוט אגח תשואה מעל 10% " xfId="6150"/>
    <cellStyle name="7_יתרת מסגרות אשראי לניצול _4.4. 2_פירוט אגח תשואה מעל 10% _1" xfId="6151"/>
    <cellStyle name="7_יתרת מסגרות אשראי לניצול _4.4. 2_פירוט אגח תשואה מעל 10% _1_15" xfId="11597"/>
    <cellStyle name="7_יתרת מסגרות אשראי לניצול _4.4. 2_פירוט אגח תשואה מעל 10% _15" xfId="11596"/>
    <cellStyle name="7_יתרת מסגרות אשראי לניצול _4.4. 2_פירוט אגח תשואה מעל 10% _פירוט אגח תשואה מעל 10% " xfId="6152"/>
    <cellStyle name="7_יתרת מסגרות אשראי לניצול _4.4. 2_פירוט אגח תשואה מעל 10% _פירוט אגח תשואה מעל 10% _15" xfId="11598"/>
    <cellStyle name="7_יתרת מסגרות אשראי לניצול _4.4._15" xfId="11590"/>
    <cellStyle name="7_יתרת מסגרות אשראי לניצול _4.4._דיווחים נוספים" xfId="6153"/>
    <cellStyle name="7_יתרת מסגרות אשראי לניצול _4.4._דיווחים נוספים_15" xfId="11599"/>
    <cellStyle name="7_יתרת מסגרות אשראי לניצול _4.4._דיווחים נוספים_פירוט אגח תשואה מעל 10% " xfId="6154"/>
    <cellStyle name="7_יתרת מסגרות אשראי לניצול _4.4._דיווחים נוספים_פירוט אגח תשואה מעל 10% _15" xfId="11600"/>
    <cellStyle name="7_יתרת מסגרות אשראי לניצול _4.4._פירוט אגח תשואה מעל 10% " xfId="6155"/>
    <cellStyle name="7_יתרת מסגרות אשראי לניצול _4.4._פירוט אגח תשואה מעל 10% _1" xfId="6156"/>
    <cellStyle name="7_יתרת מסגרות אשראי לניצול _4.4._פירוט אגח תשואה מעל 10% _1_15" xfId="11602"/>
    <cellStyle name="7_יתרת מסגרות אשראי לניצול _4.4._פירוט אגח תשואה מעל 10% _15" xfId="11601"/>
    <cellStyle name="7_יתרת מסגרות אשראי לניצול _4.4._פירוט אגח תשואה מעל 10% _פירוט אגח תשואה מעל 10% " xfId="6157"/>
    <cellStyle name="7_יתרת מסגרות אשראי לניצול _4.4._פירוט אגח תשואה מעל 10% _פירוט אגח תשואה מעל 10% _15" xfId="11603"/>
    <cellStyle name="7_יתרת מסגרות אשראי לניצול _דיווחים נוספים" xfId="6158"/>
    <cellStyle name="7_יתרת מסגרות אשראי לניצול _דיווחים נוספים_1" xfId="6159"/>
    <cellStyle name="7_יתרת מסגרות אשראי לניצול _דיווחים נוספים_1_15" xfId="11605"/>
    <cellStyle name="7_יתרת מסגרות אשראי לניצול _דיווחים נוספים_1_פירוט אגח תשואה מעל 10% " xfId="6160"/>
    <cellStyle name="7_יתרת מסגרות אשראי לניצול _דיווחים נוספים_1_פירוט אגח תשואה מעל 10% _15" xfId="11606"/>
    <cellStyle name="7_יתרת מסגרות אשראי לניצול _דיווחים נוספים_15" xfId="11604"/>
    <cellStyle name="7_יתרת מסגרות אשראי לניצול _דיווחים נוספים_פירוט אגח תשואה מעל 10% " xfId="6161"/>
    <cellStyle name="7_יתרת מסגרות אשראי לניצול _דיווחים נוספים_פירוט אגח תשואה מעל 10% _15" xfId="11607"/>
    <cellStyle name="7_יתרת מסגרות אשראי לניצול _פירוט אגח תשואה מעל 10% " xfId="6162"/>
    <cellStyle name="7_יתרת מסגרות אשראי לניצול _פירוט אגח תשואה מעל 10% _1" xfId="6163"/>
    <cellStyle name="7_יתרת מסגרות אשראי לניצול _פירוט אגח תשואה מעל 10% _1_15" xfId="11609"/>
    <cellStyle name="7_יתרת מסגרות אשראי לניצול _פירוט אגח תשואה מעל 10% _15" xfId="11608"/>
    <cellStyle name="7_יתרת מסגרות אשראי לניצול _פירוט אגח תשואה מעל 10% _פירוט אגח תשואה מעל 10% " xfId="6164"/>
    <cellStyle name="7_יתרת מסגרות אשראי לניצול _פירוט אגח תשואה מעל 10% _פירוט אגח תשואה מעל 10% _15" xfId="11610"/>
    <cellStyle name="7_משקל בתא100" xfId="6165"/>
    <cellStyle name="7_משקל בתא100 2" xfId="6166"/>
    <cellStyle name="7_משקל בתא100 2 2" xfId="6167"/>
    <cellStyle name="7_משקל בתא100 2 2_15" xfId="11613"/>
    <cellStyle name="7_משקל בתא100 2 2_דיווחים נוספים" xfId="6168"/>
    <cellStyle name="7_משקל בתא100 2 2_דיווחים נוספים_1" xfId="6169"/>
    <cellStyle name="7_משקל בתא100 2 2_דיווחים נוספים_1_15" xfId="11615"/>
    <cellStyle name="7_משקל בתא100 2 2_דיווחים נוספים_1_פירוט אגח תשואה מעל 10% " xfId="6170"/>
    <cellStyle name="7_משקל בתא100 2 2_דיווחים נוספים_1_פירוט אגח תשואה מעל 10% _15" xfId="11616"/>
    <cellStyle name="7_משקל בתא100 2 2_דיווחים נוספים_15" xfId="11614"/>
    <cellStyle name="7_משקל בתא100 2 2_דיווחים נוספים_פירוט אגח תשואה מעל 10% " xfId="6171"/>
    <cellStyle name="7_משקל בתא100 2 2_דיווחים נוספים_פירוט אגח תשואה מעל 10% _15" xfId="11617"/>
    <cellStyle name="7_משקל בתא100 2 2_פירוט אגח תשואה מעל 10% " xfId="6172"/>
    <cellStyle name="7_משקל בתא100 2 2_פירוט אגח תשואה מעל 10% _1" xfId="6173"/>
    <cellStyle name="7_משקל בתא100 2 2_פירוט אגח תשואה מעל 10% _1_15" xfId="11619"/>
    <cellStyle name="7_משקל בתא100 2 2_פירוט אגח תשואה מעל 10% _15" xfId="11618"/>
    <cellStyle name="7_משקל בתא100 2 2_פירוט אגח תשואה מעל 10% _פירוט אגח תשואה מעל 10% " xfId="6174"/>
    <cellStyle name="7_משקל בתא100 2 2_פירוט אגח תשואה מעל 10% _פירוט אגח תשואה מעל 10% _15" xfId="11620"/>
    <cellStyle name="7_משקל בתא100 2_15" xfId="11612"/>
    <cellStyle name="7_משקל בתא100 2_4.4." xfId="6175"/>
    <cellStyle name="7_משקל בתא100 2_4.4. 2" xfId="6176"/>
    <cellStyle name="7_משקל בתא100 2_4.4. 2_15" xfId="11622"/>
    <cellStyle name="7_משקל בתא100 2_4.4. 2_דיווחים נוספים" xfId="6177"/>
    <cellStyle name="7_משקל בתא100 2_4.4. 2_דיווחים נוספים_1" xfId="6178"/>
    <cellStyle name="7_משקל בתא100 2_4.4. 2_דיווחים נוספים_1_15" xfId="11624"/>
    <cellStyle name="7_משקל בתא100 2_4.4. 2_דיווחים נוספים_1_פירוט אגח תשואה מעל 10% " xfId="6179"/>
    <cellStyle name="7_משקל בתא100 2_4.4. 2_דיווחים נוספים_1_פירוט אגח תשואה מעל 10% _15" xfId="11625"/>
    <cellStyle name="7_משקל בתא100 2_4.4. 2_דיווחים נוספים_15" xfId="11623"/>
    <cellStyle name="7_משקל בתא100 2_4.4. 2_דיווחים נוספים_פירוט אגח תשואה מעל 10% " xfId="6180"/>
    <cellStyle name="7_משקל בתא100 2_4.4. 2_דיווחים נוספים_פירוט אגח תשואה מעל 10% _15" xfId="11626"/>
    <cellStyle name="7_משקל בתא100 2_4.4. 2_פירוט אגח תשואה מעל 10% " xfId="6181"/>
    <cellStyle name="7_משקל בתא100 2_4.4. 2_פירוט אגח תשואה מעל 10% _1" xfId="6182"/>
    <cellStyle name="7_משקל בתא100 2_4.4. 2_פירוט אגח תשואה מעל 10% _1_15" xfId="11628"/>
    <cellStyle name="7_משקל בתא100 2_4.4. 2_פירוט אגח תשואה מעל 10% _15" xfId="11627"/>
    <cellStyle name="7_משקל בתא100 2_4.4. 2_פירוט אגח תשואה מעל 10% _פירוט אגח תשואה מעל 10% " xfId="6183"/>
    <cellStyle name="7_משקל בתא100 2_4.4. 2_פירוט אגח תשואה מעל 10% _פירוט אגח תשואה מעל 10% _15" xfId="11629"/>
    <cellStyle name="7_משקל בתא100 2_4.4._15" xfId="11621"/>
    <cellStyle name="7_משקל בתא100 2_4.4._דיווחים נוספים" xfId="6184"/>
    <cellStyle name="7_משקל בתא100 2_4.4._דיווחים נוספים_15" xfId="11630"/>
    <cellStyle name="7_משקל בתא100 2_4.4._דיווחים נוספים_פירוט אגח תשואה מעל 10% " xfId="6185"/>
    <cellStyle name="7_משקל בתא100 2_4.4._דיווחים נוספים_פירוט אגח תשואה מעל 10% _15" xfId="11631"/>
    <cellStyle name="7_משקל בתא100 2_4.4._פירוט אגח תשואה מעל 10% " xfId="6186"/>
    <cellStyle name="7_משקל בתא100 2_4.4._פירוט אגח תשואה מעל 10% _1" xfId="6187"/>
    <cellStyle name="7_משקל בתא100 2_4.4._פירוט אגח תשואה מעל 10% _1_15" xfId="11633"/>
    <cellStyle name="7_משקל בתא100 2_4.4._פירוט אגח תשואה מעל 10% _15" xfId="11632"/>
    <cellStyle name="7_משקל בתא100 2_4.4._פירוט אגח תשואה מעל 10% _פירוט אגח תשואה מעל 10% " xfId="6188"/>
    <cellStyle name="7_משקל בתא100 2_4.4._פירוט אגח תשואה מעל 10% _פירוט אגח תשואה מעל 10% _15" xfId="11634"/>
    <cellStyle name="7_משקל בתא100 2_דיווחים נוספים" xfId="6189"/>
    <cellStyle name="7_משקל בתא100 2_דיווחים נוספים 2" xfId="6190"/>
    <cellStyle name="7_משקל בתא100 2_דיווחים נוספים 2_15" xfId="11636"/>
    <cellStyle name="7_משקל בתא100 2_דיווחים נוספים 2_דיווחים נוספים" xfId="6191"/>
    <cellStyle name="7_משקל בתא100 2_דיווחים נוספים 2_דיווחים נוספים_1" xfId="6192"/>
    <cellStyle name="7_משקל בתא100 2_דיווחים נוספים 2_דיווחים נוספים_1_15" xfId="11638"/>
    <cellStyle name="7_משקל בתא100 2_דיווחים נוספים 2_דיווחים נוספים_1_פירוט אגח תשואה מעל 10% " xfId="6193"/>
    <cellStyle name="7_משקל בתא100 2_דיווחים נוספים 2_דיווחים נוספים_1_פירוט אגח תשואה מעל 10% _15" xfId="11639"/>
    <cellStyle name="7_משקל בתא100 2_דיווחים נוספים 2_דיווחים נוספים_15" xfId="11637"/>
    <cellStyle name="7_משקל בתא100 2_דיווחים נוספים 2_דיווחים נוספים_פירוט אגח תשואה מעל 10% " xfId="6194"/>
    <cellStyle name="7_משקל בתא100 2_דיווחים נוספים 2_דיווחים נוספים_פירוט אגח תשואה מעל 10% _15" xfId="11640"/>
    <cellStyle name="7_משקל בתא100 2_דיווחים נוספים 2_פירוט אגח תשואה מעל 10% " xfId="6195"/>
    <cellStyle name="7_משקל בתא100 2_דיווחים נוספים 2_פירוט אגח תשואה מעל 10% _1" xfId="6196"/>
    <cellStyle name="7_משקל בתא100 2_דיווחים נוספים 2_פירוט אגח תשואה מעל 10% _1_15" xfId="11642"/>
    <cellStyle name="7_משקל בתא100 2_דיווחים נוספים 2_פירוט אגח תשואה מעל 10% _15" xfId="11641"/>
    <cellStyle name="7_משקל בתא100 2_דיווחים נוספים 2_פירוט אגח תשואה מעל 10% _פירוט אגח תשואה מעל 10% " xfId="6197"/>
    <cellStyle name="7_משקל בתא100 2_דיווחים נוספים 2_פירוט אגח תשואה מעל 10% _פירוט אגח תשואה מעל 10% _15" xfId="11643"/>
    <cellStyle name="7_משקל בתא100 2_דיווחים נוספים_1" xfId="6198"/>
    <cellStyle name="7_משקל בתא100 2_דיווחים נוספים_1 2" xfId="6199"/>
    <cellStyle name="7_משקל בתא100 2_דיווחים נוספים_1 2_15" xfId="11645"/>
    <cellStyle name="7_משקל בתא100 2_דיווחים נוספים_1 2_דיווחים נוספים" xfId="6200"/>
    <cellStyle name="7_משקל בתא100 2_דיווחים נוספים_1 2_דיווחים נוספים_1" xfId="6201"/>
    <cellStyle name="7_משקל בתא100 2_דיווחים נוספים_1 2_דיווחים נוספים_1_15" xfId="11647"/>
    <cellStyle name="7_משקל בתא100 2_דיווחים נוספים_1 2_דיווחים נוספים_1_פירוט אגח תשואה מעל 10% " xfId="6202"/>
    <cellStyle name="7_משקל בתא100 2_דיווחים נוספים_1 2_דיווחים נוספים_1_פירוט אגח תשואה מעל 10% _15" xfId="11648"/>
    <cellStyle name="7_משקל בתא100 2_דיווחים נוספים_1 2_דיווחים נוספים_15" xfId="11646"/>
    <cellStyle name="7_משקל בתא100 2_דיווחים נוספים_1 2_דיווחים נוספים_פירוט אגח תשואה מעל 10% " xfId="6203"/>
    <cellStyle name="7_משקל בתא100 2_דיווחים נוספים_1 2_דיווחים נוספים_פירוט אגח תשואה מעל 10% _15" xfId="11649"/>
    <cellStyle name="7_משקל בתא100 2_דיווחים נוספים_1 2_פירוט אגח תשואה מעל 10% " xfId="6204"/>
    <cellStyle name="7_משקל בתא100 2_דיווחים נוספים_1 2_פירוט אגח תשואה מעל 10% _1" xfId="6205"/>
    <cellStyle name="7_משקל בתא100 2_דיווחים נוספים_1 2_פירוט אגח תשואה מעל 10% _1_15" xfId="11651"/>
    <cellStyle name="7_משקל בתא100 2_דיווחים נוספים_1 2_פירוט אגח תשואה מעל 10% _15" xfId="11650"/>
    <cellStyle name="7_משקל בתא100 2_דיווחים נוספים_1 2_פירוט אגח תשואה מעל 10% _פירוט אגח תשואה מעל 10% " xfId="6206"/>
    <cellStyle name="7_משקל בתא100 2_דיווחים נוספים_1 2_פירוט אגח תשואה מעל 10% _פירוט אגח תשואה מעל 10% _15" xfId="11652"/>
    <cellStyle name="7_משקל בתא100 2_דיווחים נוספים_1_15" xfId="11644"/>
    <cellStyle name="7_משקל בתא100 2_דיווחים נוספים_1_4.4." xfId="6207"/>
    <cellStyle name="7_משקל בתא100 2_דיווחים נוספים_1_4.4. 2" xfId="6208"/>
    <cellStyle name="7_משקל בתא100 2_דיווחים נוספים_1_4.4. 2_15" xfId="11654"/>
    <cellStyle name="7_משקל בתא100 2_דיווחים נוספים_1_4.4. 2_דיווחים נוספים" xfId="6209"/>
    <cellStyle name="7_משקל בתא100 2_דיווחים נוספים_1_4.4. 2_דיווחים נוספים_1" xfId="6210"/>
    <cellStyle name="7_משקל בתא100 2_דיווחים נוספים_1_4.4. 2_דיווחים נוספים_1_15" xfId="11656"/>
    <cellStyle name="7_משקל בתא100 2_דיווחים נוספים_1_4.4. 2_דיווחים נוספים_1_פירוט אגח תשואה מעל 10% " xfId="6211"/>
    <cellStyle name="7_משקל בתא100 2_דיווחים נוספים_1_4.4. 2_דיווחים נוספים_1_פירוט אגח תשואה מעל 10% _15" xfId="11657"/>
    <cellStyle name="7_משקל בתא100 2_דיווחים נוספים_1_4.4. 2_דיווחים נוספים_15" xfId="11655"/>
    <cellStyle name="7_משקל בתא100 2_דיווחים נוספים_1_4.4. 2_דיווחים נוספים_פירוט אגח תשואה מעל 10% " xfId="6212"/>
    <cellStyle name="7_משקל בתא100 2_דיווחים נוספים_1_4.4. 2_דיווחים נוספים_פירוט אגח תשואה מעל 10% _15" xfId="11658"/>
    <cellStyle name="7_משקל בתא100 2_דיווחים נוספים_1_4.4. 2_פירוט אגח תשואה מעל 10% " xfId="6213"/>
    <cellStyle name="7_משקל בתא100 2_דיווחים נוספים_1_4.4. 2_פירוט אגח תשואה מעל 10% _1" xfId="6214"/>
    <cellStyle name="7_משקל בתא100 2_דיווחים נוספים_1_4.4. 2_פירוט אגח תשואה מעל 10% _1_15" xfId="11660"/>
    <cellStyle name="7_משקל בתא100 2_דיווחים נוספים_1_4.4. 2_פירוט אגח תשואה מעל 10% _15" xfId="11659"/>
    <cellStyle name="7_משקל בתא100 2_דיווחים נוספים_1_4.4. 2_פירוט אגח תשואה מעל 10% _פירוט אגח תשואה מעל 10% " xfId="6215"/>
    <cellStyle name="7_משקל בתא100 2_דיווחים נוספים_1_4.4. 2_פירוט אגח תשואה מעל 10% _פירוט אגח תשואה מעל 10% _15" xfId="11661"/>
    <cellStyle name="7_משקל בתא100 2_דיווחים נוספים_1_4.4._15" xfId="11653"/>
    <cellStyle name="7_משקל בתא100 2_דיווחים נוספים_1_4.4._דיווחים נוספים" xfId="6216"/>
    <cellStyle name="7_משקל בתא100 2_דיווחים נוספים_1_4.4._דיווחים נוספים_15" xfId="11662"/>
    <cellStyle name="7_משקל בתא100 2_דיווחים נוספים_1_4.4._דיווחים נוספים_פירוט אגח תשואה מעל 10% " xfId="6217"/>
    <cellStyle name="7_משקל בתא100 2_דיווחים נוספים_1_4.4._דיווחים נוספים_פירוט אגח תשואה מעל 10% _15" xfId="11663"/>
    <cellStyle name="7_משקל בתא100 2_דיווחים נוספים_1_4.4._פירוט אגח תשואה מעל 10% " xfId="6218"/>
    <cellStyle name="7_משקל בתא100 2_דיווחים נוספים_1_4.4._פירוט אגח תשואה מעל 10% _1" xfId="6219"/>
    <cellStyle name="7_משקל בתא100 2_דיווחים נוספים_1_4.4._פירוט אגח תשואה מעל 10% _1_15" xfId="11665"/>
    <cellStyle name="7_משקל בתא100 2_דיווחים נוספים_1_4.4._פירוט אגח תשואה מעל 10% _15" xfId="11664"/>
    <cellStyle name="7_משקל בתא100 2_דיווחים נוספים_1_4.4._פירוט אגח תשואה מעל 10% _פירוט אגח תשואה מעל 10% " xfId="6220"/>
    <cellStyle name="7_משקל בתא100 2_דיווחים נוספים_1_4.4._פירוט אגח תשואה מעל 10% _פירוט אגח תשואה מעל 10% _15" xfId="11666"/>
    <cellStyle name="7_משקל בתא100 2_דיווחים נוספים_1_דיווחים נוספים" xfId="6221"/>
    <cellStyle name="7_משקל בתא100 2_דיווחים נוספים_1_דיווחים נוספים_15" xfId="11667"/>
    <cellStyle name="7_משקל בתא100 2_דיווחים נוספים_1_דיווחים נוספים_פירוט אגח תשואה מעל 10% " xfId="6222"/>
    <cellStyle name="7_משקל בתא100 2_דיווחים נוספים_1_דיווחים נוספים_פירוט אגח תשואה מעל 10% _15" xfId="11668"/>
    <cellStyle name="7_משקל בתא100 2_דיווחים נוספים_1_פירוט אגח תשואה מעל 10% " xfId="6223"/>
    <cellStyle name="7_משקל בתא100 2_דיווחים נוספים_1_פירוט אגח תשואה מעל 10% _1" xfId="6224"/>
    <cellStyle name="7_משקל בתא100 2_דיווחים נוספים_1_פירוט אגח תשואה מעל 10% _1_15" xfId="11670"/>
    <cellStyle name="7_משקל בתא100 2_דיווחים נוספים_1_פירוט אגח תשואה מעל 10% _15" xfId="11669"/>
    <cellStyle name="7_משקל בתא100 2_דיווחים נוספים_1_פירוט אגח תשואה מעל 10% _פירוט אגח תשואה מעל 10% " xfId="6225"/>
    <cellStyle name="7_משקל בתא100 2_דיווחים נוספים_1_פירוט אגח תשואה מעל 10% _פירוט אגח תשואה מעל 10% _15" xfId="11671"/>
    <cellStyle name="7_משקל בתא100 2_דיווחים נוספים_15" xfId="11635"/>
    <cellStyle name="7_משקל בתא100 2_דיווחים נוספים_2" xfId="6226"/>
    <cellStyle name="7_משקל בתא100 2_דיווחים נוספים_2_15" xfId="11672"/>
    <cellStyle name="7_משקל בתא100 2_דיווחים נוספים_2_פירוט אגח תשואה מעל 10% " xfId="6227"/>
    <cellStyle name="7_משקל בתא100 2_דיווחים נוספים_2_פירוט אגח תשואה מעל 10% _15" xfId="11673"/>
    <cellStyle name="7_משקל בתא100 2_דיווחים נוספים_4.4." xfId="6228"/>
    <cellStyle name="7_משקל בתא100 2_דיווחים נוספים_4.4. 2" xfId="6229"/>
    <cellStyle name="7_משקל בתא100 2_דיווחים נוספים_4.4. 2_15" xfId="11675"/>
    <cellStyle name="7_משקל בתא100 2_דיווחים נוספים_4.4. 2_דיווחים נוספים" xfId="6230"/>
    <cellStyle name="7_משקל בתא100 2_דיווחים נוספים_4.4. 2_דיווחים נוספים_1" xfId="6231"/>
    <cellStyle name="7_משקל בתא100 2_דיווחים נוספים_4.4. 2_דיווחים נוספים_1_15" xfId="11677"/>
    <cellStyle name="7_משקל בתא100 2_דיווחים נוספים_4.4. 2_דיווחים נוספים_1_פירוט אגח תשואה מעל 10% " xfId="6232"/>
    <cellStyle name="7_משקל בתא100 2_דיווחים נוספים_4.4. 2_דיווחים נוספים_1_פירוט אגח תשואה מעל 10% _15" xfId="11678"/>
    <cellStyle name="7_משקל בתא100 2_דיווחים נוספים_4.4. 2_דיווחים נוספים_15" xfId="11676"/>
    <cellStyle name="7_משקל בתא100 2_דיווחים נוספים_4.4. 2_דיווחים נוספים_פירוט אגח תשואה מעל 10% " xfId="6233"/>
    <cellStyle name="7_משקל בתא100 2_דיווחים נוספים_4.4. 2_דיווחים נוספים_פירוט אגח תשואה מעל 10% _15" xfId="11679"/>
    <cellStyle name="7_משקל בתא100 2_דיווחים נוספים_4.4. 2_פירוט אגח תשואה מעל 10% " xfId="6234"/>
    <cellStyle name="7_משקל בתא100 2_דיווחים נוספים_4.4. 2_פירוט אגח תשואה מעל 10% _1" xfId="6235"/>
    <cellStyle name="7_משקל בתא100 2_דיווחים נוספים_4.4. 2_פירוט אגח תשואה מעל 10% _1_15" xfId="11681"/>
    <cellStyle name="7_משקל בתא100 2_דיווחים נוספים_4.4. 2_פירוט אגח תשואה מעל 10% _15" xfId="11680"/>
    <cellStyle name="7_משקל בתא100 2_דיווחים נוספים_4.4. 2_פירוט אגח תשואה מעל 10% _פירוט אגח תשואה מעל 10% " xfId="6236"/>
    <cellStyle name="7_משקל בתא100 2_דיווחים נוספים_4.4. 2_פירוט אגח תשואה מעל 10% _פירוט אגח תשואה מעל 10% _15" xfId="11682"/>
    <cellStyle name="7_משקל בתא100 2_דיווחים נוספים_4.4._15" xfId="11674"/>
    <cellStyle name="7_משקל בתא100 2_דיווחים נוספים_4.4._דיווחים נוספים" xfId="6237"/>
    <cellStyle name="7_משקל בתא100 2_דיווחים נוספים_4.4._דיווחים נוספים_15" xfId="11683"/>
    <cellStyle name="7_משקל בתא100 2_דיווחים נוספים_4.4._דיווחים נוספים_פירוט אגח תשואה מעל 10% " xfId="6238"/>
    <cellStyle name="7_משקל בתא100 2_דיווחים נוספים_4.4._דיווחים נוספים_פירוט אגח תשואה מעל 10% _15" xfId="11684"/>
    <cellStyle name="7_משקל בתא100 2_דיווחים נוספים_4.4._פירוט אגח תשואה מעל 10% " xfId="6239"/>
    <cellStyle name="7_משקל בתא100 2_דיווחים נוספים_4.4._פירוט אגח תשואה מעל 10% _1" xfId="6240"/>
    <cellStyle name="7_משקל בתא100 2_דיווחים נוספים_4.4._פירוט אגח תשואה מעל 10% _1_15" xfId="11686"/>
    <cellStyle name="7_משקל בתא100 2_דיווחים נוספים_4.4._פירוט אגח תשואה מעל 10% _15" xfId="11685"/>
    <cellStyle name="7_משקל בתא100 2_דיווחים נוספים_4.4._פירוט אגח תשואה מעל 10% _פירוט אגח תשואה מעל 10% " xfId="6241"/>
    <cellStyle name="7_משקל בתא100 2_דיווחים נוספים_4.4._פירוט אגח תשואה מעל 10% _פירוט אגח תשואה מעל 10% _15" xfId="11687"/>
    <cellStyle name="7_משקל בתא100 2_דיווחים נוספים_דיווחים נוספים" xfId="6242"/>
    <cellStyle name="7_משקל בתא100 2_דיווחים נוספים_דיווחים נוספים 2" xfId="6243"/>
    <cellStyle name="7_משקל בתא100 2_דיווחים נוספים_דיווחים נוספים 2_15" xfId="11689"/>
    <cellStyle name="7_משקל בתא100 2_דיווחים נוספים_דיווחים נוספים 2_דיווחים נוספים" xfId="6244"/>
    <cellStyle name="7_משקל בתא100 2_דיווחים נוספים_דיווחים נוספים 2_דיווחים נוספים_1" xfId="6245"/>
    <cellStyle name="7_משקל בתא100 2_דיווחים נוספים_דיווחים נוספים 2_דיווחים נוספים_1_15" xfId="11691"/>
    <cellStyle name="7_משקל בתא100 2_דיווחים נוספים_דיווחים נוספים 2_דיווחים נוספים_1_פירוט אגח תשואה מעל 10% " xfId="6246"/>
    <cellStyle name="7_משקל בתא100 2_דיווחים נוספים_דיווחים נוספים 2_דיווחים נוספים_1_פירוט אגח תשואה מעל 10% _15" xfId="11692"/>
    <cellStyle name="7_משקל בתא100 2_דיווחים נוספים_דיווחים נוספים 2_דיווחים נוספים_15" xfId="11690"/>
    <cellStyle name="7_משקל בתא100 2_דיווחים נוספים_דיווחים נוספים 2_דיווחים נוספים_פירוט אגח תשואה מעל 10% " xfId="6247"/>
    <cellStyle name="7_משקל בתא100 2_דיווחים נוספים_דיווחים נוספים 2_דיווחים נוספים_פירוט אגח תשואה מעל 10% _15" xfId="11693"/>
    <cellStyle name="7_משקל בתא100 2_דיווחים נוספים_דיווחים נוספים 2_פירוט אגח תשואה מעל 10% " xfId="6248"/>
    <cellStyle name="7_משקל בתא100 2_דיווחים נוספים_דיווחים נוספים 2_פירוט אגח תשואה מעל 10% _1" xfId="6249"/>
    <cellStyle name="7_משקל בתא100 2_דיווחים נוספים_דיווחים נוספים 2_פירוט אגח תשואה מעל 10% _1_15" xfId="11695"/>
    <cellStyle name="7_משקל בתא100 2_דיווחים נוספים_דיווחים נוספים 2_פירוט אגח תשואה מעל 10% _15" xfId="11694"/>
    <cellStyle name="7_משקל בתא100 2_דיווחים נוספים_דיווחים נוספים 2_פירוט אגח תשואה מעל 10% _פירוט אגח תשואה מעל 10% " xfId="6250"/>
    <cellStyle name="7_משקל בתא100 2_דיווחים נוספים_דיווחים נוספים 2_פירוט אגח תשואה מעל 10% _פירוט אגח תשואה מעל 10% _15" xfId="11696"/>
    <cellStyle name="7_משקל בתא100 2_דיווחים נוספים_דיווחים נוספים_1" xfId="6251"/>
    <cellStyle name="7_משקל בתא100 2_דיווחים נוספים_דיווחים נוספים_1_15" xfId="11697"/>
    <cellStyle name="7_משקל בתא100 2_דיווחים נוספים_דיווחים נוספים_1_פירוט אגח תשואה מעל 10% " xfId="6252"/>
    <cellStyle name="7_משקל בתא100 2_דיווחים נוספים_דיווחים נוספים_1_פירוט אגח תשואה מעל 10% _15" xfId="11698"/>
    <cellStyle name="7_משקל בתא100 2_דיווחים נוספים_דיווחים נוספים_15" xfId="11688"/>
    <cellStyle name="7_משקל בתא100 2_דיווחים נוספים_דיווחים נוספים_4.4." xfId="6253"/>
    <cellStyle name="7_משקל בתא100 2_דיווחים נוספים_דיווחים נוספים_4.4. 2" xfId="6254"/>
    <cellStyle name="7_משקל בתא100 2_דיווחים נוספים_דיווחים נוספים_4.4. 2_15" xfId="11700"/>
    <cellStyle name="7_משקל בתא100 2_דיווחים נוספים_דיווחים נוספים_4.4. 2_דיווחים נוספים" xfId="6255"/>
    <cellStyle name="7_משקל בתא100 2_דיווחים נוספים_דיווחים נוספים_4.4. 2_דיווחים נוספים_1" xfId="6256"/>
    <cellStyle name="7_משקל בתא100 2_דיווחים נוספים_דיווחים נוספים_4.4. 2_דיווחים נוספים_1_15" xfId="11702"/>
    <cellStyle name="7_משקל בתא100 2_דיווחים נוספים_דיווחים נוספים_4.4. 2_דיווחים נוספים_1_פירוט אגח תשואה מעל 10% " xfId="6257"/>
    <cellStyle name="7_משקל בתא100 2_דיווחים נוספים_דיווחים נוספים_4.4. 2_דיווחים נוספים_1_פירוט אגח תשואה מעל 10% _15" xfId="11703"/>
    <cellStyle name="7_משקל בתא100 2_דיווחים נוספים_דיווחים נוספים_4.4. 2_דיווחים נוספים_15" xfId="11701"/>
    <cellStyle name="7_משקל בתא100 2_דיווחים נוספים_דיווחים נוספים_4.4. 2_דיווחים נוספים_פירוט אגח תשואה מעל 10% " xfId="6258"/>
    <cellStyle name="7_משקל בתא100 2_דיווחים נוספים_דיווחים נוספים_4.4. 2_דיווחים נוספים_פירוט אגח תשואה מעל 10% _15" xfId="11704"/>
    <cellStyle name="7_משקל בתא100 2_דיווחים נוספים_דיווחים נוספים_4.4. 2_פירוט אגח תשואה מעל 10% " xfId="6259"/>
    <cellStyle name="7_משקל בתא100 2_דיווחים נוספים_דיווחים נוספים_4.4. 2_פירוט אגח תשואה מעל 10% _1" xfId="6260"/>
    <cellStyle name="7_משקל בתא100 2_דיווחים נוספים_דיווחים נוספים_4.4. 2_פירוט אגח תשואה מעל 10% _1_15" xfId="11706"/>
    <cellStyle name="7_משקל בתא100 2_דיווחים נוספים_דיווחים נוספים_4.4. 2_פירוט אגח תשואה מעל 10% _15" xfId="11705"/>
    <cellStyle name="7_משקל בתא100 2_דיווחים נוספים_דיווחים נוספים_4.4. 2_פירוט אגח תשואה מעל 10% _פירוט אגח תשואה מעל 10% " xfId="6261"/>
    <cellStyle name="7_משקל בתא100 2_דיווחים נוספים_דיווחים נוספים_4.4. 2_פירוט אגח תשואה מעל 10% _פירוט אגח תשואה מעל 10% _15" xfId="11707"/>
    <cellStyle name="7_משקל בתא100 2_דיווחים נוספים_דיווחים נוספים_4.4._15" xfId="11699"/>
    <cellStyle name="7_משקל בתא100 2_דיווחים נוספים_דיווחים נוספים_4.4._דיווחים נוספים" xfId="6262"/>
    <cellStyle name="7_משקל בתא100 2_דיווחים נוספים_דיווחים נוספים_4.4._דיווחים נוספים_15" xfId="11708"/>
    <cellStyle name="7_משקל בתא100 2_דיווחים נוספים_דיווחים נוספים_4.4._דיווחים נוספים_פירוט אגח תשואה מעל 10% " xfId="6263"/>
    <cellStyle name="7_משקל בתא100 2_דיווחים נוספים_דיווחים נוספים_4.4._דיווחים נוספים_פירוט אגח תשואה מעל 10% _15" xfId="11709"/>
    <cellStyle name="7_משקל בתא100 2_דיווחים נוספים_דיווחים נוספים_4.4._פירוט אגח תשואה מעל 10% " xfId="6264"/>
    <cellStyle name="7_משקל בתא100 2_דיווחים נוספים_דיווחים נוספים_4.4._פירוט אגח תשואה מעל 10% _1" xfId="6265"/>
    <cellStyle name="7_משקל בתא100 2_דיווחים נוספים_דיווחים נוספים_4.4._פירוט אגח תשואה מעל 10% _1_15" xfId="11711"/>
    <cellStyle name="7_משקל בתא100 2_דיווחים נוספים_דיווחים נוספים_4.4._פירוט אגח תשואה מעל 10% _15" xfId="11710"/>
    <cellStyle name="7_משקל בתא100 2_דיווחים נוספים_דיווחים נוספים_4.4._פירוט אגח תשואה מעל 10% _פירוט אגח תשואה מעל 10% " xfId="6266"/>
    <cellStyle name="7_משקל בתא100 2_דיווחים נוספים_דיווחים נוספים_4.4._פירוט אגח תשואה מעל 10% _פירוט אגח תשואה מעל 10% _15" xfId="11712"/>
    <cellStyle name="7_משקל בתא100 2_דיווחים נוספים_דיווחים נוספים_דיווחים נוספים" xfId="6267"/>
    <cellStyle name="7_משקל בתא100 2_דיווחים נוספים_דיווחים נוספים_דיווחים נוספים_15" xfId="11713"/>
    <cellStyle name="7_משקל בתא100 2_דיווחים נוספים_דיווחים נוספים_דיווחים נוספים_פירוט אגח תשואה מעל 10% " xfId="6268"/>
    <cellStyle name="7_משקל בתא100 2_דיווחים נוספים_דיווחים נוספים_דיווחים נוספים_פירוט אגח תשואה מעל 10% _15" xfId="11714"/>
    <cellStyle name="7_משקל בתא100 2_דיווחים נוספים_דיווחים נוספים_פירוט אגח תשואה מעל 10% " xfId="6269"/>
    <cellStyle name="7_משקל בתא100 2_דיווחים נוספים_דיווחים נוספים_פירוט אגח תשואה מעל 10% _1" xfId="6270"/>
    <cellStyle name="7_משקל בתא100 2_דיווחים נוספים_דיווחים נוספים_פירוט אגח תשואה מעל 10% _1_15" xfId="11716"/>
    <cellStyle name="7_משקל בתא100 2_דיווחים נוספים_דיווחים נוספים_פירוט אגח תשואה מעל 10% _15" xfId="11715"/>
    <cellStyle name="7_משקל בתא100 2_דיווחים נוספים_דיווחים נוספים_פירוט אגח תשואה מעל 10% _פירוט אגח תשואה מעל 10% " xfId="6271"/>
    <cellStyle name="7_משקל בתא100 2_דיווחים נוספים_דיווחים נוספים_פירוט אגח תשואה מעל 10% _פירוט אגח תשואה מעל 10% _15" xfId="11717"/>
    <cellStyle name="7_משקל בתא100 2_דיווחים נוספים_פירוט אגח תשואה מעל 10% " xfId="6272"/>
    <cellStyle name="7_משקל בתא100 2_דיווחים נוספים_פירוט אגח תשואה מעל 10% _1" xfId="6273"/>
    <cellStyle name="7_משקל בתא100 2_דיווחים נוספים_פירוט אגח תשואה מעל 10% _1_15" xfId="11719"/>
    <cellStyle name="7_משקל בתא100 2_דיווחים נוספים_פירוט אגח תשואה מעל 10% _15" xfId="11718"/>
    <cellStyle name="7_משקל בתא100 2_דיווחים נוספים_פירוט אגח תשואה מעל 10% _פירוט אגח תשואה מעל 10% " xfId="6274"/>
    <cellStyle name="7_משקל בתא100 2_דיווחים נוספים_פירוט אגח תשואה מעל 10% _פירוט אגח תשואה מעל 10% _15" xfId="11720"/>
    <cellStyle name="7_משקל בתא100 2_עסקאות שאושרו וטרם בוצעו  " xfId="6275"/>
    <cellStyle name="7_משקל בתא100 2_עסקאות שאושרו וטרם בוצעו   2" xfId="6276"/>
    <cellStyle name="7_משקל בתא100 2_עסקאות שאושרו וטרם בוצעו   2_15" xfId="11722"/>
    <cellStyle name="7_משקל בתא100 2_עסקאות שאושרו וטרם בוצעו   2_דיווחים נוספים" xfId="6277"/>
    <cellStyle name="7_משקל בתא100 2_עסקאות שאושרו וטרם בוצעו   2_דיווחים נוספים_1" xfId="6278"/>
    <cellStyle name="7_משקל בתא100 2_עסקאות שאושרו וטרם בוצעו   2_דיווחים נוספים_1_15" xfId="11724"/>
    <cellStyle name="7_משקל בתא100 2_עסקאות שאושרו וטרם בוצעו   2_דיווחים נוספים_1_פירוט אגח תשואה מעל 10% " xfId="6279"/>
    <cellStyle name="7_משקל בתא100 2_עסקאות שאושרו וטרם בוצעו   2_דיווחים נוספים_1_פירוט אגח תשואה מעל 10% _15" xfId="11725"/>
    <cellStyle name="7_משקל בתא100 2_עסקאות שאושרו וטרם בוצעו   2_דיווחים נוספים_15" xfId="11723"/>
    <cellStyle name="7_משקל בתא100 2_עסקאות שאושרו וטרם בוצעו   2_דיווחים נוספים_פירוט אגח תשואה מעל 10% " xfId="6280"/>
    <cellStyle name="7_משקל בתא100 2_עסקאות שאושרו וטרם בוצעו   2_דיווחים נוספים_פירוט אגח תשואה מעל 10% _15" xfId="11726"/>
    <cellStyle name="7_משקל בתא100 2_עסקאות שאושרו וטרם בוצעו   2_פירוט אגח תשואה מעל 10% " xfId="6281"/>
    <cellStyle name="7_משקל בתא100 2_עסקאות שאושרו וטרם בוצעו   2_פירוט אגח תשואה מעל 10% _1" xfId="6282"/>
    <cellStyle name="7_משקל בתא100 2_עסקאות שאושרו וטרם בוצעו   2_פירוט אגח תשואה מעל 10% _1_15" xfId="11728"/>
    <cellStyle name="7_משקל בתא100 2_עסקאות שאושרו וטרם בוצעו   2_פירוט אגח תשואה מעל 10% _15" xfId="11727"/>
    <cellStyle name="7_משקל בתא100 2_עסקאות שאושרו וטרם בוצעו   2_פירוט אגח תשואה מעל 10% _פירוט אגח תשואה מעל 10% " xfId="6283"/>
    <cellStyle name="7_משקל בתא100 2_עסקאות שאושרו וטרם בוצעו   2_פירוט אגח תשואה מעל 10% _פירוט אגח תשואה מעל 10% _15" xfId="11729"/>
    <cellStyle name="7_משקל בתא100 2_עסקאות שאושרו וטרם בוצעו  _15" xfId="11721"/>
    <cellStyle name="7_משקל בתא100 2_עסקאות שאושרו וטרם בוצעו  _דיווחים נוספים" xfId="6284"/>
    <cellStyle name="7_משקל בתא100 2_עסקאות שאושרו וטרם בוצעו  _דיווחים נוספים_15" xfId="11730"/>
    <cellStyle name="7_משקל בתא100 2_עסקאות שאושרו וטרם בוצעו  _דיווחים נוספים_פירוט אגח תשואה מעל 10% " xfId="6285"/>
    <cellStyle name="7_משקל בתא100 2_עסקאות שאושרו וטרם בוצעו  _דיווחים נוספים_פירוט אגח תשואה מעל 10% _15" xfId="11731"/>
    <cellStyle name="7_משקל בתא100 2_עסקאות שאושרו וטרם בוצעו  _פירוט אגח תשואה מעל 10% " xfId="6286"/>
    <cellStyle name="7_משקל בתא100 2_עסקאות שאושרו וטרם בוצעו  _פירוט אגח תשואה מעל 10% _1" xfId="6287"/>
    <cellStyle name="7_משקל בתא100 2_עסקאות שאושרו וטרם בוצעו  _פירוט אגח תשואה מעל 10% _1_15" xfId="11733"/>
    <cellStyle name="7_משקל בתא100 2_עסקאות שאושרו וטרם בוצעו  _פירוט אגח תשואה מעל 10% _15" xfId="11732"/>
    <cellStyle name="7_משקל בתא100 2_עסקאות שאושרו וטרם בוצעו  _פירוט אגח תשואה מעל 10% _פירוט אגח תשואה מעל 10% " xfId="6288"/>
    <cellStyle name="7_משקל בתא100 2_עסקאות שאושרו וטרם בוצעו  _פירוט אגח תשואה מעל 10% _פירוט אגח תשואה מעל 10% _15" xfId="11734"/>
    <cellStyle name="7_משקל בתא100 2_פירוט אגח תשואה מעל 10% " xfId="6289"/>
    <cellStyle name="7_משקל בתא100 2_פירוט אגח תשואה מעל 10%  2" xfId="6290"/>
    <cellStyle name="7_משקל בתא100 2_פירוט אגח תשואה מעל 10%  2_15" xfId="11736"/>
    <cellStyle name="7_משקל בתא100 2_פירוט אגח תשואה מעל 10%  2_דיווחים נוספים" xfId="6291"/>
    <cellStyle name="7_משקל בתא100 2_פירוט אגח תשואה מעל 10%  2_דיווחים נוספים_1" xfId="6292"/>
    <cellStyle name="7_משקל בתא100 2_פירוט אגח תשואה מעל 10%  2_דיווחים נוספים_1_15" xfId="11738"/>
    <cellStyle name="7_משקל בתא100 2_פירוט אגח תשואה מעל 10%  2_דיווחים נוספים_1_פירוט אגח תשואה מעל 10% " xfId="6293"/>
    <cellStyle name="7_משקל בתא100 2_פירוט אגח תשואה מעל 10%  2_דיווחים נוספים_1_פירוט אגח תשואה מעל 10% _15" xfId="11739"/>
    <cellStyle name="7_משקל בתא100 2_פירוט אגח תשואה מעל 10%  2_דיווחים נוספים_15" xfId="11737"/>
    <cellStyle name="7_משקל בתא100 2_פירוט אגח תשואה מעל 10%  2_דיווחים נוספים_פירוט אגח תשואה מעל 10% " xfId="6294"/>
    <cellStyle name="7_משקל בתא100 2_פירוט אגח תשואה מעל 10%  2_דיווחים נוספים_פירוט אגח תשואה מעל 10% _15" xfId="11740"/>
    <cellStyle name="7_משקל בתא100 2_פירוט אגח תשואה מעל 10%  2_פירוט אגח תשואה מעל 10% " xfId="6295"/>
    <cellStyle name="7_משקל בתא100 2_פירוט אגח תשואה מעל 10%  2_פירוט אגח תשואה מעל 10% _1" xfId="6296"/>
    <cellStyle name="7_משקל בתא100 2_פירוט אגח תשואה מעל 10%  2_פירוט אגח תשואה מעל 10% _1_15" xfId="11742"/>
    <cellStyle name="7_משקל בתא100 2_פירוט אגח תשואה מעל 10%  2_פירוט אגח תשואה מעל 10% _15" xfId="11741"/>
    <cellStyle name="7_משקל בתא100 2_פירוט אגח תשואה מעל 10%  2_פירוט אגח תשואה מעל 10% _פירוט אגח תשואה מעל 10% " xfId="6297"/>
    <cellStyle name="7_משקל בתא100 2_פירוט אגח תשואה מעל 10%  2_פירוט אגח תשואה מעל 10% _פירוט אגח תשואה מעל 10% _15" xfId="11743"/>
    <cellStyle name="7_משקל בתא100 2_פירוט אגח תשואה מעל 10% _1" xfId="6298"/>
    <cellStyle name="7_משקל בתא100 2_פירוט אגח תשואה מעל 10% _1_15" xfId="11744"/>
    <cellStyle name="7_משקל בתא100 2_פירוט אגח תשואה מעל 10% _1_פירוט אגח תשואה מעל 10% " xfId="6299"/>
    <cellStyle name="7_משקל בתא100 2_פירוט אגח תשואה מעל 10% _1_פירוט אגח תשואה מעל 10% _15" xfId="11745"/>
    <cellStyle name="7_משקל בתא100 2_פירוט אגח תשואה מעל 10% _15" xfId="11735"/>
    <cellStyle name="7_משקל בתא100 2_פירוט אגח תשואה מעל 10% _2" xfId="6300"/>
    <cellStyle name="7_משקל בתא100 2_פירוט אגח תשואה מעל 10% _2_15" xfId="11746"/>
    <cellStyle name="7_משקל בתא100 2_פירוט אגח תשואה מעל 10% _4.4." xfId="6301"/>
    <cellStyle name="7_משקל בתא100 2_פירוט אגח תשואה מעל 10% _4.4. 2" xfId="6302"/>
    <cellStyle name="7_משקל בתא100 2_פירוט אגח תשואה מעל 10% _4.4. 2_15" xfId="11748"/>
    <cellStyle name="7_משקל בתא100 2_פירוט אגח תשואה מעל 10% _4.4. 2_דיווחים נוספים" xfId="6303"/>
    <cellStyle name="7_משקל בתא100 2_פירוט אגח תשואה מעל 10% _4.4. 2_דיווחים נוספים_1" xfId="6304"/>
    <cellStyle name="7_משקל בתא100 2_פירוט אגח תשואה מעל 10% _4.4. 2_דיווחים נוספים_1_15" xfId="11750"/>
    <cellStyle name="7_משקל בתא100 2_פירוט אגח תשואה מעל 10% _4.4. 2_דיווחים נוספים_1_פירוט אגח תשואה מעל 10% " xfId="6305"/>
    <cellStyle name="7_משקל בתא100 2_פירוט אגח תשואה מעל 10% _4.4. 2_דיווחים נוספים_1_פירוט אגח תשואה מעל 10% _15" xfId="11751"/>
    <cellStyle name="7_משקל בתא100 2_פירוט אגח תשואה מעל 10% _4.4. 2_דיווחים נוספים_15" xfId="11749"/>
    <cellStyle name="7_משקל בתא100 2_פירוט אגח תשואה מעל 10% _4.4. 2_דיווחים נוספים_פירוט אגח תשואה מעל 10% " xfId="6306"/>
    <cellStyle name="7_משקל בתא100 2_פירוט אגח תשואה מעל 10% _4.4. 2_דיווחים נוספים_פירוט אגח תשואה מעל 10% _15" xfId="11752"/>
    <cellStyle name="7_משקל בתא100 2_פירוט אגח תשואה מעל 10% _4.4. 2_פירוט אגח תשואה מעל 10% " xfId="6307"/>
    <cellStyle name="7_משקל בתא100 2_פירוט אגח תשואה מעל 10% _4.4. 2_פירוט אגח תשואה מעל 10% _1" xfId="6308"/>
    <cellStyle name="7_משקל בתא100 2_פירוט אגח תשואה מעל 10% _4.4. 2_פירוט אגח תשואה מעל 10% _1_15" xfId="11754"/>
    <cellStyle name="7_משקל בתא100 2_פירוט אגח תשואה מעל 10% _4.4. 2_פירוט אגח תשואה מעל 10% _15" xfId="11753"/>
    <cellStyle name="7_משקל בתא100 2_פירוט אגח תשואה מעל 10% _4.4. 2_פירוט אגח תשואה מעל 10% _פירוט אגח תשואה מעל 10% " xfId="6309"/>
    <cellStyle name="7_משקל בתא100 2_פירוט אגח תשואה מעל 10% _4.4. 2_פירוט אגח תשואה מעל 10% _פירוט אגח תשואה מעל 10% _15" xfId="11755"/>
    <cellStyle name="7_משקל בתא100 2_פירוט אגח תשואה מעל 10% _4.4._15" xfId="11747"/>
    <cellStyle name="7_משקל בתא100 2_פירוט אגח תשואה מעל 10% _4.4._דיווחים נוספים" xfId="6310"/>
    <cellStyle name="7_משקל בתא100 2_פירוט אגח תשואה מעל 10% _4.4._דיווחים נוספים_15" xfId="11756"/>
    <cellStyle name="7_משקל בתא100 2_פירוט אגח תשואה מעל 10% _4.4._דיווחים נוספים_פירוט אגח תשואה מעל 10% " xfId="6311"/>
    <cellStyle name="7_משקל בתא100 2_פירוט אגח תשואה מעל 10% _4.4._דיווחים נוספים_פירוט אגח תשואה מעל 10% _15" xfId="11757"/>
    <cellStyle name="7_משקל בתא100 2_פירוט אגח תשואה מעל 10% _4.4._פירוט אגח תשואה מעל 10% " xfId="6312"/>
    <cellStyle name="7_משקל בתא100 2_פירוט אגח תשואה מעל 10% _4.4._פירוט אגח תשואה מעל 10% _1" xfId="6313"/>
    <cellStyle name="7_משקל בתא100 2_פירוט אגח תשואה מעל 10% _4.4._פירוט אגח תשואה מעל 10% _1_15" xfId="11759"/>
    <cellStyle name="7_משקל בתא100 2_פירוט אגח תשואה מעל 10% _4.4._פירוט אגח תשואה מעל 10% _15" xfId="11758"/>
    <cellStyle name="7_משקל בתא100 2_פירוט אגח תשואה מעל 10% _4.4._פירוט אגח תשואה מעל 10% _פירוט אגח תשואה מעל 10% " xfId="6314"/>
    <cellStyle name="7_משקל בתא100 2_פירוט אגח תשואה מעל 10% _4.4._פירוט אגח תשואה מעל 10% _פירוט אגח תשואה מעל 10% _15" xfId="11760"/>
    <cellStyle name="7_משקל בתא100 2_פירוט אגח תשואה מעל 10% _דיווחים נוספים" xfId="6315"/>
    <cellStyle name="7_משקל בתא100 2_פירוט אגח תשואה מעל 10% _דיווחים נוספים_1" xfId="6316"/>
    <cellStyle name="7_משקל בתא100 2_פירוט אגח תשואה מעל 10% _דיווחים נוספים_1_15" xfId="11762"/>
    <cellStyle name="7_משקל בתא100 2_פירוט אגח תשואה מעל 10% _דיווחים נוספים_1_פירוט אגח תשואה מעל 10% " xfId="6317"/>
    <cellStyle name="7_משקל בתא100 2_פירוט אגח תשואה מעל 10% _דיווחים נוספים_1_פירוט אגח תשואה מעל 10% _15" xfId="11763"/>
    <cellStyle name="7_משקל בתא100 2_פירוט אגח תשואה מעל 10% _דיווחים נוספים_15" xfId="11761"/>
    <cellStyle name="7_משקל בתא100 2_פירוט אגח תשואה מעל 10% _דיווחים נוספים_פירוט אגח תשואה מעל 10% " xfId="6318"/>
    <cellStyle name="7_משקל בתא100 2_פירוט אגח תשואה מעל 10% _דיווחים נוספים_פירוט אגח תשואה מעל 10% _15" xfId="11764"/>
    <cellStyle name="7_משקל בתא100 2_פירוט אגח תשואה מעל 10% _פירוט אגח תשואה מעל 10% " xfId="6319"/>
    <cellStyle name="7_משקל בתא100 2_פירוט אגח תשואה מעל 10% _פירוט אגח תשואה מעל 10% _1" xfId="6320"/>
    <cellStyle name="7_משקל בתא100 2_פירוט אגח תשואה מעל 10% _פירוט אגח תשואה מעל 10% _1_15" xfId="11766"/>
    <cellStyle name="7_משקל בתא100 2_פירוט אגח תשואה מעל 10% _פירוט אגח תשואה מעל 10% _15" xfId="11765"/>
    <cellStyle name="7_משקל בתא100 2_פירוט אגח תשואה מעל 10% _פירוט אגח תשואה מעל 10% _פירוט אגח תשואה מעל 10% " xfId="6321"/>
    <cellStyle name="7_משקל בתא100 2_פירוט אגח תשואה מעל 10% _פירוט אגח תשואה מעל 10% _פירוט אגח תשואה מעל 10% _15" xfId="11767"/>
    <cellStyle name="7_משקל בתא100 3" xfId="6322"/>
    <cellStyle name="7_משקל בתא100 3_15" xfId="11768"/>
    <cellStyle name="7_משקל בתא100 3_דיווחים נוספים" xfId="6323"/>
    <cellStyle name="7_משקל בתא100 3_דיווחים נוספים_1" xfId="6324"/>
    <cellStyle name="7_משקל בתא100 3_דיווחים נוספים_1_15" xfId="11770"/>
    <cellStyle name="7_משקל בתא100 3_דיווחים נוספים_1_פירוט אגח תשואה מעל 10% " xfId="6325"/>
    <cellStyle name="7_משקל בתא100 3_דיווחים נוספים_1_פירוט אגח תשואה מעל 10% _15" xfId="11771"/>
    <cellStyle name="7_משקל בתא100 3_דיווחים נוספים_15" xfId="11769"/>
    <cellStyle name="7_משקל בתא100 3_דיווחים נוספים_פירוט אגח תשואה מעל 10% " xfId="6326"/>
    <cellStyle name="7_משקל בתא100 3_דיווחים נוספים_פירוט אגח תשואה מעל 10% _15" xfId="11772"/>
    <cellStyle name="7_משקל בתא100 3_פירוט אגח תשואה מעל 10% " xfId="6327"/>
    <cellStyle name="7_משקל בתא100 3_פירוט אגח תשואה מעל 10% _1" xfId="6328"/>
    <cellStyle name="7_משקל בתא100 3_פירוט אגח תשואה מעל 10% _1_15" xfId="11774"/>
    <cellStyle name="7_משקל בתא100 3_פירוט אגח תשואה מעל 10% _15" xfId="11773"/>
    <cellStyle name="7_משקל בתא100 3_פירוט אגח תשואה מעל 10% _פירוט אגח תשואה מעל 10% " xfId="6329"/>
    <cellStyle name="7_משקל בתא100 3_פירוט אגח תשואה מעל 10% _פירוט אגח תשואה מעל 10% _15" xfId="11775"/>
    <cellStyle name="7_משקל בתא100_15" xfId="11611"/>
    <cellStyle name="7_משקל בתא100_4.4." xfId="6330"/>
    <cellStyle name="7_משקל בתא100_4.4. 2" xfId="6331"/>
    <cellStyle name="7_משקל בתא100_4.4. 2_15" xfId="11777"/>
    <cellStyle name="7_משקל בתא100_4.4. 2_דיווחים נוספים" xfId="6332"/>
    <cellStyle name="7_משקל בתא100_4.4. 2_דיווחים נוספים_1" xfId="6333"/>
    <cellStyle name="7_משקל בתא100_4.4. 2_דיווחים נוספים_1_15" xfId="11779"/>
    <cellStyle name="7_משקל בתא100_4.4. 2_דיווחים נוספים_1_פירוט אגח תשואה מעל 10% " xfId="6334"/>
    <cellStyle name="7_משקל בתא100_4.4. 2_דיווחים נוספים_1_פירוט אגח תשואה מעל 10% _15" xfId="11780"/>
    <cellStyle name="7_משקל בתא100_4.4. 2_דיווחים נוספים_15" xfId="11778"/>
    <cellStyle name="7_משקל בתא100_4.4. 2_דיווחים נוספים_פירוט אגח תשואה מעל 10% " xfId="6335"/>
    <cellStyle name="7_משקל בתא100_4.4. 2_דיווחים נוספים_פירוט אגח תשואה מעל 10% _15" xfId="11781"/>
    <cellStyle name="7_משקל בתא100_4.4. 2_פירוט אגח תשואה מעל 10% " xfId="6336"/>
    <cellStyle name="7_משקל בתא100_4.4. 2_פירוט אגח תשואה מעל 10% _1" xfId="6337"/>
    <cellStyle name="7_משקל בתא100_4.4. 2_פירוט אגח תשואה מעל 10% _1_15" xfId="11783"/>
    <cellStyle name="7_משקל בתא100_4.4. 2_פירוט אגח תשואה מעל 10% _15" xfId="11782"/>
    <cellStyle name="7_משקל בתא100_4.4. 2_פירוט אגח תשואה מעל 10% _פירוט אגח תשואה מעל 10% " xfId="6338"/>
    <cellStyle name="7_משקל בתא100_4.4. 2_פירוט אגח תשואה מעל 10% _פירוט אגח תשואה מעל 10% _15" xfId="11784"/>
    <cellStyle name="7_משקל בתא100_4.4._15" xfId="11776"/>
    <cellStyle name="7_משקל בתא100_4.4._דיווחים נוספים" xfId="6339"/>
    <cellStyle name="7_משקל בתא100_4.4._דיווחים נוספים_15" xfId="11785"/>
    <cellStyle name="7_משקל בתא100_4.4._דיווחים נוספים_פירוט אגח תשואה מעל 10% " xfId="6340"/>
    <cellStyle name="7_משקל בתא100_4.4._דיווחים נוספים_פירוט אגח תשואה מעל 10% _15" xfId="11786"/>
    <cellStyle name="7_משקל בתא100_4.4._פירוט אגח תשואה מעל 10% " xfId="6341"/>
    <cellStyle name="7_משקל בתא100_4.4._פירוט אגח תשואה מעל 10% _1" xfId="6342"/>
    <cellStyle name="7_משקל בתא100_4.4._פירוט אגח תשואה מעל 10% _1_15" xfId="11788"/>
    <cellStyle name="7_משקל בתא100_4.4._פירוט אגח תשואה מעל 10% _15" xfId="11787"/>
    <cellStyle name="7_משקל בתא100_4.4._פירוט אגח תשואה מעל 10% _פירוט אגח תשואה מעל 10% " xfId="6343"/>
    <cellStyle name="7_משקל בתא100_4.4._פירוט אגח תשואה מעל 10% _פירוט אגח תשואה מעל 10% _15" xfId="11789"/>
    <cellStyle name="7_משקל בתא100_דיווחים נוספים" xfId="6344"/>
    <cellStyle name="7_משקל בתא100_דיווחים נוספים 2" xfId="6345"/>
    <cellStyle name="7_משקל בתא100_דיווחים נוספים 2_15" xfId="11791"/>
    <cellStyle name="7_משקל בתא100_דיווחים נוספים 2_דיווחים נוספים" xfId="6346"/>
    <cellStyle name="7_משקל בתא100_דיווחים נוספים 2_דיווחים נוספים_1" xfId="6347"/>
    <cellStyle name="7_משקל בתא100_דיווחים נוספים 2_דיווחים נוספים_1_15" xfId="11793"/>
    <cellStyle name="7_משקל בתא100_דיווחים נוספים 2_דיווחים נוספים_1_פירוט אגח תשואה מעל 10% " xfId="6348"/>
    <cellStyle name="7_משקל בתא100_דיווחים נוספים 2_דיווחים נוספים_1_פירוט אגח תשואה מעל 10% _15" xfId="11794"/>
    <cellStyle name="7_משקל בתא100_דיווחים נוספים 2_דיווחים נוספים_15" xfId="11792"/>
    <cellStyle name="7_משקל בתא100_דיווחים נוספים 2_דיווחים נוספים_פירוט אגח תשואה מעל 10% " xfId="6349"/>
    <cellStyle name="7_משקל בתא100_דיווחים נוספים 2_דיווחים נוספים_פירוט אגח תשואה מעל 10% _15" xfId="11795"/>
    <cellStyle name="7_משקל בתא100_דיווחים נוספים 2_פירוט אגח תשואה מעל 10% " xfId="6350"/>
    <cellStyle name="7_משקל בתא100_דיווחים נוספים 2_פירוט אגח תשואה מעל 10% _1" xfId="6351"/>
    <cellStyle name="7_משקל בתא100_דיווחים נוספים 2_פירוט אגח תשואה מעל 10% _1_15" xfId="11797"/>
    <cellStyle name="7_משקל בתא100_דיווחים נוספים 2_פירוט אגח תשואה מעל 10% _15" xfId="11796"/>
    <cellStyle name="7_משקל בתא100_דיווחים נוספים 2_פירוט אגח תשואה מעל 10% _פירוט אגח תשואה מעל 10% " xfId="6352"/>
    <cellStyle name="7_משקל בתא100_דיווחים נוספים 2_פירוט אגח תשואה מעל 10% _פירוט אגח תשואה מעל 10% _15" xfId="11798"/>
    <cellStyle name="7_משקל בתא100_דיווחים נוספים_1" xfId="6353"/>
    <cellStyle name="7_משקל בתא100_דיווחים נוספים_1 2" xfId="6354"/>
    <cellStyle name="7_משקל בתא100_דיווחים נוספים_1 2_15" xfId="11800"/>
    <cellStyle name="7_משקל בתא100_דיווחים נוספים_1 2_דיווחים נוספים" xfId="6355"/>
    <cellStyle name="7_משקל בתא100_דיווחים נוספים_1 2_דיווחים נוספים_1" xfId="6356"/>
    <cellStyle name="7_משקל בתא100_דיווחים נוספים_1 2_דיווחים נוספים_1_15" xfId="11802"/>
    <cellStyle name="7_משקל בתא100_דיווחים נוספים_1 2_דיווחים נוספים_1_פירוט אגח תשואה מעל 10% " xfId="6357"/>
    <cellStyle name="7_משקל בתא100_דיווחים נוספים_1 2_דיווחים נוספים_1_פירוט אגח תשואה מעל 10% _15" xfId="11803"/>
    <cellStyle name="7_משקל בתא100_דיווחים נוספים_1 2_דיווחים נוספים_15" xfId="11801"/>
    <cellStyle name="7_משקל בתא100_דיווחים נוספים_1 2_דיווחים נוספים_פירוט אגח תשואה מעל 10% " xfId="6358"/>
    <cellStyle name="7_משקל בתא100_דיווחים נוספים_1 2_דיווחים נוספים_פירוט אגח תשואה מעל 10% _15" xfId="11804"/>
    <cellStyle name="7_משקל בתא100_דיווחים נוספים_1 2_פירוט אגח תשואה מעל 10% " xfId="6359"/>
    <cellStyle name="7_משקל בתא100_דיווחים נוספים_1 2_פירוט אגח תשואה מעל 10% _1" xfId="6360"/>
    <cellStyle name="7_משקל בתא100_דיווחים נוספים_1 2_פירוט אגח תשואה מעל 10% _1_15" xfId="11806"/>
    <cellStyle name="7_משקל בתא100_דיווחים נוספים_1 2_פירוט אגח תשואה מעל 10% _15" xfId="11805"/>
    <cellStyle name="7_משקל בתא100_דיווחים נוספים_1 2_פירוט אגח תשואה מעל 10% _פירוט אגח תשואה מעל 10% " xfId="6361"/>
    <cellStyle name="7_משקל בתא100_דיווחים נוספים_1 2_פירוט אגח תשואה מעל 10% _פירוט אגח תשואה מעל 10% _15" xfId="11807"/>
    <cellStyle name="7_משקל בתא100_דיווחים נוספים_1_15" xfId="11799"/>
    <cellStyle name="7_משקל בתא100_דיווחים נוספים_1_4.4." xfId="6362"/>
    <cellStyle name="7_משקל בתא100_דיווחים נוספים_1_4.4. 2" xfId="6363"/>
    <cellStyle name="7_משקל בתא100_דיווחים נוספים_1_4.4. 2_15" xfId="11809"/>
    <cellStyle name="7_משקל בתא100_דיווחים נוספים_1_4.4. 2_דיווחים נוספים" xfId="6364"/>
    <cellStyle name="7_משקל בתא100_דיווחים נוספים_1_4.4. 2_דיווחים נוספים_1" xfId="6365"/>
    <cellStyle name="7_משקל בתא100_דיווחים נוספים_1_4.4. 2_דיווחים נוספים_1_15" xfId="11811"/>
    <cellStyle name="7_משקל בתא100_דיווחים נוספים_1_4.4. 2_דיווחים נוספים_1_פירוט אגח תשואה מעל 10% " xfId="6366"/>
    <cellStyle name="7_משקל בתא100_דיווחים נוספים_1_4.4. 2_דיווחים נוספים_1_פירוט אגח תשואה מעל 10% _15" xfId="11812"/>
    <cellStyle name="7_משקל בתא100_דיווחים נוספים_1_4.4. 2_דיווחים נוספים_15" xfId="11810"/>
    <cellStyle name="7_משקל בתא100_דיווחים נוספים_1_4.4. 2_דיווחים נוספים_פירוט אגח תשואה מעל 10% " xfId="6367"/>
    <cellStyle name="7_משקל בתא100_דיווחים נוספים_1_4.4. 2_דיווחים נוספים_פירוט אגח תשואה מעל 10% _15" xfId="11813"/>
    <cellStyle name="7_משקל בתא100_דיווחים נוספים_1_4.4. 2_פירוט אגח תשואה מעל 10% " xfId="6368"/>
    <cellStyle name="7_משקל בתא100_דיווחים נוספים_1_4.4. 2_פירוט אגח תשואה מעל 10% _1" xfId="6369"/>
    <cellStyle name="7_משקל בתא100_דיווחים נוספים_1_4.4. 2_פירוט אגח תשואה מעל 10% _1_15" xfId="11815"/>
    <cellStyle name="7_משקל בתא100_דיווחים נוספים_1_4.4. 2_פירוט אגח תשואה מעל 10% _15" xfId="11814"/>
    <cellStyle name="7_משקל בתא100_דיווחים נוספים_1_4.4. 2_פירוט אגח תשואה מעל 10% _פירוט אגח תשואה מעל 10% " xfId="6370"/>
    <cellStyle name="7_משקל בתא100_דיווחים נוספים_1_4.4. 2_פירוט אגח תשואה מעל 10% _פירוט אגח תשואה מעל 10% _15" xfId="11816"/>
    <cellStyle name="7_משקל בתא100_דיווחים נוספים_1_4.4._15" xfId="11808"/>
    <cellStyle name="7_משקל בתא100_דיווחים נוספים_1_4.4._דיווחים נוספים" xfId="6371"/>
    <cellStyle name="7_משקל בתא100_דיווחים נוספים_1_4.4._דיווחים נוספים_15" xfId="11817"/>
    <cellStyle name="7_משקל בתא100_דיווחים נוספים_1_4.4._דיווחים נוספים_פירוט אגח תשואה מעל 10% " xfId="6372"/>
    <cellStyle name="7_משקל בתא100_דיווחים נוספים_1_4.4._דיווחים נוספים_פירוט אגח תשואה מעל 10% _15" xfId="11818"/>
    <cellStyle name="7_משקל בתא100_דיווחים נוספים_1_4.4._פירוט אגח תשואה מעל 10% " xfId="6373"/>
    <cellStyle name="7_משקל בתא100_דיווחים נוספים_1_4.4._פירוט אגח תשואה מעל 10% _1" xfId="6374"/>
    <cellStyle name="7_משקל בתא100_דיווחים נוספים_1_4.4._פירוט אגח תשואה מעל 10% _1_15" xfId="11820"/>
    <cellStyle name="7_משקל בתא100_דיווחים נוספים_1_4.4._פירוט אגח תשואה מעל 10% _15" xfId="11819"/>
    <cellStyle name="7_משקל בתא100_דיווחים נוספים_1_4.4._פירוט אגח תשואה מעל 10% _פירוט אגח תשואה מעל 10% " xfId="6375"/>
    <cellStyle name="7_משקל בתא100_דיווחים נוספים_1_4.4._פירוט אגח תשואה מעל 10% _פירוט אגח תשואה מעל 10% _15" xfId="11821"/>
    <cellStyle name="7_משקל בתא100_דיווחים נוספים_1_דיווחים נוספים" xfId="6376"/>
    <cellStyle name="7_משקל בתא100_דיווחים נוספים_1_דיווחים נוספים 2" xfId="6377"/>
    <cellStyle name="7_משקל בתא100_דיווחים נוספים_1_דיווחים נוספים 2_15" xfId="11823"/>
    <cellStyle name="7_משקל בתא100_דיווחים נוספים_1_דיווחים נוספים 2_דיווחים נוספים" xfId="6378"/>
    <cellStyle name="7_משקל בתא100_דיווחים נוספים_1_דיווחים נוספים 2_דיווחים נוספים_1" xfId="6379"/>
    <cellStyle name="7_משקל בתא100_דיווחים נוספים_1_דיווחים נוספים 2_דיווחים נוספים_1_15" xfId="11825"/>
    <cellStyle name="7_משקל בתא100_דיווחים נוספים_1_דיווחים נוספים 2_דיווחים נוספים_1_פירוט אגח תשואה מעל 10% " xfId="6380"/>
    <cellStyle name="7_משקל בתא100_דיווחים נוספים_1_דיווחים נוספים 2_דיווחים נוספים_1_פירוט אגח תשואה מעל 10% _15" xfId="11826"/>
    <cellStyle name="7_משקל בתא100_דיווחים נוספים_1_דיווחים נוספים 2_דיווחים נוספים_15" xfId="11824"/>
    <cellStyle name="7_משקל בתא100_דיווחים נוספים_1_דיווחים נוספים 2_דיווחים נוספים_פירוט אגח תשואה מעל 10% " xfId="6381"/>
    <cellStyle name="7_משקל בתא100_דיווחים נוספים_1_דיווחים נוספים 2_דיווחים נוספים_פירוט אגח תשואה מעל 10% _15" xfId="11827"/>
    <cellStyle name="7_משקל בתא100_דיווחים נוספים_1_דיווחים נוספים 2_פירוט אגח תשואה מעל 10% " xfId="6382"/>
    <cellStyle name="7_משקל בתא100_דיווחים נוספים_1_דיווחים נוספים 2_פירוט אגח תשואה מעל 10% _1" xfId="6383"/>
    <cellStyle name="7_משקל בתא100_דיווחים נוספים_1_דיווחים נוספים 2_פירוט אגח תשואה מעל 10% _1_15" xfId="11829"/>
    <cellStyle name="7_משקל בתא100_דיווחים נוספים_1_דיווחים נוספים 2_פירוט אגח תשואה מעל 10% _15" xfId="11828"/>
    <cellStyle name="7_משקל בתא100_דיווחים נוספים_1_דיווחים נוספים 2_פירוט אגח תשואה מעל 10% _פירוט אגח תשואה מעל 10% " xfId="6384"/>
    <cellStyle name="7_משקל בתא100_דיווחים נוספים_1_דיווחים נוספים 2_פירוט אגח תשואה מעל 10% _פירוט אגח תשואה מעל 10% _15" xfId="11830"/>
    <cellStyle name="7_משקל בתא100_דיווחים נוספים_1_דיווחים נוספים_1" xfId="6385"/>
    <cellStyle name="7_משקל בתא100_דיווחים נוספים_1_דיווחים נוספים_1_15" xfId="11831"/>
    <cellStyle name="7_משקל בתא100_דיווחים נוספים_1_דיווחים נוספים_1_פירוט אגח תשואה מעל 10% " xfId="6386"/>
    <cellStyle name="7_משקל בתא100_דיווחים נוספים_1_דיווחים נוספים_1_פירוט אגח תשואה מעל 10% _15" xfId="11832"/>
    <cellStyle name="7_משקל בתא100_דיווחים נוספים_1_דיווחים נוספים_15" xfId="11822"/>
    <cellStyle name="7_משקל בתא100_דיווחים נוספים_1_דיווחים נוספים_4.4." xfId="6387"/>
    <cellStyle name="7_משקל בתא100_דיווחים נוספים_1_דיווחים נוספים_4.4. 2" xfId="6388"/>
    <cellStyle name="7_משקל בתא100_דיווחים נוספים_1_דיווחים נוספים_4.4. 2_15" xfId="11834"/>
    <cellStyle name="7_משקל בתא100_דיווחים נוספים_1_דיווחים נוספים_4.4. 2_דיווחים נוספים" xfId="6389"/>
    <cellStyle name="7_משקל בתא100_דיווחים נוספים_1_דיווחים נוספים_4.4. 2_דיווחים נוספים_1" xfId="6390"/>
    <cellStyle name="7_משקל בתא100_דיווחים נוספים_1_דיווחים נוספים_4.4. 2_דיווחים נוספים_1_15" xfId="11836"/>
    <cellStyle name="7_משקל בתא100_דיווחים נוספים_1_דיווחים נוספים_4.4. 2_דיווחים נוספים_1_פירוט אגח תשואה מעל 10% " xfId="6391"/>
    <cellStyle name="7_משקל בתא100_דיווחים נוספים_1_דיווחים נוספים_4.4. 2_דיווחים נוספים_1_פירוט אגח תשואה מעל 10% _15" xfId="11837"/>
    <cellStyle name="7_משקל בתא100_דיווחים נוספים_1_דיווחים נוספים_4.4. 2_דיווחים נוספים_15" xfId="11835"/>
    <cellStyle name="7_משקל בתא100_דיווחים נוספים_1_דיווחים נוספים_4.4. 2_דיווחים נוספים_פירוט אגח תשואה מעל 10% " xfId="6392"/>
    <cellStyle name="7_משקל בתא100_דיווחים נוספים_1_דיווחים נוספים_4.4. 2_דיווחים נוספים_פירוט אגח תשואה מעל 10% _15" xfId="11838"/>
    <cellStyle name="7_משקל בתא100_דיווחים נוספים_1_דיווחים נוספים_4.4. 2_פירוט אגח תשואה מעל 10% " xfId="6393"/>
    <cellStyle name="7_משקל בתא100_דיווחים נוספים_1_דיווחים נוספים_4.4. 2_פירוט אגח תשואה מעל 10% _1" xfId="6394"/>
    <cellStyle name="7_משקל בתא100_דיווחים נוספים_1_דיווחים נוספים_4.4. 2_פירוט אגח תשואה מעל 10% _1_15" xfId="11840"/>
    <cellStyle name="7_משקל בתא100_דיווחים נוספים_1_דיווחים נוספים_4.4. 2_פירוט אגח תשואה מעל 10% _15" xfId="11839"/>
    <cellStyle name="7_משקל בתא100_דיווחים נוספים_1_דיווחים נוספים_4.4. 2_פירוט אגח תשואה מעל 10% _פירוט אגח תשואה מעל 10% " xfId="6395"/>
    <cellStyle name="7_משקל בתא100_דיווחים נוספים_1_דיווחים נוספים_4.4. 2_פירוט אגח תשואה מעל 10% _פירוט אגח תשואה מעל 10% _15" xfId="11841"/>
    <cellStyle name="7_משקל בתא100_דיווחים נוספים_1_דיווחים נוספים_4.4._15" xfId="11833"/>
    <cellStyle name="7_משקל בתא100_דיווחים נוספים_1_דיווחים נוספים_4.4._דיווחים נוספים" xfId="6396"/>
    <cellStyle name="7_משקל בתא100_דיווחים נוספים_1_דיווחים נוספים_4.4._דיווחים נוספים_15" xfId="11842"/>
    <cellStyle name="7_משקל בתא100_דיווחים נוספים_1_דיווחים נוספים_4.4._דיווחים נוספים_פירוט אגח תשואה מעל 10% " xfId="6397"/>
    <cellStyle name="7_משקל בתא100_דיווחים נוספים_1_דיווחים נוספים_4.4._דיווחים נוספים_פירוט אגח תשואה מעל 10% _15" xfId="11843"/>
    <cellStyle name="7_משקל בתא100_דיווחים נוספים_1_דיווחים נוספים_4.4._פירוט אגח תשואה מעל 10% " xfId="6398"/>
    <cellStyle name="7_משקל בתא100_דיווחים נוספים_1_דיווחים נוספים_4.4._פירוט אגח תשואה מעל 10% _1" xfId="6399"/>
    <cellStyle name="7_משקל בתא100_דיווחים נוספים_1_דיווחים נוספים_4.4._פירוט אגח תשואה מעל 10% _1_15" xfId="11845"/>
    <cellStyle name="7_משקל בתא100_דיווחים נוספים_1_דיווחים נוספים_4.4._פירוט אגח תשואה מעל 10% _15" xfId="11844"/>
    <cellStyle name="7_משקל בתא100_דיווחים נוספים_1_דיווחים נוספים_4.4._פירוט אגח תשואה מעל 10% _פירוט אגח תשואה מעל 10% " xfId="6400"/>
    <cellStyle name="7_משקל בתא100_דיווחים נוספים_1_דיווחים נוספים_4.4._פירוט אגח תשואה מעל 10% _פירוט אגח תשואה מעל 10% _15" xfId="11846"/>
    <cellStyle name="7_משקל בתא100_דיווחים נוספים_1_דיווחים נוספים_דיווחים נוספים" xfId="6401"/>
    <cellStyle name="7_משקל בתא100_דיווחים נוספים_1_דיווחים נוספים_דיווחים נוספים_15" xfId="11847"/>
    <cellStyle name="7_משקל בתא100_דיווחים נוספים_1_דיווחים נוספים_דיווחים נוספים_פירוט אגח תשואה מעל 10% " xfId="6402"/>
    <cellStyle name="7_משקל בתא100_דיווחים נוספים_1_דיווחים נוספים_דיווחים נוספים_פירוט אגח תשואה מעל 10% _15" xfId="11848"/>
    <cellStyle name="7_משקל בתא100_דיווחים נוספים_1_דיווחים נוספים_פירוט אגח תשואה מעל 10% " xfId="6403"/>
    <cellStyle name="7_משקל בתא100_דיווחים נוספים_1_דיווחים נוספים_פירוט אגח תשואה מעל 10% _1" xfId="6404"/>
    <cellStyle name="7_משקל בתא100_דיווחים נוספים_1_דיווחים נוספים_פירוט אגח תשואה מעל 10% _1_15" xfId="11850"/>
    <cellStyle name="7_משקל בתא100_דיווחים נוספים_1_דיווחים נוספים_פירוט אגח תשואה מעל 10% _15" xfId="11849"/>
    <cellStyle name="7_משקל בתא100_דיווחים נוספים_1_דיווחים נוספים_פירוט אגח תשואה מעל 10% _פירוט אגח תשואה מעל 10% " xfId="6405"/>
    <cellStyle name="7_משקל בתא100_דיווחים נוספים_1_דיווחים נוספים_פירוט אגח תשואה מעל 10% _פירוט אגח תשואה מעל 10% _15" xfId="11851"/>
    <cellStyle name="7_משקל בתא100_דיווחים נוספים_1_פירוט אגח תשואה מעל 10% " xfId="6406"/>
    <cellStyle name="7_משקל בתא100_דיווחים נוספים_1_פירוט אגח תשואה מעל 10% _1" xfId="6407"/>
    <cellStyle name="7_משקל בתא100_דיווחים נוספים_1_פירוט אגח תשואה מעל 10% _1_15" xfId="11853"/>
    <cellStyle name="7_משקל בתא100_דיווחים נוספים_1_פירוט אגח תשואה מעל 10% _15" xfId="11852"/>
    <cellStyle name="7_משקל בתא100_דיווחים נוספים_1_פירוט אגח תשואה מעל 10% _פירוט אגח תשואה מעל 10% " xfId="6408"/>
    <cellStyle name="7_משקל בתא100_דיווחים נוספים_1_פירוט אגח תשואה מעל 10% _פירוט אגח תשואה מעל 10% _15" xfId="11854"/>
    <cellStyle name="7_משקל בתא100_דיווחים נוספים_15" xfId="11790"/>
    <cellStyle name="7_משקל בתא100_דיווחים נוספים_2" xfId="6409"/>
    <cellStyle name="7_משקל בתא100_דיווחים נוספים_2 2" xfId="6410"/>
    <cellStyle name="7_משקל בתא100_דיווחים נוספים_2 2_15" xfId="11856"/>
    <cellStyle name="7_משקל בתא100_דיווחים נוספים_2 2_דיווחים נוספים" xfId="6411"/>
    <cellStyle name="7_משקל בתא100_דיווחים נוספים_2 2_דיווחים נוספים_1" xfId="6412"/>
    <cellStyle name="7_משקל בתא100_דיווחים נוספים_2 2_דיווחים נוספים_1_15" xfId="11858"/>
    <cellStyle name="7_משקל בתא100_דיווחים נוספים_2 2_דיווחים נוספים_1_פירוט אגח תשואה מעל 10% " xfId="6413"/>
    <cellStyle name="7_משקל בתא100_דיווחים נוספים_2 2_דיווחים נוספים_1_פירוט אגח תשואה מעל 10% _15" xfId="11859"/>
    <cellStyle name="7_משקל בתא100_דיווחים נוספים_2 2_דיווחים נוספים_15" xfId="11857"/>
    <cellStyle name="7_משקל בתא100_דיווחים נוספים_2 2_דיווחים נוספים_פירוט אגח תשואה מעל 10% " xfId="6414"/>
    <cellStyle name="7_משקל בתא100_דיווחים נוספים_2 2_דיווחים נוספים_פירוט אגח תשואה מעל 10% _15" xfId="11860"/>
    <cellStyle name="7_משקל בתא100_דיווחים נוספים_2 2_פירוט אגח תשואה מעל 10% " xfId="6415"/>
    <cellStyle name="7_משקל בתא100_דיווחים נוספים_2 2_פירוט אגח תשואה מעל 10% _1" xfId="6416"/>
    <cellStyle name="7_משקל בתא100_דיווחים נוספים_2 2_פירוט אגח תשואה מעל 10% _1_15" xfId="11862"/>
    <cellStyle name="7_משקל בתא100_דיווחים נוספים_2 2_פירוט אגח תשואה מעל 10% _15" xfId="11861"/>
    <cellStyle name="7_משקל בתא100_דיווחים נוספים_2 2_פירוט אגח תשואה מעל 10% _פירוט אגח תשואה מעל 10% " xfId="6417"/>
    <cellStyle name="7_משקל בתא100_דיווחים נוספים_2 2_פירוט אגח תשואה מעל 10% _פירוט אגח תשואה מעל 10% _15" xfId="11863"/>
    <cellStyle name="7_משקל בתא100_דיווחים נוספים_2_15" xfId="11855"/>
    <cellStyle name="7_משקל בתא100_דיווחים נוספים_2_4.4." xfId="6418"/>
    <cellStyle name="7_משקל בתא100_דיווחים נוספים_2_4.4. 2" xfId="6419"/>
    <cellStyle name="7_משקל בתא100_דיווחים נוספים_2_4.4. 2_15" xfId="11865"/>
    <cellStyle name="7_משקל בתא100_דיווחים נוספים_2_4.4. 2_דיווחים נוספים" xfId="6420"/>
    <cellStyle name="7_משקל בתא100_דיווחים נוספים_2_4.4. 2_דיווחים נוספים_1" xfId="6421"/>
    <cellStyle name="7_משקל בתא100_דיווחים נוספים_2_4.4. 2_דיווחים נוספים_1_15" xfId="11867"/>
    <cellStyle name="7_משקל בתא100_דיווחים נוספים_2_4.4. 2_דיווחים נוספים_1_פירוט אגח תשואה מעל 10% " xfId="6422"/>
    <cellStyle name="7_משקל בתא100_דיווחים נוספים_2_4.4. 2_דיווחים נוספים_1_פירוט אגח תשואה מעל 10% _15" xfId="11868"/>
    <cellStyle name="7_משקל בתא100_דיווחים נוספים_2_4.4. 2_דיווחים נוספים_15" xfId="11866"/>
    <cellStyle name="7_משקל בתא100_דיווחים נוספים_2_4.4. 2_דיווחים נוספים_פירוט אגח תשואה מעל 10% " xfId="6423"/>
    <cellStyle name="7_משקל בתא100_דיווחים נוספים_2_4.4. 2_דיווחים נוספים_פירוט אגח תשואה מעל 10% _15" xfId="11869"/>
    <cellStyle name="7_משקל בתא100_דיווחים נוספים_2_4.4. 2_פירוט אגח תשואה מעל 10% " xfId="6424"/>
    <cellStyle name="7_משקל בתא100_דיווחים נוספים_2_4.4. 2_פירוט אגח תשואה מעל 10% _1" xfId="6425"/>
    <cellStyle name="7_משקל בתא100_דיווחים נוספים_2_4.4. 2_פירוט אגח תשואה מעל 10% _1_15" xfId="11871"/>
    <cellStyle name="7_משקל בתא100_דיווחים נוספים_2_4.4. 2_פירוט אגח תשואה מעל 10% _15" xfId="11870"/>
    <cellStyle name="7_משקל בתא100_דיווחים נוספים_2_4.4. 2_פירוט אגח תשואה מעל 10% _פירוט אגח תשואה מעל 10% " xfId="6426"/>
    <cellStyle name="7_משקל בתא100_דיווחים נוספים_2_4.4. 2_פירוט אגח תשואה מעל 10% _פירוט אגח תשואה מעל 10% _15" xfId="11872"/>
    <cellStyle name="7_משקל בתא100_דיווחים נוספים_2_4.4._15" xfId="11864"/>
    <cellStyle name="7_משקל בתא100_דיווחים נוספים_2_4.4._דיווחים נוספים" xfId="6427"/>
    <cellStyle name="7_משקל בתא100_דיווחים נוספים_2_4.4._דיווחים נוספים_15" xfId="11873"/>
    <cellStyle name="7_משקל בתא100_דיווחים נוספים_2_4.4._דיווחים נוספים_פירוט אגח תשואה מעל 10% " xfId="6428"/>
    <cellStyle name="7_משקל בתא100_דיווחים נוספים_2_4.4._דיווחים נוספים_פירוט אגח תשואה מעל 10% _15" xfId="11874"/>
    <cellStyle name="7_משקל בתא100_דיווחים נוספים_2_4.4._פירוט אגח תשואה מעל 10% " xfId="6429"/>
    <cellStyle name="7_משקל בתא100_דיווחים נוספים_2_4.4._פירוט אגח תשואה מעל 10% _1" xfId="6430"/>
    <cellStyle name="7_משקל בתא100_דיווחים נוספים_2_4.4._פירוט אגח תשואה מעל 10% _1_15" xfId="11876"/>
    <cellStyle name="7_משקל בתא100_דיווחים נוספים_2_4.4._פירוט אגח תשואה מעל 10% _15" xfId="11875"/>
    <cellStyle name="7_משקל בתא100_דיווחים נוספים_2_4.4._פירוט אגח תשואה מעל 10% _פירוט אגח תשואה מעל 10% " xfId="6431"/>
    <cellStyle name="7_משקל בתא100_דיווחים נוספים_2_4.4._פירוט אגח תשואה מעל 10% _פירוט אגח תשואה מעל 10% _15" xfId="11877"/>
    <cellStyle name="7_משקל בתא100_דיווחים נוספים_2_דיווחים נוספים" xfId="6432"/>
    <cellStyle name="7_משקל בתא100_דיווחים נוספים_2_דיווחים נוספים_15" xfId="11878"/>
    <cellStyle name="7_משקל בתא100_דיווחים נוספים_2_דיווחים נוספים_פירוט אגח תשואה מעל 10% " xfId="6433"/>
    <cellStyle name="7_משקל בתא100_דיווחים נוספים_2_דיווחים נוספים_פירוט אגח תשואה מעל 10% _15" xfId="11879"/>
    <cellStyle name="7_משקל בתא100_דיווחים נוספים_2_פירוט אגח תשואה מעל 10% " xfId="6434"/>
    <cellStyle name="7_משקל בתא100_דיווחים נוספים_2_פירוט אגח תשואה מעל 10% _1" xfId="6435"/>
    <cellStyle name="7_משקל בתא100_דיווחים נוספים_2_פירוט אגח תשואה מעל 10% _1_15" xfId="11881"/>
    <cellStyle name="7_משקל בתא100_דיווחים נוספים_2_פירוט אגח תשואה מעל 10% _15" xfId="11880"/>
    <cellStyle name="7_משקל בתא100_דיווחים נוספים_2_פירוט אגח תשואה מעל 10% _פירוט אגח תשואה מעל 10% " xfId="6436"/>
    <cellStyle name="7_משקל בתא100_דיווחים נוספים_2_פירוט אגח תשואה מעל 10% _פירוט אגח תשואה מעל 10% _15" xfId="11882"/>
    <cellStyle name="7_משקל בתא100_דיווחים נוספים_3" xfId="6437"/>
    <cellStyle name="7_משקל בתא100_דיווחים נוספים_3_15" xfId="11883"/>
    <cellStyle name="7_משקל בתא100_דיווחים נוספים_3_פירוט אגח תשואה מעל 10% " xfId="6438"/>
    <cellStyle name="7_משקל בתא100_דיווחים נוספים_3_פירוט אגח תשואה מעל 10% _15" xfId="11884"/>
    <cellStyle name="7_משקל בתא100_דיווחים נוספים_4.4." xfId="6439"/>
    <cellStyle name="7_משקל בתא100_דיווחים נוספים_4.4. 2" xfId="6440"/>
    <cellStyle name="7_משקל בתא100_דיווחים נוספים_4.4. 2_15" xfId="11886"/>
    <cellStyle name="7_משקל בתא100_דיווחים נוספים_4.4. 2_דיווחים נוספים" xfId="6441"/>
    <cellStyle name="7_משקל בתא100_דיווחים נוספים_4.4. 2_דיווחים נוספים_1" xfId="6442"/>
    <cellStyle name="7_משקל בתא100_דיווחים נוספים_4.4. 2_דיווחים נוספים_1_15" xfId="11888"/>
    <cellStyle name="7_משקל בתא100_דיווחים נוספים_4.4. 2_דיווחים נוספים_1_פירוט אגח תשואה מעל 10% " xfId="6443"/>
    <cellStyle name="7_משקל בתא100_דיווחים נוספים_4.4. 2_דיווחים נוספים_1_פירוט אגח תשואה מעל 10% _15" xfId="11889"/>
    <cellStyle name="7_משקל בתא100_דיווחים נוספים_4.4. 2_דיווחים נוספים_15" xfId="11887"/>
    <cellStyle name="7_משקל בתא100_דיווחים נוספים_4.4. 2_דיווחים נוספים_פירוט אגח תשואה מעל 10% " xfId="6444"/>
    <cellStyle name="7_משקל בתא100_דיווחים נוספים_4.4. 2_דיווחים נוספים_פירוט אגח תשואה מעל 10% _15" xfId="11890"/>
    <cellStyle name="7_משקל בתא100_דיווחים נוספים_4.4. 2_פירוט אגח תשואה מעל 10% " xfId="6445"/>
    <cellStyle name="7_משקל בתא100_דיווחים נוספים_4.4. 2_פירוט אגח תשואה מעל 10% _1" xfId="6446"/>
    <cellStyle name="7_משקל בתא100_דיווחים נוספים_4.4. 2_פירוט אגח תשואה מעל 10% _1_15" xfId="11892"/>
    <cellStyle name="7_משקל בתא100_דיווחים נוספים_4.4. 2_פירוט אגח תשואה מעל 10% _15" xfId="11891"/>
    <cellStyle name="7_משקל בתא100_דיווחים נוספים_4.4. 2_פירוט אגח תשואה מעל 10% _פירוט אגח תשואה מעל 10% " xfId="6447"/>
    <cellStyle name="7_משקל בתא100_דיווחים נוספים_4.4. 2_פירוט אגח תשואה מעל 10% _פירוט אגח תשואה מעל 10% _15" xfId="11893"/>
    <cellStyle name="7_משקל בתא100_דיווחים נוספים_4.4._15" xfId="11885"/>
    <cellStyle name="7_משקל בתא100_דיווחים נוספים_4.4._דיווחים נוספים" xfId="6448"/>
    <cellStyle name="7_משקל בתא100_דיווחים נוספים_4.4._דיווחים נוספים_15" xfId="11894"/>
    <cellStyle name="7_משקל בתא100_דיווחים נוספים_4.4._דיווחים נוספים_פירוט אגח תשואה מעל 10% " xfId="6449"/>
    <cellStyle name="7_משקל בתא100_דיווחים נוספים_4.4._דיווחים נוספים_פירוט אגח תשואה מעל 10% _15" xfId="11895"/>
    <cellStyle name="7_משקל בתא100_דיווחים נוספים_4.4._פירוט אגח תשואה מעל 10% " xfId="6450"/>
    <cellStyle name="7_משקל בתא100_דיווחים נוספים_4.4._פירוט אגח תשואה מעל 10% _1" xfId="6451"/>
    <cellStyle name="7_משקל בתא100_דיווחים נוספים_4.4._פירוט אגח תשואה מעל 10% _1_15" xfId="11897"/>
    <cellStyle name="7_משקל בתא100_דיווחים נוספים_4.4._פירוט אגח תשואה מעל 10% _15" xfId="11896"/>
    <cellStyle name="7_משקל בתא100_דיווחים נוספים_4.4._פירוט אגח תשואה מעל 10% _פירוט אגח תשואה מעל 10% " xfId="6452"/>
    <cellStyle name="7_משקל בתא100_דיווחים נוספים_4.4._פירוט אגח תשואה מעל 10% _פירוט אגח תשואה מעל 10% _15" xfId="11898"/>
    <cellStyle name="7_משקל בתא100_דיווחים נוספים_דיווחים נוספים" xfId="6453"/>
    <cellStyle name="7_משקל בתא100_דיווחים נוספים_דיווחים נוספים 2" xfId="6454"/>
    <cellStyle name="7_משקל בתא100_דיווחים נוספים_דיווחים נוספים 2_15" xfId="11900"/>
    <cellStyle name="7_משקל בתא100_דיווחים נוספים_דיווחים נוספים 2_דיווחים נוספים" xfId="6455"/>
    <cellStyle name="7_משקל בתא100_דיווחים נוספים_דיווחים נוספים 2_דיווחים נוספים_1" xfId="6456"/>
    <cellStyle name="7_משקל בתא100_דיווחים נוספים_דיווחים נוספים 2_דיווחים נוספים_1_15" xfId="11902"/>
    <cellStyle name="7_משקל בתא100_דיווחים נוספים_דיווחים נוספים 2_דיווחים נוספים_1_פירוט אגח תשואה מעל 10% " xfId="6457"/>
    <cellStyle name="7_משקל בתא100_דיווחים נוספים_דיווחים נוספים 2_דיווחים נוספים_1_פירוט אגח תשואה מעל 10% _15" xfId="11903"/>
    <cellStyle name="7_משקל בתא100_דיווחים נוספים_דיווחים נוספים 2_דיווחים נוספים_15" xfId="11901"/>
    <cellStyle name="7_משקל בתא100_דיווחים נוספים_דיווחים נוספים 2_דיווחים נוספים_פירוט אגח תשואה מעל 10% " xfId="6458"/>
    <cellStyle name="7_משקל בתא100_דיווחים נוספים_דיווחים נוספים 2_דיווחים נוספים_פירוט אגח תשואה מעל 10% _15" xfId="11904"/>
    <cellStyle name="7_משקל בתא100_דיווחים נוספים_דיווחים נוספים 2_פירוט אגח תשואה מעל 10% " xfId="6459"/>
    <cellStyle name="7_משקל בתא100_דיווחים נוספים_דיווחים נוספים 2_פירוט אגח תשואה מעל 10% _1" xfId="6460"/>
    <cellStyle name="7_משקל בתא100_דיווחים נוספים_דיווחים נוספים 2_פירוט אגח תשואה מעל 10% _1_15" xfId="11906"/>
    <cellStyle name="7_משקל בתא100_דיווחים נוספים_דיווחים נוספים 2_פירוט אגח תשואה מעל 10% _15" xfId="11905"/>
    <cellStyle name="7_משקל בתא100_דיווחים נוספים_דיווחים נוספים 2_פירוט אגח תשואה מעל 10% _פירוט אגח תשואה מעל 10% " xfId="6461"/>
    <cellStyle name="7_משקל בתא100_דיווחים נוספים_דיווחים נוספים 2_פירוט אגח תשואה מעל 10% _פירוט אגח תשואה מעל 10% _15" xfId="11907"/>
    <cellStyle name="7_משקל בתא100_דיווחים נוספים_דיווחים נוספים_1" xfId="6462"/>
    <cellStyle name="7_משקל בתא100_דיווחים נוספים_דיווחים נוספים_1_15" xfId="11908"/>
    <cellStyle name="7_משקל בתא100_דיווחים נוספים_דיווחים נוספים_1_פירוט אגח תשואה מעל 10% " xfId="6463"/>
    <cellStyle name="7_משקל בתא100_דיווחים נוספים_דיווחים נוספים_1_פירוט אגח תשואה מעל 10% _15" xfId="11909"/>
    <cellStyle name="7_משקל בתא100_דיווחים נוספים_דיווחים נוספים_15" xfId="11899"/>
    <cellStyle name="7_משקל בתא100_דיווחים נוספים_דיווחים נוספים_4.4." xfId="6464"/>
    <cellStyle name="7_משקל בתא100_דיווחים נוספים_דיווחים נוספים_4.4. 2" xfId="6465"/>
    <cellStyle name="7_משקל בתא100_דיווחים נוספים_דיווחים נוספים_4.4. 2_15" xfId="11911"/>
    <cellStyle name="7_משקל בתא100_דיווחים נוספים_דיווחים נוספים_4.4. 2_דיווחים נוספים" xfId="6466"/>
    <cellStyle name="7_משקל בתא100_דיווחים נוספים_דיווחים נוספים_4.4. 2_דיווחים נוספים_1" xfId="6467"/>
    <cellStyle name="7_משקל בתא100_דיווחים נוספים_דיווחים נוספים_4.4. 2_דיווחים נוספים_1_15" xfId="11913"/>
    <cellStyle name="7_משקל בתא100_דיווחים נוספים_דיווחים נוספים_4.4. 2_דיווחים נוספים_1_פירוט אגח תשואה מעל 10% " xfId="6468"/>
    <cellStyle name="7_משקל בתא100_דיווחים נוספים_דיווחים נוספים_4.4. 2_דיווחים נוספים_1_פירוט אגח תשואה מעל 10% _15" xfId="11914"/>
    <cellStyle name="7_משקל בתא100_דיווחים נוספים_דיווחים נוספים_4.4. 2_דיווחים נוספים_15" xfId="11912"/>
    <cellStyle name="7_משקל בתא100_דיווחים נוספים_דיווחים נוספים_4.4. 2_דיווחים נוספים_פירוט אגח תשואה מעל 10% " xfId="6469"/>
    <cellStyle name="7_משקל בתא100_דיווחים נוספים_דיווחים נוספים_4.4. 2_דיווחים נוספים_פירוט אגח תשואה מעל 10% _15" xfId="11915"/>
    <cellStyle name="7_משקל בתא100_דיווחים נוספים_דיווחים נוספים_4.4. 2_פירוט אגח תשואה מעל 10% " xfId="6470"/>
    <cellStyle name="7_משקל בתא100_דיווחים נוספים_דיווחים נוספים_4.4. 2_פירוט אגח תשואה מעל 10% _1" xfId="6471"/>
    <cellStyle name="7_משקל בתא100_דיווחים נוספים_דיווחים נוספים_4.4. 2_פירוט אגח תשואה מעל 10% _1_15" xfId="11917"/>
    <cellStyle name="7_משקל בתא100_דיווחים נוספים_דיווחים נוספים_4.4. 2_פירוט אגח תשואה מעל 10% _15" xfId="11916"/>
    <cellStyle name="7_משקל בתא100_דיווחים נוספים_דיווחים נוספים_4.4. 2_פירוט אגח תשואה מעל 10% _פירוט אגח תשואה מעל 10% " xfId="6472"/>
    <cellStyle name="7_משקל בתא100_דיווחים נוספים_דיווחים נוספים_4.4. 2_פירוט אגח תשואה מעל 10% _פירוט אגח תשואה מעל 10% _15" xfId="11918"/>
    <cellStyle name="7_משקל בתא100_דיווחים נוספים_דיווחים נוספים_4.4._15" xfId="11910"/>
    <cellStyle name="7_משקל בתא100_דיווחים נוספים_דיווחים נוספים_4.4._דיווחים נוספים" xfId="6473"/>
    <cellStyle name="7_משקל בתא100_דיווחים נוספים_דיווחים נוספים_4.4._דיווחים נוספים_15" xfId="11919"/>
    <cellStyle name="7_משקל בתא100_דיווחים נוספים_דיווחים נוספים_4.4._דיווחים נוספים_פירוט אגח תשואה מעל 10% " xfId="6474"/>
    <cellStyle name="7_משקל בתא100_דיווחים נוספים_דיווחים נוספים_4.4._דיווחים נוספים_פירוט אגח תשואה מעל 10% _15" xfId="11920"/>
    <cellStyle name="7_משקל בתא100_דיווחים נוספים_דיווחים נוספים_4.4._פירוט אגח תשואה מעל 10% " xfId="6475"/>
    <cellStyle name="7_משקל בתא100_דיווחים נוספים_דיווחים נוספים_4.4._פירוט אגח תשואה מעל 10% _1" xfId="6476"/>
    <cellStyle name="7_משקל בתא100_דיווחים נוספים_דיווחים נוספים_4.4._פירוט אגח תשואה מעל 10% _1_15" xfId="11922"/>
    <cellStyle name="7_משקל בתא100_דיווחים נוספים_דיווחים נוספים_4.4._פירוט אגח תשואה מעל 10% _15" xfId="11921"/>
    <cellStyle name="7_משקל בתא100_דיווחים נוספים_דיווחים נוספים_4.4._פירוט אגח תשואה מעל 10% _פירוט אגח תשואה מעל 10% " xfId="6477"/>
    <cellStyle name="7_משקל בתא100_דיווחים נוספים_דיווחים נוספים_4.4._פירוט אגח תשואה מעל 10% _פירוט אגח תשואה מעל 10% _15" xfId="11923"/>
    <cellStyle name="7_משקל בתא100_דיווחים נוספים_דיווחים נוספים_דיווחים נוספים" xfId="6478"/>
    <cellStyle name="7_משקל בתא100_דיווחים נוספים_דיווחים נוספים_דיווחים נוספים_15" xfId="11924"/>
    <cellStyle name="7_משקל בתא100_דיווחים נוספים_דיווחים נוספים_דיווחים נוספים_פירוט אגח תשואה מעל 10% " xfId="6479"/>
    <cellStyle name="7_משקל בתא100_דיווחים נוספים_דיווחים נוספים_דיווחים נוספים_פירוט אגח תשואה מעל 10% _15" xfId="11925"/>
    <cellStyle name="7_משקל בתא100_דיווחים נוספים_דיווחים נוספים_פירוט אגח תשואה מעל 10% " xfId="6480"/>
    <cellStyle name="7_משקל בתא100_דיווחים נוספים_דיווחים נוספים_פירוט אגח תשואה מעל 10% _1" xfId="6481"/>
    <cellStyle name="7_משקל בתא100_דיווחים נוספים_דיווחים נוספים_פירוט אגח תשואה מעל 10% _1_15" xfId="11927"/>
    <cellStyle name="7_משקל בתא100_דיווחים נוספים_דיווחים נוספים_פירוט אגח תשואה מעל 10% _15" xfId="11926"/>
    <cellStyle name="7_משקל בתא100_דיווחים נוספים_דיווחים נוספים_פירוט אגח תשואה מעל 10% _פירוט אגח תשואה מעל 10% " xfId="6482"/>
    <cellStyle name="7_משקל בתא100_דיווחים נוספים_דיווחים נוספים_פירוט אגח תשואה מעל 10% _פירוט אגח תשואה מעל 10% _15" xfId="11928"/>
    <cellStyle name="7_משקל בתא100_דיווחים נוספים_פירוט אגח תשואה מעל 10% " xfId="6483"/>
    <cellStyle name="7_משקל בתא100_דיווחים נוספים_פירוט אגח תשואה מעל 10% _1" xfId="6484"/>
    <cellStyle name="7_משקל בתא100_דיווחים נוספים_פירוט אגח תשואה מעל 10% _1_15" xfId="11930"/>
    <cellStyle name="7_משקל בתא100_דיווחים נוספים_פירוט אגח תשואה מעל 10% _15" xfId="11929"/>
    <cellStyle name="7_משקל בתא100_דיווחים נוספים_פירוט אגח תשואה מעל 10% _פירוט אגח תשואה מעל 10% " xfId="6485"/>
    <cellStyle name="7_משקל בתא100_דיווחים נוספים_פירוט אגח תשואה מעל 10% _פירוט אגח תשואה מעל 10% _15" xfId="11931"/>
    <cellStyle name="7_משקל בתא100_הערות" xfId="6486"/>
    <cellStyle name="7_משקל בתא100_הערות 2" xfId="6487"/>
    <cellStyle name="7_משקל בתא100_הערות 2_15" xfId="11933"/>
    <cellStyle name="7_משקל בתא100_הערות 2_דיווחים נוספים" xfId="6488"/>
    <cellStyle name="7_משקל בתא100_הערות 2_דיווחים נוספים_1" xfId="6489"/>
    <cellStyle name="7_משקל בתא100_הערות 2_דיווחים נוספים_1_15" xfId="11935"/>
    <cellStyle name="7_משקל בתא100_הערות 2_דיווחים נוספים_1_פירוט אגח תשואה מעל 10% " xfId="6490"/>
    <cellStyle name="7_משקל בתא100_הערות 2_דיווחים נוספים_1_פירוט אגח תשואה מעל 10% _15" xfId="11936"/>
    <cellStyle name="7_משקל בתא100_הערות 2_דיווחים נוספים_15" xfId="11934"/>
    <cellStyle name="7_משקל בתא100_הערות 2_דיווחים נוספים_פירוט אגח תשואה מעל 10% " xfId="6491"/>
    <cellStyle name="7_משקל בתא100_הערות 2_דיווחים נוספים_פירוט אגח תשואה מעל 10% _15" xfId="11937"/>
    <cellStyle name="7_משקל בתא100_הערות 2_פירוט אגח תשואה מעל 10% " xfId="6492"/>
    <cellStyle name="7_משקל בתא100_הערות 2_פירוט אגח תשואה מעל 10% _1" xfId="6493"/>
    <cellStyle name="7_משקל בתא100_הערות 2_פירוט אגח תשואה מעל 10% _1_15" xfId="11939"/>
    <cellStyle name="7_משקל בתא100_הערות 2_פירוט אגח תשואה מעל 10% _15" xfId="11938"/>
    <cellStyle name="7_משקל בתא100_הערות 2_פירוט אגח תשואה מעל 10% _פירוט אגח תשואה מעל 10% " xfId="6494"/>
    <cellStyle name="7_משקל בתא100_הערות 2_פירוט אגח תשואה מעל 10% _פירוט אגח תשואה מעל 10% _15" xfId="11940"/>
    <cellStyle name="7_משקל בתא100_הערות_15" xfId="11932"/>
    <cellStyle name="7_משקל בתא100_הערות_4.4." xfId="6495"/>
    <cellStyle name="7_משקל בתא100_הערות_4.4. 2" xfId="6496"/>
    <cellStyle name="7_משקל בתא100_הערות_4.4. 2_15" xfId="11942"/>
    <cellStyle name="7_משקל בתא100_הערות_4.4. 2_דיווחים נוספים" xfId="6497"/>
    <cellStyle name="7_משקל בתא100_הערות_4.4. 2_דיווחים נוספים_1" xfId="6498"/>
    <cellStyle name="7_משקל בתא100_הערות_4.4. 2_דיווחים נוספים_1_15" xfId="11944"/>
    <cellStyle name="7_משקל בתא100_הערות_4.4. 2_דיווחים נוספים_1_פירוט אגח תשואה מעל 10% " xfId="6499"/>
    <cellStyle name="7_משקל בתא100_הערות_4.4. 2_דיווחים נוספים_1_פירוט אגח תשואה מעל 10% _15" xfId="11945"/>
    <cellStyle name="7_משקל בתא100_הערות_4.4. 2_דיווחים נוספים_15" xfId="11943"/>
    <cellStyle name="7_משקל בתא100_הערות_4.4. 2_דיווחים נוספים_פירוט אגח תשואה מעל 10% " xfId="6500"/>
    <cellStyle name="7_משקל בתא100_הערות_4.4. 2_דיווחים נוספים_פירוט אגח תשואה מעל 10% _15" xfId="11946"/>
    <cellStyle name="7_משקל בתא100_הערות_4.4. 2_פירוט אגח תשואה מעל 10% " xfId="6501"/>
    <cellStyle name="7_משקל בתא100_הערות_4.4. 2_פירוט אגח תשואה מעל 10% _1" xfId="6502"/>
    <cellStyle name="7_משקל בתא100_הערות_4.4. 2_פירוט אגח תשואה מעל 10% _1_15" xfId="11948"/>
    <cellStyle name="7_משקל בתא100_הערות_4.4. 2_פירוט אגח תשואה מעל 10% _15" xfId="11947"/>
    <cellStyle name="7_משקל בתא100_הערות_4.4. 2_פירוט אגח תשואה מעל 10% _פירוט אגח תשואה מעל 10% " xfId="6503"/>
    <cellStyle name="7_משקל בתא100_הערות_4.4. 2_פירוט אגח תשואה מעל 10% _פירוט אגח תשואה מעל 10% _15" xfId="11949"/>
    <cellStyle name="7_משקל בתא100_הערות_4.4._15" xfId="11941"/>
    <cellStyle name="7_משקל בתא100_הערות_4.4._דיווחים נוספים" xfId="6504"/>
    <cellStyle name="7_משקל בתא100_הערות_4.4._דיווחים נוספים_15" xfId="11950"/>
    <cellStyle name="7_משקל בתא100_הערות_4.4._דיווחים נוספים_פירוט אגח תשואה מעל 10% " xfId="6505"/>
    <cellStyle name="7_משקל בתא100_הערות_4.4._דיווחים נוספים_פירוט אגח תשואה מעל 10% _15" xfId="11951"/>
    <cellStyle name="7_משקל בתא100_הערות_4.4._פירוט אגח תשואה מעל 10% " xfId="6506"/>
    <cellStyle name="7_משקל בתא100_הערות_4.4._פירוט אגח תשואה מעל 10% _1" xfId="6507"/>
    <cellStyle name="7_משקל בתא100_הערות_4.4._פירוט אגח תשואה מעל 10% _1_15" xfId="11953"/>
    <cellStyle name="7_משקל בתא100_הערות_4.4._פירוט אגח תשואה מעל 10% _15" xfId="11952"/>
    <cellStyle name="7_משקל בתא100_הערות_4.4._פירוט אגח תשואה מעל 10% _פירוט אגח תשואה מעל 10% " xfId="6508"/>
    <cellStyle name="7_משקל בתא100_הערות_4.4._פירוט אגח תשואה מעל 10% _פירוט אגח תשואה מעל 10% _15" xfId="11954"/>
    <cellStyle name="7_משקל בתא100_הערות_דיווחים נוספים" xfId="6509"/>
    <cellStyle name="7_משקל בתא100_הערות_דיווחים נוספים_1" xfId="6510"/>
    <cellStyle name="7_משקל בתא100_הערות_דיווחים נוספים_1_15" xfId="11956"/>
    <cellStyle name="7_משקל בתא100_הערות_דיווחים נוספים_1_פירוט אגח תשואה מעל 10% " xfId="6511"/>
    <cellStyle name="7_משקל בתא100_הערות_דיווחים נוספים_1_פירוט אגח תשואה מעל 10% _15" xfId="11957"/>
    <cellStyle name="7_משקל בתא100_הערות_דיווחים נוספים_15" xfId="11955"/>
    <cellStyle name="7_משקל בתא100_הערות_דיווחים נוספים_פירוט אגח תשואה מעל 10% " xfId="6512"/>
    <cellStyle name="7_משקל בתא100_הערות_דיווחים נוספים_פירוט אגח תשואה מעל 10% _15" xfId="11958"/>
    <cellStyle name="7_משקל בתא100_הערות_פירוט אגח תשואה מעל 10% " xfId="6513"/>
    <cellStyle name="7_משקל בתא100_הערות_פירוט אגח תשואה מעל 10% _1" xfId="6514"/>
    <cellStyle name="7_משקל בתא100_הערות_פירוט אגח תשואה מעל 10% _1_15" xfId="11960"/>
    <cellStyle name="7_משקל בתא100_הערות_פירוט אגח תשואה מעל 10% _15" xfId="11959"/>
    <cellStyle name="7_משקל בתא100_הערות_פירוט אגח תשואה מעל 10% _פירוט אגח תשואה מעל 10% " xfId="6515"/>
    <cellStyle name="7_משקל בתא100_הערות_פירוט אגח תשואה מעל 10% _פירוט אגח תשואה מעל 10% _15" xfId="11961"/>
    <cellStyle name="7_משקל בתא100_יתרת מסגרות אשראי לניצול " xfId="6516"/>
    <cellStyle name="7_משקל בתא100_יתרת מסגרות אשראי לניצול  2" xfId="6517"/>
    <cellStyle name="7_משקל בתא100_יתרת מסגרות אשראי לניצול  2_15" xfId="11963"/>
    <cellStyle name="7_משקל בתא100_יתרת מסגרות אשראי לניצול  2_דיווחים נוספים" xfId="6518"/>
    <cellStyle name="7_משקל בתא100_יתרת מסגרות אשראי לניצול  2_דיווחים נוספים_1" xfId="6519"/>
    <cellStyle name="7_משקל בתא100_יתרת מסגרות אשראי לניצול  2_דיווחים נוספים_1_15" xfId="11965"/>
    <cellStyle name="7_משקל בתא100_יתרת מסגרות אשראי לניצול  2_דיווחים נוספים_1_פירוט אגח תשואה מעל 10% " xfId="6520"/>
    <cellStyle name="7_משקל בתא100_יתרת מסגרות אשראי לניצול  2_דיווחים נוספים_1_פירוט אגח תשואה מעל 10% _15" xfId="11966"/>
    <cellStyle name="7_משקל בתא100_יתרת מסגרות אשראי לניצול  2_דיווחים נוספים_15" xfId="11964"/>
    <cellStyle name="7_משקל בתא100_יתרת מסגרות אשראי לניצול  2_דיווחים נוספים_פירוט אגח תשואה מעל 10% " xfId="6521"/>
    <cellStyle name="7_משקל בתא100_יתרת מסגרות אשראי לניצול  2_דיווחים נוספים_פירוט אגח תשואה מעל 10% _15" xfId="11967"/>
    <cellStyle name="7_משקל בתא100_יתרת מסגרות אשראי לניצול  2_פירוט אגח תשואה מעל 10% " xfId="6522"/>
    <cellStyle name="7_משקל בתא100_יתרת מסגרות אשראי לניצול  2_פירוט אגח תשואה מעל 10% _1" xfId="6523"/>
    <cellStyle name="7_משקל בתא100_יתרת מסגרות אשראי לניצול  2_פירוט אגח תשואה מעל 10% _1_15" xfId="11969"/>
    <cellStyle name="7_משקל בתא100_יתרת מסגרות אשראי לניצול  2_פירוט אגח תשואה מעל 10% _15" xfId="11968"/>
    <cellStyle name="7_משקל בתא100_יתרת מסגרות אשראי לניצול  2_פירוט אגח תשואה מעל 10% _פירוט אגח תשואה מעל 10% " xfId="6524"/>
    <cellStyle name="7_משקל בתא100_יתרת מסגרות אשראי לניצול  2_פירוט אגח תשואה מעל 10% _פירוט אגח תשואה מעל 10% _15" xfId="11970"/>
    <cellStyle name="7_משקל בתא100_יתרת מסגרות אשראי לניצול _15" xfId="11962"/>
    <cellStyle name="7_משקל בתא100_יתרת מסגרות אשראי לניצול _4.4." xfId="6525"/>
    <cellStyle name="7_משקל בתא100_יתרת מסגרות אשראי לניצול _4.4. 2" xfId="6526"/>
    <cellStyle name="7_משקל בתא100_יתרת מסגרות אשראי לניצול _4.4. 2_15" xfId="11972"/>
    <cellStyle name="7_משקל בתא100_יתרת מסגרות אשראי לניצול _4.4. 2_דיווחים נוספים" xfId="6527"/>
    <cellStyle name="7_משקל בתא100_יתרת מסגרות אשראי לניצול _4.4. 2_דיווחים נוספים_1" xfId="6528"/>
    <cellStyle name="7_משקל בתא100_יתרת מסגרות אשראי לניצול _4.4. 2_דיווחים נוספים_1_15" xfId="11974"/>
    <cellStyle name="7_משקל בתא100_יתרת מסגרות אשראי לניצול _4.4. 2_דיווחים נוספים_1_פירוט אגח תשואה מעל 10% " xfId="6529"/>
    <cellStyle name="7_משקל בתא100_יתרת מסגרות אשראי לניצול _4.4. 2_דיווחים נוספים_1_פירוט אגח תשואה מעל 10% _15" xfId="11975"/>
    <cellStyle name="7_משקל בתא100_יתרת מסגרות אשראי לניצול _4.4. 2_דיווחים נוספים_15" xfId="11973"/>
    <cellStyle name="7_משקל בתא100_יתרת מסגרות אשראי לניצול _4.4. 2_דיווחים נוספים_פירוט אגח תשואה מעל 10% " xfId="6530"/>
    <cellStyle name="7_משקל בתא100_יתרת מסגרות אשראי לניצול _4.4. 2_דיווחים נוספים_פירוט אגח תשואה מעל 10% _15" xfId="11976"/>
    <cellStyle name="7_משקל בתא100_יתרת מסגרות אשראי לניצול _4.4. 2_פירוט אגח תשואה מעל 10% " xfId="6531"/>
    <cellStyle name="7_משקל בתא100_יתרת מסגרות אשראי לניצול _4.4. 2_פירוט אגח תשואה מעל 10% _1" xfId="6532"/>
    <cellStyle name="7_משקל בתא100_יתרת מסגרות אשראי לניצול _4.4. 2_פירוט אגח תשואה מעל 10% _1_15" xfId="11978"/>
    <cellStyle name="7_משקל בתא100_יתרת מסגרות אשראי לניצול _4.4. 2_פירוט אגח תשואה מעל 10% _15" xfId="11977"/>
    <cellStyle name="7_משקל בתא100_יתרת מסגרות אשראי לניצול _4.4. 2_פירוט אגח תשואה מעל 10% _פירוט אגח תשואה מעל 10% " xfId="6533"/>
    <cellStyle name="7_משקל בתא100_יתרת מסגרות אשראי לניצול _4.4. 2_פירוט אגח תשואה מעל 10% _פירוט אגח תשואה מעל 10% _15" xfId="11979"/>
    <cellStyle name="7_משקל בתא100_יתרת מסגרות אשראי לניצול _4.4._15" xfId="11971"/>
    <cellStyle name="7_משקל בתא100_יתרת מסגרות אשראי לניצול _4.4._דיווחים נוספים" xfId="6534"/>
    <cellStyle name="7_משקל בתא100_יתרת מסגרות אשראי לניצול _4.4._דיווחים נוספים_15" xfId="11980"/>
    <cellStyle name="7_משקל בתא100_יתרת מסגרות אשראי לניצול _4.4._דיווחים נוספים_פירוט אגח תשואה מעל 10% " xfId="6535"/>
    <cellStyle name="7_משקל בתא100_יתרת מסגרות אשראי לניצול _4.4._דיווחים נוספים_פירוט אגח תשואה מעל 10% _15" xfId="11981"/>
    <cellStyle name="7_משקל בתא100_יתרת מסגרות אשראי לניצול _4.4._פירוט אגח תשואה מעל 10% " xfId="6536"/>
    <cellStyle name="7_משקל בתא100_יתרת מסגרות אשראי לניצול _4.4._פירוט אגח תשואה מעל 10% _1" xfId="6537"/>
    <cellStyle name="7_משקל בתא100_יתרת מסגרות אשראי לניצול _4.4._פירוט אגח תשואה מעל 10% _1_15" xfId="11983"/>
    <cellStyle name="7_משקל בתא100_יתרת מסגרות אשראי לניצול _4.4._פירוט אגח תשואה מעל 10% _15" xfId="11982"/>
    <cellStyle name="7_משקל בתא100_יתרת מסגרות אשראי לניצול _4.4._פירוט אגח תשואה מעל 10% _פירוט אגח תשואה מעל 10% " xfId="6538"/>
    <cellStyle name="7_משקל בתא100_יתרת מסגרות אשראי לניצול _4.4._פירוט אגח תשואה מעל 10% _פירוט אגח תשואה מעל 10% _15" xfId="11984"/>
    <cellStyle name="7_משקל בתא100_יתרת מסגרות אשראי לניצול _דיווחים נוספים" xfId="6539"/>
    <cellStyle name="7_משקל בתא100_יתרת מסגרות אשראי לניצול _דיווחים נוספים_1" xfId="6540"/>
    <cellStyle name="7_משקל בתא100_יתרת מסגרות אשראי לניצול _דיווחים נוספים_1_15" xfId="11986"/>
    <cellStyle name="7_משקל בתא100_יתרת מסגרות אשראי לניצול _דיווחים נוספים_1_פירוט אגח תשואה מעל 10% " xfId="6541"/>
    <cellStyle name="7_משקל בתא100_יתרת מסגרות אשראי לניצול _דיווחים נוספים_1_פירוט אגח תשואה מעל 10% _15" xfId="11987"/>
    <cellStyle name="7_משקל בתא100_יתרת מסגרות אשראי לניצול _דיווחים נוספים_15" xfId="11985"/>
    <cellStyle name="7_משקל בתא100_יתרת מסגרות אשראי לניצול _דיווחים נוספים_פירוט אגח תשואה מעל 10% " xfId="6542"/>
    <cellStyle name="7_משקל בתא100_יתרת מסגרות אשראי לניצול _דיווחים נוספים_פירוט אגח תשואה מעל 10% _15" xfId="11988"/>
    <cellStyle name="7_משקל בתא100_יתרת מסגרות אשראי לניצול _פירוט אגח תשואה מעל 10% " xfId="6543"/>
    <cellStyle name="7_משקל בתא100_יתרת מסגרות אשראי לניצול _פירוט אגח תשואה מעל 10% _1" xfId="6544"/>
    <cellStyle name="7_משקל בתא100_יתרת מסגרות אשראי לניצול _פירוט אגח תשואה מעל 10% _1_15" xfId="11990"/>
    <cellStyle name="7_משקל בתא100_יתרת מסגרות אשראי לניצול _פירוט אגח תשואה מעל 10% _15" xfId="11989"/>
    <cellStyle name="7_משקל בתא100_יתרת מסגרות אשראי לניצול _פירוט אגח תשואה מעל 10% _פירוט אגח תשואה מעל 10% " xfId="6545"/>
    <cellStyle name="7_משקל בתא100_יתרת מסגרות אשראי לניצול _פירוט אגח תשואה מעל 10% _פירוט אגח תשואה מעל 10% _15" xfId="11991"/>
    <cellStyle name="7_משקל בתא100_עסקאות שאושרו וטרם בוצעו  " xfId="6546"/>
    <cellStyle name="7_משקל בתא100_עסקאות שאושרו וטרם בוצעו   2" xfId="6547"/>
    <cellStyle name="7_משקל בתא100_עסקאות שאושרו וטרם בוצעו   2_15" xfId="11993"/>
    <cellStyle name="7_משקל בתא100_עסקאות שאושרו וטרם בוצעו   2_דיווחים נוספים" xfId="6548"/>
    <cellStyle name="7_משקל בתא100_עסקאות שאושרו וטרם בוצעו   2_דיווחים נוספים_1" xfId="6549"/>
    <cellStyle name="7_משקל בתא100_עסקאות שאושרו וטרם בוצעו   2_דיווחים נוספים_1_15" xfId="11995"/>
    <cellStyle name="7_משקל בתא100_עסקאות שאושרו וטרם בוצעו   2_דיווחים נוספים_1_פירוט אגח תשואה מעל 10% " xfId="6550"/>
    <cellStyle name="7_משקל בתא100_עסקאות שאושרו וטרם בוצעו   2_דיווחים נוספים_1_פירוט אגח תשואה מעל 10% _15" xfId="11996"/>
    <cellStyle name="7_משקל בתא100_עסקאות שאושרו וטרם בוצעו   2_דיווחים נוספים_15" xfId="11994"/>
    <cellStyle name="7_משקל בתא100_עסקאות שאושרו וטרם בוצעו   2_דיווחים נוספים_פירוט אגח תשואה מעל 10% " xfId="6551"/>
    <cellStyle name="7_משקל בתא100_עסקאות שאושרו וטרם בוצעו   2_דיווחים נוספים_פירוט אגח תשואה מעל 10% _15" xfId="11997"/>
    <cellStyle name="7_משקל בתא100_עסקאות שאושרו וטרם בוצעו   2_פירוט אגח תשואה מעל 10% " xfId="6552"/>
    <cellStyle name="7_משקל בתא100_עסקאות שאושרו וטרם בוצעו   2_פירוט אגח תשואה מעל 10% _1" xfId="6553"/>
    <cellStyle name="7_משקל בתא100_עסקאות שאושרו וטרם בוצעו   2_פירוט אגח תשואה מעל 10% _1_15" xfId="11999"/>
    <cellStyle name="7_משקל בתא100_עסקאות שאושרו וטרם בוצעו   2_פירוט אגח תשואה מעל 10% _15" xfId="11998"/>
    <cellStyle name="7_משקל בתא100_עסקאות שאושרו וטרם בוצעו   2_פירוט אגח תשואה מעל 10% _פירוט אגח תשואה מעל 10% " xfId="6554"/>
    <cellStyle name="7_משקל בתא100_עסקאות שאושרו וטרם בוצעו   2_פירוט אגח תשואה מעל 10% _פירוט אגח תשואה מעל 10% _15" xfId="12000"/>
    <cellStyle name="7_משקל בתא100_עסקאות שאושרו וטרם בוצעו  _1" xfId="6555"/>
    <cellStyle name="7_משקל בתא100_עסקאות שאושרו וטרם בוצעו  _1 2" xfId="6556"/>
    <cellStyle name="7_משקל בתא100_עסקאות שאושרו וטרם בוצעו  _1 2_15" xfId="12002"/>
    <cellStyle name="7_משקל בתא100_עסקאות שאושרו וטרם בוצעו  _1 2_דיווחים נוספים" xfId="6557"/>
    <cellStyle name="7_משקל בתא100_עסקאות שאושרו וטרם בוצעו  _1 2_דיווחים נוספים_1" xfId="6558"/>
    <cellStyle name="7_משקל בתא100_עסקאות שאושרו וטרם בוצעו  _1 2_דיווחים נוספים_1_15" xfId="12004"/>
    <cellStyle name="7_משקל בתא100_עסקאות שאושרו וטרם בוצעו  _1 2_דיווחים נוספים_1_פירוט אגח תשואה מעל 10% " xfId="6559"/>
    <cellStyle name="7_משקל בתא100_עסקאות שאושרו וטרם בוצעו  _1 2_דיווחים נוספים_1_פירוט אגח תשואה מעל 10% _15" xfId="12005"/>
    <cellStyle name="7_משקל בתא100_עסקאות שאושרו וטרם בוצעו  _1 2_דיווחים נוספים_15" xfId="12003"/>
    <cellStyle name="7_משקל בתא100_עסקאות שאושרו וטרם בוצעו  _1 2_דיווחים נוספים_פירוט אגח תשואה מעל 10% " xfId="6560"/>
    <cellStyle name="7_משקל בתא100_עסקאות שאושרו וטרם בוצעו  _1 2_דיווחים נוספים_פירוט אגח תשואה מעל 10% _15" xfId="12006"/>
    <cellStyle name="7_משקל בתא100_עסקאות שאושרו וטרם בוצעו  _1 2_פירוט אגח תשואה מעל 10% " xfId="6561"/>
    <cellStyle name="7_משקל בתא100_עסקאות שאושרו וטרם בוצעו  _1 2_פירוט אגח תשואה מעל 10% _1" xfId="6562"/>
    <cellStyle name="7_משקל בתא100_עסקאות שאושרו וטרם בוצעו  _1 2_פירוט אגח תשואה מעל 10% _1_15" xfId="12008"/>
    <cellStyle name="7_משקל בתא100_עסקאות שאושרו וטרם בוצעו  _1 2_פירוט אגח תשואה מעל 10% _15" xfId="12007"/>
    <cellStyle name="7_משקל בתא100_עסקאות שאושרו וטרם בוצעו  _1 2_פירוט אגח תשואה מעל 10% _פירוט אגח תשואה מעל 10% " xfId="6563"/>
    <cellStyle name="7_משקל בתא100_עסקאות שאושרו וטרם בוצעו  _1 2_פירוט אגח תשואה מעל 10% _פירוט אגח תשואה מעל 10% _15" xfId="12009"/>
    <cellStyle name="7_משקל בתא100_עסקאות שאושרו וטרם בוצעו  _1_15" xfId="12001"/>
    <cellStyle name="7_משקל בתא100_עסקאות שאושרו וטרם בוצעו  _1_דיווחים נוספים" xfId="6564"/>
    <cellStyle name="7_משקל בתא100_עסקאות שאושרו וטרם בוצעו  _1_דיווחים נוספים_15" xfId="12010"/>
    <cellStyle name="7_משקל בתא100_עסקאות שאושרו וטרם בוצעו  _1_דיווחים נוספים_פירוט אגח תשואה מעל 10% " xfId="6565"/>
    <cellStyle name="7_משקל בתא100_עסקאות שאושרו וטרם בוצעו  _1_דיווחים נוספים_פירוט אגח תשואה מעל 10% _15" xfId="12011"/>
    <cellStyle name="7_משקל בתא100_עסקאות שאושרו וטרם בוצעו  _1_פירוט אגח תשואה מעל 10% " xfId="6566"/>
    <cellStyle name="7_משקל בתא100_עסקאות שאושרו וטרם בוצעו  _1_פירוט אגח תשואה מעל 10% _1" xfId="6567"/>
    <cellStyle name="7_משקל בתא100_עסקאות שאושרו וטרם בוצעו  _1_פירוט אגח תשואה מעל 10% _1_15" xfId="12013"/>
    <cellStyle name="7_משקל בתא100_עסקאות שאושרו וטרם בוצעו  _1_פירוט אגח תשואה מעל 10% _15" xfId="12012"/>
    <cellStyle name="7_משקל בתא100_עסקאות שאושרו וטרם בוצעו  _1_פירוט אגח תשואה מעל 10% _פירוט אגח תשואה מעל 10% " xfId="6568"/>
    <cellStyle name="7_משקל בתא100_עסקאות שאושרו וטרם בוצעו  _1_פירוט אגח תשואה מעל 10% _פירוט אגח תשואה מעל 10% _15" xfId="12014"/>
    <cellStyle name="7_משקל בתא100_עסקאות שאושרו וטרם בוצעו  _15" xfId="11992"/>
    <cellStyle name="7_משקל בתא100_עסקאות שאושרו וטרם בוצעו  _4.4." xfId="6569"/>
    <cellStyle name="7_משקל בתא100_עסקאות שאושרו וטרם בוצעו  _4.4. 2" xfId="6570"/>
    <cellStyle name="7_משקל בתא100_עסקאות שאושרו וטרם בוצעו  _4.4. 2_15" xfId="12016"/>
    <cellStyle name="7_משקל בתא100_עסקאות שאושרו וטרם בוצעו  _4.4. 2_דיווחים נוספים" xfId="6571"/>
    <cellStyle name="7_משקל בתא100_עסקאות שאושרו וטרם בוצעו  _4.4. 2_דיווחים נוספים_1" xfId="6572"/>
    <cellStyle name="7_משקל בתא100_עסקאות שאושרו וטרם בוצעו  _4.4. 2_דיווחים נוספים_1_15" xfId="12018"/>
    <cellStyle name="7_משקל בתא100_עסקאות שאושרו וטרם בוצעו  _4.4. 2_דיווחים נוספים_1_פירוט אגח תשואה מעל 10% " xfId="6573"/>
    <cellStyle name="7_משקל בתא100_עסקאות שאושרו וטרם בוצעו  _4.4. 2_דיווחים נוספים_1_פירוט אגח תשואה מעל 10% _15" xfId="12019"/>
    <cellStyle name="7_משקל בתא100_עסקאות שאושרו וטרם בוצעו  _4.4. 2_דיווחים נוספים_15" xfId="12017"/>
    <cellStyle name="7_משקל בתא100_עסקאות שאושרו וטרם בוצעו  _4.4. 2_דיווחים נוספים_פירוט אגח תשואה מעל 10% " xfId="6574"/>
    <cellStyle name="7_משקל בתא100_עסקאות שאושרו וטרם בוצעו  _4.4. 2_דיווחים נוספים_פירוט אגח תשואה מעל 10% _15" xfId="12020"/>
    <cellStyle name="7_משקל בתא100_עסקאות שאושרו וטרם בוצעו  _4.4. 2_פירוט אגח תשואה מעל 10% " xfId="6575"/>
    <cellStyle name="7_משקל בתא100_עסקאות שאושרו וטרם בוצעו  _4.4. 2_פירוט אגח תשואה מעל 10% _1" xfId="6576"/>
    <cellStyle name="7_משקל בתא100_עסקאות שאושרו וטרם בוצעו  _4.4. 2_פירוט אגח תשואה מעל 10% _1_15" xfId="12022"/>
    <cellStyle name="7_משקל בתא100_עסקאות שאושרו וטרם בוצעו  _4.4. 2_פירוט אגח תשואה מעל 10% _15" xfId="12021"/>
    <cellStyle name="7_משקל בתא100_עסקאות שאושרו וטרם בוצעו  _4.4. 2_פירוט אגח תשואה מעל 10% _פירוט אגח תשואה מעל 10% " xfId="6577"/>
    <cellStyle name="7_משקל בתא100_עסקאות שאושרו וטרם בוצעו  _4.4. 2_פירוט אגח תשואה מעל 10% _פירוט אגח תשואה מעל 10% _15" xfId="12023"/>
    <cellStyle name="7_משקל בתא100_עסקאות שאושרו וטרם בוצעו  _4.4._15" xfId="12015"/>
    <cellStyle name="7_משקל בתא100_עסקאות שאושרו וטרם בוצעו  _4.4._דיווחים נוספים" xfId="6578"/>
    <cellStyle name="7_משקל בתא100_עסקאות שאושרו וטרם בוצעו  _4.4._דיווחים נוספים_15" xfId="12024"/>
    <cellStyle name="7_משקל בתא100_עסקאות שאושרו וטרם בוצעו  _4.4._דיווחים נוספים_פירוט אגח תשואה מעל 10% " xfId="6579"/>
    <cellStyle name="7_משקל בתא100_עסקאות שאושרו וטרם בוצעו  _4.4._דיווחים נוספים_פירוט אגח תשואה מעל 10% _15" xfId="12025"/>
    <cellStyle name="7_משקל בתא100_עסקאות שאושרו וטרם בוצעו  _4.4._פירוט אגח תשואה מעל 10% " xfId="6580"/>
    <cellStyle name="7_משקל בתא100_עסקאות שאושרו וטרם בוצעו  _4.4._פירוט אגח תשואה מעל 10% _1" xfId="6581"/>
    <cellStyle name="7_משקל בתא100_עסקאות שאושרו וטרם בוצעו  _4.4._פירוט אגח תשואה מעל 10% _1_15" xfId="12027"/>
    <cellStyle name="7_משקל בתא100_עסקאות שאושרו וטרם בוצעו  _4.4._פירוט אגח תשואה מעל 10% _15" xfId="12026"/>
    <cellStyle name="7_משקל בתא100_עסקאות שאושרו וטרם בוצעו  _4.4._פירוט אגח תשואה מעל 10% _פירוט אגח תשואה מעל 10% " xfId="6582"/>
    <cellStyle name="7_משקל בתא100_עסקאות שאושרו וטרם בוצעו  _4.4._פירוט אגח תשואה מעל 10% _פירוט אגח תשואה מעל 10% _15" xfId="12028"/>
    <cellStyle name="7_משקל בתא100_עסקאות שאושרו וטרם בוצעו  _דיווחים נוספים" xfId="6583"/>
    <cellStyle name="7_משקל בתא100_עסקאות שאושרו וטרם בוצעו  _דיווחים נוספים_1" xfId="6584"/>
    <cellStyle name="7_משקל בתא100_עסקאות שאושרו וטרם בוצעו  _דיווחים נוספים_1_15" xfId="12030"/>
    <cellStyle name="7_משקל בתא100_עסקאות שאושרו וטרם בוצעו  _דיווחים נוספים_1_פירוט אגח תשואה מעל 10% " xfId="6585"/>
    <cellStyle name="7_משקל בתא100_עסקאות שאושרו וטרם בוצעו  _דיווחים נוספים_1_פירוט אגח תשואה מעל 10% _15" xfId="12031"/>
    <cellStyle name="7_משקל בתא100_עסקאות שאושרו וטרם בוצעו  _דיווחים נוספים_15" xfId="12029"/>
    <cellStyle name="7_משקל בתא100_עסקאות שאושרו וטרם בוצעו  _דיווחים נוספים_פירוט אגח תשואה מעל 10% " xfId="6586"/>
    <cellStyle name="7_משקל בתא100_עסקאות שאושרו וטרם בוצעו  _דיווחים נוספים_פירוט אגח תשואה מעל 10% _15" xfId="12032"/>
    <cellStyle name="7_משקל בתא100_עסקאות שאושרו וטרם בוצעו  _פירוט אגח תשואה מעל 10% " xfId="6587"/>
    <cellStyle name="7_משקל בתא100_עסקאות שאושרו וטרם בוצעו  _פירוט אגח תשואה מעל 10% _1" xfId="6588"/>
    <cellStyle name="7_משקל בתא100_עסקאות שאושרו וטרם בוצעו  _פירוט אגח תשואה מעל 10% _1_15" xfId="12034"/>
    <cellStyle name="7_משקל בתא100_עסקאות שאושרו וטרם בוצעו  _פירוט אגח תשואה מעל 10% _15" xfId="12033"/>
    <cellStyle name="7_משקל בתא100_עסקאות שאושרו וטרם בוצעו  _פירוט אגח תשואה מעל 10% _פירוט אגח תשואה מעל 10% " xfId="6589"/>
    <cellStyle name="7_משקל בתא100_עסקאות שאושרו וטרם בוצעו  _פירוט אגח תשואה מעל 10% _פירוט אגח תשואה מעל 10% _15" xfId="12035"/>
    <cellStyle name="7_משקל בתא100_פירוט אגח תשואה מעל 10% " xfId="6590"/>
    <cellStyle name="7_משקל בתא100_פירוט אגח תשואה מעל 10%  2" xfId="6591"/>
    <cellStyle name="7_משקל בתא100_פירוט אגח תשואה מעל 10%  2_15" xfId="12037"/>
    <cellStyle name="7_משקל בתא100_פירוט אגח תשואה מעל 10%  2_דיווחים נוספים" xfId="6592"/>
    <cellStyle name="7_משקל בתא100_פירוט אגח תשואה מעל 10%  2_דיווחים נוספים_1" xfId="6593"/>
    <cellStyle name="7_משקל בתא100_פירוט אגח תשואה מעל 10%  2_דיווחים נוספים_1_15" xfId="12039"/>
    <cellStyle name="7_משקל בתא100_פירוט אגח תשואה מעל 10%  2_דיווחים נוספים_1_פירוט אגח תשואה מעל 10% " xfId="6594"/>
    <cellStyle name="7_משקל בתא100_פירוט אגח תשואה מעל 10%  2_דיווחים נוספים_1_פירוט אגח תשואה מעל 10% _15" xfId="12040"/>
    <cellStyle name="7_משקל בתא100_פירוט אגח תשואה מעל 10%  2_דיווחים נוספים_15" xfId="12038"/>
    <cellStyle name="7_משקל בתא100_פירוט אגח תשואה מעל 10%  2_דיווחים נוספים_פירוט אגח תשואה מעל 10% " xfId="6595"/>
    <cellStyle name="7_משקל בתא100_פירוט אגח תשואה מעל 10%  2_דיווחים נוספים_פירוט אגח תשואה מעל 10% _15" xfId="12041"/>
    <cellStyle name="7_משקל בתא100_פירוט אגח תשואה מעל 10%  2_פירוט אגח תשואה מעל 10% " xfId="6596"/>
    <cellStyle name="7_משקל בתא100_פירוט אגח תשואה מעל 10%  2_פירוט אגח תשואה מעל 10% _1" xfId="6597"/>
    <cellStyle name="7_משקל בתא100_פירוט אגח תשואה מעל 10%  2_פירוט אגח תשואה מעל 10% _1_15" xfId="12043"/>
    <cellStyle name="7_משקל בתא100_פירוט אגח תשואה מעל 10%  2_פירוט אגח תשואה מעל 10% _15" xfId="12042"/>
    <cellStyle name="7_משקל בתא100_פירוט אגח תשואה מעל 10%  2_פירוט אגח תשואה מעל 10% _פירוט אגח תשואה מעל 10% " xfId="6598"/>
    <cellStyle name="7_משקל בתא100_פירוט אגח תשואה מעל 10%  2_פירוט אגח תשואה מעל 10% _פירוט אגח תשואה מעל 10% _15" xfId="12044"/>
    <cellStyle name="7_משקל בתא100_פירוט אגח תשואה מעל 10% _1" xfId="6599"/>
    <cellStyle name="7_משקל בתא100_פירוט אגח תשואה מעל 10% _1_15" xfId="12045"/>
    <cellStyle name="7_משקל בתא100_פירוט אגח תשואה מעל 10% _1_פירוט אגח תשואה מעל 10% " xfId="6600"/>
    <cellStyle name="7_משקל בתא100_פירוט אגח תשואה מעל 10% _1_פירוט אגח תשואה מעל 10% _15" xfId="12046"/>
    <cellStyle name="7_משקל בתא100_פירוט אגח תשואה מעל 10% _15" xfId="12036"/>
    <cellStyle name="7_משקל בתא100_פירוט אגח תשואה מעל 10% _2" xfId="6601"/>
    <cellStyle name="7_משקל בתא100_פירוט אגח תשואה מעל 10% _2_15" xfId="12047"/>
    <cellStyle name="7_משקל בתא100_פירוט אגח תשואה מעל 10% _4.4." xfId="6602"/>
    <cellStyle name="7_משקל בתא100_פירוט אגח תשואה מעל 10% _4.4. 2" xfId="6603"/>
    <cellStyle name="7_משקל בתא100_פירוט אגח תשואה מעל 10% _4.4. 2_15" xfId="12049"/>
    <cellStyle name="7_משקל בתא100_פירוט אגח תשואה מעל 10% _4.4. 2_דיווחים נוספים" xfId="6604"/>
    <cellStyle name="7_משקל בתא100_פירוט אגח תשואה מעל 10% _4.4. 2_דיווחים נוספים_1" xfId="6605"/>
    <cellStyle name="7_משקל בתא100_פירוט אגח תשואה מעל 10% _4.4. 2_דיווחים נוספים_1_15" xfId="12051"/>
    <cellStyle name="7_משקל בתא100_פירוט אגח תשואה מעל 10% _4.4. 2_דיווחים נוספים_1_פירוט אגח תשואה מעל 10% " xfId="6606"/>
    <cellStyle name="7_משקל בתא100_פירוט אגח תשואה מעל 10% _4.4. 2_דיווחים נוספים_1_פירוט אגח תשואה מעל 10% _15" xfId="12052"/>
    <cellStyle name="7_משקל בתא100_פירוט אגח תשואה מעל 10% _4.4. 2_דיווחים נוספים_15" xfId="12050"/>
    <cellStyle name="7_משקל בתא100_פירוט אגח תשואה מעל 10% _4.4. 2_דיווחים נוספים_פירוט אגח תשואה מעל 10% " xfId="6607"/>
    <cellStyle name="7_משקל בתא100_פירוט אגח תשואה מעל 10% _4.4. 2_דיווחים נוספים_פירוט אגח תשואה מעל 10% _15" xfId="12053"/>
    <cellStyle name="7_משקל בתא100_פירוט אגח תשואה מעל 10% _4.4. 2_פירוט אגח תשואה מעל 10% " xfId="6608"/>
    <cellStyle name="7_משקל בתא100_פירוט אגח תשואה מעל 10% _4.4. 2_פירוט אגח תשואה מעל 10% _1" xfId="6609"/>
    <cellStyle name="7_משקל בתא100_פירוט אגח תשואה מעל 10% _4.4. 2_פירוט אגח תשואה מעל 10% _1_15" xfId="12055"/>
    <cellStyle name="7_משקל בתא100_פירוט אגח תשואה מעל 10% _4.4. 2_פירוט אגח תשואה מעל 10% _15" xfId="12054"/>
    <cellStyle name="7_משקל בתא100_פירוט אגח תשואה מעל 10% _4.4. 2_פירוט אגח תשואה מעל 10% _פירוט אגח תשואה מעל 10% " xfId="6610"/>
    <cellStyle name="7_משקל בתא100_פירוט אגח תשואה מעל 10% _4.4. 2_פירוט אגח תשואה מעל 10% _פירוט אגח תשואה מעל 10% _15" xfId="12056"/>
    <cellStyle name="7_משקל בתא100_פירוט אגח תשואה מעל 10% _4.4._15" xfId="12048"/>
    <cellStyle name="7_משקל בתא100_פירוט אגח תשואה מעל 10% _4.4._דיווחים נוספים" xfId="6611"/>
    <cellStyle name="7_משקל בתא100_פירוט אגח תשואה מעל 10% _4.4._דיווחים נוספים_15" xfId="12057"/>
    <cellStyle name="7_משקל בתא100_פירוט אגח תשואה מעל 10% _4.4._דיווחים נוספים_פירוט אגח תשואה מעל 10% " xfId="6612"/>
    <cellStyle name="7_משקל בתא100_פירוט אגח תשואה מעל 10% _4.4._דיווחים נוספים_פירוט אגח תשואה מעל 10% _15" xfId="12058"/>
    <cellStyle name="7_משקל בתא100_פירוט אגח תשואה מעל 10% _4.4._פירוט אגח תשואה מעל 10% " xfId="6613"/>
    <cellStyle name="7_משקל בתא100_פירוט אגח תשואה מעל 10% _4.4._פירוט אגח תשואה מעל 10% _1" xfId="6614"/>
    <cellStyle name="7_משקל בתא100_פירוט אגח תשואה מעל 10% _4.4._פירוט אגח תשואה מעל 10% _1_15" xfId="12060"/>
    <cellStyle name="7_משקל בתא100_פירוט אגח תשואה מעל 10% _4.4._פירוט אגח תשואה מעל 10% _15" xfId="12059"/>
    <cellStyle name="7_משקל בתא100_פירוט אגח תשואה מעל 10% _4.4._פירוט אגח תשואה מעל 10% _פירוט אגח תשואה מעל 10% " xfId="6615"/>
    <cellStyle name="7_משקל בתא100_פירוט אגח תשואה מעל 10% _4.4._פירוט אגח תשואה מעל 10% _פירוט אגח תשואה מעל 10% _15" xfId="12061"/>
    <cellStyle name="7_משקל בתא100_פירוט אגח תשואה מעל 10% _דיווחים נוספים" xfId="6616"/>
    <cellStyle name="7_משקל בתא100_פירוט אגח תשואה מעל 10% _דיווחים נוספים_1" xfId="6617"/>
    <cellStyle name="7_משקל בתא100_פירוט אגח תשואה מעל 10% _דיווחים נוספים_1_15" xfId="12063"/>
    <cellStyle name="7_משקל בתא100_פירוט אגח תשואה מעל 10% _דיווחים נוספים_1_פירוט אגח תשואה מעל 10% " xfId="6618"/>
    <cellStyle name="7_משקל בתא100_פירוט אגח תשואה מעל 10% _דיווחים נוספים_1_פירוט אגח תשואה מעל 10% _15" xfId="12064"/>
    <cellStyle name="7_משקל בתא100_פירוט אגח תשואה מעל 10% _דיווחים נוספים_15" xfId="12062"/>
    <cellStyle name="7_משקל בתא100_פירוט אגח תשואה מעל 10% _דיווחים נוספים_פירוט אגח תשואה מעל 10% " xfId="6619"/>
    <cellStyle name="7_משקל בתא100_פירוט אגח תשואה מעל 10% _דיווחים נוספים_פירוט אגח תשואה מעל 10% _15" xfId="12065"/>
    <cellStyle name="7_משקל בתא100_פירוט אגח תשואה מעל 10% _פירוט אגח תשואה מעל 10% " xfId="6620"/>
    <cellStyle name="7_משקל בתא100_פירוט אגח תשואה מעל 10% _פירוט אגח תשואה מעל 10% _1" xfId="6621"/>
    <cellStyle name="7_משקל בתא100_פירוט אגח תשואה מעל 10% _פירוט אגח תשואה מעל 10% _1_15" xfId="12067"/>
    <cellStyle name="7_משקל בתא100_פירוט אגח תשואה מעל 10% _פירוט אגח תשואה מעל 10% _15" xfId="12066"/>
    <cellStyle name="7_משקל בתא100_פירוט אגח תשואה מעל 10% _פירוט אגח תשואה מעל 10% _פירוט אגח תשואה מעל 10% " xfId="6622"/>
    <cellStyle name="7_משקל בתא100_פירוט אגח תשואה מעל 10% _פירוט אגח תשואה מעל 10% _פירוט אגח תשואה מעל 10% _15" xfId="12068"/>
    <cellStyle name="7_עסקאות שאושרו וטרם בוצעו  " xfId="6623"/>
    <cellStyle name="7_עסקאות שאושרו וטרם בוצעו   2" xfId="6624"/>
    <cellStyle name="7_עסקאות שאושרו וטרם בוצעו   2_15" xfId="12070"/>
    <cellStyle name="7_עסקאות שאושרו וטרם בוצעו   2_דיווחים נוספים" xfId="6625"/>
    <cellStyle name="7_עסקאות שאושרו וטרם בוצעו   2_דיווחים נוספים_1" xfId="6626"/>
    <cellStyle name="7_עסקאות שאושרו וטרם בוצעו   2_דיווחים נוספים_1_15" xfId="12072"/>
    <cellStyle name="7_עסקאות שאושרו וטרם בוצעו   2_דיווחים נוספים_1_פירוט אגח תשואה מעל 10% " xfId="6627"/>
    <cellStyle name="7_עסקאות שאושרו וטרם בוצעו   2_דיווחים נוספים_1_פירוט אגח תשואה מעל 10% _15" xfId="12073"/>
    <cellStyle name="7_עסקאות שאושרו וטרם בוצעו   2_דיווחים נוספים_15" xfId="12071"/>
    <cellStyle name="7_עסקאות שאושרו וטרם בוצעו   2_דיווחים נוספים_פירוט אגח תשואה מעל 10% " xfId="6628"/>
    <cellStyle name="7_עסקאות שאושרו וטרם בוצעו   2_דיווחים נוספים_פירוט אגח תשואה מעל 10% _15" xfId="12074"/>
    <cellStyle name="7_עסקאות שאושרו וטרם בוצעו   2_פירוט אגח תשואה מעל 10% " xfId="6629"/>
    <cellStyle name="7_עסקאות שאושרו וטרם בוצעו   2_פירוט אגח תשואה מעל 10% _1" xfId="6630"/>
    <cellStyle name="7_עסקאות שאושרו וטרם בוצעו   2_פירוט אגח תשואה מעל 10% _1_15" xfId="12076"/>
    <cellStyle name="7_עסקאות שאושרו וטרם בוצעו   2_פירוט אגח תשואה מעל 10% _15" xfId="12075"/>
    <cellStyle name="7_עסקאות שאושרו וטרם בוצעו   2_פירוט אגח תשואה מעל 10% _פירוט אגח תשואה מעל 10% " xfId="6631"/>
    <cellStyle name="7_עסקאות שאושרו וטרם בוצעו   2_פירוט אגח תשואה מעל 10% _פירוט אגח תשואה מעל 10% _15" xfId="12077"/>
    <cellStyle name="7_עסקאות שאושרו וטרם בוצעו  _1" xfId="6632"/>
    <cellStyle name="7_עסקאות שאושרו וטרם בוצעו  _1 2" xfId="6633"/>
    <cellStyle name="7_עסקאות שאושרו וטרם בוצעו  _1 2_15" xfId="12079"/>
    <cellStyle name="7_עסקאות שאושרו וטרם בוצעו  _1 2_דיווחים נוספים" xfId="6634"/>
    <cellStyle name="7_עסקאות שאושרו וטרם בוצעו  _1 2_דיווחים נוספים_1" xfId="6635"/>
    <cellStyle name="7_עסקאות שאושרו וטרם בוצעו  _1 2_דיווחים נוספים_1_15" xfId="12081"/>
    <cellStyle name="7_עסקאות שאושרו וטרם בוצעו  _1 2_דיווחים נוספים_1_פירוט אגח תשואה מעל 10% " xfId="6636"/>
    <cellStyle name="7_עסקאות שאושרו וטרם בוצעו  _1 2_דיווחים נוספים_1_פירוט אגח תשואה מעל 10% _15" xfId="12082"/>
    <cellStyle name="7_עסקאות שאושרו וטרם בוצעו  _1 2_דיווחים נוספים_15" xfId="12080"/>
    <cellStyle name="7_עסקאות שאושרו וטרם בוצעו  _1 2_דיווחים נוספים_פירוט אגח תשואה מעל 10% " xfId="6637"/>
    <cellStyle name="7_עסקאות שאושרו וטרם בוצעו  _1 2_דיווחים נוספים_פירוט אגח תשואה מעל 10% _15" xfId="12083"/>
    <cellStyle name="7_עסקאות שאושרו וטרם בוצעו  _1 2_פירוט אגח תשואה מעל 10% " xfId="6638"/>
    <cellStyle name="7_עסקאות שאושרו וטרם בוצעו  _1 2_פירוט אגח תשואה מעל 10% _1" xfId="6639"/>
    <cellStyle name="7_עסקאות שאושרו וטרם בוצעו  _1 2_פירוט אגח תשואה מעל 10% _1_15" xfId="12085"/>
    <cellStyle name="7_עסקאות שאושרו וטרם בוצעו  _1 2_פירוט אגח תשואה מעל 10% _15" xfId="12084"/>
    <cellStyle name="7_עסקאות שאושרו וטרם בוצעו  _1 2_פירוט אגח תשואה מעל 10% _פירוט אגח תשואה מעל 10% " xfId="6640"/>
    <cellStyle name="7_עסקאות שאושרו וטרם בוצעו  _1 2_פירוט אגח תשואה מעל 10% _פירוט אגח תשואה מעל 10% _15" xfId="12086"/>
    <cellStyle name="7_עסקאות שאושרו וטרם בוצעו  _1_15" xfId="12078"/>
    <cellStyle name="7_עסקאות שאושרו וטרם בוצעו  _1_דיווחים נוספים" xfId="6641"/>
    <cellStyle name="7_עסקאות שאושרו וטרם בוצעו  _1_דיווחים נוספים_15" xfId="12087"/>
    <cellStyle name="7_עסקאות שאושרו וטרם בוצעו  _1_דיווחים נוספים_פירוט אגח תשואה מעל 10% " xfId="6642"/>
    <cellStyle name="7_עסקאות שאושרו וטרם בוצעו  _1_דיווחים נוספים_פירוט אגח תשואה מעל 10% _15" xfId="12088"/>
    <cellStyle name="7_עסקאות שאושרו וטרם בוצעו  _1_פירוט אגח תשואה מעל 10% " xfId="6643"/>
    <cellStyle name="7_עסקאות שאושרו וטרם בוצעו  _1_פירוט אגח תשואה מעל 10% _1" xfId="6644"/>
    <cellStyle name="7_עסקאות שאושרו וטרם בוצעו  _1_פירוט אגח תשואה מעל 10% _1_15" xfId="12090"/>
    <cellStyle name="7_עסקאות שאושרו וטרם בוצעו  _1_פירוט אגח תשואה מעל 10% _15" xfId="12089"/>
    <cellStyle name="7_עסקאות שאושרו וטרם בוצעו  _1_פירוט אגח תשואה מעל 10% _פירוט אגח תשואה מעל 10% " xfId="6645"/>
    <cellStyle name="7_עסקאות שאושרו וטרם בוצעו  _1_פירוט אגח תשואה מעל 10% _פירוט אגח תשואה מעל 10% _15" xfId="12091"/>
    <cellStyle name="7_עסקאות שאושרו וטרם בוצעו  _15" xfId="12069"/>
    <cellStyle name="7_עסקאות שאושרו וטרם בוצעו  _4.4." xfId="6646"/>
    <cellStyle name="7_עסקאות שאושרו וטרם בוצעו  _4.4. 2" xfId="6647"/>
    <cellStyle name="7_עסקאות שאושרו וטרם בוצעו  _4.4. 2_15" xfId="12093"/>
    <cellStyle name="7_עסקאות שאושרו וטרם בוצעו  _4.4. 2_דיווחים נוספים" xfId="6648"/>
    <cellStyle name="7_עסקאות שאושרו וטרם בוצעו  _4.4. 2_דיווחים נוספים_1" xfId="6649"/>
    <cellStyle name="7_עסקאות שאושרו וטרם בוצעו  _4.4. 2_דיווחים נוספים_1_15" xfId="12095"/>
    <cellStyle name="7_עסקאות שאושרו וטרם בוצעו  _4.4. 2_דיווחים נוספים_1_פירוט אגח תשואה מעל 10% " xfId="6650"/>
    <cellStyle name="7_עסקאות שאושרו וטרם בוצעו  _4.4. 2_דיווחים נוספים_1_פירוט אגח תשואה מעל 10% _15" xfId="12096"/>
    <cellStyle name="7_עסקאות שאושרו וטרם בוצעו  _4.4. 2_דיווחים נוספים_15" xfId="12094"/>
    <cellStyle name="7_עסקאות שאושרו וטרם בוצעו  _4.4. 2_דיווחים נוספים_פירוט אגח תשואה מעל 10% " xfId="6651"/>
    <cellStyle name="7_עסקאות שאושרו וטרם בוצעו  _4.4. 2_דיווחים נוספים_פירוט אגח תשואה מעל 10% _15" xfId="12097"/>
    <cellStyle name="7_עסקאות שאושרו וטרם בוצעו  _4.4. 2_פירוט אגח תשואה מעל 10% " xfId="6652"/>
    <cellStyle name="7_עסקאות שאושרו וטרם בוצעו  _4.4. 2_פירוט אגח תשואה מעל 10% _1" xfId="6653"/>
    <cellStyle name="7_עסקאות שאושרו וטרם בוצעו  _4.4. 2_פירוט אגח תשואה מעל 10% _1_15" xfId="12099"/>
    <cellStyle name="7_עסקאות שאושרו וטרם בוצעו  _4.4. 2_פירוט אגח תשואה מעל 10% _15" xfId="12098"/>
    <cellStyle name="7_עסקאות שאושרו וטרם בוצעו  _4.4. 2_פירוט אגח תשואה מעל 10% _פירוט אגח תשואה מעל 10% " xfId="6654"/>
    <cellStyle name="7_עסקאות שאושרו וטרם בוצעו  _4.4. 2_פירוט אגח תשואה מעל 10% _פירוט אגח תשואה מעל 10% _15" xfId="12100"/>
    <cellStyle name="7_עסקאות שאושרו וטרם בוצעו  _4.4._15" xfId="12092"/>
    <cellStyle name="7_עסקאות שאושרו וטרם בוצעו  _4.4._דיווחים נוספים" xfId="6655"/>
    <cellStyle name="7_עסקאות שאושרו וטרם בוצעו  _4.4._דיווחים נוספים_15" xfId="12101"/>
    <cellStyle name="7_עסקאות שאושרו וטרם בוצעו  _4.4._דיווחים נוספים_פירוט אגח תשואה מעל 10% " xfId="6656"/>
    <cellStyle name="7_עסקאות שאושרו וטרם בוצעו  _4.4._דיווחים נוספים_פירוט אגח תשואה מעל 10% _15" xfId="12102"/>
    <cellStyle name="7_עסקאות שאושרו וטרם בוצעו  _4.4._פירוט אגח תשואה מעל 10% " xfId="6657"/>
    <cellStyle name="7_עסקאות שאושרו וטרם בוצעו  _4.4._פירוט אגח תשואה מעל 10% _1" xfId="6658"/>
    <cellStyle name="7_עסקאות שאושרו וטרם בוצעו  _4.4._פירוט אגח תשואה מעל 10% _1_15" xfId="12104"/>
    <cellStyle name="7_עסקאות שאושרו וטרם בוצעו  _4.4._פירוט אגח תשואה מעל 10% _15" xfId="12103"/>
    <cellStyle name="7_עסקאות שאושרו וטרם בוצעו  _4.4._פירוט אגח תשואה מעל 10% _פירוט אגח תשואה מעל 10% " xfId="6659"/>
    <cellStyle name="7_עסקאות שאושרו וטרם בוצעו  _4.4._פירוט אגח תשואה מעל 10% _פירוט אגח תשואה מעל 10% _15" xfId="12105"/>
    <cellStyle name="7_עסקאות שאושרו וטרם בוצעו  _דיווחים נוספים" xfId="6660"/>
    <cellStyle name="7_עסקאות שאושרו וטרם בוצעו  _דיווחים נוספים_1" xfId="6661"/>
    <cellStyle name="7_עסקאות שאושרו וטרם בוצעו  _דיווחים נוספים_1_15" xfId="12107"/>
    <cellStyle name="7_עסקאות שאושרו וטרם בוצעו  _דיווחים נוספים_1_פירוט אגח תשואה מעל 10% " xfId="6662"/>
    <cellStyle name="7_עסקאות שאושרו וטרם בוצעו  _דיווחים נוספים_1_פירוט אגח תשואה מעל 10% _15" xfId="12108"/>
    <cellStyle name="7_עסקאות שאושרו וטרם בוצעו  _דיווחים נוספים_15" xfId="12106"/>
    <cellStyle name="7_עסקאות שאושרו וטרם בוצעו  _דיווחים נוספים_פירוט אגח תשואה מעל 10% " xfId="6663"/>
    <cellStyle name="7_עסקאות שאושרו וטרם בוצעו  _דיווחים נוספים_פירוט אגח תשואה מעל 10% _15" xfId="12109"/>
    <cellStyle name="7_עסקאות שאושרו וטרם בוצעו  _פירוט אגח תשואה מעל 10% " xfId="6664"/>
    <cellStyle name="7_עסקאות שאושרו וטרם בוצעו  _פירוט אגח תשואה מעל 10% _1" xfId="6665"/>
    <cellStyle name="7_עסקאות שאושרו וטרם בוצעו  _פירוט אגח תשואה מעל 10% _1_15" xfId="12111"/>
    <cellStyle name="7_עסקאות שאושרו וטרם בוצעו  _פירוט אגח תשואה מעל 10% _15" xfId="12110"/>
    <cellStyle name="7_עסקאות שאושרו וטרם בוצעו  _פירוט אגח תשואה מעל 10% _פירוט אגח תשואה מעל 10% " xfId="6666"/>
    <cellStyle name="7_עסקאות שאושרו וטרם בוצעו  _פירוט אגח תשואה מעל 10% _פירוט אגח תשואה מעל 10% _15" xfId="12112"/>
    <cellStyle name="7_פירוט אגח תשואה מעל 10% " xfId="6667"/>
    <cellStyle name="7_פירוט אגח תשואה מעל 10%  2" xfId="6668"/>
    <cellStyle name="7_פירוט אגח תשואה מעל 10%  2_15" xfId="12114"/>
    <cellStyle name="7_פירוט אגח תשואה מעל 10%  2_דיווחים נוספים" xfId="6669"/>
    <cellStyle name="7_פירוט אגח תשואה מעל 10%  2_דיווחים נוספים_1" xfId="6670"/>
    <cellStyle name="7_פירוט אגח תשואה מעל 10%  2_דיווחים נוספים_1_15" xfId="12116"/>
    <cellStyle name="7_פירוט אגח תשואה מעל 10%  2_דיווחים נוספים_1_פירוט אגח תשואה מעל 10% " xfId="6671"/>
    <cellStyle name="7_פירוט אגח תשואה מעל 10%  2_דיווחים נוספים_1_פירוט אגח תשואה מעל 10% _15" xfId="12117"/>
    <cellStyle name="7_פירוט אגח תשואה מעל 10%  2_דיווחים נוספים_15" xfId="12115"/>
    <cellStyle name="7_פירוט אגח תשואה מעל 10%  2_דיווחים נוספים_פירוט אגח תשואה מעל 10% " xfId="6672"/>
    <cellStyle name="7_פירוט אגח תשואה מעל 10%  2_דיווחים נוספים_פירוט אגח תשואה מעל 10% _15" xfId="12118"/>
    <cellStyle name="7_פירוט אגח תשואה מעל 10%  2_פירוט אגח תשואה מעל 10% " xfId="6673"/>
    <cellStyle name="7_פירוט אגח תשואה מעל 10%  2_פירוט אגח תשואה מעל 10% _1" xfId="6674"/>
    <cellStyle name="7_פירוט אגח תשואה מעל 10%  2_פירוט אגח תשואה מעל 10% _1_15" xfId="12120"/>
    <cellStyle name="7_פירוט אגח תשואה מעל 10%  2_פירוט אגח תשואה מעל 10% _15" xfId="12119"/>
    <cellStyle name="7_פירוט אגח תשואה מעל 10%  2_פירוט אגח תשואה מעל 10% _פירוט אגח תשואה מעל 10% " xfId="6675"/>
    <cellStyle name="7_פירוט אגח תשואה מעל 10%  2_פירוט אגח תשואה מעל 10% _פירוט אגח תשואה מעל 10% _15" xfId="12121"/>
    <cellStyle name="7_פירוט אגח תשואה מעל 10% _1" xfId="6676"/>
    <cellStyle name="7_פירוט אגח תשואה מעל 10% _1_15" xfId="12122"/>
    <cellStyle name="7_פירוט אגח תשואה מעל 10% _1_פירוט אגח תשואה מעל 10% " xfId="6677"/>
    <cellStyle name="7_פירוט אגח תשואה מעל 10% _1_פירוט אגח תשואה מעל 10% _15" xfId="12123"/>
    <cellStyle name="7_פירוט אגח תשואה מעל 10% _15" xfId="12113"/>
    <cellStyle name="7_פירוט אגח תשואה מעל 10% _2" xfId="6678"/>
    <cellStyle name="7_פירוט אגח תשואה מעל 10% _2_15" xfId="12124"/>
    <cellStyle name="7_פירוט אגח תשואה מעל 10% _4.4." xfId="6679"/>
    <cellStyle name="7_פירוט אגח תשואה מעל 10% _4.4. 2" xfId="6680"/>
    <cellStyle name="7_פירוט אגח תשואה מעל 10% _4.4. 2_15" xfId="12126"/>
    <cellStyle name="7_פירוט אגח תשואה מעל 10% _4.4. 2_דיווחים נוספים" xfId="6681"/>
    <cellStyle name="7_פירוט אגח תשואה מעל 10% _4.4. 2_דיווחים נוספים_1" xfId="6682"/>
    <cellStyle name="7_פירוט אגח תשואה מעל 10% _4.4. 2_דיווחים נוספים_1_15" xfId="12128"/>
    <cellStyle name="7_פירוט אגח תשואה מעל 10% _4.4. 2_דיווחים נוספים_1_פירוט אגח תשואה מעל 10% " xfId="6683"/>
    <cellStyle name="7_פירוט אגח תשואה מעל 10% _4.4. 2_דיווחים נוספים_1_פירוט אגח תשואה מעל 10% _15" xfId="12129"/>
    <cellStyle name="7_פירוט אגח תשואה מעל 10% _4.4. 2_דיווחים נוספים_15" xfId="12127"/>
    <cellStyle name="7_פירוט אגח תשואה מעל 10% _4.4. 2_דיווחים נוספים_פירוט אגח תשואה מעל 10% " xfId="6684"/>
    <cellStyle name="7_פירוט אגח תשואה מעל 10% _4.4. 2_דיווחים נוספים_פירוט אגח תשואה מעל 10% _15" xfId="12130"/>
    <cellStyle name="7_פירוט אגח תשואה מעל 10% _4.4. 2_פירוט אגח תשואה מעל 10% " xfId="6685"/>
    <cellStyle name="7_פירוט אגח תשואה מעל 10% _4.4. 2_פירוט אגח תשואה מעל 10% _1" xfId="6686"/>
    <cellStyle name="7_פירוט אגח תשואה מעל 10% _4.4. 2_פירוט אגח תשואה מעל 10% _1_15" xfId="12132"/>
    <cellStyle name="7_פירוט אגח תשואה מעל 10% _4.4. 2_פירוט אגח תשואה מעל 10% _15" xfId="12131"/>
    <cellStyle name="7_פירוט אגח תשואה מעל 10% _4.4. 2_פירוט אגח תשואה מעל 10% _פירוט אגח תשואה מעל 10% " xfId="6687"/>
    <cellStyle name="7_פירוט אגח תשואה מעל 10% _4.4. 2_פירוט אגח תשואה מעל 10% _פירוט אגח תשואה מעל 10% _15" xfId="12133"/>
    <cellStyle name="7_פירוט אגח תשואה מעל 10% _4.4._15" xfId="12125"/>
    <cellStyle name="7_פירוט אגח תשואה מעל 10% _4.4._דיווחים נוספים" xfId="6688"/>
    <cellStyle name="7_פירוט אגח תשואה מעל 10% _4.4._דיווחים נוספים_15" xfId="12134"/>
    <cellStyle name="7_פירוט אגח תשואה מעל 10% _4.4._דיווחים נוספים_פירוט אגח תשואה מעל 10% " xfId="6689"/>
    <cellStyle name="7_פירוט אגח תשואה מעל 10% _4.4._דיווחים נוספים_פירוט אגח תשואה מעל 10% _15" xfId="12135"/>
    <cellStyle name="7_פירוט אגח תשואה מעל 10% _4.4._פירוט אגח תשואה מעל 10% " xfId="6690"/>
    <cellStyle name="7_פירוט אגח תשואה מעל 10% _4.4._פירוט אגח תשואה מעל 10% _1" xfId="6691"/>
    <cellStyle name="7_פירוט אגח תשואה מעל 10% _4.4._פירוט אגח תשואה מעל 10% _1_15" xfId="12137"/>
    <cellStyle name="7_פירוט אגח תשואה מעל 10% _4.4._פירוט אגח תשואה מעל 10% _15" xfId="12136"/>
    <cellStyle name="7_פירוט אגח תשואה מעל 10% _4.4._פירוט אגח תשואה מעל 10% _פירוט אגח תשואה מעל 10% " xfId="6692"/>
    <cellStyle name="7_פירוט אגח תשואה מעל 10% _4.4._פירוט אגח תשואה מעל 10% _פירוט אגח תשואה מעל 10% _15" xfId="12138"/>
    <cellStyle name="7_פירוט אגח תשואה מעל 10% _דיווחים נוספים" xfId="6693"/>
    <cellStyle name="7_פירוט אגח תשואה מעל 10% _דיווחים נוספים_1" xfId="6694"/>
    <cellStyle name="7_פירוט אגח תשואה מעל 10% _דיווחים נוספים_1_15" xfId="12140"/>
    <cellStyle name="7_פירוט אגח תשואה מעל 10% _דיווחים נוספים_1_פירוט אגח תשואה מעל 10% " xfId="6695"/>
    <cellStyle name="7_פירוט אגח תשואה מעל 10% _דיווחים נוספים_1_פירוט אגח תשואה מעל 10% _15" xfId="12141"/>
    <cellStyle name="7_פירוט אגח תשואה מעל 10% _דיווחים נוספים_15" xfId="12139"/>
    <cellStyle name="7_פירוט אגח תשואה מעל 10% _דיווחים נוספים_פירוט אגח תשואה מעל 10% " xfId="6696"/>
    <cellStyle name="7_פירוט אגח תשואה מעל 10% _דיווחים נוספים_פירוט אגח תשואה מעל 10% _15" xfId="12142"/>
    <cellStyle name="7_פירוט אגח תשואה מעל 10% _פירוט אגח תשואה מעל 10% " xfId="6697"/>
    <cellStyle name="7_פירוט אגח תשואה מעל 10% _פירוט אגח תשואה מעל 10% _1" xfId="6698"/>
    <cellStyle name="7_פירוט אגח תשואה מעל 10% _פירוט אגח תשואה מעל 10% _1_15" xfId="12144"/>
    <cellStyle name="7_פירוט אגח תשואה מעל 10% _פירוט אגח תשואה מעל 10% _15" xfId="12143"/>
    <cellStyle name="7_פירוט אגח תשואה מעל 10% _פירוט אגח תשואה מעל 10% _פירוט אגח תשואה מעל 10% " xfId="6699"/>
    <cellStyle name="7_פירוט אגח תשואה מעל 10% _פירוט אגח תשואה מעל 10% _פירוט אגח תשואה מעל 10% _15" xfId="12145"/>
    <cellStyle name="8" xfId="6700"/>
    <cellStyle name="8 2" xfId="6701"/>
    <cellStyle name="8 2 2" xfId="6702"/>
    <cellStyle name="8 2_15" xfId="12147"/>
    <cellStyle name="8 3" xfId="6703"/>
    <cellStyle name="8_15" xfId="12146"/>
    <cellStyle name="8_15_1" xfId="16727"/>
    <cellStyle name="8_16" xfId="14705"/>
    <cellStyle name="8_4.4." xfId="6704"/>
    <cellStyle name="8_4.4. 2" xfId="6705"/>
    <cellStyle name="8_4.4. 2_15" xfId="12149"/>
    <cellStyle name="8_4.4. 2_דיווחים נוספים" xfId="6706"/>
    <cellStyle name="8_4.4. 2_דיווחים נוספים_1" xfId="6707"/>
    <cellStyle name="8_4.4. 2_דיווחים נוספים_1_15" xfId="12151"/>
    <cellStyle name="8_4.4. 2_דיווחים נוספים_1_פירוט אגח תשואה מעל 10% " xfId="6708"/>
    <cellStyle name="8_4.4. 2_דיווחים נוספים_1_פירוט אגח תשואה מעל 10% _15" xfId="12152"/>
    <cellStyle name="8_4.4. 2_דיווחים נוספים_15" xfId="12150"/>
    <cellStyle name="8_4.4. 2_דיווחים נוספים_פירוט אגח תשואה מעל 10% " xfId="6709"/>
    <cellStyle name="8_4.4. 2_דיווחים נוספים_פירוט אגח תשואה מעל 10% _15" xfId="12153"/>
    <cellStyle name="8_4.4. 2_פירוט אגח תשואה מעל 10% " xfId="6710"/>
    <cellStyle name="8_4.4. 2_פירוט אגח תשואה מעל 10% _1" xfId="6711"/>
    <cellStyle name="8_4.4. 2_פירוט אגח תשואה מעל 10% _1_15" xfId="12155"/>
    <cellStyle name="8_4.4. 2_פירוט אגח תשואה מעל 10% _15" xfId="12154"/>
    <cellStyle name="8_4.4. 2_פירוט אגח תשואה מעל 10% _פירוט אגח תשואה מעל 10% " xfId="6712"/>
    <cellStyle name="8_4.4. 2_פירוט אגח תשואה מעל 10% _פירוט אגח תשואה מעל 10% _15" xfId="12156"/>
    <cellStyle name="8_4.4._15" xfId="12148"/>
    <cellStyle name="8_4.4._דיווחים נוספים" xfId="6713"/>
    <cellStyle name="8_4.4._דיווחים נוספים_15" xfId="12157"/>
    <cellStyle name="8_4.4._דיווחים נוספים_פירוט אגח תשואה מעל 10% " xfId="6714"/>
    <cellStyle name="8_4.4._דיווחים נוספים_פירוט אגח תשואה מעל 10% _15" xfId="12158"/>
    <cellStyle name="8_4.4._פירוט אגח תשואה מעל 10% " xfId="6715"/>
    <cellStyle name="8_4.4._פירוט אגח תשואה מעל 10% _1" xfId="6716"/>
    <cellStyle name="8_4.4._פירוט אגח תשואה מעל 10% _1_15" xfId="12160"/>
    <cellStyle name="8_4.4._פירוט אגח תשואה מעל 10% _15" xfId="12159"/>
    <cellStyle name="8_4.4._פירוט אגח תשואה מעל 10% _פירוט אגח תשואה מעל 10% " xfId="6717"/>
    <cellStyle name="8_4.4._פירוט אגח תשואה מעל 10% _פירוט אגח תשואה מעל 10% _15" xfId="12161"/>
    <cellStyle name="8_Anafim" xfId="6718"/>
    <cellStyle name="8_Anafim 2" xfId="6719"/>
    <cellStyle name="8_Anafim 2 2" xfId="6720"/>
    <cellStyle name="8_Anafim 2 2_15" xfId="12164"/>
    <cellStyle name="8_Anafim 2 2_דיווחים נוספים" xfId="6721"/>
    <cellStyle name="8_Anafim 2 2_דיווחים נוספים_1" xfId="6722"/>
    <cellStyle name="8_Anafim 2 2_דיווחים נוספים_1_15" xfId="12166"/>
    <cellStyle name="8_Anafim 2 2_דיווחים נוספים_1_פירוט אגח תשואה מעל 10% " xfId="6723"/>
    <cellStyle name="8_Anafim 2 2_דיווחים נוספים_1_פירוט אגח תשואה מעל 10% _15" xfId="12167"/>
    <cellStyle name="8_Anafim 2 2_דיווחים נוספים_15" xfId="12165"/>
    <cellStyle name="8_Anafim 2 2_דיווחים נוספים_פירוט אגח תשואה מעל 10% " xfId="6724"/>
    <cellStyle name="8_Anafim 2 2_דיווחים נוספים_פירוט אגח תשואה מעל 10% _15" xfId="12168"/>
    <cellStyle name="8_Anafim 2 2_פירוט אגח תשואה מעל 10% " xfId="6725"/>
    <cellStyle name="8_Anafim 2 2_פירוט אגח תשואה מעל 10% _1" xfId="6726"/>
    <cellStyle name="8_Anafim 2 2_פירוט אגח תשואה מעל 10% _1_15" xfId="12170"/>
    <cellStyle name="8_Anafim 2 2_פירוט אגח תשואה מעל 10% _15" xfId="12169"/>
    <cellStyle name="8_Anafim 2 2_פירוט אגח תשואה מעל 10% _פירוט אגח תשואה מעל 10% " xfId="6727"/>
    <cellStyle name="8_Anafim 2 2_פירוט אגח תשואה מעל 10% _פירוט אגח תשואה מעל 10% _15" xfId="12171"/>
    <cellStyle name="8_Anafim 2_15" xfId="12163"/>
    <cellStyle name="8_Anafim 2_4.4." xfId="6728"/>
    <cellStyle name="8_Anafim 2_4.4. 2" xfId="6729"/>
    <cellStyle name="8_Anafim 2_4.4. 2_15" xfId="12173"/>
    <cellStyle name="8_Anafim 2_4.4. 2_דיווחים נוספים" xfId="6730"/>
    <cellStyle name="8_Anafim 2_4.4. 2_דיווחים נוספים_1" xfId="6731"/>
    <cellStyle name="8_Anafim 2_4.4. 2_דיווחים נוספים_1_15" xfId="12175"/>
    <cellStyle name="8_Anafim 2_4.4. 2_דיווחים נוספים_1_פירוט אגח תשואה מעל 10% " xfId="6732"/>
    <cellStyle name="8_Anafim 2_4.4. 2_דיווחים נוספים_1_פירוט אגח תשואה מעל 10% _15" xfId="12176"/>
    <cellStyle name="8_Anafim 2_4.4. 2_דיווחים נוספים_15" xfId="12174"/>
    <cellStyle name="8_Anafim 2_4.4. 2_דיווחים נוספים_פירוט אגח תשואה מעל 10% " xfId="6733"/>
    <cellStyle name="8_Anafim 2_4.4. 2_דיווחים נוספים_פירוט אגח תשואה מעל 10% _15" xfId="12177"/>
    <cellStyle name="8_Anafim 2_4.4. 2_פירוט אגח תשואה מעל 10% " xfId="6734"/>
    <cellStyle name="8_Anafim 2_4.4. 2_פירוט אגח תשואה מעל 10% _1" xfId="6735"/>
    <cellStyle name="8_Anafim 2_4.4. 2_פירוט אגח תשואה מעל 10% _1_15" xfId="12179"/>
    <cellStyle name="8_Anafim 2_4.4. 2_פירוט אגח תשואה מעל 10% _15" xfId="12178"/>
    <cellStyle name="8_Anafim 2_4.4. 2_פירוט אגח תשואה מעל 10% _פירוט אגח תשואה מעל 10% " xfId="6736"/>
    <cellStyle name="8_Anafim 2_4.4. 2_פירוט אגח תשואה מעל 10% _פירוט אגח תשואה מעל 10% _15" xfId="12180"/>
    <cellStyle name="8_Anafim 2_4.4._15" xfId="12172"/>
    <cellStyle name="8_Anafim 2_4.4._דיווחים נוספים" xfId="6737"/>
    <cellStyle name="8_Anafim 2_4.4._דיווחים נוספים_15" xfId="12181"/>
    <cellStyle name="8_Anafim 2_4.4._דיווחים נוספים_פירוט אגח תשואה מעל 10% " xfId="6738"/>
    <cellStyle name="8_Anafim 2_4.4._דיווחים נוספים_פירוט אגח תשואה מעל 10% _15" xfId="12182"/>
    <cellStyle name="8_Anafim 2_4.4._פירוט אגח תשואה מעל 10% " xfId="6739"/>
    <cellStyle name="8_Anafim 2_4.4._פירוט אגח תשואה מעל 10% _1" xfId="6740"/>
    <cellStyle name="8_Anafim 2_4.4._פירוט אגח תשואה מעל 10% _1_15" xfId="12184"/>
    <cellStyle name="8_Anafim 2_4.4._פירוט אגח תשואה מעל 10% _15" xfId="12183"/>
    <cellStyle name="8_Anafim 2_4.4._פירוט אגח תשואה מעל 10% _פירוט אגח תשואה מעל 10% " xfId="6741"/>
    <cellStyle name="8_Anafim 2_4.4._פירוט אגח תשואה מעל 10% _פירוט אגח תשואה מעל 10% _15" xfId="12185"/>
    <cellStyle name="8_Anafim 2_דיווחים נוספים" xfId="6742"/>
    <cellStyle name="8_Anafim 2_דיווחים נוספים 2" xfId="6743"/>
    <cellStyle name="8_Anafim 2_דיווחים נוספים 2_15" xfId="12187"/>
    <cellStyle name="8_Anafim 2_דיווחים נוספים 2_דיווחים נוספים" xfId="6744"/>
    <cellStyle name="8_Anafim 2_דיווחים נוספים 2_דיווחים נוספים_1" xfId="6745"/>
    <cellStyle name="8_Anafim 2_דיווחים נוספים 2_דיווחים נוספים_1_15" xfId="12189"/>
    <cellStyle name="8_Anafim 2_דיווחים נוספים 2_דיווחים נוספים_1_פירוט אגח תשואה מעל 10% " xfId="6746"/>
    <cellStyle name="8_Anafim 2_דיווחים נוספים 2_דיווחים נוספים_1_פירוט אגח תשואה מעל 10% _15" xfId="12190"/>
    <cellStyle name="8_Anafim 2_דיווחים נוספים 2_דיווחים נוספים_15" xfId="12188"/>
    <cellStyle name="8_Anafim 2_דיווחים נוספים 2_דיווחים נוספים_פירוט אגח תשואה מעל 10% " xfId="6747"/>
    <cellStyle name="8_Anafim 2_דיווחים נוספים 2_דיווחים נוספים_פירוט אגח תשואה מעל 10% _15" xfId="12191"/>
    <cellStyle name="8_Anafim 2_דיווחים נוספים 2_פירוט אגח תשואה מעל 10% " xfId="6748"/>
    <cellStyle name="8_Anafim 2_דיווחים נוספים 2_פירוט אגח תשואה מעל 10% _1" xfId="6749"/>
    <cellStyle name="8_Anafim 2_דיווחים נוספים 2_פירוט אגח תשואה מעל 10% _1_15" xfId="12193"/>
    <cellStyle name="8_Anafim 2_דיווחים נוספים 2_פירוט אגח תשואה מעל 10% _15" xfId="12192"/>
    <cellStyle name="8_Anafim 2_דיווחים נוספים 2_פירוט אגח תשואה מעל 10% _פירוט אגח תשואה מעל 10% " xfId="6750"/>
    <cellStyle name="8_Anafim 2_דיווחים נוספים 2_פירוט אגח תשואה מעל 10% _פירוט אגח תשואה מעל 10% _15" xfId="12194"/>
    <cellStyle name="8_Anafim 2_דיווחים נוספים_1" xfId="6751"/>
    <cellStyle name="8_Anafim 2_דיווחים נוספים_1 2" xfId="6752"/>
    <cellStyle name="8_Anafim 2_דיווחים נוספים_1 2_15" xfId="12196"/>
    <cellStyle name="8_Anafim 2_דיווחים נוספים_1 2_דיווחים נוספים" xfId="6753"/>
    <cellStyle name="8_Anafim 2_דיווחים נוספים_1 2_דיווחים נוספים_1" xfId="6754"/>
    <cellStyle name="8_Anafim 2_דיווחים נוספים_1 2_דיווחים נוספים_1_15" xfId="12198"/>
    <cellStyle name="8_Anafim 2_דיווחים נוספים_1 2_דיווחים נוספים_1_פירוט אגח תשואה מעל 10% " xfId="6755"/>
    <cellStyle name="8_Anafim 2_דיווחים נוספים_1 2_דיווחים נוספים_1_פירוט אגח תשואה מעל 10% _15" xfId="12199"/>
    <cellStyle name="8_Anafim 2_דיווחים נוספים_1 2_דיווחים נוספים_15" xfId="12197"/>
    <cellStyle name="8_Anafim 2_דיווחים נוספים_1 2_דיווחים נוספים_פירוט אגח תשואה מעל 10% " xfId="6756"/>
    <cellStyle name="8_Anafim 2_דיווחים נוספים_1 2_דיווחים נוספים_פירוט אגח תשואה מעל 10% _15" xfId="12200"/>
    <cellStyle name="8_Anafim 2_דיווחים נוספים_1 2_פירוט אגח תשואה מעל 10% " xfId="6757"/>
    <cellStyle name="8_Anafim 2_דיווחים נוספים_1 2_פירוט אגח תשואה מעל 10% _1" xfId="6758"/>
    <cellStyle name="8_Anafim 2_דיווחים נוספים_1 2_פירוט אגח תשואה מעל 10% _1_15" xfId="12202"/>
    <cellStyle name="8_Anafim 2_דיווחים נוספים_1 2_פירוט אגח תשואה מעל 10% _15" xfId="12201"/>
    <cellStyle name="8_Anafim 2_דיווחים נוספים_1 2_פירוט אגח תשואה מעל 10% _פירוט אגח תשואה מעל 10% " xfId="6759"/>
    <cellStyle name="8_Anafim 2_דיווחים נוספים_1 2_פירוט אגח תשואה מעל 10% _פירוט אגח תשואה מעל 10% _15" xfId="12203"/>
    <cellStyle name="8_Anafim 2_דיווחים נוספים_1_15" xfId="12195"/>
    <cellStyle name="8_Anafim 2_דיווחים נוספים_1_4.4." xfId="6760"/>
    <cellStyle name="8_Anafim 2_דיווחים נוספים_1_4.4. 2" xfId="6761"/>
    <cellStyle name="8_Anafim 2_דיווחים נוספים_1_4.4. 2_15" xfId="12205"/>
    <cellStyle name="8_Anafim 2_דיווחים נוספים_1_4.4. 2_דיווחים נוספים" xfId="6762"/>
    <cellStyle name="8_Anafim 2_דיווחים נוספים_1_4.4. 2_דיווחים נוספים_1" xfId="6763"/>
    <cellStyle name="8_Anafim 2_דיווחים נוספים_1_4.4. 2_דיווחים נוספים_1_15" xfId="12207"/>
    <cellStyle name="8_Anafim 2_דיווחים נוספים_1_4.4. 2_דיווחים נוספים_1_פירוט אגח תשואה מעל 10% " xfId="6764"/>
    <cellStyle name="8_Anafim 2_דיווחים נוספים_1_4.4. 2_דיווחים נוספים_1_פירוט אגח תשואה מעל 10% _15" xfId="12208"/>
    <cellStyle name="8_Anafim 2_דיווחים נוספים_1_4.4. 2_דיווחים נוספים_15" xfId="12206"/>
    <cellStyle name="8_Anafim 2_דיווחים נוספים_1_4.4. 2_דיווחים נוספים_פירוט אגח תשואה מעל 10% " xfId="6765"/>
    <cellStyle name="8_Anafim 2_דיווחים נוספים_1_4.4. 2_דיווחים נוספים_פירוט אגח תשואה מעל 10% _15" xfId="12209"/>
    <cellStyle name="8_Anafim 2_דיווחים נוספים_1_4.4. 2_פירוט אגח תשואה מעל 10% " xfId="6766"/>
    <cellStyle name="8_Anafim 2_דיווחים נוספים_1_4.4. 2_פירוט אגח תשואה מעל 10% _1" xfId="6767"/>
    <cellStyle name="8_Anafim 2_דיווחים נוספים_1_4.4. 2_פירוט אגח תשואה מעל 10% _1_15" xfId="12211"/>
    <cellStyle name="8_Anafim 2_דיווחים נוספים_1_4.4. 2_פירוט אגח תשואה מעל 10% _15" xfId="12210"/>
    <cellStyle name="8_Anafim 2_דיווחים נוספים_1_4.4. 2_פירוט אגח תשואה מעל 10% _פירוט אגח תשואה מעל 10% " xfId="6768"/>
    <cellStyle name="8_Anafim 2_דיווחים נוספים_1_4.4. 2_פירוט אגח תשואה מעל 10% _פירוט אגח תשואה מעל 10% _15" xfId="12212"/>
    <cellStyle name="8_Anafim 2_דיווחים נוספים_1_4.4._15" xfId="12204"/>
    <cellStyle name="8_Anafim 2_דיווחים נוספים_1_4.4._דיווחים נוספים" xfId="6769"/>
    <cellStyle name="8_Anafim 2_דיווחים נוספים_1_4.4._דיווחים נוספים_15" xfId="12213"/>
    <cellStyle name="8_Anafim 2_דיווחים נוספים_1_4.4._דיווחים נוספים_פירוט אגח תשואה מעל 10% " xfId="6770"/>
    <cellStyle name="8_Anafim 2_דיווחים נוספים_1_4.4._דיווחים נוספים_פירוט אגח תשואה מעל 10% _15" xfId="12214"/>
    <cellStyle name="8_Anafim 2_דיווחים נוספים_1_4.4._פירוט אגח תשואה מעל 10% " xfId="6771"/>
    <cellStyle name="8_Anafim 2_דיווחים נוספים_1_4.4._פירוט אגח תשואה מעל 10% _1" xfId="6772"/>
    <cellStyle name="8_Anafim 2_דיווחים נוספים_1_4.4._פירוט אגח תשואה מעל 10% _1_15" xfId="12216"/>
    <cellStyle name="8_Anafim 2_דיווחים נוספים_1_4.4._פירוט אגח תשואה מעל 10% _15" xfId="12215"/>
    <cellStyle name="8_Anafim 2_דיווחים נוספים_1_4.4._פירוט אגח תשואה מעל 10% _פירוט אגח תשואה מעל 10% " xfId="6773"/>
    <cellStyle name="8_Anafim 2_דיווחים נוספים_1_4.4._פירוט אגח תשואה מעל 10% _פירוט אגח תשואה מעל 10% _15" xfId="12217"/>
    <cellStyle name="8_Anafim 2_דיווחים נוספים_1_דיווחים נוספים" xfId="6774"/>
    <cellStyle name="8_Anafim 2_דיווחים נוספים_1_דיווחים נוספים_15" xfId="12218"/>
    <cellStyle name="8_Anafim 2_דיווחים נוספים_1_דיווחים נוספים_פירוט אגח תשואה מעל 10% " xfId="6775"/>
    <cellStyle name="8_Anafim 2_דיווחים נוספים_1_דיווחים נוספים_פירוט אגח תשואה מעל 10% _15" xfId="12219"/>
    <cellStyle name="8_Anafim 2_דיווחים נוספים_1_פירוט אגח תשואה מעל 10% " xfId="6776"/>
    <cellStyle name="8_Anafim 2_דיווחים נוספים_1_פירוט אגח תשואה מעל 10% _1" xfId="6777"/>
    <cellStyle name="8_Anafim 2_דיווחים נוספים_1_פירוט אגח תשואה מעל 10% _1_15" xfId="12221"/>
    <cellStyle name="8_Anafim 2_דיווחים נוספים_1_פירוט אגח תשואה מעל 10% _15" xfId="12220"/>
    <cellStyle name="8_Anafim 2_דיווחים נוספים_1_פירוט אגח תשואה מעל 10% _פירוט אגח תשואה מעל 10% " xfId="6778"/>
    <cellStyle name="8_Anafim 2_דיווחים נוספים_1_פירוט אגח תשואה מעל 10% _פירוט אגח תשואה מעל 10% _15" xfId="12222"/>
    <cellStyle name="8_Anafim 2_דיווחים נוספים_15" xfId="12186"/>
    <cellStyle name="8_Anafim 2_דיווחים נוספים_2" xfId="6779"/>
    <cellStyle name="8_Anafim 2_דיווחים נוספים_2_15" xfId="12223"/>
    <cellStyle name="8_Anafim 2_דיווחים נוספים_2_פירוט אגח תשואה מעל 10% " xfId="6780"/>
    <cellStyle name="8_Anafim 2_דיווחים נוספים_2_פירוט אגח תשואה מעל 10% _15" xfId="12224"/>
    <cellStyle name="8_Anafim 2_דיווחים נוספים_4.4." xfId="6781"/>
    <cellStyle name="8_Anafim 2_דיווחים נוספים_4.4. 2" xfId="6782"/>
    <cellStyle name="8_Anafim 2_דיווחים נוספים_4.4. 2_15" xfId="12226"/>
    <cellStyle name="8_Anafim 2_דיווחים נוספים_4.4. 2_דיווחים נוספים" xfId="6783"/>
    <cellStyle name="8_Anafim 2_דיווחים נוספים_4.4. 2_דיווחים נוספים_1" xfId="6784"/>
    <cellStyle name="8_Anafim 2_דיווחים נוספים_4.4. 2_דיווחים נוספים_1_15" xfId="12228"/>
    <cellStyle name="8_Anafim 2_דיווחים נוספים_4.4. 2_דיווחים נוספים_1_פירוט אגח תשואה מעל 10% " xfId="6785"/>
    <cellStyle name="8_Anafim 2_דיווחים נוספים_4.4. 2_דיווחים נוספים_1_פירוט אגח תשואה מעל 10% _15" xfId="12229"/>
    <cellStyle name="8_Anafim 2_דיווחים נוספים_4.4. 2_דיווחים נוספים_15" xfId="12227"/>
    <cellStyle name="8_Anafim 2_דיווחים נוספים_4.4. 2_דיווחים נוספים_פירוט אגח תשואה מעל 10% " xfId="6786"/>
    <cellStyle name="8_Anafim 2_דיווחים נוספים_4.4. 2_דיווחים נוספים_פירוט אגח תשואה מעל 10% _15" xfId="12230"/>
    <cellStyle name="8_Anafim 2_דיווחים נוספים_4.4. 2_פירוט אגח תשואה מעל 10% " xfId="6787"/>
    <cellStyle name="8_Anafim 2_דיווחים נוספים_4.4. 2_פירוט אגח תשואה מעל 10% _1" xfId="6788"/>
    <cellStyle name="8_Anafim 2_דיווחים נוספים_4.4. 2_פירוט אגח תשואה מעל 10% _1_15" xfId="12232"/>
    <cellStyle name="8_Anafim 2_דיווחים נוספים_4.4. 2_פירוט אגח תשואה מעל 10% _15" xfId="12231"/>
    <cellStyle name="8_Anafim 2_דיווחים נוספים_4.4. 2_פירוט אגח תשואה מעל 10% _פירוט אגח תשואה מעל 10% " xfId="6789"/>
    <cellStyle name="8_Anafim 2_דיווחים נוספים_4.4. 2_פירוט אגח תשואה מעל 10% _פירוט אגח תשואה מעל 10% _15" xfId="12233"/>
    <cellStyle name="8_Anafim 2_דיווחים נוספים_4.4._15" xfId="12225"/>
    <cellStyle name="8_Anafim 2_דיווחים נוספים_4.4._דיווחים נוספים" xfId="6790"/>
    <cellStyle name="8_Anafim 2_דיווחים נוספים_4.4._דיווחים נוספים_15" xfId="12234"/>
    <cellStyle name="8_Anafim 2_דיווחים נוספים_4.4._דיווחים נוספים_פירוט אגח תשואה מעל 10% " xfId="6791"/>
    <cellStyle name="8_Anafim 2_דיווחים נוספים_4.4._דיווחים נוספים_פירוט אגח תשואה מעל 10% _15" xfId="12235"/>
    <cellStyle name="8_Anafim 2_דיווחים נוספים_4.4._פירוט אגח תשואה מעל 10% " xfId="6792"/>
    <cellStyle name="8_Anafim 2_דיווחים נוספים_4.4._פירוט אגח תשואה מעל 10% _1" xfId="6793"/>
    <cellStyle name="8_Anafim 2_דיווחים נוספים_4.4._פירוט אגח תשואה מעל 10% _1_15" xfId="12237"/>
    <cellStyle name="8_Anafim 2_דיווחים נוספים_4.4._פירוט אגח תשואה מעל 10% _15" xfId="12236"/>
    <cellStyle name="8_Anafim 2_דיווחים נוספים_4.4._פירוט אגח תשואה מעל 10% _פירוט אגח תשואה מעל 10% " xfId="6794"/>
    <cellStyle name="8_Anafim 2_דיווחים נוספים_4.4._פירוט אגח תשואה מעל 10% _פירוט אגח תשואה מעל 10% _15" xfId="12238"/>
    <cellStyle name="8_Anafim 2_דיווחים נוספים_דיווחים נוספים" xfId="6795"/>
    <cellStyle name="8_Anafim 2_דיווחים נוספים_דיווחים נוספים 2" xfId="6796"/>
    <cellStyle name="8_Anafim 2_דיווחים נוספים_דיווחים נוספים 2_15" xfId="12240"/>
    <cellStyle name="8_Anafim 2_דיווחים נוספים_דיווחים נוספים 2_דיווחים נוספים" xfId="6797"/>
    <cellStyle name="8_Anafim 2_דיווחים נוספים_דיווחים נוספים 2_דיווחים נוספים_1" xfId="6798"/>
    <cellStyle name="8_Anafim 2_דיווחים נוספים_דיווחים נוספים 2_דיווחים נוספים_1_15" xfId="12242"/>
    <cellStyle name="8_Anafim 2_דיווחים נוספים_דיווחים נוספים 2_דיווחים נוספים_1_פירוט אגח תשואה מעל 10% " xfId="6799"/>
    <cellStyle name="8_Anafim 2_דיווחים נוספים_דיווחים נוספים 2_דיווחים נוספים_1_פירוט אגח תשואה מעל 10% _15" xfId="12243"/>
    <cellStyle name="8_Anafim 2_דיווחים נוספים_דיווחים נוספים 2_דיווחים נוספים_15" xfId="12241"/>
    <cellStyle name="8_Anafim 2_דיווחים נוספים_דיווחים נוספים 2_דיווחים נוספים_פירוט אגח תשואה מעל 10% " xfId="6800"/>
    <cellStyle name="8_Anafim 2_דיווחים נוספים_דיווחים נוספים 2_דיווחים נוספים_פירוט אגח תשואה מעל 10% _15" xfId="12244"/>
    <cellStyle name="8_Anafim 2_דיווחים נוספים_דיווחים נוספים 2_פירוט אגח תשואה מעל 10% " xfId="6801"/>
    <cellStyle name="8_Anafim 2_דיווחים נוספים_דיווחים נוספים 2_פירוט אגח תשואה מעל 10% _1" xfId="6802"/>
    <cellStyle name="8_Anafim 2_דיווחים נוספים_דיווחים נוספים 2_פירוט אגח תשואה מעל 10% _1_15" xfId="12246"/>
    <cellStyle name="8_Anafim 2_דיווחים נוספים_דיווחים נוספים 2_פירוט אגח תשואה מעל 10% _15" xfId="12245"/>
    <cellStyle name="8_Anafim 2_דיווחים נוספים_דיווחים נוספים 2_פירוט אגח תשואה מעל 10% _פירוט אגח תשואה מעל 10% " xfId="6803"/>
    <cellStyle name="8_Anafim 2_דיווחים נוספים_דיווחים נוספים 2_פירוט אגח תשואה מעל 10% _פירוט אגח תשואה מעל 10% _15" xfId="12247"/>
    <cellStyle name="8_Anafim 2_דיווחים נוספים_דיווחים נוספים_1" xfId="6804"/>
    <cellStyle name="8_Anafim 2_דיווחים נוספים_דיווחים נוספים_1_15" xfId="12248"/>
    <cellStyle name="8_Anafim 2_דיווחים נוספים_דיווחים נוספים_1_פירוט אגח תשואה מעל 10% " xfId="6805"/>
    <cellStyle name="8_Anafim 2_דיווחים נוספים_דיווחים נוספים_1_פירוט אגח תשואה מעל 10% _15" xfId="12249"/>
    <cellStyle name="8_Anafim 2_דיווחים נוספים_דיווחים נוספים_15" xfId="12239"/>
    <cellStyle name="8_Anafim 2_דיווחים נוספים_דיווחים נוספים_4.4." xfId="6806"/>
    <cellStyle name="8_Anafim 2_דיווחים נוספים_דיווחים נוספים_4.4. 2" xfId="6807"/>
    <cellStyle name="8_Anafim 2_דיווחים נוספים_דיווחים נוספים_4.4. 2_15" xfId="12251"/>
    <cellStyle name="8_Anafim 2_דיווחים נוספים_דיווחים נוספים_4.4. 2_דיווחים נוספים" xfId="6808"/>
    <cellStyle name="8_Anafim 2_דיווחים נוספים_דיווחים נוספים_4.4. 2_דיווחים נוספים_1" xfId="6809"/>
    <cellStyle name="8_Anafim 2_דיווחים נוספים_דיווחים נוספים_4.4. 2_דיווחים נוספים_1_15" xfId="12253"/>
    <cellStyle name="8_Anafim 2_דיווחים נוספים_דיווחים נוספים_4.4. 2_דיווחים נוספים_1_פירוט אגח תשואה מעל 10% " xfId="6810"/>
    <cellStyle name="8_Anafim 2_דיווחים נוספים_דיווחים נוספים_4.4. 2_דיווחים נוספים_1_פירוט אגח תשואה מעל 10% _15" xfId="12254"/>
    <cellStyle name="8_Anafim 2_דיווחים נוספים_דיווחים נוספים_4.4. 2_דיווחים נוספים_15" xfId="12252"/>
    <cellStyle name="8_Anafim 2_דיווחים נוספים_דיווחים נוספים_4.4. 2_דיווחים נוספים_פירוט אגח תשואה מעל 10% " xfId="6811"/>
    <cellStyle name="8_Anafim 2_דיווחים נוספים_דיווחים נוספים_4.4. 2_דיווחים נוספים_פירוט אגח תשואה מעל 10% _15" xfId="12255"/>
    <cellStyle name="8_Anafim 2_דיווחים נוספים_דיווחים נוספים_4.4. 2_פירוט אגח תשואה מעל 10% " xfId="6812"/>
    <cellStyle name="8_Anafim 2_דיווחים נוספים_דיווחים נוספים_4.4. 2_פירוט אגח תשואה מעל 10% _1" xfId="6813"/>
    <cellStyle name="8_Anafim 2_דיווחים נוספים_דיווחים נוספים_4.4. 2_פירוט אגח תשואה מעל 10% _1_15" xfId="12257"/>
    <cellStyle name="8_Anafim 2_דיווחים נוספים_דיווחים נוספים_4.4. 2_פירוט אגח תשואה מעל 10% _15" xfId="12256"/>
    <cellStyle name="8_Anafim 2_דיווחים נוספים_דיווחים נוספים_4.4. 2_פירוט אגח תשואה מעל 10% _פירוט אגח תשואה מעל 10% " xfId="6814"/>
    <cellStyle name="8_Anafim 2_דיווחים נוספים_דיווחים נוספים_4.4. 2_פירוט אגח תשואה מעל 10% _פירוט אגח תשואה מעל 10% _15" xfId="12258"/>
    <cellStyle name="8_Anafim 2_דיווחים נוספים_דיווחים נוספים_4.4._15" xfId="12250"/>
    <cellStyle name="8_Anafim 2_דיווחים נוספים_דיווחים נוספים_4.4._דיווחים נוספים" xfId="6815"/>
    <cellStyle name="8_Anafim 2_דיווחים נוספים_דיווחים נוספים_4.4._דיווחים נוספים_15" xfId="12259"/>
    <cellStyle name="8_Anafim 2_דיווחים נוספים_דיווחים נוספים_4.4._דיווחים נוספים_פירוט אגח תשואה מעל 10% " xfId="6816"/>
    <cellStyle name="8_Anafim 2_דיווחים נוספים_דיווחים נוספים_4.4._דיווחים נוספים_פירוט אגח תשואה מעל 10% _15" xfId="12260"/>
    <cellStyle name="8_Anafim 2_דיווחים נוספים_דיווחים נוספים_4.4._פירוט אגח תשואה מעל 10% " xfId="6817"/>
    <cellStyle name="8_Anafim 2_דיווחים נוספים_דיווחים נוספים_4.4._פירוט אגח תשואה מעל 10% _1" xfId="6818"/>
    <cellStyle name="8_Anafim 2_דיווחים נוספים_דיווחים נוספים_4.4._פירוט אגח תשואה מעל 10% _1_15" xfId="12262"/>
    <cellStyle name="8_Anafim 2_דיווחים נוספים_דיווחים נוספים_4.4._פירוט אגח תשואה מעל 10% _15" xfId="12261"/>
    <cellStyle name="8_Anafim 2_דיווחים נוספים_דיווחים נוספים_4.4._פירוט אגח תשואה מעל 10% _פירוט אגח תשואה מעל 10% " xfId="6819"/>
    <cellStyle name="8_Anafim 2_דיווחים נוספים_דיווחים נוספים_4.4._פירוט אגח תשואה מעל 10% _פירוט אגח תשואה מעל 10% _15" xfId="12263"/>
    <cellStyle name="8_Anafim 2_דיווחים נוספים_דיווחים נוספים_דיווחים נוספים" xfId="6820"/>
    <cellStyle name="8_Anafim 2_דיווחים נוספים_דיווחים נוספים_דיווחים נוספים_15" xfId="12264"/>
    <cellStyle name="8_Anafim 2_דיווחים נוספים_דיווחים נוספים_דיווחים נוספים_פירוט אגח תשואה מעל 10% " xfId="6821"/>
    <cellStyle name="8_Anafim 2_דיווחים נוספים_דיווחים נוספים_דיווחים נוספים_פירוט אגח תשואה מעל 10% _15" xfId="12265"/>
    <cellStyle name="8_Anafim 2_דיווחים נוספים_דיווחים נוספים_פירוט אגח תשואה מעל 10% " xfId="6822"/>
    <cellStyle name="8_Anafim 2_דיווחים נוספים_דיווחים נוספים_פירוט אגח תשואה מעל 10% _1" xfId="6823"/>
    <cellStyle name="8_Anafim 2_דיווחים נוספים_דיווחים נוספים_פירוט אגח תשואה מעל 10% _1_15" xfId="12267"/>
    <cellStyle name="8_Anafim 2_דיווחים נוספים_דיווחים נוספים_פירוט אגח תשואה מעל 10% _15" xfId="12266"/>
    <cellStyle name="8_Anafim 2_דיווחים נוספים_דיווחים נוספים_פירוט אגח תשואה מעל 10% _פירוט אגח תשואה מעל 10% " xfId="6824"/>
    <cellStyle name="8_Anafim 2_דיווחים נוספים_דיווחים נוספים_פירוט אגח תשואה מעל 10% _פירוט אגח תשואה מעל 10% _15" xfId="12268"/>
    <cellStyle name="8_Anafim 2_דיווחים נוספים_פירוט אגח תשואה מעל 10% " xfId="6825"/>
    <cellStyle name="8_Anafim 2_דיווחים נוספים_פירוט אגח תשואה מעל 10% _1" xfId="6826"/>
    <cellStyle name="8_Anafim 2_דיווחים נוספים_פירוט אגח תשואה מעל 10% _1_15" xfId="12270"/>
    <cellStyle name="8_Anafim 2_דיווחים נוספים_פירוט אגח תשואה מעל 10% _15" xfId="12269"/>
    <cellStyle name="8_Anafim 2_דיווחים נוספים_פירוט אגח תשואה מעל 10% _פירוט אגח תשואה מעל 10% " xfId="6827"/>
    <cellStyle name="8_Anafim 2_דיווחים נוספים_פירוט אגח תשואה מעל 10% _פירוט אגח תשואה מעל 10% _15" xfId="12271"/>
    <cellStyle name="8_Anafim 2_עסקאות שאושרו וטרם בוצעו  " xfId="6828"/>
    <cellStyle name="8_Anafim 2_עסקאות שאושרו וטרם בוצעו   2" xfId="6829"/>
    <cellStyle name="8_Anafim 2_עסקאות שאושרו וטרם בוצעו   2_15" xfId="12273"/>
    <cellStyle name="8_Anafim 2_עסקאות שאושרו וטרם בוצעו   2_דיווחים נוספים" xfId="6830"/>
    <cellStyle name="8_Anafim 2_עסקאות שאושרו וטרם בוצעו   2_דיווחים נוספים_1" xfId="6831"/>
    <cellStyle name="8_Anafim 2_עסקאות שאושרו וטרם בוצעו   2_דיווחים נוספים_1_15" xfId="12275"/>
    <cellStyle name="8_Anafim 2_עסקאות שאושרו וטרם בוצעו   2_דיווחים נוספים_1_פירוט אגח תשואה מעל 10% " xfId="6832"/>
    <cellStyle name="8_Anafim 2_עסקאות שאושרו וטרם בוצעו   2_דיווחים נוספים_1_פירוט אגח תשואה מעל 10% _15" xfId="12276"/>
    <cellStyle name="8_Anafim 2_עסקאות שאושרו וטרם בוצעו   2_דיווחים נוספים_15" xfId="12274"/>
    <cellStyle name="8_Anafim 2_עסקאות שאושרו וטרם בוצעו   2_דיווחים נוספים_פירוט אגח תשואה מעל 10% " xfId="6833"/>
    <cellStyle name="8_Anafim 2_עסקאות שאושרו וטרם בוצעו   2_דיווחים נוספים_פירוט אגח תשואה מעל 10% _15" xfId="12277"/>
    <cellStyle name="8_Anafim 2_עסקאות שאושרו וטרם בוצעו   2_פירוט אגח תשואה מעל 10% " xfId="6834"/>
    <cellStyle name="8_Anafim 2_עסקאות שאושרו וטרם בוצעו   2_פירוט אגח תשואה מעל 10% _1" xfId="6835"/>
    <cellStyle name="8_Anafim 2_עסקאות שאושרו וטרם בוצעו   2_פירוט אגח תשואה מעל 10% _1_15" xfId="12279"/>
    <cellStyle name="8_Anafim 2_עסקאות שאושרו וטרם בוצעו   2_פירוט אגח תשואה מעל 10% _15" xfId="12278"/>
    <cellStyle name="8_Anafim 2_עסקאות שאושרו וטרם בוצעו   2_פירוט אגח תשואה מעל 10% _פירוט אגח תשואה מעל 10% " xfId="6836"/>
    <cellStyle name="8_Anafim 2_עסקאות שאושרו וטרם בוצעו   2_פירוט אגח תשואה מעל 10% _פירוט אגח תשואה מעל 10% _15" xfId="12280"/>
    <cellStyle name="8_Anafim 2_עסקאות שאושרו וטרם בוצעו  _15" xfId="12272"/>
    <cellStyle name="8_Anafim 2_עסקאות שאושרו וטרם בוצעו  _דיווחים נוספים" xfId="6837"/>
    <cellStyle name="8_Anafim 2_עסקאות שאושרו וטרם בוצעו  _דיווחים נוספים_15" xfId="12281"/>
    <cellStyle name="8_Anafim 2_עסקאות שאושרו וטרם בוצעו  _דיווחים נוספים_פירוט אגח תשואה מעל 10% " xfId="6838"/>
    <cellStyle name="8_Anafim 2_עסקאות שאושרו וטרם בוצעו  _דיווחים נוספים_פירוט אגח תשואה מעל 10% _15" xfId="12282"/>
    <cellStyle name="8_Anafim 2_עסקאות שאושרו וטרם בוצעו  _פירוט אגח תשואה מעל 10% " xfId="6839"/>
    <cellStyle name="8_Anafim 2_עסקאות שאושרו וטרם בוצעו  _פירוט אגח תשואה מעל 10% _1" xfId="6840"/>
    <cellStyle name="8_Anafim 2_עסקאות שאושרו וטרם בוצעו  _פירוט אגח תשואה מעל 10% _1_15" xfId="12284"/>
    <cellStyle name="8_Anafim 2_עסקאות שאושרו וטרם בוצעו  _פירוט אגח תשואה מעל 10% _15" xfId="12283"/>
    <cellStyle name="8_Anafim 2_עסקאות שאושרו וטרם בוצעו  _פירוט אגח תשואה מעל 10% _פירוט אגח תשואה מעל 10% " xfId="6841"/>
    <cellStyle name="8_Anafim 2_עסקאות שאושרו וטרם בוצעו  _פירוט אגח תשואה מעל 10% _פירוט אגח תשואה מעל 10% _15" xfId="12285"/>
    <cellStyle name="8_Anafim 2_פירוט אגח תשואה מעל 10% " xfId="6842"/>
    <cellStyle name="8_Anafim 2_פירוט אגח תשואה מעל 10%  2" xfId="6843"/>
    <cellStyle name="8_Anafim 2_פירוט אגח תשואה מעל 10%  2_15" xfId="12287"/>
    <cellStyle name="8_Anafim 2_פירוט אגח תשואה מעל 10%  2_דיווחים נוספים" xfId="6844"/>
    <cellStyle name="8_Anafim 2_פירוט אגח תשואה מעל 10%  2_דיווחים נוספים_1" xfId="6845"/>
    <cellStyle name="8_Anafim 2_פירוט אגח תשואה מעל 10%  2_דיווחים נוספים_1_15" xfId="12289"/>
    <cellStyle name="8_Anafim 2_פירוט אגח תשואה מעל 10%  2_דיווחים נוספים_1_פירוט אגח תשואה מעל 10% " xfId="6846"/>
    <cellStyle name="8_Anafim 2_פירוט אגח תשואה מעל 10%  2_דיווחים נוספים_1_פירוט אגח תשואה מעל 10% _15" xfId="12290"/>
    <cellStyle name="8_Anafim 2_פירוט אגח תשואה מעל 10%  2_דיווחים נוספים_15" xfId="12288"/>
    <cellStyle name="8_Anafim 2_פירוט אגח תשואה מעל 10%  2_דיווחים נוספים_פירוט אגח תשואה מעל 10% " xfId="6847"/>
    <cellStyle name="8_Anafim 2_פירוט אגח תשואה מעל 10%  2_דיווחים נוספים_פירוט אגח תשואה מעל 10% _15" xfId="12291"/>
    <cellStyle name="8_Anafim 2_פירוט אגח תשואה מעל 10%  2_פירוט אגח תשואה מעל 10% " xfId="6848"/>
    <cellStyle name="8_Anafim 2_פירוט אגח תשואה מעל 10%  2_פירוט אגח תשואה מעל 10% _1" xfId="6849"/>
    <cellStyle name="8_Anafim 2_פירוט אגח תשואה מעל 10%  2_פירוט אגח תשואה מעל 10% _1_15" xfId="12293"/>
    <cellStyle name="8_Anafim 2_פירוט אגח תשואה מעל 10%  2_פירוט אגח תשואה מעל 10% _15" xfId="12292"/>
    <cellStyle name="8_Anafim 2_פירוט אגח תשואה מעל 10%  2_פירוט אגח תשואה מעל 10% _פירוט אגח תשואה מעל 10% " xfId="6850"/>
    <cellStyle name="8_Anafim 2_פירוט אגח תשואה מעל 10%  2_פירוט אגח תשואה מעל 10% _פירוט אגח תשואה מעל 10% _15" xfId="12294"/>
    <cellStyle name="8_Anafim 2_פירוט אגח תשואה מעל 10% _1" xfId="6851"/>
    <cellStyle name="8_Anafim 2_פירוט אגח תשואה מעל 10% _1_15" xfId="12295"/>
    <cellStyle name="8_Anafim 2_פירוט אגח תשואה מעל 10% _1_פירוט אגח תשואה מעל 10% " xfId="6852"/>
    <cellStyle name="8_Anafim 2_פירוט אגח תשואה מעל 10% _1_פירוט אגח תשואה מעל 10% _15" xfId="12296"/>
    <cellStyle name="8_Anafim 2_פירוט אגח תשואה מעל 10% _15" xfId="12286"/>
    <cellStyle name="8_Anafim 2_פירוט אגח תשואה מעל 10% _2" xfId="6853"/>
    <cellStyle name="8_Anafim 2_פירוט אגח תשואה מעל 10% _2_15" xfId="12297"/>
    <cellStyle name="8_Anafim 2_פירוט אגח תשואה מעל 10% _4.4." xfId="6854"/>
    <cellStyle name="8_Anafim 2_פירוט אגח תשואה מעל 10% _4.4. 2" xfId="6855"/>
    <cellStyle name="8_Anafim 2_פירוט אגח תשואה מעל 10% _4.4. 2_15" xfId="12299"/>
    <cellStyle name="8_Anafim 2_פירוט אגח תשואה מעל 10% _4.4. 2_דיווחים נוספים" xfId="6856"/>
    <cellStyle name="8_Anafim 2_פירוט אגח תשואה מעל 10% _4.4. 2_דיווחים נוספים_1" xfId="6857"/>
    <cellStyle name="8_Anafim 2_פירוט אגח תשואה מעל 10% _4.4. 2_דיווחים נוספים_1_15" xfId="12301"/>
    <cellStyle name="8_Anafim 2_פירוט אגח תשואה מעל 10% _4.4. 2_דיווחים נוספים_1_פירוט אגח תשואה מעל 10% " xfId="6858"/>
    <cellStyle name="8_Anafim 2_פירוט אגח תשואה מעל 10% _4.4. 2_דיווחים נוספים_1_פירוט אגח תשואה מעל 10% _15" xfId="12302"/>
    <cellStyle name="8_Anafim 2_פירוט אגח תשואה מעל 10% _4.4. 2_דיווחים נוספים_15" xfId="12300"/>
    <cellStyle name="8_Anafim 2_פירוט אגח תשואה מעל 10% _4.4. 2_דיווחים נוספים_פירוט אגח תשואה מעל 10% " xfId="6859"/>
    <cellStyle name="8_Anafim 2_פירוט אגח תשואה מעל 10% _4.4. 2_דיווחים נוספים_פירוט אגח תשואה מעל 10% _15" xfId="12303"/>
    <cellStyle name="8_Anafim 2_פירוט אגח תשואה מעל 10% _4.4. 2_פירוט אגח תשואה מעל 10% " xfId="6860"/>
    <cellStyle name="8_Anafim 2_פירוט אגח תשואה מעל 10% _4.4. 2_פירוט אגח תשואה מעל 10% _1" xfId="6861"/>
    <cellStyle name="8_Anafim 2_פירוט אגח תשואה מעל 10% _4.4. 2_פירוט אגח תשואה מעל 10% _1_15" xfId="12305"/>
    <cellStyle name="8_Anafim 2_פירוט אגח תשואה מעל 10% _4.4. 2_פירוט אגח תשואה מעל 10% _15" xfId="12304"/>
    <cellStyle name="8_Anafim 2_פירוט אגח תשואה מעל 10% _4.4. 2_פירוט אגח תשואה מעל 10% _פירוט אגח תשואה מעל 10% " xfId="6862"/>
    <cellStyle name="8_Anafim 2_פירוט אגח תשואה מעל 10% _4.4. 2_פירוט אגח תשואה מעל 10% _פירוט אגח תשואה מעל 10% _15" xfId="12306"/>
    <cellStyle name="8_Anafim 2_פירוט אגח תשואה מעל 10% _4.4._15" xfId="12298"/>
    <cellStyle name="8_Anafim 2_פירוט אגח תשואה מעל 10% _4.4._דיווחים נוספים" xfId="6863"/>
    <cellStyle name="8_Anafim 2_פירוט אגח תשואה מעל 10% _4.4._דיווחים נוספים_15" xfId="12307"/>
    <cellStyle name="8_Anafim 2_פירוט אגח תשואה מעל 10% _4.4._דיווחים נוספים_פירוט אגח תשואה מעל 10% " xfId="6864"/>
    <cellStyle name="8_Anafim 2_פירוט אגח תשואה מעל 10% _4.4._דיווחים נוספים_פירוט אגח תשואה מעל 10% _15" xfId="12308"/>
    <cellStyle name="8_Anafim 2_פירוט אגח תשואה מעל 10% _4.4._פירוט אגח תשואה מעל 10% " xfId="6865"/>
    <cellStyle name="8_Anafim 2_פירוט אגח תשואה מעל 10% _4.4._פירוט אגח תשואה מעל 10% _1" xfId="6866"/>
    <cellStyle name="8_Anafim 2_פירוט אגח תשואה מעל 10% _4.4._פירוט אגח תשואה מעל 10% _1_15" xfId="12310"/>
    <cellStyle name="8_Anafim 2_פירוט אגח תשואה מעל 10% _4.4._פירוט אגח תשואה מעל 10% _15" xfId="12309"/>
    <cellStyle name="8_Anafim 2_פירוט אגח תשואה מעל 10% _4.4._פירוט אגח תשואה מעל 10% _פירוט אגח תשואה מעל 10% " xfId="6867"/>
    <cellStyle name="8_Anafim 2_פירוט אגח תשואה מעל 10% _4.4._פירוט אגח תשואה מעל 10% _פירוט אגח תשואה מעל 10% _15" xfId="12311"/>
    <cellStyle name="8_Anafim 2_פירוט אגח תשואה מעל 10% _דיווחים נוספים" xfId="6868"/>
    <cellStyle name="8_Anafim 2_פירוט אגח תשואה מעל 10% _דיווחים נוספים_1" xfId="6869"/>
    <cellStyle name="8_Anafim 2_פירוט אגח תשואה מעל 10% _דיווחים נוספים_1_15" xfId="12313"/>
    <cellStyle name="8_Anafim 2_פירוט אגח תשואה מעל 10% _דיווחים נוספים_1_פירוט אגח תשואה מעל 10% " xfId="6870"/>
    <cellStyle name="8_Anafim 2_פירוט אגח תשואה מעל 10% _דיווחים נוספים_1_פירוט אגח תשואה מעל 10% _15" xfId="12314"/>
    <cellStyle name="8_Anafim 2_פירוט אגח תשואה מעל 10% _דיווחים נוספים_15" xfId="12312"/>
    <cellStyle name="8_Anafim 2_פירוט אגח תשואה מעל 10% _דיווחים נוספים_פירוט אגח תשואה מעל 10% " xfId="6871"/>
    <cellStyle name="8_Anafim 2_פירוט אגח תשואה מעל 10% _דיווחים נוספים_פירוט אגח תשואה מעל 10% _15" xfId="12315"/>
    <cellStyle name="8_Anafim 2_פירוט אגח תשואה מעל 10% _פירוט אגח תשואה מעל 10% " xfId="6872"/>
    <cellStyle name="8_Anafim 2_פירוט אגח תשואה מעל 10% _פירוט אגח תשואה מעל 10% _1" xfId="6873"/>
    <cellStyle name="8_Anafim 2_פירוט אגח תשואה מעל 10% _פירוט אגח תשואה מעל 10% _1_15" xfId="12317"/>
    <cellStyle name="8_Anafim 2_פירוט אגח תשואה מעל 10% _פירוט אגח תשואה מעל 10% _15" xfId="12316"/>
    <cellStyle name="8_Anafim 2_פירוט אגח תשואה מעל 10% _פירוט אגח תשואה מעל 10% _פירוט אגח תשואה מעל 10% " xfId="6874"/>
    <cellStyle name="8_Anafim 2_פירוט אגח תשואה מעל 10% _פירוט אגח תשואה מעל 10% _פירוט אגח תשואה מעל 10% _15" xfId="12318"/>
    <cellStyle name="8_Anafim 3" xfId="6875"/>
    <cellStyle name="8_Anafim 3_15" xfId="12319"/>
    <cellStyle name="8_Anafim 3_דיווחים נוספים" xfId="6876"/>
    <cellStyle name="8_Anafim 3_דיווחים נוספים_1" xfId="6877"/>
    <cellStyle name="8_Anafim 3_דיווחים נוספים_1_15" xfId="12321"/>
    <cellStyle name="8_Anafim 3_דיווחים נוספים_1_פירוט אגח תשואה מעל 10% " xfId="6878"/>
    <cellStyle name="8_Anafim 3_דיווחים נוספים_1_פירוט אגח תשואה מעל 10% _15" xfId="12322"/>
    <cellStyle name="8_Anafim 3_דיווחים נוספים_15" xfId="12320"/>
    <cellStyle name="8_Anafim 3_דיווחים נוספים_פירוט אגח תשואה מעל 10% " xfId="6879"/>
    <cellStyle name="8_Anafim 3_דיווחים נוספים_פירוט אגח תשואה מעל 10% _15" xfId="12323"/>
    <cellStyle name="8_Anafim 3_פירוט אגח תשואה מעל 10% " xfId="6880"/>
    <cellStyle name="8_Anafim 3_פירוט אגח תשואה מעל 10% _1" xfId="6881"/>
    <cellStyle name="8_Anafim 3_פירוט אגח תשואה מעל 10% _1_15" xfId="12325"/>
    <cellStyle name="8_Anafim 3_פירוט אגח תשואה מעל 10% _15" xfId="12324"/>
    <cellStyle name="8_Anafim 3_פירוט אגח תשואה מעל 10% _פירוט אגח תשואה מעל 10% " xfId="6882"/>
    <cellStyle name="8_Anafim 3_פירוט אגח תשואה מעל 10% _פירוט אגח תשואה מעל 10% _15" xfId="12326"/>
    <cellStyle name="8_Anafim_15" xfId="12162"/>
    <cellStyle name="8_Anafim_4.4." xfId="6883"/>
    <cellStyle name="8_Anafim_4.4. 2" xfId="6884"/>
    <cellStyle name="8_Anafim_4.4. 2_15" xfId="12328"/>
    <cellStyle name="8_Anafim_4.4. 2_דיווחים נוספים" xfId="6885"/>
    <cellStyle name="8_Anafim_4.4. 2_דיווחים נוספים_1" xfId="6886"/>
    <cellStyle name="8_Anafim_4.4. 2_דיווחים נוספים_1_15" xfId="12330"/>
    <cellStyle name="8_Anafim_4.4. 2_דיווחים נוספים_1_פירוט אגח תשואה מעל 10% " xfId="6887"/>
    <cellStyle name="8_Anafim_4.4. 2_דיווחים נוספים_1_פירוט אגח תשואה מעל 10% _15" xfId="12331"/>
    <cellStyle name="8_Anafim_4.4. 2_דיווחים נוספים_15" xfId="12329"/>
    <cellStyle name="8_Anafim_4.4. 2_דיווחים נוספים_פירוט אגח תשואה מעל 10% " xfId="6888"/>
    <cellStyle name="8_Anafim_4.4. 2_דיווחים נוספים_פירוט אגח תשואה מעל 10% _15" xfId="12332"/>
    <cellStyle name="8_Anafim_4.4. 2_פירוט אגח תשואה מעל 10% " xfId="6889"/>
    <cellStyle name="8_Anafim_4.4. 2_פירוט אגח תשואה מעל 10% _1" xfId="6890"/>
    <cellStyle name="8_Anafim_4.4. 2_פירוט אגח תשואה מעל 10% _1_15" xfId="12334"/>
    <cellStyle name="8_Anafim_4.4. 2_פירוט אגח תשואה מעל 10% _15" xfId="12333"/>
    <cellStyle name="8_Anafim_4.4. 2_פירוט אגח תשואה מעל 10% _פירוט אגח תשואה מעל 10% " xfId="6891"/>
    <cellStyle name="8_Anafim_4.4. 2_פירוט אגח תשואה מעל 10% _פירוט אגח תשואה מעל 10% _15" xfId="12335"/>
    <cellStyle name="8_Anafim_4.4._15" xfId="12327"/>
    <cellStyle name="8_Anafim_4.4._דיווחים נוספים" xfId="6892"/>
    <cellStyle name="8_Anafim_4.4._דיווחים נוספים_15" xfId="12336"/>
    <cellStyle name="8_Anafim_4.4._דיווחים נוספים_פירוט אגח תשואה מעל 10% " xfId="6893"/>
    <cellStyle name="8_Anafim_4.4._דיווחים נוספים_פירוט אגח תשואה מעל 10% _15" xfId="12337"/>
    <cellStyle name="8_Anafim_4.4._פירוט אגח תשואה מעל 10% " xfId="6894"/>
    <cellStyle name="8_Anafim_4.4._פירוט אגח תשואה מעל 10% _1" xfId="6895"/>
    <cellStyle name="8_Anafim_4.4._פירוט אגח תשואה מעל 10% _1_15" xfId="12339"/>
    <cellStyle name="8_Anafim_4.4._פירוט אגח תשואה מעל 10% _15" xfId="12338"/>
    <cellStyle name="8_Anafim_4.4._פירוט אגח תשואה מעל 10% _פירוט אגח תשואה מעל 10% " xfId="6896"/>
    <cellStyle name="8_Anafim_4.4._פירוט אגח תשואה מעל 10% _פירוט אגח תשואה מעל 10% _15" xfId="12340"/>
    <cellStyle name="8_Anafim_דיווחים נוספים" xfId="6897"/>
    <cellStyle name="8_Anafim_דיווחים נוספים 2" xfId="6898"/>
    <cellStyle name="8_Anafim_דיווחים נוספים 2_15" xfId="12342"/>
    <cellStyle name="8_Anafim_דיווחים נוספים 2_דיווחים נוספים" xfId="6899"/>
    <cellStyle name="8_Anafim_דיווחים נוספים 2_דיווחים נוספים_1" xfId="6900"/>
    <cellStyle name="8_Anafim_דיווחים נוספים 2_דיווחים נוספים_1_15" xfId="12344"/>
    <cellStyle name="8_Anafim_דיווחים נוספים 2_דיווחים נוספים_1_פירוט אגח תשואה מעל 10% " xfId="6901"/>
    <cellStyle name="8_Anafim_דיווחים נוספים 2_דיווחים נוספים_1_פירוט אגח תשואה מעל 10% _15" xfId="12345"/>
    <cellStyle name="8_Anafim_דיווחים נוספים 2_דיווחים נוספים_15" xfId="12343"/>
    <cellStyle name="8_Anafim_דיווחים נוספים 2_דיווחים נוספים_פירוט אגח תשואה מעל 10% " xfId="6902"/>
    <cellStyle name="8_Anafim_דיווחים נוספים 2_דיווחים נוספים_פירוט אגח תשואה מעל 10% _15" xfId="12346"/>
    <cellStyle name="8_Anafim_דיווחים נוספים 2_פירוט אגח תשואה מעל 10% " xfId="6903"/>
    <cellStyle name="8_Anafim_דיווחים נוספים 2_פירוט אגח תשואה מעל 10% _1" xfId="6904"/>
    <cellStyle name="8_Anafim_דיווחים נוספים 2_פירוט אגח תשואה מעל 10% _1_15" xfId="12348"/>
    <cellStyle name="8_Anafim_דיווחים נוספים 2_פירוט אגח תשואה מעל 10% _15" xfId="12347"/>
    <cellStyle name="8_Anafim_דיווחים נוספים 2_פירוט אגח תשואה מעל 10% _פירוט אגח תשואה מעל 10% " xfId="6905"/>
    <cellStyle name="8_Anafim_דיווחים נוספים 2_פירוט אגח תשואה מעל 10% _פירוט אגח תשואה מעל 10% _15" xfId="12349"/>
    <cellStyle name="8_Anafim_דיווחים נוספים_1" xfId="6906"/>
    <cellStyle name="8_Anafim_דיווחים נוספים_1 2" xfId="6907"/>
    <cellStyle name="8_Anafim_דיווחים נוספים_1 2_15" xfId="12351"/>
    <cellStyle name="8_Anafim_דיווחים נוספים_1 2_דיווחים נוספים" xfId="6908"/>
    <cellStyle name="8_Anafim_דיווחים נוספים_1 2_דיווחים נוספים_1" xfId="6909"/>
    <cellStyle name="8_Anafim_דיווחים נוספים_1 2_דיווחים נוספים_1_15" xfId="12353"/>
    <cellStyle name="8_Anafim_דיווחים נוספים_1 2_דיווחים נוספים_1_פירוט אגח תשואה מעל 10% " xfId="6910"/>
    <cellStyle name="8_Anafim_דיווחים נוספים_1 2_דיווחים נוספים_1_פירוט אגח תשואה מעל 10% _15" xfId="12354"/>
    <cellStyle name="8_Anafim_דיווחים נוספים_1 2_דיווחים נוספים_15" xfId="12352"/>
    <cellStyle name="8_Anafim_דיווחים נוספים_1 2_דיווחים נוספים_פירוט אגח תשואה מעל 10% " xfId="6911"/>
    <cellStyle name="8_Anafim_דיווחים נוספים_1 2_דיווחים נוספים_פירוט אגח תשואה מעל 10% _15" xfId="12355"/>
    <cellStyle name="8_Anafim_דיווחים נוספים_1 2_פירוט אגח תשואה מעל 10% " xfId="6912"/>
    <cellStyle name="8_Anafim_דיווחים נוספים_1 2_פירוט אגח תשואה מעל 10% _1" xfId="6913"/>
    <cellStyle name="8_Anafim_דיווחים נוספים_1 2_פירוט אגח תשואה מעל 10% _1_15" xfId="12357"/>
    <cellStyle name="8_Anafim_דיווחים נוספים_1 2_פירוט אגח תשואה מעל 10% _15" xfId="12356"/>
    <cellStyle name="8_Anafim_דיווחים נוספים_1 2_פירוט אגח תשואה מעל 10% _פירוט אגח תשואה מעל 10% " xfId="6914"/>
    <cellStyle name="8_Anafim_דיווחים נוספים_1 2_פירוט אגח תשואה מעל 10% _פירוט אגח תשואה מעל 10% _15" xfId="12358"/>
    <cellStyle name="8_Anafim_דיווחים נוספים_1_15" xfId="12350"/>
    <cellStyle name="8_Anafim_דיווחים נוספים_1_4.4." xfId="6915"/>
    <cellStyle name="8_Anafim_דיווחים נוספים_1_4.4. 2" xfId="6916"/>
    <cellStyle name="8_Anafim_דיווחים נוספים_1_4.4. 2_15" xfId="12360"/>
    <cellStyle name="8_Anafim_דיווחים נוספים_1_4.4. 2_דיווחים נוספים" xfId="6917"/>
    <cellStyle name="8_Anafim_דיווחים נוספים_1_4.4. 2_דיווחים נוספים_1" xfId="6918"/>
    <cellStyle name="8_Anafim_דיווחים נוספים_1_4.4. 2_דיווחים נוספים_1_15" xfId="12362"/>
    <cellStyle name="8_Anafim_דיווחים נוספים_1_4.4. 2_דיווחים נוספים_1_פירוט אגח תשואה מעל 10% " xfId="6919"/>
    <cellStyle name="8_Anafim_דיווחים נוספים_1_4.4. 2_דיווחים נוספים_1_פירוט אגח תשואה מעל 10% _15" xfId="12363"/>
    <cellStyle name="8_Anafim_דיווחים נוספים_1_4.4. 2_דיווחים נוספים_15" xfId="12361"/>
    <cellStyle name="8_Anafim_דיווחים נוספים_1_4.4. 2_דיווחים נוספים_פירוט אגח תשואה מעל 10% " xfId="6920"/>
    <cellStyle name="8_Anafim_דיווחים נוספים_1_4.4. 2_דיווחים נוספים_פירוט אגח תשואה מעל 10% _15" xfId="12364"/>
    <cellStyle name="8_Anafim_דיווחים נוספים_1_4.4. 2_פירוט אגח תשואה מעל 10% " xfId="6921"/>
    <cellStyle name="8_Anafim_דיווחים נוספים_1_4.4. 2_פירוט אגח תשואה מעל 10% _1" xfId="6922"/>
    <cellStyle name="8_Anafim_דיווחים נוספים_1_4.4. 2_פירוט אגח תשואה מעל 10% _1_15" xfId="12366"/>
    <cellStyle name="8_Anafim_דיווחים נוספים_1_4.4. 2_פירוט אגח תשואה מעל 10% _15" xfId="12365"/>
    <cellStyle name="8_Anafim_דיווחים נוספים_1_4.4. 2_פירוט אגח תשואה מעל 10% _פירוט אגח תשואה מעל 10% " xfId="6923"/>
    <cellStyle name="8_Anafim_דיווחים נוספים_1_4.4. 2_פירוט אגח תשואה מעל 10% _פירוט אגח תשואה מעל 10% _15" xfId="12367"/>
    <cellStyle name="8_Anafim_דיווחים נוספים_1_4.4._15" xfId="12359"/>
    <cellStyle name="8_Anafim_דיווחים נוספים_1_4.4._דיווחים נוספים" xfId="6924"/>
    <cellStyle name="8_Anafim_דיווחים נוספים_1_4.4._דיווחים נוספים_15" xfId="12368"/>
    <cellStyle name="8_Anafim_דיווחים נוספים_1_4.4._דיווחים נוספים_פירוט אגח תשואה מעל 10% " xfId="6925"/>
    <cellStyle name="8_Anafim_דיווחים נוספים_1_4.4._דיווחים נוספים_פירוט אגח תשואה מעל 10% _15" xfId="12369"/>
    <cellStyle name="8_Anafim_דיווחים נוספים_1_4.4._פירוט אגח תשואה מעל 10% " xfId="6926"/>
    <cellStyle name="8_Anafim_דיווחים נוספים_1_4.4._פירוט אגח תשואה מעל 10% _1" xfId="6927"/>
    <cellStyle name="8_Anafim_דיווחים נוספים_1_4.4._פירוט אגח תשואה מעל 10% _1_15" xfId="12371"/>
    <cellStyle name="8_Anafim_דיווחים נוספים_1_4.4._פירוט אגח תשואה מעל 10% _15" xfId="12370"/>
    <cellStyle name="8_Anafim_דיווחים נוספים_1_4.4._פירוט אגח תשואה מעל 10% _פירוט אגח תשואה מעל 10% " xfId="6928"/>
    <cellStyle name="8_Anafim_דיווחים נוספים_1_4.4._פירוט אגח תשואה מעל 10% _פירוט אגח תשואה מעל 10% _15" xfId="12372"/>
    <cellStyle name="8_Anafim_דיווחים נוספים_1_דיווחים נוספים" xfId="6929"/>
    <cellStyle name="8_Anafim_דיווחים נוספים_1_דיווחים נוספים 2" xfId="6930"/>
    <cellStyle name="8_Anafim_דיווחים נוספים_1_דיווחים נוספים 2_15" xfId="12374"/>
    <cellStyle name="8_Anafim_דיווחים נוספים_1_דיווחים נוספים 2_דיווחים נוספים" xfId="6931"/>
    <cellStyle name="8_Anafim_דיווחים נוספים_1_דיווחים נוספים 2_דיווחים נוספים_1" xfId="6932"/>
    <cellStyle name="8_Anafim_דיווחים נוספים_1_דיווחים נוספים 2_דיווחים נוספים_1_15" xfId="12376"/>
    <cellStyle name="8_Anafim_דיווחים נוספים_1_דיווחים נוספים 2_דיווחים נוספים_1_פירוט אגח תשואה מעל 10% " xfId="6933"/>
    <cellStyle name="8_Anafim_דיווחים נוספים_1_דיווחים נוספים 2_דיווחים נוספים_1_פירוט אגח תשואה מעל 10% _15" xfId="12377"/>
    <cellStyle name="8_Anafim_דיווחים נוספים_1_דיווחים נוספים 2_דיווחים נוספים_15" xfId="12375"/>
    <cellStyle name="8_Anafim_דיווחים נוספים_1_דיווחים נוספים 2_דיווחים נוספים_פירוט אגח תשואה מעל 10% " xfId="6934"/>
    <cellStyle name="8_Anafim_דיווחים נוספים_1_דיווחים נוספים 2_דיווחים נוספים_פירוט אגח תשואה מעל 10% _15" xfId="12378"/>
    <cellStyle name="8_Anafim_דיווחים נוספים_1_דיווחים נוספים 2_פירוט אגח תשואה מעל 10% " xfId="6935"/>
    <cellStyle name="8_Anafim_דיווחים נוספים_1_דיווחים נוספים 2_פירוט אגח תשואה מעל 10% _1" xfId="6936"/>
    <cellStyle name="8_Anafim_דיווחים נוספים_1_דיווחים נוספים 2_פירוט אגח תשואה מעל 10% _1_15" xfId="12380"/>
    <cellStyle name="8_Anafim_דיווחים נוספים_1_דיווחים נוספים 2_פירוט אגח תשואה מעל 10% _15" xfId="12379"/>
    <cellStyle name="8_Anafim_דיווחים נוספים_1_דיווחים נוספים 2_פירוט אגח תשואה מעל 10% _פירוט אגח תשואה מעל 10% " xfId="6937"/>
    <cellStyle name="8_Anafim_דיווחים נוספים_1_דיווחים נוספים 2_פירוט אגח תשואה מעל 10% _פירוט אגח תשואה מעל 10% _15" xfId="12381"/>
    <cellStyle name="8_Anafim_דיווחים נוספים_1_דיווחים נוספים_1" xfId="6938"/>
    <cellStyle name="8_Anafim_דיווחים נוספים_1_דיווחים נוספים_1_15" xfId="12382"/>
    <cellStyle name="8_Anafim_דיווחים נוספים_1_דיווחים נוספים_1_פירוט אגח תשואה מעל 10% " xfId="6939"/>
    <cellStyle name="8_Anafim_דיווחים נוספים_1_דיווחים נוספים_1_פירוט אגח תשואה מעל 10% _15" xfId="12383"/>
    <cellStyle name="8_Anafim_דיווחים נוספים_1_דיווחים נוספים_15" xfId="12373"/>
    <cellStyle name="8_Anafim_דיווחים נוספים_1_דיווחים נוספים_4.4." xfId="6940"/>
    <cellStyle name="8_Anafim_דיווחים נוספים_1_דיווחים נוספים_4.4. 2" xfId="6941"/>
    <cellStyle name="8_Anafim_דיווחים נוספים_1_דיווחים נוספים_4.4. 2_15" xfId="12385"/>
    <cellStyle name="8_Anafim_דיווחים נוספים_1_דיווחים נוספים_4.4. 2_דיווחים נוספים" xfId="6942"/>
    <cellStyle name="8_Anafim_דיווחים נוספים_1_דיווחים נוספים_4.4. 2_דיווחים נוספים_1" xfId="6943"/>
    <cellStyle name="8_Anafim_דיווחים נוספים_1_דיווחים נוספים_4.4. 2_דיווחים נוספים_1_15" xfId="12387"/>
    <cellStyle name="8_Anafim_דיווחים נוספים_1_דיווחים נוספים_4.4. 2_דיווחים נוספים_1_פירוט אגח תשואה מעל 10% " xfId="6944"/>
    <cellStyle name="8_Anafim_דיווחים נוספים_1_דיווחים נוספים_4.4. 2_דיווחים נוספים_1_פירוט אגח תשואה מעל 10% _15" xfId="12388"/>
    <cellStyle name="8_Anafim_דיווחים נוספים_1_דיווחים נוספים_4.4. 2_דיווחים נוספים_15" xfId="12386"/>
    <cellStyle name="8_Anafim_דיווחים נוספים_1_דיווחים נוספים_4.4. 2_דיווחים נוספים_פירוט אגח תשואה מעל 10% " xfId="6945"/>
    <cellStyle name="8_Anafim_דיווחים נוספים_1_דיווחים נוספים_4.4. 2_דיווחים נוספים_פירוט אגח תשואה מעל 10% _15" xfId="12389"/>
    <cellStyle name="8_Anafim_דיווחים נוספים_1_דיווחים נוספים_4.4. 2_פירוט אגח תשואה מעל 10% " xfId="6946"/>
    <cellStyle name="8_Anafim_דיווחים נוספים_1_דיווחים נוספים_4.4. 2_פירוט אגח תשואה מעל 10% _1" xfId="6947"/>
    <cellStyle name="8_Anafim_דיווחים נוספים_1_דיווחים נוספים_4.4. 2_פירוט אגח תשואה מעל 10% _1_15" xfId="12391"/>
    <cellStyle name="8_Anafim_דיווחים נוספים_1_דיווחים נוספים_4.4. 2_פירוט אגח תשואה מעל 10% _15" xfId="12390"/>
    <cellStyle name="8_Anafim_דיווחים נוספים_1_דיווחים נוספים_4.4. 2_פירוט אגח תשואה מעל 10% _פירוט אגח תשואה מעל 10% " xfId="6948"/>
    <cellStyle name="8_Anafim_דיווחים נוספים_1_דיווחים נוספים_4.4. 2_פירוט אגח תשואה מעל 10% _פירוט אגח תשואה מעל 10% _15" xfId="12392"/>
    <cellStyle name="8_Anafim_דיווחים נוספים_1_דיווחים נוספים_4.4._15" xfId="12384"/>
    <cellStyle name="8_Anafim_דיווחים נוספים_1_דיווחים נוספים_4.4._דיווחים נוספים" xfId="6949"/>
    <cellStyle name="8_Anafim_דיווחים נוספים_1_דיווחים נוספים_4.4._דיווחים נוספים_15" xfId="12393"/>
    <cellStyle name="8_Anafim_דיווחים נוספים_1_דיווחים נוספים_4.4._דיווחים נוספים_פירוט אגח תשואה מעל 10% " xfId="6950"/>
    <cellStyle name="8_Anafim_דיווחים נוספים_1_דיווחים נוספים_4.4._דיווחים נוספים_פירוט אגח תשואה מעל 10% _15" xfId="12394"/>
    <cellStyle name="8_Anafim_דיווחים נוספים_1_דיווחים נוספים_4.4._פירוט אגח תשואה מעל 10% " xfId="6951"/>
    <cellStyle name="8_Anafim_דיווחים נוספים_1_דיווחים נוספים_4.4._פירוט אגח תשואה מעל 10% _1" xfId="6952"/>
    <cellStyle name="8_Anafim_דיווחים נוספים_1_דיווחים נוספים_4.4._פירוט אגח תשואה מעל 10% _1_15" xfId="12396"/>
    <cellStyle name="8_Anafim_דיווחים נוספים_1_דיווחים נוספים_4.4._פירוט אגח תשואה מעל 10% _15" xfId="12395"/>
    <cellStyle name="8_Anafim_דיווחים נוספים_1_דיווחים נוספים_4.4._פירוט אגח תשואה מעל 10% _פירוט אגח תשואה מעל 10% " xfId="6953"/>
    <cellStyle name="8_Anafim_דיווחים נוספים_1_דיווחים נוספים_4.4._פירוט אגח תשואה מעל 10% _פירוט אגח תשואה מעל 10% _15" xfId="12397"/>
    <cellStyle name="8_Anafim_דיווחים נוספים_1_דיווחים נוספים_דיווחים נוספים" xfId="6954"/>
    <cellStyle name="8_Anafim_דיווחים נוספים_1_דיווחים נוספים_דיווחים נוספים_15" xfId="12398"/>
    <cellStyle name="8_Anafim_דיווחים נוספים_1_דיווחים נוספים_דיווחים נוספים_פירוט אגח תשואה מעל 10% " xfId="6955"/>
    <cellStyle name="8_Anafim_דיווחים נוספים_1_דיווחים נוספים_דיווחים נוספים_פירוט אגח תשואה מעל 10% _15" xfId="12399"/>
    <cellStyle name="8_Anafim_דיווחים נוספים_1_דיווחים נוספים_פירוט אגח תשואה מעל 10% " xfId="6956"/>
    <cellStyle name="8_Anafim_דיווחים נוספים_1_דיווחים נוספים_פירוט אגח תשואה מעל 10% _1" xfId="6957"/>
    <cellStyle name="8_Anafim_דיווחים נוספים_1_דיווחים נוספים_פירוט אגח תשואה מעל 10% _1_15" xfId="12401"/>
    <cellStyle name="8_Anafim_דיווחים נוספים_1_דיווחים נוספים_פירוט אגח תשואה מעל 10% _15" xfId="12400"/>
    <cellStyle name="8_Anafim_דיווחים נוספים_1_דיווחים נוספים_פירוט אגח תשואה מעל 10% _פירוט אגח תשואה מעל 10% " xfId="6958"/>
    <cellStyle name="8_Anafim_דיווחים נוספים_1_דיווחים נוספים_פירוט אגח תשואה מעל 10% _פירוט אגח תשואה מעל 10% _15" xfId="12402"/>
    <cellStyle name="8_Anafim_דיווחים נוספים_1_פירוט אגח תשואה מעל 10% " xfId="6959"/>
    <cellStyle name="8_Anafim_דיווחים נוספים_1_פירוט אגח תשואה מעל 10% _1" xfId="6960"/>
    <cellStyle name="8_Anafim_דיווחים נוספים_1_פירוט אגח תשואה מעל 10% _1_15" xfId="12404"/>
    <cellStyle name="8_Anafim_דיווחים נוספים_1_פירוט אגח תשואה מעל 10% _15" xfId="12403"/>
    <cellStyle name="8_Anafim_דיווחים נוספים_1_פירוט אגח תשואה מעל 10% _פירוט אגח תשואה מעל 10% " xfId="6961"/>
    <cellStyle name="8_Anafim_דיווחים נוספים_1_פירוט אגח תשואה מעל 10% _פירוט אגח תשואה מעל 10% _15" xfId="12405"/>
    <cellStyle name="8_Anafim_דיווחים נוספים_15" xfId="12341"/>
    <cellStyle name="8_Anafim_דיווחים נוספים_2" xfId="6962"/>
    <cellStyle name="8_Anafim_דיווחים נוספים_2 2" xfId="6963"/>
    <cellStyle name="8_Anafim_דיווחים נוספים_2 2_15" xfId="12407"/>
    <cellStyle name="8_Anafim_דיווחים נוספים_2 2_דיווחים נוספים" xfId="6964"/>
    <cellStyle name="8_Anafim_דיווחים נוספים_2 2_דיווחים נוספים_1" xfId="6965"/>
    <cellStyle name="8_Anafim_דיווחים נוספים_2 2_דיווחים נוספים_1_15" xfId="12409"/>
    <cellStyle name="8_Anafim_דיווחים נוספים_2 2_דיווחים נוספים_1_פירוט אגח תשואה מעל 10% " xfId="6966"/>
    <cellStyle name="8_Anafim_דיווחים נוספים_2 2_דיווחים נוספים_1_פירוט אגח תשואה מעל 10% _15" xfId="12410"/>
    <cellStyle name="8_Anafim_דיווחים נוספים_2 2_דיווחים נוספים_15" xfId="12408"/>
    <cellStyle name="8_Anafim_דיווחים נוספים_2 2_דיווחים נוספים_פירוט אגח תשואה מעל 10% " xfId="6967"/>
    <cellStyle name="8_Anafim_דיווחים נוספים_2 2_דיווחים נוספים_פירוט אגח תשואה מעל 10% _15" xfId="12411"/>
    <cellStyle name="8_Anafim_דיווחים נוספים_2 2_פירוט אגח תשואה מעל 10% " xfId="6968"/>
    <cellStyle name="8_Anafim_דיווחים נוספים_2 2_פירוט אגח תשואה מעל 10% _1" xfId="6969"/>
    <cellStyle name="8_Anafim_דיווחים נוספים_2 2_פירוט אגח תשואה מעל 10% _1_15" xfId="12413"/>
    <cellStyle name="8_Anafim_דיווחים נוספים_2 2_פירוט אגח תשואה מעל 10% _15" xfId="12412"/>
    <cellStyle name="8_Anafim_דיווחים נוספים_2 2_פירוט אגח תשואה מעל 10% _פירוט אגח תשואה מעל 10% " xfId="6970"/>
    <cellStyle name="8_Anafim_דיווחים נוספים_2 2_פירוט אגח תשואה מעל 10% _פירוט אגח תשואה מעל 10% _15" xfId="12414"/>
    <cellStyle name="8_Anafim_דיווחים נוספים_2_15" xfId="12406"/>
    <cellStyle name="8_Anafim_דיווחים נוספים_2_4.4." xfId="6971"/>
    <cellStyle name="8_Anafim_דיווחים נוספים_2_4.4. 2" xfId="6972"/>
    <cellStyle name="8_Anafim_דיווחים נוספים_2_4.4. 2_15" xfId="12416"/>
    <cellStyle name="8_Anafim_דיווחים נוספים_2_4.4. 2_דיווחים נוספים" xfId="6973"/>
    <cellStyle name="8_Anafim_דיווחים נוספים_2_4.4. 2_דיווחים נוספים_1" xfId="6974"/>
    <cellStyle name="8_Anafim_דיווחים נוספים_2_4.4. 2_דיווחים נוספים_1_15" xfId="12418"/>
    <cellStyle name="8_Anafim_דיווחים נוספים_2_4.4. 2_דיווחים נוספים_1_פירוט אגח תשואה מעל 10% " xfId="6975"/>
    <cellStyle name="8_Anafim_דיווחים נוספים_2_4.4. 2_דיווחים נוספים_1_פירוט אגח תשואה מעל 10% _15" xfId="12419"/>
    <cellStyle name="8_Anafim_דיווחים נוספים_2_4.4. 2_דיווחים נוספים_15" xfId="12417"/>
    <cellStyle name="8_Anafim_דיווחים נוספים_2_4.4. 2_דיווחים נוספים_פירוט אגח תשואה מעל 10% " xfId="6976"/>
    <cellStyle name="8_Anafim_דיווחים נוספים_2_4.4. 2_דיווחים נוספים_פירוט אגח תשואה מעל 10% _15" xfId="12420"/>
    <cellStyle name="8_Anafim_דיווחים נוספים_2_4.4. 2_פירוט אגח תשואה מעל 10% " xfId="6977"/>
    <cellStyle name="8_Anafim_דיווחים נוספים_2_4.4. 2_פירוט אגח תשואה מעל 10% _1" xfId="6978"/>
    <cellStyle name="8_Anafim_דיווחים נוספים_2_4.4. 2_פירוט אגח תשואה מעל 10% _1_15" xfId="12422"/>
    <cellStyle name="8_Anafim_דיווחים נוספים_2_4.4. 2_פירוט אגח תשואה מעל 10% _15" xfId="12421"/>
    <cellStyle name="8_Anafim_דיווחים נוספים_2_4.4. 2_פירוט אגח תשואה מעל 10% _פירוט אגח תשואה מעל 10% " xfId="6979"/>
    <cellStyle name="8_Anafim_דיווחים נוספים_2_4.4. 2_פירוט אגח תשואה מעל 10% _פירוט אגח תשואה מעל 10% _15" xfId="12423"/>
    <cellStyle name="8_Anafim_דיווחים נוספים_2_4.4._15" xfId="12415"/>
    <cellStyle name="8_Anafim_דיווחים נוספים_2_4.4._דיווחים נוספים" xfId="6980"/>
    <cellStyle name="8_Anafim_דיווחים נוספים_2_4.4._דיווחים נוספים_15" xfId="12424"/>
    <cellStyle name="8_Anafim_דיווחים נוספים_2_4.4._דיווחים נוספים_פירוט אגח תשואה מעל 10% " xfId="6981"/>
    <cellStyle name="8_Anafim_דיווחים נוספים_2_4.4._דיווחים נוספים_פירוט אגח תשואה מעל 10% _15" xfId="12425"/>
    <cellStyle name="8_Anafim_דיווחים נוספים_2_4.4._פירוט אגח תשואה מעל 10% " xfId="6982"/>
    <cellStyle name="8_Anafim_דיווחים נוספים_2_4.4._פירוט אגח תשואה מעל 10% _1" xfId="6983"/>
    <cellStyle name="8_Anafim_דיווחים נוספים_2_4.4._פירוט אגח תשואה מעל 10% _1_15" xfId="12427"/>
    <cellStyle name="8_Anafim_דיווחים נוספים_2_4.4._פירוט אגח תשואה מעל 10% _15" xfId="12426"/>
    <cellStyle name="8_Anafim_דיווחים נוספים_2_4.4._פירוט אגח תשואה מעל 10% _פירוט אגח תשואה מעל 10% " xfId="6984"/>
    <cellStyle name="8_Anafim_דיווחים נוספים_2_4.4._פירוט אגח תשואה מעל 10% _פירוט אגח תשואה מעל 10% _15" xfId="12428"/>
    <cellStyle name="8_Anafim_דיווחים נוספים_2_דיווחים נוספים" xfId="6985"/>
    <cellStyle name="8_Anafim_דיווחים נוספים_2_דיווחים נוספים_15" xfId="12429"/>
    <cellStyle name="8_Anafim_דיווחים נוספים_2_דיווחים נוספים_פירוט אגח תשואה מעל 10% " xfId="6986"/>
    <cellStyle name="8_Anafim_דיווחים נוספים_2_דיווחים נוספים_פירוט אגח תשואה מעל 10% _15" xfId="12430"/>
    <cellStyle name="8_Anafim_דיווחים נוספים_2_פירוט אגח תשואה מעל 10% " xfId="6987"/>
    <cellStyle name="8_Anafim_דיווחים נוספים_2_פירוט אגח תשואה מעל 10% _1" xfId="6988"/>
    <cellStyle name="8_Anafim_דיווחים נוספים_2_פירוט אגח תשואה מעל 10% _1_15" xfId="12432"/>
    <cellStyle name="8_Anafim_דיווחים נוספים_2_פירוט אגח תשואה מעל 10% _15" xfId="12431"/>
    <cellStyle name="8_Anafim_דיווחים נוספים_2_פירוט אגח תשואה מעל 10% _פירוט אגח תשואה מעל 10% " xfId="6989"/>
    <cellStyle name="8_Anafim_דיווחים נוספים_2_פירוט אגח תשואה מעל 10% _פירוט אגח תשואה מעל 10% _15" xfId="12433"/>
    <cellStyle name="8_Anafim_דיווחים נוספים_3" xfId="6990"/>
    <cellStyle name="8_Anafim_דיווחים נוספים_3_15" xfId="12434"/>
    <cellStyle name="8_Anafim_דיווחים נוספים_3_פירוט אגח תשואה מעל 10% " xfId="6991"/>
    <cellStyle name="8_Anafim_דיווחים נוספים_3_פירוט אגח תשואה מעל 10% _15" xfId="12435"/>
    <cellStyle name="8_Anafim_דיווחים נוספים_4.4." xfId="6992"/>
    <cellStyle name="8_Anafim_דיווחים נוספים_4.4. 2" xfId="6993"/>
    <cellStyle name="8_Anafim_דיווחים נוספים_4.4. 2_15" xfId="12437"/>
    <cellStyle name="8_Anafim_דיווחים נוספים_4.4. 2_דיווחים נוספים" xfId="6994"/>
    <cellStyle name="8_Anafim_דיווחים נוספים_4.4. 2_דיווחים נוספים_1" xfId="6995"/>
    <cellStyle name="8_Anafim_דיווחים נוספים_4.4. 2_דיווחים נוספים_1_15" xfId="12439"/>
    <cellStyle name="8_Anafim_דיווחים נוספים_4.4. 2_דיווחים נוספים_1_פירוט אגח תשואה מעל 10% " xfId="6996"/>
    <cellStyle name="8_Anafim_דיווחים נוספים_4.4. 2_דיווחים נוספים_1_פירוט אגח תשואה מעל 10% _15" xfId="12440"/>
    <cellStyle name="8_Anafim_דיווחים נוספים_4.4. 2_דיווחים נוספים_15" xfId="12438"/>
    <cellStyle name="8_Anafim_דיווחים נוספים_4.4. 2_דיווחים נוספים_פירוט אגח תשואה מעל 10% " xfId="6997"/>
    <cellStyle name="8_Anafim_דיווחים נוספים_4.4. 2_דיווחים נוספים_פירוט אגח תשואה מעל 10% _15" xfId="12441"/>
    <cellStyle name="8_Anafim_דיווחים נוספים_4.4. 2_פירוט אגח תשואה מעל 10% " xfId="6998"/>
    <cellStyle name="8_Anafim_דיווחים נוספים_4.4. 2_פירוט אגח תשואה מעל 10% _1" xfId="6999"/>
    <cellStyle name="8_Anafim_דיווחים נוספים_4.4. 2_פירוט אגח תשואה מעל 10% _1_15" xfId="12443"/>
    <cellStyle name="8_Anafim_דיווחים נוספים_4.4. 2_פירוט אגח תשואה מעל 10% _15" xfId="12442"/>
    <cellStyle name="8_Anafim_דיווחים נוספים_4.4. 2_פירוט אגח תשואה מעל 10% _פירוט אגח תשואה מעל 10% " xfId="7000"/>
    <cellStyle name="8_Anafim_דיווחים נוספים_4.4. 2_פירוט אגח תשואה מעל 10% _פירוט אגח תשואה מעל 10% _15" xfId="12444"/>
    <cellStyle name="8_Anafim_דיווחים נוספים_4.4._15" xfId="12436"/>
    <cellStyle name="8_Anafim_דיווחים נוספים_4.4._דיווחים נוספים" xfId="7001"/>
    <cellStyle name="8_Anafim_דיווחים נוספים_4.4._דיווחים נוספים_15" xfId="12445"/>
    <cellStyle name="8_Anafim_דיווחים נוספים_4.4._דיווחים נוספים_פירוט אגח תשואה מעל 10% " xfId="7002"/>
    <cellStyle name="8_Anafim_דיווחים נוספים_4.4._דיווחים נוספים_פירוט אגח תשואה מעל 10% _15" xfId="12446"/>
    <cellStyle name="8_Anafim_דיווחים נוספים_4.4._פירוט אגח תשואה מעל 10% " xfId="7003"/>
    <cellStyle name="8_Anafim_דיווחים נוספים_4.4._פירוט אגח תשואה מעל 10% _1" xfId="7004"/>
    <cellStyle name="8_Anafim_דיווחים נוספים_4.4._פירוט אגח תשואה מעל 10% _1_15" xfId="12448"/>
    <cellStyle name="8_Anafim_דיווחים נוספים_4.4._פירוט אגח תשואה מעל 10% _15" xfId="12447"/>
    <cellStyle name="8_Anafim_דיווחים נוספים_4.4._פירוט אגח תשואה מעל 10% _פירוט אגח תשואה מעל 10% " xfId="7005"/>
    <cellStyle name="8_Anafim_דיווחים נוספים_4.4._פירוט אגח תשואה מעל 10% _פירוט אגח תשואה מעל 10% _15" xfId="12449"/>
    <cellStyle name="8_Anafim_דיווחים נוספים_דיווחים נוספים" xfId="7006"/>
    <cellStyle name="8_Anafim_דיווחים נוספים_דיווחים נוספים 2" xfId="7007"/>
    <cellStyle name="8_Anafim_דיווחים נוספים_דיווחים נוספים 2_15" xfId="12451"/>
    <cellStyle name="8_Anafim_דיווחים נוספים_דיווחים נוספים 2_דיווחים נוספים" xfId="7008"/>
    <cellStyle name="8_Anafim_דיווחים נוספים_דיווחים נוספים 2_דיווחים נוספים_1" xfId="7009"/>
    <cellStyle name="8_Anafim_דיווחים נוספים_דיווחים נוספים 2_דיווחים נוספים_1_15" xfId="12453"/>
    <cellStyle name="8_Anafim_דיווחים נוספים_דיווחים נוספים 2_דיווחים נוספים_1_פירוט אגח תשואה מעל 10% " xfId="7010"/>
    <cellStyle name="8_Anafim_דיווחים נוספים_דיווחים נוספים 2_דיווחים נוספים_1_פירוט אגח תשואה מעל 10% _15" xfId="12454"/>
    <cellStyle name="8_Anafim_דיווחים נוספים_דיווחים נוספים 2_דיווחים נוספים_15" xfId="12452"/>
    <cellStyle name="8_Anafim_דיווחים נוספים_דיווחים נוספים 2_דיווחים נוספים_פירוט אגח תשואה מעל 10% " xfId="7011"/>
    <cellStyle name="8_Anafim_דיווחים נוספים_דיווחים נוספים 2_דיווחים נוספים_פירוט אגח תשואה מעל 10% _15" xfId="12455"/>
    <cellStyle name="8_Anafim_דיווחים נוספים_דיווחים נוספים 2_פירוט אגח תשואה מעל 10% " xfId="7012"/>
    <cellStyle name="8_Anafim_דיווחים נוספים_דיווחים נוספים 2_פירוט אגח תשואה מעל 10% _1" xfId="7013"/>
    <cellStyle name="8_Anafim_דיווחים נוספים_דיווחים נוספים 2_פירוט אגח תשואה מעל 10% _1_15" xfId="12457"/>
    <cellStyle name="8_Anafim_דיווחים נוספים_דיווחים נוספים 2_פירוט אגח תשואה מעל 10% _15" xfId="12456"/>
    <cellStyle name="8_Anafim_דיווחים נוספים_דיווחים נוספים 2_פירוט אגח תשואה מעל 10% _פירוט אגח תשואה מעל 10% " xfId="7014"/>
    <cellStyle name="8_Anafim_דיווחים נוספים_דיווחים נוספים 2_פירוט אגח תשואה מעל 10% _פירוט אגח תשואה מעל 10% _15" xfId="12458"/>
    <cellStyle name="8_Anafim_דיווחים נוספים_דיווחים נוספים_1" xfId="7015"/>
    <cellStyle name="8_Anafim_דיווחים נוספים_דיווחים נוספים_1_15" xfId="12459"/>
    <cellStyle name="8_Anafim_דיווחים נוספים_דיווחים נוספים_1_פירוט אגח תשואה מעל 10% " xfId="7016"/>
    <cellStyle name="8_Anafim_דיווחים נוספים_דיווחים נוספים_1_פירוט אגח תשואה מעל 10% _15" xfId="12460"/>
    <cellStyle name="8_Anafim_דיווחים נוספים_דיווחים נוספים_15" xfId="12450"/>
    <cellStyle name="8_Anafim_דיווחים נוספים_דיווחים נוספים_4.4." xfId="7017"/>
    <cellStyle name="8_Anafim_דיווחים נוספים_דיווחים נוספים_4.4. 2" xfId="7018"/>
    <cellStyle name="8_Anafim_דיווחים נוספים_דיווחים נוספים_4.4. 2_15" xfId="12462"/>
    <cellStyle name="8_Anafim_דיווחים נוספים_דיווחים נוספים_4.4. 2_דיווחים נוספים" xfId="7019"/>
    <cellStyle name="8_Anafim_דיווחים נוספים_דיווחים נוספים_4.4. 2_דיווחים נוספים_1" xfId="7020"/>
    <cellStyle name="8_Anafim_דיווחים נוספים_דיווחים נוספים_4.4. 2_דיווחים נוספים_1_15" xfId="12464"/>
    <cellStyle name="8_Anafim_דיווחים נוספים_דיווחים נוספים_4.4. 2_דיווחים נוספים_1_פירוט אגח תשואה מעל 10% " xfId="7021"/>
    <cellStyle name="8_Anafim_דיווחים נוספים_דיווחים נוספים_4.4. 2_דיווחים נוספים_1_פירוט אגח תשואה מעל 10% _15" xfId="12465"/>
    <cellStyle name="8_Anafim_דיווחים נוספים_דיווחים נוספים_4.4. 2_דיווחים נוספים_15" xfId="12463"/>
    <cellStyle name="8_Anafim_דיווחים נוספים_דיווחים נוספים_4.4. 2_דיווחים נוספים_פירוט אגח תשואה מעל 10% " xfId="7022"/>
    <cellStyle name="8_Anafim_דיווחים נוספים_דיווחים נוספים_4.4. 2_דיווחים נוספים_פירוט אגח תשואה מעל 10% _15" xfId="12466"/>
    <cellStyle name="8_Anafim_דיווחים נוספים_דיווחים נוספים_4.4. 2_פירוט אגח תשואה מעל 10% " xfId="7023"/>
    <cellStyle name="8_Anafim_דיווחים נוספים_דיווחים נוספים_4.4. 2_פירוט אגח תשואה מעל 10% _1" xfId="7024"/>
    <cellStyle name="8_Anafim_דיווחים נוספים_דיווחים נוספים_4.4. 2_פירוט אגח תשואה מעל 10% _1_15" xfId="12468"/>
    <cellStyle name="8_Anafim_דיווחים נוספים_דיווחים נוספים_4.4. 2_פירוט אגח תשואה מעל 10% _15" xfId="12467"/>
    <cellStyle name="8_Anafim_דיווחים נוספים_דיווחים נוספים_4.4. 2_פירוט אגח תשואה מעל 10% _פירוט אגח תשואה מעל 10% " xfId="7025"/>
    <cellStyle name="8_Anafim_דיווחים נוספים_דיווחים נוספים_4.4. 2_פירוט אגח תשואה מעל 10% _פירוט אגח תשואה מעל 10% _15" xfId="12469"/>
    <cellStyle name="8_Anafim_דיווחים נוספים_דיווחים נוספים_4.4._15" xfId="12461"/>
    <cellStyle name="8_Anafim_דיווחים נוספים_דיווחים נוספים_4.4._דיווחים נוספים" xfId="7026"/>
    <cellStyle name="8_Anafim_דיווחים נוספים_דיווחים נוספים_4.4._דיווחים נוספים_15" xfId="12470"/>
    <cellStyle name="8_Anafim_דיווחים נוספים_דיווחים נוספים_4.4._דיווחים נוספים_פירוט אגח תשואה מעל 10% " xfId="7027"/>
    <cellStyle name="8_Anafim_דיווחים נוספים_דיווחים נוספים_4.4._דיווחים נוספים_פירוט אגח תשואה מעל 10% _15" xfId="12471"/>
    <cellStyle name="8_Anafim_דיווחים נוספים_דיווחים נוספים_4.4._פירוט אגח תשואה מעל 10% " xfId="7028"/>
    <cellStyle name="8_Anafim_דיווחים נוספים_דיווחים נוספים_4.4._פירוט אגח תשואה מעל 10% _1" xfId="7029"/>
    <cellStyle name="8_Anafim_דיווחים נוספים_דיווחים נוספים_4.4._פירוט אגח תשואה מעל 10% _1_15" xfId="12473"/>
    <cellStyle name="8_Anafim_דיווחים נוספים_דיווחים נוספים_4.4._פירוט אגח תשואה מעל 10% _15" xfId="12472"/>
    <cellStyle name="8_Anafim_דיווחים נוספים_דיווחים נוספים_4.4._פירוט אגח תשואה מעל 10% _פירוט אגח תשואה מעל 10% " xfId="7030"/>
    <cellStyle name="8_Anafim_דיווחים נוספים_דיווחים נוספים_4.4._פירוט אגח תשואה מעל 10% _פירוט אגח תשואה מעל 10% _15" xfId="12474"/>
    <cellStyle name="8_Anafim_דיווחים נוספים_דיווחים נוספים_דיווחים נוספים" xfId="7031"/>
    <cellStyle name="8_Anafim_דיווחים נוספים_דיווחים נוספים_דיווחים נוספים_15" xfId="12475"/>
    <cellStyle name="8_Anafim_דיווחים נוספים_דיווחים נוספים_דיווחים נוספים_פירוט אגח תשואה מעל 10% " xfId="7032"/>
    <cellStyle name="8_Anafim_דיווחים נוספים_דיווחים נוספים_דיווחים נוספים_פירוט אגח תשואה מעל 10% _15" xfId="12476"/>
    <cellStyle name="8_Anafim_דיווחים נוספים_דיווחים נוספים_פירוט אגח תשואה מעל 10% " xfId="7033"/>
    <cellStyle name="8_Anafim_דיווחים נוספים_דיווחים נוספים_פירוט אגח תשואה מעל 10% _1" xfId="7034"/>
    <cellStyle name="8_Anafim_דיווחים נוספים_דיווחים נוספים_פירוט אגח תשואה מעל 10% _1_15" xfId="12478"/>
    <cellStyle name="8_Anafim_דיווחים נוספים_דיווחים נוספים_פירוט אגח תשואה מעל 10% _15" xfId="12477"/>
    <cellStyle name="8_Anafim_דיווחים נוספים_דיווחים נוספים_פירוט אגח תשואה מעל 10% _פירוט אגח תשואה מעל 10% " xfId="7035"/>
    <cellStyle name="8_Anafim_דיווחים נוספים_דיווחים נוספים_פירוט אגח תשואה מעל 10% _פירוט אגח תשואה מעל 10% _15" xfId="12479"/>
    <cellStyle name="8_Anafim_דיווחים נוספים_פירוט אגח תשואה מעל 10% " xfId="7036"/>
    <cellStyle name="8_Anafim_דיווחים נוספים_פירוט אגח תשואה מעל 10% _1" xfId="7037"/>
    <cellStyle name="8_Anafim_דיווחים נוספים_פירוט אגח תשואה מעל 10% _1_15" xfId="12481"/>
    <cellStyle name="8_Anafim_דיווחים נוספים_פירוט אגח תשואה מעל 10% _15" xfId="12480"/>
    <cellStyle name="8_Anafim_דיווחים נוספים_פירוט אגח תשואה מעל 10% _פירוט אגח תשואה מעל 10% " xfId="7038"/>
    <cellStyle name="8_Anafim_דיווחים נוספים_פירוט אגח תשואה מעל 10% _פירוט אגח תשואה מעל 10% _15" xfId="12482"/>
    <cellStyle name="8_Anafim_הערות" xfId="7039"/>
    <cellStyle name="8_Anafim_הערות 2" xfId="7040"/>
    <cellStyle name="8_Anafim_הערות 2_15" xfId="12484"/>
    <cellStyle name="8_Anafim_הערות 2_דיווחים נוספים" xfId="7041"/>
    <cellStyle name="8_Anafim_הערות 2_דיווחים נוספים_1" xfId="7042"/>
    <cellStyle name="8_Anafim_הערות 2_דיווחים נוספים_1_15" xfId="12486"/>
    <cellStyle name="8_Anafim_הערות 2_דיווחים נוספים_1_פירוט אגח תשואה מעל 10% " xfId="7043"/>
    <cellStyle name="8_Anafim_הערות 2_דיווחים נוספים_1_פירוט אגח תשואה מעל 10% _15" xfId="12487"/>
    <cellStyle name="8_Anafim_הערות 2_דיווחים נוספים_15" xfId="12485"/>
    <cellStyle name="8_Anafim_הערות 2_דיווחים נוספים_פירוט אגח תשואה מעל 10% " xfId="7044"/>
    <cellStyle name="8_Anafim_הערות 2_דיווחים נוספים_פירוט אגח תשואה מעל 10% _15" xfId="12488"/>
    <cellStyle name="8_Anafim_הערות 2_פירוט אגח תשואה מעל 10% " xfId="7045"/>
    <cellStyle name="8_Anafim_הערות 2_פירוט אגח תשואה מעל 10% _1" xfId="7046"/>
    <cellStyle name="8_Anafim_הערות 2_פירוט אגח תשואה מעל 10% _1_15" xfId="12490"/>
    <cellStyle name="8_Anafim_הערות 2_פירוט אגח תשואה מעל 10% _15" xfId="12489"/>
    <cellStyle name="8_Anafim_הערות 2_פירוט אגח תשואה מעל 10% _פירוט אגח תשואה מעל 10% " xfId="7047"/>
    <cellStyle name="8_Anafim_הערות 2_פירוט אגח תשואה מעל 10% _פירוט אגח תשואה מעל 10% _15" xfId="12491"/>
    <cellStyle name="8_Anafim_הערות_15" xfId="12483"/>
    <cellStyle name="8_Anafim_הערות_4.4." xfId="7048"/>
    <cellStyle name="8_Anafim_הערות_4.4. 2" xfId="7049"/>
    <cellStyle name="8_Anafim_הערות_4.4. 2_15" xfId="12493"/>
    <cellStyle name="8_Anafim_הערות_4.4. 2_דיווחים נוספים" xfId="7050"/>
    <cellStyle name="8_Anafim_הערות_4.4. 2_דיווחים נוספים_1" xfId="7051"/>
    <cellStyle name="8_Anafim_הערות_4.4. 2_דיווחים נוספים_1_15" xfId="12495"/>
    <cellStyle name="8_Anafim_הערות_4.4. 2_דיווחים נוספים_1_פירוט אגח תשואה מעל 10% " xfId="7052"/>
    <cellStyle name="8_Anafim_הערות_4.4. 2_דיווחים נוספים_1_פירוט אגח תשואה מעל 10% _15" xfId="12496"/>
    <cellStyle name="8_Anafim_הערות_4.4. 2_דיווחים נוספים_15" xfId="12494"/>
    <cellStyle name="8_Anafim_הערות_4.4. 2_דיווחים נוספים_פירוט אגח תשואה מעל 10% " xfId="7053"/>
    <cellStyle name="8_Anafim_הערות_4.4. 2_דיווחים נוספים_פירוט אגח תשואה מעל 10% _15" xfId="12497"/>
    <cellStyle name="8_Anafim_הערות_4.4. 2_פירוט אגח תשואה מעל 10% " xfId="7054"/>
    <cellStyle name="8_Anafim_הערות_4.4. 2_פירוט אגח תשואה מעל 10% _1" xfId="7055"/>
    <cellStyle name="8_Anafim_הערות_4.4. 2_פירוט אגח תשואה מעל 10% _1_15" xfId="12499"/>
    <cellStyle name="8_Anafim_הערות_4.4. 2_פירוט אגח תשואה מעל 10% _15" xfId="12498"/>
    <cellStyle name="8_Anafim_הערות_4.4. 2_פירוט אגח תשואה מעל 10% _פירוט אגח תשואה מעל 10% " xfId="7056"/>
    <cellStyle name="8_Anafim_הערות_4.4. 2_פירוט אגח תשואה מעל 10% _פירוט אגח תשואה מעל 10% _15" xfId="12500"/>
    <cellStyle name="8_Anafim_הערות_4.4._15" xfId="12492"/>
    <cellStyle name="8_Anafim_הערות_4.4._דיווחים נוספים" xfId="7057"/>
    <cellStyle name="8_Anafim_הערות_4.4._דיווחים נוספים_15" xfId="12501"/>
    <cellStyle name="8_Anafim_הערות_4.4._דיווחים נוספים_פירוט אגח תשואה מעל 10% " xfId="7058"/>
    <cellStyle name="8_Anafim_הערות_4.4._דיווחים נוספים_פירוט אגח תשואה מעל 10% _15" xfId="12502"/>
    <cellStyle name="8_Anafim_הערות_4.4._פירוט אגח תשואה מעל 10% " xfId="7059"/>
    <cellStyle name="8_Anafim_הערות_4.4._פירוט אגח תשואה מעל 10% _1" xfId="7060"/>
    <cellStyle name="8_Anafim_הערות_4.4._פירוט אגח תשואה מעל 10% _1_15" xfId="12504"/>
    <cellStyle name="8_Anafim_הערות_4.4._פירוט אגח תשואה מעל 10% _15" xfId="12503"/>
    <cellStyle name="8_Anafim_הערות_4.4._פירוט אגח תשואה מעל 10% _פירוט אגח תשואה מעל 10% " xfId="7061"/>
    <cellStyle name="8_Anafim_הערות_4.4._פירוט אגח תשואה מעל 10% _פירוט אגח תשואה מעל 10% _15" xfId="12505"/>
    <cellStyle name="8_Anafim_הערות_דיווחים נוספים" xfId="7062"/>
    <cellStyle name="8_Anafim_הערות_דיווחים נוספים_1" xfId="7063"/>
    <cellStyle name="8_Anafim_הערות_דיווחים נוספים_1_15" xfId="12507"/>
    <cellStyle name="8_Anafim_הערות_דיווחים נוספים_1_פירוט אגח תשואה מעל 10% " xfId="7064"/>
    <cellStyle name="8_Anafim_הערות_דיווחים נוספים_1_פירוט אגח תשואה מעל 10% _15" xfId="12508"/>
    <cellStyle name="8_Anafim_הערות_דיווחים נוספים_15" xfId="12506"/>
    <cellStyle name="8_Anafim_הערות_דיווחים נוספים_פירוט אגח תשואה מעל 10% " xfId="7065"/>
    <cellStyle name="8_Anafim_הערות_דיווחים נוספים_פירוט אגח תשואה מעל 10% _15" xfId="12509"/>
    <cellStyle name="8_Anafim_הערות_פירוט אגח תשואה מעל 10% " xfId="7066"/>
    <cellStyle name="8_Anafim_הערות_פירוט אגח תשואה מעל 10% _1" xfId="7067"/>
    <cellStyle name="8_Anafim_הערות_פירוט אגח תשואה מעל 10% _1_15" xfId="12511"/>
    <cellStyle name="8_Anafim_הערות_פירוט אגח תשואה מעל 10% _15" xfId="12510"/>
    <cellStyle name="8_Anafim_הערות_פירוט אגח תשואה מעל 10% _פירוט אגח תשואה מעל 10% " xfId="7068"/>
    <cellStyle name="8_Anafim_הערות_פירוט אגח תשואה מעל 10% _פירוט אגח תשואה מעל 10% _15" xfId="12512"/>
    <cellStyle name="8_Anafim_יתרת מסגרות אשראי לניצול " xfId="7069"/>
    <cellStyle name="8_Anafim_יתרת מסגרות אשראי לניצול  2" xfId="7070"/>
    <cellStyle name="8_Anafim_יתרת מסגרות אשראי לניצול  2_15" xfId="12514"/>
    <cellStyle name="8_Anafim_יתרת מסגרות אשראי לניצול  2_דיווחים נוספים" xfId="7071"/>
    <cellStyle name="8_Anafim_יתרת מסגרות אשראי לניצול  2_דיווחים נוספים_1" xfId="7072"/>
    <cellStyle name="8_Anafim_יתרת מסגרות אשראי לניצול  2_דיווחים נוספים_1_15" xfId="12516"/>
    <cellStyle name="8_Anafim_יתרת מסגרות אשראי לניצול  2_דיווחים נוספים_1_פירוט אגח תשואה מעל 10% " xfId="7073"/>
    <cellStyle name="8_Anafim_יתרת מסגרות אשראי לניצול  2_דיווחים נוספים_1_פירוט אגח תשואה מעל 10% _15" xfId="12517"/>
    <cellStyle name="8_Anafim_יתרת מסגרות אשראי לניצול  2_דיווחים נוספים_15" xfId="12515"/>
    <cellStyle name="8_Anafim_יתרת מסגרות אשראי לניצול  2_דיווחים נוספים_פירוט אגח תשואה מעל 10% " xfId="7074"/>
    <cellStyle name="8_Anafim_יתרת מסגרות אשראי לניצול  2_דיווחים נוספים_פירוט אגח תשואה מעל 10% _15" xfId="12518"/>
    <cellStyle name="8_Anafim_יתרת מסגרות אשראי לניצול  2_פירוט אגח תשואה מעל 10% " xfId="7075"/>
    <cellStyle name="8_Anafim_יתרת מסגרות אשראי לניצול  2_פירוט אגח תשואה מעל 10% _1" xfId="7076"/>
    <cellStyle name="8_Anafim_יתרת מסגרות אשראי לניצול  2_פירוט אגח תשואה מעל 10% _1_15" xfId="12520"/>
    <cellStyle name="8_Anafim_יתרת מסגרות אשראי לניצול  2_פירוט אגח תשואה מעל 10% _15" xfId="12519"/>
    <cellStyle name="8_Anafim_יתרת מסגרות אשראי לניצול  2_פירוט אגח תשואה מעל 10% _פירוט אגח תשואה מעל 10% " xfId="7077"/>
    <cellStyle name="8_Anafim_יתרת מסגרות אשראי לניצול  2_פירוט אגח תשואה מעל 10% _פירוט אגח תשואה מעל 10% _15" xfId="12521"/>
    <cellStyle name="8_Anafim_יתרת מסגרות אשראי לניצול _15" xfId="12513"/>
    <cellStyle name="8_Anafim_יתרת מסגרות אשראי לניצול _4.4." xfId="7078"/>
    <cellStyle name="8_Anafim_יתרת מסגרות אשראי לניצול _4.4. 2" xfId="7079"/>
    <cellStyle name="8_Anafim_יתרת מסגרות אשראי לניצול _4.4. 2_15" xfId="12523"/>
    <cellStyle name="8_Anafim_יתרת מסגרות אשראי לניצול _4.4. 2_דיווחים נוספים" xfId="7080"/>
    <cellStyle name="8_Anafim_יתרת מסגרות אשראי לניצול _4.4. 2_דיווחים נוספים_1" xfId="7081"/>
    <cellStyle name="8_Anafim_יתרת מסגרות אשראי לניצול _4.4. 2_דיווחים נוספים_1_15" xfId="12525"/>
    <cellStyle name="8_Anafim_יתרת מסגרות אשראי לניצול _4.4. 2_דיווחים נוספים_1_פירוט אגח תשואה מעל 10% " xfId="7082"/>
    <cellStyle name="8_Anafim_יתרת מסגרות אשראי לניצול _4.4. 2_דיווחים נוספים_1_פירוט אגח תשואה מעל 10% _15" xfId="12526"/>
    <cellStyle name="8_Anafim_יתרת מסגרות אשראי לניצול _4.4. 2_דיווחים נוספים_15" xfId="12524"/>
    <cellStyle name="8_Anafim_יתרת מסגרות אשראי לניצול _4.4. 2_דיווחים נוספים_פירוט אגח תשואה מעל 10% " xfId="7083"/>
    <cellStyle name="8_Anafim_יתרת מסגרות אשראי לניצול _4.4. 2_דיווחים נוספים_פירוט אגח תשואה מעל 10% _15" xfId="12527"/>
    <cellStyle name="8_Anafim_יתרת מסגרות אשראי לניצול _4.4. 2_פירוט אגח תשואה מעל 10% " xfId="7084"/>
    <cellStyle name="8_Anafim_יתרת מסגרות אשראי לניצול _4.4. 2_פירוט אגח תשואה מעל 10% _1" xfId="7085"/>
    <cellStyle name="8_Anafim_יתרת מסגרות אשראי לניצול _4.4. 2_פירוט אגח תשואה מעל 10% _1_15" xfId="12529"/>
    <cellStyle name="8_Anafim_יתרת מסגרות אשראי לניצול _4.4. 2_פירוט אגח תשואה מעל 10% _15" xfId="12528"/>
    <cellStyle name="8_Anafim_יתרת מסגרות אשראי לניצול _4.4. 2_פירוט אגח תשואה מעל 10% _פירוט אגח תשואה מעל 10% " xfId="7086"/>
    <cellStyle name="8_Anafim_יתרת מסגרות אשראי לניצול _4.4. 2_פירוט אגח תשואה מעל 10% _פירוט אגח תשואה מעל 10% _15" xfId="12530"/>
    <cellStyle name="8_Anafim_יתרת מסגרות אשראי לניצול _4.4._15" xfId="12522"/>
    <cellStyle name="8_Anafim_יתרת מסגרות אשראי לניצול _4.4._דיווחים נוספים" xfId="7087"/>
    <cellStyle name="8_Anafim_יתרת מסגרות אשראי לניצול _4.4._דיווחים נוספים_15" xfId="12531"/>
    <cellStyle name="8_Anafim_יתרת מסגרות אשראי לניצול _4.4._דיווחים נוספים_פירוט אגח תשואה מעל 10% " xfId="7088"/>
    <cellStyle name="8_Anafim_יתרת מסגרות אשראי לניצול _4.4._דיווחים נוספים_פירוט אגח תשואה מעל 10% _15" xfId="12532"/>
    <cellStyle name="8_Anafim_יתרת מסגרות אשראי לניצול _4.4._פירוט אגח תשואה מעל 10% " xfId="7089"/>
    <cellStyle name="8_Anafim_יתרת מסגרות אשראי לניצול _4.4._פירוט אגח תשואה מעל 10% _1" xfId="7090"/>
    <cellStyle name="8_Anafim_יתרת מסגרות אשראי לניצול _4.4._פירוט אגח תשואה מעל 10% _1_15" xfId="12534"/>
    <cellStyle name="8_Anafim_יתרת מסגרות אשראי לניצול _4.4._פירוט אגח תשואה מעל 10% _15" xfId="12533"/>
    <cellStyle name="8_Anafim_יתרת מסגרות אשראי לניצול _4.4._פירוט אגח תשואה מעל 10% _פירוט אגח תשואה מעל 10% " xfId="7091"/>
    <cellStyle name="8_Anafim_יתרת מסגרות אשראי לניצול _4.4._פירוט אגח תשואה מעל 10% _פירוט אגח תשואה מעל 10% _15" xfId="12535"/>
    <cellStyle name="8_Anafim_יתרת מסגרות אשראי לניצול _דיווחים נוספים" xfId="7092"/>
    <cellStyle name="8_Anafim_יתרת מסגרות אשראי לניצול _דיווחים נוספים_1" xfId="7093"/>
    <cellStyle name="8_Anafim_יתרת מסגרות אשראי לניצול _דיווחים נוספים_1_15" xfId="12537"/>
    <cellStyle name="8_Anafim_יתרת מסגרות אשראי לניצול _דיווחים נוספים_1_פירוט אגח תשואה מעל 10% " xfId="7094"/>
    <cellStyle name="8_Anafim_יתרת מסגרות אשראי לניצול _דיווחים נוספים_1_פירוט אגח תשואה מעל 10% _15" xfId="12538"/>
    <cellStyle name="8_Anafim_יתרת מסגרות אשראי לניצול _דיווחים נוספים_15" xfId="12536"/>
    <cellStyle name="8_Anafim_יתרת מסגרות אשראי לניצול _דיווחים נוספים_פירוט אגח תשואה מעל 10% " xfId="7095"/>
    <cellStyle name="8_Anafim_יתרת מסגרות אשראי לניצול _דיווחים נוספים_פירוט אגח תשואה מעל 10% _15" xfId="12539"/>
    <cellStyle name="8_Anafim_יתרת מסגרות אשראי לניצול _פירוט אגח תשואה מעל 10% " xfId="7096"/>
    <cellStyle name="8_Anafim_יתרת מסגרות אשראי לניצול _פירוט אגח תשואה מעל 10% _1" xfId="7097"/>
    <cellStyle name="8_Anafim_יתרת מסגרות אשראי לניצול _פירוט אגח תשואה מעל 10% _1_15" xfId="12541"/>
    <cellStyle name="8_Anafim_יתרת מסגרות אשראי לניצול _פירוט אגח תשואה מעל 10% _15" xfId="12540"/>
    <cellStyle name="8_Anafim_יתרת מסגרות אשראי לניצול _פירוט אגח תשואה מעל 10% _פירוט אגח תשואה מעל 10% " xfId="7098"/>
    <cellStyle name="8_Anafim_יתרת מסגרות אשראי לניצול _פירוט אגח תשואה מעל 10% _פירוט אגח תשואה מעל 10% _15" xfId="12542"/>
    <cellStyle name="8_Anafim_עסקאות שאושרו וטרם בוצעו  " xfId="7099"/>
    <cellStyle name="8_Anafim_עסקאות שאושרו וטרם בוצעו   2" xfId="7100"/>
    <cellStyle name="8_Anafim_עסקאות שאושרו וטרם בוצעו   2_15" xfId="12544"/>
    <cellStyle name="8_Anafim_עסקאות שאושרו וטרם בוצעו   2_דיווחים נוספים" xfId="7101"/>
    <cellStyle name="8_Anafim_עסקאות שאושרו וטרם בוצעו   2_דיווחים נוספים_1" xfId="7102"/>
    <cellStyle name="8_Anafim_עסקאות שאושרו וטרם בוצעו   2_דיווחים נוספים_1_15" xfId="12546"/>
    <cellStyle name="8_Anafim_עסקאות שאושרו וטרם בוצעו   2_דיווחים נוספים_1_פירוט אגח תשואה מעל 10% " xfId="7103"/>
    <cellStyle name="8_Anafim_עסקאות שאושרו וטרם בוצעו   2_דיווחים נוספים_1_פירוט אגח תשואה מעל 10% _15" xfId="12547"/>
    <cellStyle name="8_Anafim_עסקאות שאושרו וטרם בוצעו   2_דיווחים נוספים_15" xfId="12545"/>
    <cellStyle name="8_Anafim_עסקאות שאושרו וטרם בוצעו   2_דיווחים נוספים_פירוט אגח תשואה מעל 10% " xfId="7104"/>
    <cellStyle name="8_Anafim_עסקאות שאושרו וטרם בוצעו   2_דיווחים נוספים_פירוט אגח תשואה מעל 10% _15" xfId="12548"/>
    <cellStyle name="8_Anafim_עסקאות שאושרו וטרם בוצעו   2_פירוט אגח תשואה מעל 10% " xfId="7105"/>
    <cellStyle name="8_Anafim_עסקאות שאושרו וטרם בוצעו   2_פירוט אגח תשואה מעל 10% _1" xfId="7106"/>
    <cellStyle name="8_Anafim_עסקאות שאושרו וטרם בוצעו   2_פירוט אגח תשואה מעל 10% _1_15" xfId="12550"/>
    <cellStyle name="8_Anafim_עסקאות שאושרו וטרם בוצעו   2_פירוט אגח תשואה מעל 10% _15" xfId="12549"/>
    <cellStyle name="8_Anafim_עסקאות שאושרו וטרם בוצעו   2_פירוט אגח תשואה מעל 10% _פירוט אגח תשואה מעל 10% " xfId="7107"/>
    <cellStyle name="8_Anafim_עסקאות שאושרו וטרם בוצעו   2_פירוט אגח תשואה מעל 10% _פירוט אגח תשואה מעל 10% _15" xfId="12551"/>
    <cellStyle name="8_Anafim_עסקאות שאושרו וטרם בוצעו  _1" xfId="7108"/>
    <cellStyle name="8_Anafim_עסקאות שאושרו וטרם בוצעו  _1 2" xfId="7109"/>
    <cellStyle name="8_Anafim_עסקאות שאושרו וטרם בוצעו  _1 2_15" xfId="12553"/>
    <cellStyle name="8_Anafim_עסקאות שאושרו וטרם בוצעו  _1 2_דיווחים נוספים" xfId="7110"/>
    <cellStyle name="8_Anafim_עסקאות שאושרו וטרם בוצעו  _1 2_דיווחים נוספים_1" xfId="7111"/>
    <cellStyle name="8_Anafim_עסקאות שאושרו וטרם בוצעו  _1 2_דיווחים נוספים_1_15" xfId="12555"/>
    <cellStyle name="8_Anafim_עסקאות שאושרו וטרם בוצעו  _1 2_דיווחים נוספים_1_פירוט אגח תשואה מעל 10% " xfId="7112"/>
    <cellStyle name="8_Anafim_עסקאות שאושרו וטרם בוצעו  _1 2_דיווחים נוספים_1_פירוט אגח תשואה מעל 10% _15" xfId="12556"/>
    <cellStyle name="8_Anafim_עסקאות שאושרו וטרם בוצעו  _1 2_דיווחים נוספים_15" xfId="12554"/>
    <cellStyle name="8_Anafim_עסקאות שאושרו וטרם בוצעו  _1 2_דיווחים נוספים_פירוט אגח תשואה מעל 10% " xfId="7113"/>
    <cellStyle name="8_Anafim_עסקאות שאושרו וטרם בוצעו  _1 2_דיווחים נוספים_פירוט אגח תשואה מעל 10% _15" xfId="12557"/>
    <cellStyle name="8_Anafim_עסקאות שאושרו וטרם בוצעו  _1 2_פירוט אגח תשואה מעל 10% " xfId="7114"/>
    <cellStyle name="8_Anafim_עסקאות שאושרו וטרם בוצעו  _1 2_פירוט אגח תשואה מעל 10% _1" xfId="7115"/>
    <cellStyle name="8_Anafim_עסקאות שאושרו וטרם בוצעו  _1 2_פירוט אגח תשואה מעל 10% _1_15" xfId="12559"/>
    <cellStyle name="8_Anafim_עסקאות שאושרו וטרם בוצעו  _1 2_פירוט אגח תשואה מעל 10% _15" xfId="12558"/>
    <cellStyle name="8_Anafim_עסקאות שאושרו וטרם בוצעו  _1 2_פירוט אגח תשואה מעל 10% _פירוט אגח תשואה מעל 10% " xfId="7116"/>
    <cellStyle name="8_Anafim_עסקאות שאושרו וטרם בוצעו  _1 2_פירוט אגח תשואה מעל 10% _פירוט אגח תשואה מעל 10% _15" xfId="12560"/>
    <cellStyle name="8_Anafim_עסקאות שאושרו וטרם בוצעו  _1_15" xfId="12552"/>
    <cellStyle name="8_Anafim_עסקאות שאושרו וטרם בוצעו  _1_דיווחים נוספים" xfId="7117"/>
    <cellStyle name="8_Anafim_עסקאות שאושרו וטרם בוצעו  _1_דיווחים נוספים_15" xfId="12561"/>
    <cellStyle name="8_Anafim_עסקאות שאושרו וטרם בוצעו  _1_דיווחים נוספים_פירוט אגח תשואה מעל 10% " xfId="7118"/>
    <cellStyle name="8_Anafim_עסקאות שאושרו וטרם בוצעו  _1_דיווחים נוספים_פירוט אגח תשואה מעל 10% _15" xfId="12562"/>
    <cellStyle name="8_Anafim_עסקאות שאושרו וטרם בוצעו  _1_פירוט אגח תשואה מעל 10% " xfId="7119"/>
    <cellStyle name="8_Anafim_עסקאות שאושרו וטרם בוצעו  _1_פירוט אגח תשואה מעל 10% _1" xfId="7120"/>
    <cellStyle name="8_Anafim_עסקאות שאושרו וטרם בוצעו  _1_פירוט אגח תשואה מעל 10% _1_15" xfId="12564"/>
    <cellStyle name="8_Anafim_עסקאות שאושרו וטרם בוצעו  _1_פירוט אגח תשואה מעל 10% _15" xfId="12563"/>
    <cellStyle name="8_Anafim_עסקאות שאושרו וטרם בוצעו  _1_פירוט אגח תשואה מעל 10% _פירוט אגח תשואה מעל 10% " xfId="7121"/>
    <cellStyle name="8_Anafim_עסקאות שאושרו וטרם בוצעו  _1_פירוט אגח תשואה מעל 10% _פירוט אגח תשואה מעל 10% _15" xfId="12565"/>
    <cellStyle name="8_Anafim_עסקאות שאושרו וטרם בוצעו  _15" xfId="12543"/>
    <cellStyle name="8_Anafim_עסקאות שאושרו וטרם בוצעו  _4.4." xfId="7122"/>
    <cellStyle name="8_Anafim_עסקאות שאושרו וטרם בוצעו  _4.4. 2" xfId="7123"/>
    <cellStyle name="8_Anafim_עסקאות שאושרו וטרם בוצעו  _4.4. 2_15" xfId="12567"/>
    <cellStyle name="8_Anafim_עסקאות שאושרו וטרם בוצעו  _4.4. 2_דיווחים נוספים" xfId="7124"/>
    <cellStyle name="8_Anafim_עסקאות שאושרו וטרם בוצעו  _4.4. 2_דיווחים נוספים_1" xfId="7125"/>
    <cellStyle name="8_Anafim_עסקאות שאושרו וטרם בוצעו  _4.4. 2_דיווחים נוספים_1_15" xfId="12569"/>
    <cellStyle name="8_Anafim_עסקאות שאושרו וטרם בוצעו  _4.4. 2_דיווחים נוספים_1_פירוט אגח תשואה מעל 10% " xfId="7126"/>
    <cellStyle name="8_Anafim_עסקאות שאושרו וטרם בוצעו  _4.4. 2_דיווחים נוספים_1_פירוט אגח תשואה מעל 10% _15" xfId="12570"/>
    <cellStyle name="8_Anafim_עסקאות שאושרו וטרם בוצעו  _4.4. 2_דיווחים נוספים_15" xfId="12568"/>
    <cellStyle name="8_Anafim_עסקאות שאושרו וטרם בוצעו  _4.4. 2_דיווחים נוספים_פירוט אגח תשואה מעל 10% " xfId="7127"/>
    <cellStyle name="8_Anafim_עסקאות שאושרו וטרם בוצעו  _4.4. 2_דיווחים נוספים_פירוט אגח תשואה מעל 10% _15" xfId="12571"/>
    <cellStyle name="8_Anafim_עסקאות שאושרו וטרם בוצעו  _4.4. 2_פירוט אגח תשואה מעל 10% " xfId="7128"/>
    <cellStyle name="8_Anafim_עסקאות שאושרו וטרם בוצעו  _4.4. 2_פירוט אגח תשואה מעל 10% _1" xfId="7129"/>
    <cellStyle name="8_Anafim_עסקאות שאושרו וטרם בוצעו  _4.4. 2_פירוט אגח תשואה מעל 10% _1_15" xfId="12573"/>
    <cellStyle name="8_Anafim_עסקאות שאושרו וטרם בוצעו  _4.4. 2_פירוט אגח תשואה מעל 10% _15" xfId="12572"/>
    <cellStyle name="8_Anafim_עסקאות שאושרו וטרם בוצעו  _4.4. 2_פירוט אגח תשואה מעל 10% _פירוט אגח תשואה מעל 10% " xfId="7130"/>
    <cellStyle name="8_Anafim_עסקאות שאושרו וטרם בוצעו  _4.4. 2_פירוט אגח תשואה מעל 10% _פירוט אגח תשואה מעל 10% _15" xfId="12574"/>
    <cellStyle name="8_Anafim_עסקאות שאושרו וטרם בוצעו  _4.4._15" xfId="12566"/>
    <cellStyle name="8_Anafim_עסקאות שאושרו וטרם בוצעו  _4.4._דיווחים נוספים" xfId="7131"/>
    <cellStyle name="8_Anafim_עסקאות שאושרו וטרם בוצעו  _4.4._דיווחים נוספים_15" xfId="12575"/>
    <cellStyle name="8_Anafim_עסקאות שאושרו וטרם בוצעו  _4.4._דיווחים נוספים_פירוט אגח תשואה מעל 10% " xfId="7132"/>
    <cellStyle name="8_Anafim_עסקאות שאושרו וטרם בוצעו  _4.4._דיווחים נוספים_פירוט אגח תשואה מעל 10% _15" xfId="12576"/>
    <cellStyle name="8_Anafim_עסקאות שאושרו וטרם בוצעו  _4.4._פירוט אגח תשואה מעל 10% " xfId="7133"/>
    <cellStyle name="8_Anafim_עסקאות שאושרו וטרם בוצעו  _4.4._פירוט אגח תשואה מעל 10% _1" xfId="7134"/>
    <cellStyle name="8_Anafim_עסקאות שאושרו וטרם בוצעו  _4.4._פירוט אגח תשואה מעל 10% _1_15" xfId="12578"/>
    <cellStyle name="8_Anafim_עסקאות שאושרו וטרם בוצעו  _4.4._פירוט אגח תשואה מעל 10% _15" xfId="12577"/>
    <cellStyle name="8_Anafim_עסקאות שאושרו וטרם בוצעו  _4.4._פירוט אגח תשואה מעל 10% _פירוט אגח תשואה מעל 10% " xfId="7135"/>
    <cellStyle name="8_Anafim_עסקאות שאושרו וטרם בוצעו  _4.4._פירוט אגח תשואה מעל 10% _פירוט אגח תשואה מעל 10% _15" xfId="12579"/>
    <cellStyle name="8_Anafim_עסקאות שאושרו וטרם בוצעו  _דיווחים נוספים" xfId="7136"/>
    <cellStyle name="8_Anafim_עסקאות שאושרו וטרם בוצעו  _דיווחים נוספים_1" xfId="7137"/>
    <cellStyle name="8_Anafim_עסקאות שאושרו וטרם בוצעו  _דיווחים נוספים_1_15" xfId="12581"/>
    <cellStyle name="8_Anafim_עסקאות שאושרו וטרם בוצעו  _דיווחים נוספים_1_פירוט אגח תשואה מעל 10% " xfId="7138"/>
    <cellStyle name="8_Anafim_עסקאות שאושרו וטרם בוצעו  _דיווחים נוספים_1_פירוט אגח תשואה מעל 10% _15" xfId="12582"/>
    <cellStyle name="8_Anafim_עסקאות שאושרו וטרם בוצעו  _דיווחים נוספים_15" xfId="12580"/>
    <cellStyle name="8_Anafim_עסקאות שאושרו וטרם בוצעו  _דיווחים נוספים_פירוט אגח תשואה מעל 10% " xfId="7139"/>
    <cellStyle name="8_Anafim_עסקאות שאושרו וטרם בוצעו  _דיווחים נוספים_פירוט אגח תשואה מעל 10% _15" xfId="12583"/>
    <cellStyle name="8_Anafim_עסקאות שאושרו וטרם בוצעו  _פירוט אגח תשואה מעל 10% " xfId="7140"/>
    <cellStyle name="8_Anafim_עסקאות שאושרו וטרם בוצעו  _פירוט אגח תשואה מעל 10% _1" xfId="7141"/>
    <cellStyle name="8_Anafim_עסקאות שאושרו וטרם בוצעו  _פירוט אגח תשואה מעל 10% _1_15" xfId="12585"/>
    <cellStyle name="8_Anafim_עסקאות שאושרו וטרם בוצעו  _פירוט אגח תשואה מעל 10% _15" xfId="12584"/>
    <cellStyle name="8_Anafim_עסקאות שאושרו וטרם בוצעו  _פירוט אגח תשואה מעל 10% _פירוט אגח תשואה מעל 10% " xfId="7142"/>
    <cellStyle name="8_Anafim_עסקאות שאושרו וטרם בוצעו  _פירוט אגח תשואה מעל 10% _פירוט אגח תשואה מעל 10% _15" xfId="12586"/>
    <cellStyle name="8_Anafim_פירוט אגח תשואה מעל 10% " xfId="7143"/>
    <cellStyle name="8_Anafim_פירוט אגח תשואה מעל 10%  2" xfId="7144"/>
    <cellStyle name="8_Anafim_פירוט אגח תשואה מעל 10%  2_15" xfId="12588"/>
    <cellStyle name="8_Anafim_פירוט אגח תשואה מעל 10%  2_דיווחים נוספים" xfId="7145"/>
    <cellStyle name="8_Anafim_פירוט אגח תשואה מעל 10%  2_דיווחים נוספים_1" xfId="7146"/>
    <cellStyle name="8_Anafim_פירוט אגח תשואה מעל 10%  2_דיווחים נוספים_1_15" xfId="12590"/>
    <cellStyle name="8_Anafim_פירוט אגח תשואה מעל 10%  2_דיווחים נוספים_1_פירוט אגח תשואה מעל 10% " xfId="7147"/>
    <cellStyle name="8_Anafim_פירוט אגח תשואה מעל 10%  2_דיווחים נוספים_1_פירוט אגח תשואה מעל 10% _15" xfId="12591"/>
    <cellStyle name="8_Anafim_פירוט אגח תשואה מעל 10%  2_דיווחים נוספים_15" xfId="12589"/>
    <cellStyle name="8_Anafim_פירוט אגח תשואה מעל 10%  2_דיווחים נוספים_פירוט אגח תשואה מעל 10% " xfId="7148"/>
    <cellStyle name="8_Anafim_פירוט אגח תשואה מעל 10%  2_דיווחים נוספים_פירוט אגח תשואה מעל 10% _15" xfId="12592"/>
    <cellStyle name="8_Anafim_פירוט אגח תשואה מעל 10%  2_פירוט אגח תשואה מעל 10% " xfId="7149"/>
    <cellStyle name="8_Anafim_פירוט אגח תשואה מעל 10%  2_פירוט אגח תשואה מעל 10% _1" xfId="7150"/>
    <cellStyle name="8_Anafim_פירוט אגח תשואה מעל 10%  2_פירוט אגח תשואה מעל 10% _1_15" xfId="12594"/>
    <cellStyle name="8_Anafim_פירוט אגח תשואה מעל 10%  2_פירוט אגח תשואה מעל 10% _15" xfId="12593"/>
    <cellStyle name="8_Anafim_פירוט אגח תשואה מעל 10%  2_פירוט אגח תשואה מעל 10% _פירוט אגח תשואה מעל 10% " xfId="7151"/>
    <cellStyle name="8_Anafim_פירוט אגח תשואה מעל 10%  2_פירוט אגח תשואה מעל 10% _פירוט אגח תשואה מעל 10% _15" xfId="12595"/>
    <cellStyle name="8_Anafim_פירוט אגח תשואה מעל 10% _1" xfId="7152"/>
    <cellStyle name="8_Anafim_פירוט אגח תשואה מעל 10% _1_15" xfId="12596"/>
    <cellStyle name="8_Anafim_פירוט אגח תשואה מעל 10% _1_פירוט אגח תשואה מעל 10% " xfId="7153"/>
    <cellStyle name="8_Anafim_פירוט אגח תשואה מעל 10% _1_פירוט אגח תשואה מעל 10% _15" xfId="12597"/>
    <cellStyle name="8_Anafim_פירוט אגח תשואה מעל 10% _15" xfId="12587"/>
    <cellStyle name="8_Anafim_פירוט אגח תשואה מעל 10% _2" xfId="7154"/>
    <cellStyle name="8_Anafim_פירוט אגח תשואה מעל 10% _2_15" xfId="12598"/>
    <cellStyle name="8_Anafim_פירוט אגח תשואה מעל 10% _4.4." xfId="7155"/>
    <cellStyle name="8_Anafim_פירוט אגח תשואה מעל 10% _4.4. 2" xfId="7156"/>
    <cellStyle name="8_Anafim_פירוט אגח תשואה מעל 10% _4.4. 2_15" xfId="12600"/>
    <cellStyle name="8_Anafim_פירוט אגח תשואה מעל 10% _4.4. 2_דיווחים נוספים" xfId="7157"/>
    <cellStyle name="8_Anafim_פירוט אגח תשואה מעל 10% _4.4. 2_דיווחים נוספים_1" xfId="7158"/>
    <cellStyle name="8_Anafim_פירוט אגח תשואה מעל 10% _4.4. 2_דיווחים נוספים_1_15" xfId="12602"/>
    <cellStyle name="8_Anafim_פירוט אגח תשואה מעל 10% _4.4. 2_דיווחים נוספים_1_פירוט אגח תשואה מעל 10% " xfId="7159"/>
    <cellStyle name="8_Anafim_פירוט אגח תשואה מעל 10% _4.4. 2_דיווחים נוספים_1_פירוט אגח תשואה מעל 10% _15" xfId="12603"/>
    <cellStyle name="8_Anafim_פירוט אגח תשואה מעל 10% _4.4. 2_דיווחים נוספים_15" xfId="12601"/>
    <cellStyle name="8_Anafim_פירוט אגח תשואה מעל 10% _4.4. 2_דיווחים נוספים_פירוט אגח תשואה מעל 10% " xfId="7160"/>
    <cellStyle name="8_Anafim_פירוט אגח תשואה מעל 10% _4.4. 2_דיווחים נוספים_פירוט אגח תשואה מעל 10% _15" xfId="12604"/>
    <cellStyle name="8_Anafim_פירוט אגח תשואה מעל 10% _4.4. 2_פירוט אגח תשואה מעל 10% " xfId="7161"/>
    <cellStyle name="8_Anafim_פירוט אגח תשואה מעל 10% _4.4. 2_פירוט אגח תשואה מעל 10% _1" xfId="7162"/>
    <cellStyle name="8_Anafim_פירוט אגח תשואה מעל 10% _4.4. 2_פירוט אגח תשואה מעל 10% _1_15" xfId="12606"/>
    <cellStyle name="8_Anafim_פירוט אגח תשואה מעל 10% _4.4. 2_פירוט אגח תשואה מעל 10% _15" xfId="12605"/>
    <cellStyle name="8_Anafim_פירוט אגח תשואה מעל 10% _4.4. 2_פירוט אגח תשואה מעל 10% _פירוט אגח תשואה מעל 10% " xfId="7163"/>
    <cellStyle name="8_Anafim_פירוט אגח תשואה מעל 10% _4.4. 2_פירוט אגח תשואה מעל 10% _פירוט אגח תשואה מעל 10% _15" xfId="12607"/>
    <cellStyle name="8_Anafim_פירוט אגח תשואה מעל 10% _4.4._15" xfId="12599"/>
    <cellStyle name="8_Anafim_פירוט אגח תשואה מעל 10% _4.4._דיווחים נוספים" xfId="7164"/>
    <cellStyle name="8_Anafim_פירוט אגח תשואה מעל 10% _4.4._דיווחים נוספים_15" xfId="12608"/>
    <cellStyle name="8_Anafim_פירוט אגח תשואה מעל 10% _4.4._דיווחים נוספים_פירוט אגח תשואה מעל 10% " xfId="7165"/>
    <cellStyle name="8_Anafim_פירוט אגח תשואה מעל 10% _4.4._דיווחים נוספים_פירוט אגח תשואה מעל 10% _15" xfId="12609"/>
    <cellStyle name="8_Anafim_פירוט אגח תשואה מעל 10% _4.4._פירוט אגח תשואה מעל 10% " xfId="7166"/>
    <cellStyle name="8_Anafim_פירוט אגח תשואה מעל 10% _4.4._פירוט אגח תשואה מעל 10% _1" xfId="7167"/>
    <cellStyle name="8_Anafim_פירוט אגח תשואה מעל 10% _4.4._פירוט אגח תשואה מעל 10% _1_15" xfId="12611"/>
    <cellStyle name="8_Anafim_פירוט אגח תשואה מעל 10% _4.4._פירוט אגח תשואה מעל 10% _15" xfId="12610"/>
    <cellStyle name="8_Anafim_פירוט אגח תשואה מעל 10% _4.4._פירוט אגח תשואה מעל 10% _פירוט אגח תשואה מעל 10% " xfId="7168"/>
    <cellStyle name="8_Anafim_פירוט אגח תשואה מעל 10% _4.4._פירוט אגח תשואה מעל 10% _פירוט אגח תשואה מעל 10% _15" xfId="12612"/>
    <cellStyle name="8_Anafim_פירוט אגח תשואה מעל 10% _דיווחים נוספים" xfId="7169"/>
    <cellStyle name="8_Anafim_פירוט אגח תשואה מעל 10% _דיווחים נוספים_1" xfId="7170"/>
    <cellStyle name="8_Anafim_פירוט אגח תשואה מעל 10% _דיווחים נוספים_1_15" xfId="12614"/>
    <cellStyle name="8_Anafim_פירוט אגח תשואה מעל 10% _דיווחים נוספים_1_פירוט אגח תשואה מעל 10% " xfId="7171"/>
    <cellStyle name="8_Anafim_פירוט אגח תשואה מעל 10% _דיווחים נוספים_1_פירוט אגח תשואה מעל 10% _15" xfId="12615"/>
    <cellStyle name="8_Anafim_פירוט אגח תשואה מעל 10% _דיווחים נוספים_15" xfId="12613"/>
    <cellStyle name="8_Anafim_פירוט אגח תשואה מעל 10% _דיווחים נוספים_פירוט אגח תשואה מעל 10% " xfId="7172"/>
    <cellStyle name="8_Anafim_פירוט אגח תשואה מעל 10% _דיווחים נוספים_פירוט אגח תשואה מעל 10% _15" xfId="12616"/>
    <cellStyle name="8_Anafim_פירוט אגח תשואה מעל 10% _פירוט אגח תשואה מעל 10% " xfId="7173"/>
    <cellStyle name="8_Anafim_פירוט אגח תשואה מעל 10% _פירוט אגח תשואה מעל 10% _1" xfId="7174"/>
    <cellStyle name="8_Anafim_פירוט אגח תשואה מעל 10% _פירוט אגח תשואה מעל 10% _1_15" xfId="12618"/>
    <cellStyle name="8_Anafim_פירוט אגח תשואה מעל 10% _פירוט אגח תשואה מעל 10% _15" xfId="12617"/>
    <cellStyle name="8_Anafim_פירוט אגח תשואה מעל 10% _פירוט אגח תשואה מעל 10% _פירוט אגח תשואה מעל 10% " xfId="7175"/>
    <cellStyle name="8_Anafim_פירוט אגח תשואה מעל 10% _פירוט אגח תשואה מעל 10% _פירוט אגח תשואה מעל 10% _15" xfId="12619"/>
    <cellStyle name="8_אחזקות בעלי ענין -DATA - ערכים" xfId="14706"/>
    <cellStyle name="8_דיווחים נוספים" xfId="7176"/>
    <cellStyle name="8_דיווחים נוספים 2" xfId="7177"/>
    <cellStyle name="8_דיווחים נוספים 2_15" xfId="12621"/>
    <cellStyle name="8_דיווחים נוספים 2_דיווחים נוספים" xfId="7178"/>
    <cellStyle name="8_דיווחים נוספים 2_דיווחים נוספים_1" xfId="7179"/>
    <cellStyle name="8_דיווחים נוספים 2_דיווחים נוספים_1_15" xfId="12623"/>
    <cellStyle name="8_דיווחים נוספים 2_דיווחים נוספים_1_פירוט אגח תשואה מעל 10% " xfId="7180"/>
    <cellStyle name="8_דיווחים נוספים 2_דיווחים נוספים_1_פירוט אגח תשואה מעל 10% _15" xfId="12624"/>
    <cellStyle name="8_דיווחים נוספים 2_דיווחים נוספים_15" xfId="12622"/>
    <cellStyle name="8_דיווחים נוספים 2_דיווחים נוספים_פירוט אגח תשואה מעל 10% " xfId="7181"/>
    <cellStyle name="8_דיווחים נוספים 2_דיווחים נוספים_פירוט אגח תשואה מעל 10% _15" xfId="12625"/>
    <cellStyle name="8_דיווחים נוספים 2_פירוט אגח תשואה מעל 10% " xfId="7182"/>
    <cellStyle name="8_דיווחים נוספים 2_פירוט אגח תשואה מעל 10% _1" xfId="7183"/>
    <cellStyle name="8_דיווחים נוספים 2_פירוט אגח תשואה מעל 10% _1_15" xfId="12627"/>
    <cellStyle name="8_דיווחים נוספים 2_פירוט אגח תשואה מעל 10% _15" xfId="12626"/>
    <cellStyle name="8_דיווחים נוספים 2_פירוט אגח תשואה מעל 10% _פירוט אגח תשואה מעל 10% " xfId="7184"/>
    <cellStyle name="8_דיווחים נוספים 2_פירוט אגח תשואה מעל 10% _פירוט אגח תשואה מעל 10% _15" xfId="12628"/>
    <cellStyle name="8_דיווחים נוספים_1" xfId="7185"/>
    <cellStyle name="8_דיווחים נוספים_1 2" xfId="7186"/>
    <cellStyle name="8_דיווחים נוספים_1 2_15" xfId="12630"/>
    <cellStyle name="8_דיווחים נוספים_1 2_דיווחים נוספים" xfId="7187"/>
    <cellStyle name="8_דיווחים נוספים_1 2_דיווחים נוספים_1" xfId="7188"/>
    <cellStyle name="8_דיווחים נוספים_1 2_דיווחים נוספים_1_15" xfId="12632"/>
    <cellStyle name="8_דיווחים נוספים_1 2_דיווחים נוספים_1_פירוט אגח תשואה מעל 10% " xfId="7189"/>
    <cellStyle name="8_דיווחים נוספים_1 2_דיווחים נוספים_1_פירוט אגח תשואה מעל 10% _15" xfId="12633"/>
    <cellStyle name="8_דיווחים נוספים_1 2_דיווחים נוספים_15" xfId="12631"/>
    <cellStyle name="8_דיווחים נוספים_1 2_דיווחים נוספים_פירוט אגח תשואה מעל 10% " xfId="7190"/>
    <cellStyle name="8_דיווחים נוספים_1 2_דיווחים נוספים_פירוט אגח תשואה מעל 10% _15" xfId="12634"/>
    <cellStyle name="8_דיווחים נוספים_1 2_פירוט אגח תשואה מעל 10% " xfId="7191"/>
    <cellStyle name="8_דיווחים נוספים_1 2_פירוט אגח תשואה מעל 10% _1" xfId="7192"/>
    <cellStyle name="8_דיווחים נוספים_1 2_פירוט אגח תשואה מעל 10% _1_15" xfId="12636"/>
    <cellStyle name="8_דיווחים נוספים_1 2_פירוט אגח תשואה מעל 10% _15" xfId="12635"/>
    <cellStyle name="8_דיווחים נוספים_1 2_פירוט אגח תשואה מעל 10% _פירוט אגח תשואה מעל 10% " xfId="7193"/>
    <cellStyle name="8_דיווחים נוספים_1 2_פירוט אגח תשואה מעל 10% _פירוט אגח תשואה מעל 10% _15" xfId="12637"/>
    <cellStyle name="8_דיווחים נוספים_1_15" xfId="12629"/>
    <cellStyle name="8_דיווחים נוספים_1_4.4." xfId="7194"/>
    <cellStyle name="8_דיווחים נוספים_1_4.4. 2" xfId="7195"/>
    <cellStyle name="8_דיווחים נוספים_1_4.4. 2_15" xfId="12639"/>
    <cellStyle name="8_דיווחים נוספים_1_4.4. 2_דיווחים נוספים" xfId="7196"/>
    <cellStyle name="8_דיווחים נוספים_1_4.4. 2_דיווחים נוספים_1" xfId="7197"/>
    <cellStyle name="8_דיווחים נוספים_1_4.4. 2_דיווחים נוספים_1_15" xfId="12641"/>
    <cellStyle name="8_דיווחים נוספים_1_4.4. 2_דיווחים נוספים_1_פירוט אגח תשואה מעל 10% " xfId="7198"/>
    <cellStyle name="8_דיווחים נוספים_1_4.4. 2_דיווחים נוספים_1_פירוט אגח תשואה מעל 10% _15" xfId="12642"/>
    <cellStyle name="8_דיווחים נוספים_1_4.4. 2_דיווחים נוספים_15" xfId="12640"/>
    <cellStyle name="8_דיווחים נוספים_1_4.4. 2_דיווחים נוספים_פירוט אגח תשואה מעל 10% " xfId="7199"/>
    <cellStyle name="8_דיווחים נוספים_1_4.4. 2_דיווחים נוספים_פירוט אגח תשואה מעל 10% _15" xfId="12643"/>
    <cellStyle name="8_דיווחים נוספים_1_4.4. 2_פירוט אגח תשואה מעל 10% " xfId="7200"/>
    <cellStyle name="8_דיווחים נוספים_1_4.4. 2_פירוט אגח תשואה מעל 10% _1" xfId="7201"/>
    <cellStyle name="8_דיווחים נוספים_1_4.4. 2_פירוט אגח תשואה מעל 10% _1_15" xfId="12645"/>
    <cellStyle name="8_דיווחים נוספים_1_4.4. 2_פירוט אגח תשואה מעל 10% _15" xfId="12644"/>
    <cellStyle name="8_דיווחים נוספים_1_4.4. 2_פירוט אגח תשואה מעל 10% _פירוט אגח תשואה מעל 10% " xfId="7202"/>
    <cellStyle name="8_דיווחים נוספים_1_4.4. 2_פירוט אגח תשואה מעל 10% _פירוט אגח תשואה מעל 10% _15" xfId="12646"/>
    <cellStyle name="8_דיווחים נוספים_1_4.4._15" xfId="12638"/>
    <cellStyle name="8_דיווחים נוספים_1_4.4._דיווחים נוספים" xfId="7203"/>
    <cellStyle name="8_דיווחים נוספים_1_4.4._דיווחים נוספים_15" xfId="12647"/>
    <cellStyle name="8_דיווחים נוספים_1_4.4._דיווחים נוספים_פירוט אגח תשואה מעל 10% " xfId="7204"/>
    <cellStyle name="8_דיווחים נוספים_1_4.4._דיווחים נוספים_פירוט אגח תשואה מעל 10% _15" xfId="12648"/>
    <cellStyle name="8_דיווחים נוספים_1_4.4._פירוט אגח תשואה מעל 10% " xfId="7205"/>
    <cellStyle name="8_דיווחים נוספים_1_4.4._פירוט אגח תשואה מעל 10% _1" xfId="7206"/>
    <cellStyle name="8_דיווחים נוספים_1_4.4._פירוט אגח תשואה מעל 10% _1_15" xfId="12650"/>
    <cellStyle name="8_דיווחים נוספים_1_4.4._פירוט אגח תשואה מעל 10% _15" xfId="12649"/>
    <cellStyle name="8_דיווחים נוספים_1_4.4._פירוט אגח תשואה מעל 10% _פירוט אגח תשואה מעל 10% " xfId="7207"/>
    <cellStyle name="8_דיווחים נוספים_1_4.4._פירוט אגח תשואה מעל 10% _פירוט אגח תשואה מעל 10% _15" xfId="12651"/>
    <cellStyle name="8_דיווחים נוספים_1_דיווחים נוספים" xfId="7208"/>
    <cellStyle name="8_דיווחים נוספים_1_דיווחים נוספים 2" xfId="7209"/>
    <cellStyle name="8_דיווחים נוספים_1_דיווחים נוספים 2_15" xfId="12653"/>
    <cellStyle name="8_דיווחים נוספים_1_דיווחים נוספים 2_דיווחים נוספים" xfId="7210"/>
    <cellStyle name="8_דיווחים נוספים_1_דיווחים נוספים 2_דיווחים נוספים_1" xfId="7211"/>
    <cellStyle name="8_דיווחים נוספים_1_דיווחים נוספים 2_דיווחים נוספים_1_15" xfId="12655"/>
    <cellStyle name="8_דיווחים נוספים_1_דיווחים נוספים 2_דיווחים נוספים_1_פירוט אגח תשואה מעל 10% " xfId="7212"/>
    <cellStyle name="8_דיווחים נוספים_1_דיווחים נוספים 2_דיווחים נוספים_1_פירוט אגח תשואה מעל 10% _15" xfId="12656"/>
    <cellStyle name="8_דיווחים נוספים_1_דיווחים נוספים 2_דיווחים נוספים_15" xfId="12654"/>
    <cellStyle name="8_דיווחים נוספים_1_דיווחים נוספים 2_דיווחים נוספים_פירוט אגח תשואה מעל 10% " xfId="7213"/>
    <cellStyle name="8_דיווחים נוספים_1_דיווחים נוספים 2_דיווחים נוספים_פירוט אגח תשואה מעל 10% _15" xfId="12657"/>
    <cellStyle name="8_דיווחים נוספים_1_דיווחים נוספים 2_פירוט אגח תשואה מעל 10% " xfId="7214"/>
    <cellStyle name="8_דיווחים נוספים_1_דיווחים נוספים 2_פירוט אגח תשואה מעל 10% _1" xfId="7215"/>
    <cellStyle name="8_דיווחים נוספים_1_דיווחים נוספים 2_פירוט אגח תשואה מעל 10% _1_15" xfId="12659"/>
    <cellStyle name="8_דיווחים נוספים_1_דיווחים נוספים 2_פירוט אגח תשואה מעל 10% _15" xfId="12658"/>
    <cellStyle name="8_דיווחים נוספים_1_דיווחים נוספים 2_פירוט אגח תשואה מעל 10% _פירוט אגח תשואה מעל 10% " xfId="7216"/>
    <cellStyle name="8_דיווחים נוספים_1_דיווחים נוספים 2_פירוט אגח תשואה מעל 10% _פירוט אגח תשואה מעל 10% _15" xfId="12660"/>
    <cellStyle name="8_דיווחים נוספים_1_דיווחים נוספים_1" xfId="7217"/>
    <cellStyle name="8_דיווחים נוספים_1_דיווחים נוספים_1_15" xfId="12661"/>
    <cellStyle name="8_דיווחים נוספים_1_דיווחים נוספים_1_פירוט אגח תשואה מעל 10% " xfId="7218"/>
    <cellStyle name="8_דיווחים נוספים_1_דיווחים נוספים_1_פירוט אגח תשואה מעל 10% _15" xfId="12662"/>
    <cellStyle name="8_דיווחים נוספים_1_דיווחים נוספים_15" xfId="12652"/>
    <cellStyle name="8_דיווחים נוספים_1_דיווחים נוספים_4.4." xfId="7219"/>
    <cellStyle name="8_דיווחים נוספים_1_דיווחים נוספים_4.4. 2" xfId="7220"/>
    <cellStyle name="8_דיווחים נוספים_1_דיווחים נוספים_4.4. 2_15" xfId="12664"/>
    <cellStyle name="8_דיווחים נוספים_1_דיווחים נוספים_4.4. 2_דיווחים נוספים" xfId="7221"/>
    <cellStyle name="8_דיווחים נוספים_1_דיווחים נוספים_4.4. 2_דיווחים נוספים_1" xfId="7222"/>
    <cellStyle name="8_דיווחים נוספים_1_דיווחים נוספים_4.4. 2_דיווחים נוספים_1_15" xfId="12666"/>
    <cellStyle name="8_דיווחים נוספים_1_דיווחים נוספים_4.4. 2_דיווחים נוספים_1_פירוט אגח תשואה מעל 10% " xfId="7223"/>
    <cellStyle name="8_דיווחים נוספים_1_דיווחים נוספים_4.4. 2_דיווחים נוספים_1_פירוט אגח תשואה מעל 10% _15" xfId="12667"/>
    <cellStyle name="8_דיווחים נוספים_1_דיווחים נוספים_4.4. 2_דיווחים נוספים_15" xfId="12665"/>
    <cellStyle name="8_דיווחים נוספים_1_דיווחים נוספים_4.4. 2_דיווחים נוספים_פירוט אגח תשואה מעל 10% " xfId="7224"/>
    <cellStyle name="8_דיווחים נוספים_1_דיווחים נוספים_4.4. 2_דיווחים נוספים_פירוט אגח תשואה מעל 10% _15" xfId="12668"/>
    <cellStyle name="8_דיווחים נוספים_1_דיווחים נוספים_4.4. 2_פירוט אגח תשואה מעל 10% " xfId="7225"/>
    <cellStyle name="8_דיווחים נוספים_1_דיווחים נוספים_4.4. 2_פירוט אגח תשואה מעל 10% _1" xfId="7226"/>
    <cellStyle name="8_דיווחים נוספים_1_דיווחים נוספים_4.4. 2_פירוט אגח תשואה מעל 10% _1_15" xfId="12670"/>
    <cellStyle name="8_דיווחים נוספים_1_דיווחים נוספים_4.4. 2_פירוט אגח תשואה מעל 10% _15" xfId="12669"/>
    <cellStyle name="8_דיווחים נוספים_1_דיווחים נוספים_4.4. 2_פירוט אגח תשואה מעל 10% _פירוט אגח תשואה מעל 10% " xfId="7227"/>
    <cellStyle name="8_דיווחים נוספים_1_דיווחים נוספים_4.4. 2_פירוט אגח תשואה מעל 10% _פירוט אגח תשואה מעל 10% _15" xfId="12671"/>
    <cellStyle name="8_דיווחים נוספים_1_דיווחים נוספים_4.4._15" xfId="12663"/>
    <cellStyle name="8_דיווחים נוספים_1_דיווחים נוספים_4.4._דיווחים נוספים" xfId="7228"/>
    <cellStyle name="8_דיווחים נוספים_1_דיווחים נוספים_4.4._דיווחים נוספים_15" xfId="12672"/>
    <cellStyle name="8_דיווחים נוספים_1_דיווחים נוספים_4.4._דיווחים נוספים_פירוט אגח תשואה מעל 10% " xfId="7229"/>
    <cellStyle name="8_דיווחים נוספים_1_דיווחים נוספים_4.4._דיווחים נוספים_פירוט אגח תשואה מעל 10% _15" xfId="12673"/>
    <cellStyle name="8_דיווחים נוספים_1_דיווחים נוספים_4.4._פירוט אגח תשואה מעל 10% " xfId="7230"/>
    <cellStyle name="8_דיווחים נוספים_1_דיווחים נוספים_4.4._פירוט אגח תשואה מעל 10% _1" xfId="7231"/>
    <cellStyle name="8_דיווחים נוספים_1_דיווחים נוספים_4.4._פירוט אגח תשואה מעל 10% _1_15" xfId="12675"/>
    <cellStyle name="8_דיווחים נוספים_1_דיווחים נוספים_4.4._פירוט אגח תשואה מעל 10% _15" xfId="12674"/>
    <cellStyle name="8_דיווחים נוספים_1_דיווחים נוספים_4.4._פירוט אגח תשואה מעל 10% _פירוט אגח תשואה מעל 10% " xfId="7232"/>
    <cellStyle name="8_דיווחים נוספים_1_דיווחים נוספים_4.4._פירוט אגח תשואה מעל 10% _פירוט אגח תשואה מעל 10% _15" xfId="12676"/>
    <cellStyle name="8_דיווחים נוספים_1_דיווחים נוספים_דיווחים נוספים" xfId="7233"/>
    <cellStyle name="8_דיווחים נוספים_1_דיווחים נוספים_דיווחים נוספים_15" xfId="12677"/>
    <cellStyle name="8_דיווחים נוספים_1_דיווחים נוספים_דיווחים נוספים_פירוט אגח תשואה מעל 10% " xfId="7234"/>
    <cellStyle name="8_דיווחים נוספים_1_דיווחים נוספים_דיווחים נוספים_פירוט אגח תשואה מעל 10% _15" xfId="12678"/>
    <cellStyle name="8_דיווחים נוספים_1_דיווחים נוספים_פירוט אגח תשואה מעל 10% " xfId="7235"/>
    <cellStyle name="8_דיווחים נוספים_1_דיווחים נוספים_פירוט אגח תשואה מעל 10% _1" xfId="7236"/>
    <cellStyle name="8_דיווחים נוספים_1_דיווחים נוספים_פירוט אגח תשואה מעל 10% _1_15" xfId="12680"/>
    <cellStyle name="8_דיווחים נוספים_1_דיווחים נוספים_פירוט אגח תשואה מעל 10% _15" xfId="12679"/>
    <cellStyle name="8_דיווחים נוספים_1_דיווחים נוספים_פירוט אגח תשואה מעל 10% _פירוט אגח תשואה מעל 10% " xfId="7237"/>
    <cellStyle name="8_דיווחים נוספים_1_דיווחים נוספים_פירוט אגח תשואה מעל 10% _פירוט אגח תשואה מעל 10% _15" xfId="12681"/>
    <cellStyle name="8_דיווחים נוספים_1_פירוט אגח תשואה מעל 10% " xfId="7238"/>
    <cellStyle name="8_דיווחים נוספים_1_פירוט אגח תשואה מעל 10% _1" xfId="7239"/>
    <cellStyle name="8_דיווחים נוספים_1_פירוט אגח תשואה מעל 10% _1_15" xfId="12683"/>
    <cellStyle name="8_דיווחים נוספים_1_פירוט אגח תשואה מעל 10% _15" xfId="12682"/>
    <cellStyle name="8_דיווחים נוספים_1_פירוט אגח תשואה מעל 10% _פירוט אגח תשואה מעל 10% " xfId="7240"/>
    <cellStyle name="8_דיווחים נוספים_1_פירוט אגח תשואה מעל 10% _פירוט אגח תשואה מעל 10% _15" xfId="12684"/>
    <cellStyle name="8_דיווחים נוספים_15" xfId="12620"/>
    <cellStyle name="8_דיווחים נוספים_2" xfId="7241"/>
    <cellStyle name="8_דיווחים נוספים_2 2" xfId="7242"/>
    <cellStyle name="8_דיווחים נוספים_2 2_15" xfId="12686"/>
    <cellStyle name="8_דיווחים נוספים_2 2_דיווחים נוספים" xfId="7243"/>
    <cellStyle name="8_דיווחים נוספים_2 2_דיווחים נוספים_1" xfId="7244"/>
    <cellStyle name="8_דיווחים נוספים_2 2_דיווחים נוספים_1_15" xfId="12688"/>
    <cellStyle name="8_דיווחים נוספים_2 2_דיווחים נוספים_1_פירוט אגח תשואה מעל 10% " xfId="7245"/>
    <cellStyle name="8_דיווחים נוספים_2 2_דיווחים נוספים_1_פירוט אגח תשואה מעל 10% _15" xfId="12689"/>
    <cellStyle name="8_דיווחים נוספים_2 2_דיווחים נוספים_15" xfId="12687"/>
    <cellStyle name="8_דיווחים נוספים_2 2_דיווחים נוספים_פירוט אגח תשואה מעל 10% " xfId="7246"/>
    <cellStyle name="8_דיווחים נוספים_2 2_דיווחים נוספים_פירוט אגח תשואה מעל 10% _15" xfId="12690"/>
    <cellStyle name="8_דיווחים נוספים_2 2_פירוט אגח תשואה מעל 10% " xfId="7247"/>
    <cellStyle name="8_דיווחים נוספים_2 2_פירוט אגח תשואה מעל 10% _1" xfId="7248"/>
    <cellStyle name="8_דיווחים נוספים_2 2_פירוט אגח תשואה מעל 10% _1_15" xfId="12692"/>
    <cellStyle name="8_דיווחים נוספים_2 2_פירוט אגח תשואה מעל 10% _15" xfId="12691"/>
    <cellStyle name="8_דיווחים נוספים_2 2_פירוט אגח תשואה מעל 10% _פירוט אגח תשואה מעל 10% " xfId="7249"/>
    <cellStyle name="8_דיווחים נוספים_2 2_פירוט אגח תשואה מעל 10% _פירוט אגח תשואה מעל 10% _15" xfId="12693"/>
    <cellStyle name="8_דיווחים נוספים_2_15" xfId="12685"/>
    <cellStyle name="8_דיווחים נוספים_2_4.4." xfId="7250"/>
    <cellStyle name="8_דיווחים נוספים_2_4.4. 2" xfId="7251"/>
    <cellStyle name="8_דיווחים נוספים_2_4.4. 2_15" xfId="12695"/>
    <cellStyle name="8_דיווחים נוספים_2_4.4. 2_דיווחים נוספים" xfId="7252"/>
    <cellStyle name="8_דיווחים נוספים_2_4.4. 2_דיווחים נוספים_1" xfId="7253"/>
    <cellStyle name="8_דיווחים נוספים_2_4.4. 2_דיווחים נוספים_1_15" xfId="12697"/>
    <cellStyle name="8_דיווחים נוספים_2_4.4. 2_דיווחים נוספים_1_פירוט אגח תשואה מעל 10% " xfId="7254"/>
    <cellStyle name="8_דיווחים נוספים_2_4.4. 2_דיווחים נוספים_1_פירוט אגח תשואה מעל 10% _15" xfId="12698"/>
    <cellStyle name="8_דיווחים נוספים_2_4.4. 2_דיווחים נוספים_15" xfId="12696"/>
    <cellStyle name="8_דיווחים נוספים_2_4.4. 2_דיווחים נוספים_פירוט אגח תשואה מעל 10% " xfId="7255"/>
    <cellStyle name="8_דיווחים נוספים_2_4.4. 2_דיווחים נוספים_פירוט אגח תשואה מעל 10% _15" xfId="12699"/>
    <cellStyle name="8_דיווחים נוספים_2_4.4. 2_פירוט אגח תשואה מעל 10% " xfId="7256"/>
    <cellStyle name="8_דיווחים נוספים_2_4.4. 2_פירוט אגח תשואה מעל 10% _1" xfId="7257"/>
    <cellStyle name="8_דיווחים נוספים_2_4.4. 2_פירוט אגח תשואה מעל 10% _1_15" xfId="12701"/>
    <cellStyle name="8_דיווחים נוספים_2_4.4. 2_פירוט אגח תשואה מעל 10% _15" xfId="12700"/>
    <cellStyle name="8_דיווחים נוספים_2_4.4. 2_פירוט אגח תשואה מעל 10% _פירוט אגח תשואה מעל 10% " xfId="7258"/>
    <cellStyle name="8_דיווחים נוספים_2_4.4. 2_פירוט אגח תשואה מעל 10% _פירוט אגח תשואה מעל 10% _15" xfId="12702"/>
    <cellStyle name="8_דיווחים נוספים_2_4.4._15" xfId="12694"/>
    <cellStyle name="8_דיווחים נוספים_2_4.4._דיווחים נוספים" xfId="7259"/>
    <cellStyle name="8_דיווחים נוספים_2_4.4._דיווחים נוספים_15" xfId="12703"/>
    <cellStyle name="8_דיווחים נוספים_2_4.4._דיווחים נוספים_פירוט אגח תשואה מעל 10% " xfId="7260"/>
    <cellStyle name="8_דיווחים נוספים_2_4.4._דיווחים נוספים_פירוט אגח תשואה מעל 10% _15" xfId="12704"/>
    <cellStyle name="8_דיווחים נוספים_2_4.4._פירוט אגח תשואה מעל 10% " xfId="7261"/>
    <cellStyle name="8_דיווחים נוספים_2_4.4._פירוט אגח תשואה מעל 10% _1" xfId="7262"/>
    <cellStyle name="8_דיווחים נוספים_2_4.4._פירוט אגח תשואה מעל 10% _1_15" xfId="12706"/>
    <cellStyle name="8_דיווחים נוספים_2_4.4._פירוט אגח תשואה מעל 10% _15" xfId="12705"/>
    <cellStyle name="8_דיווחים נוספים_2_4.4._פירוט אגח תשואה מעל 10% _פירוט אגח תשואה מעל 10% " xfId="7263"/>
    <cellStyle name="8_דיווחים נוספים_2_4.4._פירוט אגח תשואה מעל 10% _פירוט אגח תשואה מעל 10% _15" xfId="12707"/>
    <cellStyle name="8_דיווחים נוספים_2_דיווחים נוספים" xfId="7264"/>
    <cellStyle name="8_דיווחים נוספים_2_דיווחים נוספים_15" xfId="12708"/>
    <cellStyle name="8_דיווחים נוספים_2_דיווחים נוספים_פירוט אגח תשואה מעל 10% " xfId="7265"/>
    <cellStyle name="8_דיווחים נוספים_2_דיווחים נוספים_פירוט אגח תשואה מעל 10% _15" xfId="12709"/>
    <cellStyle name="8_דיווחים נוספים_2_פירוט אגח תשואה מעל 10% " xfId="7266"/>
    <cellStyle name="8_דיווחים נוספים_2_פירוט אגח תשואה מעל 10% _1" xfId="7267"/>
    <cellStyle name="8_דיווחים נוספים_2_פירוט אגח תשואה מעל 10% _1_15" xfId="12711"/>
    <cellStyle name="8_דיווחים נוספים_2_פירוט אגח תשואה מעל 10% _15" xfId="12710"/>
    <cellStyle name="8_דיווחים נוספים_2_פירוט אגח תשואה מעל 10% _פירוט אגח תשואה מעל 10% " xfId="7268"/>
    <cellStyle name="8_דיווחים נוספים_2_פירוט אגח תשואה מעל 10% _פירוט אגח תשואה מעל 10% _15" xfId="12712"/>
    <cellStyle name="8_דיווחים נוספים_3" xfId="7269"/>
    <cellStyle name="8_דיווחים נוספים_3_15" xfId="12713"/>
    <cellStyle name="8_דיווחים נוספים_3_פירוט אגח תשואה מעל 10% " xfId="7270"/>
    <cellStyle name="8_דיווחים נוספים_3_פירוט אגח תשואה מעל 10% _15" xfId="12714"/>
    <cellStyle name="8_דיווחים נוספים_4.4." xfId="7271"/>
    <cellStyle name="8_דיווחים נוספים_4.4. 2" xfId="7272"/>
    <cellStyle name="8_דיווחים נוספים_4.4. 2_15" xfId="12716"/>
    <cellStyle name="8_דיווחים נוספים_4.4. 2_דיווחים נוספים" xfId="7273"/>
    <cellStyle name="8_דיווחים נוספים_4.4. 2_דיווחים נוספים_1" xfId="7274"/>
    <cellStyle name="8_דיווחים נוספים_4.4. 2_דיווחים נוספים_1_15" xfId="12718"/>
    <cellStyle name="8_דיווחים נוספים_4.4. 2_דיווחים נוספים_1_פירוט אגח תשואה מעל 10% " xfId="7275"/>
    <cellStyle name="8_דיווחים נוספים_4.4. 2_דיווחים נוספים_1_פירוט אגח תשואה מעל 10% _15" xfId="12719"/>
    <cellStyle name="8_דיווחים נוספים_4.4. 2_דיווחים נוספים_15" xfId="12717"/>
    <cellStyle name="8_דיווחים נוספים_4.4. 2_דיווחים נוספים_פירוט אגח תשואה מעל 10% " xfId="7276"/>
    <cellStyle name="8_דיווחים נוספים_4.4. 2_דיווחים נוספים_פירוט אגח תשואה מעל 10% _15" xfId="12720"/>
    <cellStyle name="8_דיווחים נוספים_4.4. 2_פירוט אגח תשואה מעל 10% " xfId="7277"/>
    <cellStyle name="8_דיווחים נוספים_4.4. 2_פירוט אגח תשואה מעל 10% _1" xfId="7278"/>
    <cellStyle name="8_דיווחים נוספים_4.4. 2_פירוט אגח תשואה מעל 10% _1_15" xfId="12722"/>
    <cellStyle name="8_דיווחים נוספים_4.4. 2_פירוט אגח תשואה מעל 10% _15" xfId="12721"/>
    <cellStyle name="8_דיווחים נוספים_4.4. 2_פירוט אגח תשואה מעל 10% _פירוט אגח תשואה מעל 10% " xfId="7279"/>
    <cellStyle name="8_דיווחים נוספים_4.4. 2_פירוט אגח תשואה מעל 10% _פירוט אגח תשואה מעל 10% _15" xfId="12723"/>
    <cellStyle name="8_דיווחים נוספים_4.4._15" xfId="12715"/>
    <cellStyle name="8_דיווחים נוספים_4.4._דיווחים נוספים" xfId="7280"/>
    <cellStyle name="8_דיווחים נוספים_4.4._דיווחים נוספים_15" xfId="12724"/>
    <cellStyle name="8_דיווחים נוספים_4.4._דיווחים נוספים_פירוט אגח תשואה מעל 10% " xfId="7281"/>
    <cellStyle name="8_דיווחים נוספים_4.4._דיווחים נוספים_פירוט אגח תשואה מעל 10% _15" xfId="12725"/>
    <cellStyle name="8_דיווחים נוספים_4.4._פירוט אגח תשואה מעל 10% " xfId="7282"/>
    <cellStyle name="8_דיווחים נוספים_4.4._פירוט אגח תשואה מעל 10% _1" xfId="7283"/>
    <cellStyle name="8_דיווחים נוספים_4.4._פירוט אגח תשואה מעל 10% _1_15" xfId="12727"/>
    <cellStyle name="8_דיווחים נוספים_4.4._פירוט אגח תשואה מעל 10% _15" xfId="12726"/>
    <cellStyle name="8_דיווחים נוספים_4.4._פירוט אגח תשואה מעל 10% _פירוט אגח תשואה מעל 10% " xfId="7284"/>
    <cellStyle name="8_דיווחים נוספים_4.4._פירוט אגח תשואה מעל 10% _פירוט אגח תשואה מעל 10% _15" xfId="12728"/>
    <cellStyle name="8_דיווחים נוספים_דיווחים נוספים" xfId="7285"/>
    <cellStyle name="8_דיווחים נוספים_דיווחים נוספים 2" xfId="7286"/>
    <cellStyle name="8_דיווחים נוספים_דיווחים נוספים 2_15" xfId="12730"/>
    <cellStyle name="8_דיווחים נוספים_דיווחים נוספים 2_דיווחים נוספים" xfId="7287"/>
    <cellStyle name="8_דיווחים נוספים_דיווחים נוספים 2_דיווחים נוספים_1" xfId="7288"/>
    <cellStyle name="8_דיווחים נוספים_דיווחים נוספים 2_דיווחים נוספים_1_15" xfId="12732"/>
    <cellStyle name="8_דיווחים נוספים_דיווחים נוספים 2_דיווחים נוספים_1_פירוט אגח תשואה מעל 10% " xfId="7289"/>
    <cellStyle name="8_דיווחים נוספים_דיווחים נוספים 2_דיווחים נוספים_1_פירוט אגח תשואה מעל 10% _15" xfId="12733"/>
    <cellStyle name="8_דיווחים נוספים_דיווחים נוספים 2_דיווחים נוספים_15" xfId="12731"/>
    <cellStyle name="8_דיווחים נוספים_דיווחים נוספים 2_דיווחים נוספים_פירוט אגח תשואה מעל 10% " xfId="7290"/>
    <cellStyle name="8_דיווחים נוספים_דיווחים נוספים 2_דיווחים נוספים_פירוט אגח תשואה מעל 10% _15" xfId="12734"/>
    <cellStyle name="8_דיווחים נוספים_דיווחים נוספים 2_פירוט אגח תשואה מעל 10% " xfId="7291"/>
    <cellStyle name="8_דיווחים נוספים_דיווחים נוספים 2_פירוט אגח תשואה מעל 10% _1" xfId="7292"/>
    <cellStyle name="8_דיווחים נוספים_דיווחים נוספים 2_פירוט אגח תשואה מעל 10% _1_15" xfId="12736"/>
    <cellStyle name="8_דיווחים נוספים_דיווחים נוספים 2_פירוט אגח תשואה מעל 10% _15" xfId="12735"/>
    <cellStyle name="8_דיווחים נוספים_דיווחים נוספים 2_פירוט אגח תשואה מעל 10% _פירוט אגח תשואה מעל 10% " xfId="7293"/>
    <cellStyle name="8_דיווחים נוספים_דיווחים נוספים 2_פירוט אגח תשואה מעל 10% _פירוט אגח תשואה מעל 10% _15" xfId="12737"/>
    <cellStyle name="8_דיווחים נוספים_דיווחים נוספים_1" xfId="7294"/>
    <cellStyle name="8_דיווחים נוספים_דיווחים נוספים_1_15" xfId="12738"/>
    <cellStyle name="8_דיווחים נוספים_דיווחים נוספים_1_פירוט אגח תשואה מעל 10% " xfId="7295"/>
    <cellStyle name="8_דיווחים נוספים_דיווחים נוספים_1_פירוט אגח תשואה מעל 10% _15" xfId="12739"/>
    <cellStyle name="8_דיווחים נוספים_דיווחים נוספים_15" xfId="12729"/>
    <cellStyle name="8_דיווחים נוספים_דיווחים נוספים_4.4." xfId="7296"/>
    <cellStyle name="8_דיווחים נוספים_דיווחים נוספים_4.4. 2" xfId="7297"/>
    <cellStyle name="8_דיווחים נוספים_דיווחים נוספים_4.4. 2_15" xfId="12741"/>
    <cellStyle name="8_דיווחים נוספים_דיווחים נוספים_4.4. 2_דיווחים נוספים" xfId="7298"/>
    <cellStyle name="8_דיווחים נוספים_דיווחים נוספים_4.4. 2_דיווחים נוספים_1" xfId="7299"/>
    <cellStyle name="8_דיווחים נוספים_דיווחים נוספים_4.4. 2_דיווחים נוספים_1_15" xfId="12743"/>
    <cellStyle name="8_דיווחים נוספים_דיווחים נוספים_4.4. 2_דיווחים נוספים_1_פירוט אגח תשואה מעל 10% " xfId="7300"/>
    <cellStyle name="8_דיווחים נוספים_דיווחים נוספים_4.4. 2_דיווחים נוספים_1_פירוט אגח תשואה מעל 10% _15" xfId="12744"/>
    <cellStyle name="8_דיווחים נוספים_דיווחים נוספים_4.4. 2_דיווחים נוספים_15" xfId="12742"/>
    <cellStyle name="8_דיווחים נוספים_דיווחים נוספים_4.4. 2_דיווחים נוספים_פירוט אגח תשואה מעל 10% " xfId="7301"/>
    <cellStyle name="8_דיווחים נוספים_דיווחים נוספים_4.4. 2_דיווחים נוספים_פירוט אגח תשואה מעל 10% _15" xfId="12745"/>
    <cellStyle name="8_דיווחים נוספים_דיווחים נוספים_4.4. 2_פירוט אגח תשואה מעל 10% " xfId="7302"/>
    <cellStyle name="8_דיווחים נוספים_דיווחים נוספים_4.4. 2_פירוט אגח תשואה מעל 10% _1" xfId="7303"/>
    <cellStyle name="8_דיווחים נוספים_דיווחים נוספים_4.4. 2_פירוט אגח תשואה מעל 10% _1_15" xfId="12747"/>
    <cellStyle name="8_דיווחים נוספים_דיווחים נוספים_4.4. 2_פירוט אגח תשואה מעל 10% _15" xfId="12746"/>
    <cellStyle name="8_דיווחים נוספים_דיווחים נוספים_4.4. 2_פירוט אגח תשואה מעל 10% _פירוט אגח תשואה מעל 10% " xfId="7304"/>
    <cellStyle name="8_דיווחים נוספים_דיווחים נוספים_4.4. 2_פירוט אגח תשואה מעל 10% _פירוט אגח תשואה מעל 10% _15" xfId="12748"/>
    <cellStyle name="8_דיווחים נוספים_דיווחים נוספים_4.4._15" xfId="12740"/>
    <cellStyle name="8_דיווחים נוספים_דיווחים נוספים_4.4._דיווחים נוספים" xfId="7305"/>
    <cellStyle name="8_דיווחים נוספים_דיווחים נוספים_4.4._דיווחים נוספים_15" xfId="12749"/>
    <cellStyle name="8_דיווחים נוספים_דיווחים נוספים_4.4._דיווחים נוספים_פירוט אגח תשואה מעל 10% " xfId="7306"/>
    <cellStyle name="8_דיווחים נוספים_דיווחים נוספים_4.4._דיווחים נוספים_פירוט אגח תשואה מעל 10% _15" xfId="12750"/>
    <cellStyle name="8_דיווחים נוספים_דיווחים נוספים_4.4._פירוט אגח תשואה מעל 10% " xfId="7307"/>
    <cellStyle name="8_דיווחים נוספים_דיווחים נוספים_4.4._פירוט אגח תשואה מעל 10% _1" xfId="7308"/>
    <cellStyle name="8_דיווחים נוספים_דיווחים נוספים_4.4._פירוט אגח תשואה מעל 10% _1_15" xfId="12752"/>
    <cellStyle name="8_דיווחים נוספים_דיווחים נוספים_4.4._פירוט אגח תשואה מעל 10% _15" xfId="12751"/>
    <cellStyle name="8_דיווחים נוספים_דיווחים נוספים_4.4._פירוט אגח תשואה מעל 10% _פירוט אגח תשואה מעל 10% " xfId="7309"/>
    <cellStyle name="8_דיווחים נוספים_דיווחים נוספים_4.4._פירוט אגח תשואה מעל 10% _פירוט אגח תשואה מעל 10% _15" xfId="12753"/>
    <cellStyle name="8_דיווחים נוספים_דיווחים נוספים_דיווחים נוספים" xfId="7310"/>
    <cellStyle name="8_דיווחים נוספים_דיווחים נוספים_דיווחים נוספים_15" xfId="12754"/>
    <cellStyle name="8_דיווחים נוספים_דיווחים נוספים_דיווחים נוספים_פירוט אגח תשואה מעל 10% " xfId="7311"/>
    <cellStyle name="8_דיווחים נוספים_דיווחים נוספים_דיווחים נוספים_פירוט אגח תשואה מעל 10% _15" xfId="12755"/>
    <cellStyle name="8_דיווחים נוספים_דיווחים נוספים_פירוט אגח תשואה מעל 10% " xfId="7312"/>
    <cellStyle name="8_דיווחים נוספים_דיווחים נוספים_פירוט אגח תשואה מעל 10% _1" xfId="7313"/>
    <cellStyle name="8_דיווחים נוספים_דיווחים נוספים_פירוט אגח תשואה מעל 10% _1_15" xfId="12757"/>
    <cellStyle name="8_דיווחים נוספים_דיווחים נוספים_פירוט אגח תשואה מעל 10% _15" xfId="12756"/>
    <cellStyle name="8_דיווחים נוספים_דיווחים נוספים_פירוט אגח תשואה מעל 10% _פירוט אגח תשואה מעל 10% " xfId="7314"/>
    <cellStyle name="8_דיווחים נוספים_דיווחים נוספים_פירוט אגח תשואה מעל 10% _פירוט אגח תשואה מעל 10% _15" xfId="12758"/>
    <cellStyle name="8_דיווחים נוספים_פירוט אגח תשואה מעל 10% " xfId="7315"/>
    <cellStyle name="8_דיווחים נוספים_פירוט אגח תשואה מעל 10% _1" xfId="7316"/>
    <cellStyle name="8_דיווחים נוספים_פירוט אגח תשואה מעל 10% _1_15" xfId="12760"/>
    <cellStyle name="8_דיווחים נוספים_פירוט אגח תשואה מעל 10% _15" xfId="12759"/>
    <cellStyle name="8_דיווחים נוספים_פירוט אגח תשואה מעל 10% _פירוט אגח תשואה מעל 10% " xfId="7317"/>
    <cellStyle name="8_דיווחים נוספים_פירוט אגח תשואה מעל 10% _פירוט אגח תשואה מעל 10% _15" xfId="12761"/>
    <cellStyle name="8_הערות" xfId="7318"/>
    <cellStyle name="8_הערות 2" xfId="7319"/>
    <cellStyle name="8_הערות 2_15" xfId="12763"/>
    <cellStyle name="8_הערות 2_דיווחים נוספים" xfId="7320"/>
    <cellStyle name="8_הערות 2_דיווחים נוספים_1" xfId="7321"/>
    <cellStyle name="8_הערות 2_דיווחים נוספים_1_15" xfId="12765"/>
    <cellStyle name="8_הערות 2_דיווחים נוספים_1_פירוט אגח תשואה מעל 10% " xfId="7322"/>
    <cellStyle name="8_הערות 2_דיווחים נוספים_1_פירוט אגח תשואה מעל 10% _15" xfId="12766"/>
    <cellStyle name="8_הערות 2_דיווחים נוספים_15" xfId="12764"/>
    <cellStyle name="8_הערות 2_דיווחים נוספים_פירוט אגח תשואה מעל 10% " xfId="7323"/>
    <cellStyle name="8_הערות 2_דיווחים נוספים_פירוט אגח תשואה מעל 10% _15" xfId="12767"/>
    <cellStyle name="8_הערות 2_פירוט אגח תשואה מעל 10% " xfId="7324"/>
    <cellStyle name="8_הערות 2_פירוט אגח תשואה מעל 10% _1" xfId="7325"/>
    <cellStyle name="8_הערות 2_פירוט אגח תשואה מעל 10% _1_15" xfId="12769"/>
    <cellStyle name="8_הערות 2_פירוט אגח תשואה מעל 10% _15" xfId="12768"/>
    <cellStyle name="8_הערות 2_פירוט אגח תשואה מעל 10% _פירוט אגח תשואה מעל 10% " xfId="7326"/>
    <cellStyle name="8_הערות 2_פירוט אגח תשואה מעל 10% _פירוט אגח תשואה מעל 10% _15" xfId="12770"/>
    <cellStyle name="8_הערות_15" xfId="12762"/>
    <cellStyle name="8_הערות_4.4." xfId="7327"/>
    <cellStyle name="8_הערות_4.4. 2" xfId="7328"/>
    <cellStyle name="8_הערות_4.4. 2_15" xfId="12772"/>
    <cellStyle name="8_הערות_4.4. 2_דיווחים נוספים" xfId="7329"/>
    <cellStyle name="8_הערות_4.4. 2_דיווחים נוספים_1" xfId="7330"/>
    <cellStyle name="8_הערות_4.4. 2_דיווחים נוספים_1_15" xfId="12774"/>
    <cellStyle name="8_הערות_4.4. 2_דיווחים נוספים_1_פירוט אגח תשואה מעל 10% " xfId="7331"/>
    <cellStyle name="8_הערות_4.4. 2_דיווחים נוספים_1_פירוט אגח תשואה מעל 10% _15" xfId="12775"/>
    <cellStyle name="8_הערות_4.4. 2_דיווחים נוספים_15" xfId="12773"/>
    <cellStyle name="8_הערות_4.4. 2_דיווחים נוספים_פירוט אגח תשואה מעל 10% " xfId="7332"/>
    <cellStyle name="8_הערות_4.4. 2_דיווחים נוספים_פירוט אגח תשואה מעל 10% _15" xfId="12776"/>
    <cellStyle name="8_הערות_4.4. 2_פירוט אגח תשואה מעל 10% " xfId="7333"/>
    <cellStyle name="8_הערות_4.4. 2_פירוט אגח תשואה מעל 10% _1" xfId="7334"/>
    <cellStyle name="8_הערות_4.4. 2_פירוט אגח תשואה מעל 10% _1_15" xfId="12778"/>
    <cellStyle name="8_הערות_4.4. 2_פירוט אגח תשואה מעל 10% _15" xfId="12777"/>
    <cellStyle name="8_הערות_4.4. 2_פירוט אגח תשואה מעל 10% _פירוט אגח תשואה מעל 10% " xfId="7335"/>
    <cellStyle name="8_הערות_4.4. 2_פירוט אגח תשואה מעל 10% _פירוט אגח תשואה מעל 10% _15" xfId="12779"/>
    <cellStyle name="8_הערות_4.4._15" xfId="12771"/>
    <cellStyle name="8_הערות_4.4._דיווחים נוספים" xfId="7336"/>
    <cellStyle name="8_הערות_4.4._דיווחים נוספים_15" xfId="12780"/>
    <cellStyle name="8_הערות_4.4._דיווחים נוספים_פירוט אגח תשואה מעל 10% " xfId="7337"/>
    <cellStyle name="8_הערות_4.4._דיווחים נוספים_פירוט אגח תשואה מעל 10% _15" xfId="12781"/>
    <cellStyle name="8_הערות_4.4._פירוט אגח תשואה מעל 10% " xfId="7338"/>
    <cellStyle name="8_הערות_4.4._פירוט אגח תשואה מעל 10% _1" xfId="7339"/>
    <cellStyle name="8_הערות_4.4._פירוט אגח תשואה מעל 10% _1_15" xfId="12783"/>
    <cellStyle name="8_הערות_4.4._פירוט אגח תשואה מעל 10% _15" xfId="12782"/>
    <cellStyle name="8_הערות_4.4._פירוט אגח תשואה מעל 10% _פירוט אגח תשואה מעל 10% " xfId="7340"/>
    <cellStyle name="8_הערות_4.4._פירוט אגח תשואה מעל 10% _פירוט אגח תשואה מעל 10% _15" xfId="12784"/>
    <cellStyle name="8_הערות_דיווחים נוספים" xfId="7341"/>
    <cellStyle name="8_הערות_דיווחים נוספים_1" xfId="7342"/>
    <cellStyle name="8_הערות_דיווחים נוספים_1_15" xfId="12786"/>
    <cellStyle name="8_הערות_דיווחים נוספים_1_פירוט אגח תשואה מעל 10% " xfId="7343"/>
    <cellStyle name="8_הערות_דיווחים נוספים_1_פירוט אגח תשואה מעל 10% _15" xfId="12787"/>
    <cellStyle name="8_הערות_דיווחים נוספים_15" xfId="12785"/>
    <cellStyle name="8_הערות_דיווחים נוספים_פירוט אגח תשואה מעל 10% " xfId="7344"/>
    <cellStyle name="8_הערות_דיווחים נוספים_פירוט אגח תשואה מעל 10% _15" xfId="12788"/>
    <cellStyle name="8_הערות_פירוט אגח תשואה מעל 10% " xfId="7345"/>
    <cellStyle name="8_הערות_פירוט אגח תשואה מעל 10% _1" xfId="7346"/>
    <cellStyle name="8_הערות_פירוט אגח תשואה מעל 10% _1_15" xfId="12790"/>
    <cellStyle name="8_הערות_פירוט אגח תשואה מעל 10% _15" xfId="12789"/>
    <cellStyle name="8_הערות_פירוט אגח תשואה מעל 10% _פירוט אגח תשואה מעל 10% " xfId="7347"/>
    <cellStyle name="8_הערות_פירוט אגח תשואה מעל 10% _פירוט אגח תשואה מעל 10% _15" xfId="12791"/>
    <cellStyle name="8_יתרת מסגרות אשראי לניצול " xfId="7348"/>
    <cellStyle name="8_יתרת מסגרות אשראי לניצול  2" xfId="7349"/>
    <cellStyle name="8_יתרת מסגרות אשראי לניצול  2_15" xfId="12793"/>
    <cellStyle name="8_יתרת מסגרות אשראי לניצול  2_דיווחים נוספים" xfId="7350"/>
    <cellStyle name="8_יתרת מסגרות אשראי לניצול  2_דיווחים נוספים_1" xfId="7351"/>
    <cellStyle name="8_יתרת מסגרות אשראי לניצול  2_דיווחים נוספים_1_15" xfId="12795"/>
    <cellStyle name="8_יתרת מסגרות אשראי לניצול  2_דיווחים נוספים_1_פירוט אגח תשואה מעל 10% " xfId="7352"/>
    <cellStyle name="8_יתרת מסגרות אשראי לניצול  2_דיווחים נוספים_1_פירוט אגח תשואה מעל 10% _15" xfId="12796"/>
    <cellStyle name="8_יתרת מסגרות אשראי לניצול  2_דיווחים נוספים_15" xfId="12794"/>
    <cellStyle name="8_יתרת מסגרות אשראי לניצול  2_דיווחים נוספים_פירוט אגח תשואה מעל 10% " xfId="7353"/>
    <cellStyle name="8_יתרת מסגרות אשראי לניצול  2_דיווחים נוספים_פירוט אגח תשואה מעל 10% _15" xfId="12797"/>
    <cellStyle name="8_יתרת מסגרות אשראי לניצול  2_פירוט אגח תשואה מעל 10% " xfId="7354"/>
    <cellStyle name="8_יתרת מסגרות אשראי לניצול  2_פירוט אגח תשואה מעל 10% _1" xfId="7355"/>
    <cellStyle name="8_יתרת מסגרות אשראי לניצול  2_פירוט אגח תשואה מעל 10% _1_15" xfId="12799"/>
    <cellStyle name="8_יתרת מסגרות אשראי לניצול  2_פירוט אגח תשואה מעל 10% _15" xfId="12798"/>
    <cellStyle name="8_יתרת מסגרות אשראי לניצול  2_פירוט אגח תשואה מעל 10% _פירוט אגח תשואה מעל 10% " xfId="7356"/>
    <cellStyle name="8_יתרת מסגרות אשראי לניצול  2_פירוט אגח תשואה מעל 10% _פירוט אגח תשואה מעל 10% _15" xfId="12800"/>
    <cellStyle name="8_יתרת מסגרות אשראי לניצול _15" xfId="12792"/>
    <cellStyle name="8_יתרת מסגרות אשראי לניצול _4.4." xfId="7357"/>
    <cellStyle name="8_יתרת מסגרות אשראי לניצול _4.4. 2" xfId="7358"/>
    <cellStyle name="8_יתרת מסגרות אשראי לניצול _4.4. 2_15" xfId="12802"/>
    <cellStyle name="8_יתרת מסגרות אשראי לניצול _4.4. 2_דיווחים נוספים" xfId="7359"/>
    <cellStyle name="8_יתרת מסגרות אשראי לניצול _4.4. 2_דיווחים נוספים_1" xfId="7360"/>
    <cellStyle name="8_יתרת מסגרות אשראי לניצול _4.4. 2_דיווחים נוספים_1_15" xfId="12804"/>
    <cellStyle name="8_יתרת מסגרות אשראי לניצול _4.4. 2_דיווחים נוספים_1_פירוט אגח תשואה מעל 10% " xfId="7361"/>
    <cellStyle name="8_יתרת מסגרות אשראי לניצול _4.4. 2_דיווחים נוספים_1_פירוט אגח תשואה מעל 10% _15" xfId="12805"/>
    <cellStyle name="8_יתרת מסגרות אשראי לניצול _4.4. 2_דיווחים נוספים_15" xfId="12803"/>
    <cellStyle name="8_יתרת מסגרות אשראי לניצול _4.4. 2_דיווחים נוספים_פירוט אגח תשואה מעל 10% " xfId="7362"/>
    <cellStyle name="8_יתרת מסגרות אשראי לניצול _4.4. 2_דיווחים נוספים_פירוט אגח תשואה מעל 10% _15" xfId="12806"/>
    <cellStyle name="8_יתרת מסגרות אשראי לניצול _4.4. 2_פירוט אגח תשואה מעל 10% " xfId="7363"/>
    <cellStyle name="8_יתרת מסגרות אשראי לניצול _4.4. 2_פירוט אגח תשואה מעל 10% _1" xfId="7364"/>
    <cellStyle name="8_יתרת מסגרות אשראי לניצול _4.4. 2_פירוט אגח תשואה מעל 10% _1_15" xfId="12808"/>
    <cellStyle name="8_יתרת מסגרות אשראי לניצול _4.4. 2_פירוט אגח תשואה מעל 10% _15" xfId="12807"/>
    <cellStyle name="8_יתרת מסגרות אשראי לניצול _4.4. 2_פירוט אגח תשואה מעל 10% _פירוט אגח תשואה מעל 10% " xfId="7365"/>
    <cellStyle name="8_יתרת מסגרות אשראי לניצול _4.4. 2_פירוט אגח תשואה מעל 10% _פירוט אגח תשואה מעל 10% _15" xfId="12809"/>
    <cellStyle name="8_יתרת מסגרות אשראי לניצול _4.4._15" xfId="12801"/>
    <cellStyle name="8_יתרת מסגרות אשראי לניצול _4.4._דיווחים נוספים" xfId="7366"/>
    <cellStyle name="8_יתרת מסגרות אשראי לניצול _4.4._דיווחים נוספים_15" xfId="12810"/>
    <cellStyle name="8_יתרת מסגרות אשראי לניצול _4.4._דיווחים נוספים_פירוט אגח תשואה מעל 10% " xfId="7367"/>
    <cellStyle name="8_יתרת מסגרות אשראי לניצול _4.4._דיווחים נוספים_פירוט אגח תשואה מעל 10% _15" xfId="12811"/>
    <cellStyle name="8_יתרת מסגרות אשראי לניצול _4.4._פירוט אגח תשואה מעל 10% " xfId="7368"/>
    <cellStyle name="8_יתרת מסגרות אשראי לניצול _4.4._פירוט אגח תשואה מעל 10% _1" xfId="7369"/>
    <cellStyle name="8_יתרת מסגרות אשראי לניצול _4.4._פירוט אגח תשואה מעל 10% _1_15" xfId="12813"/>
    <cellStyle name="8_יתרת מסגרות אשראי לניצול _4.4._פירוט אגח תשואה מעל 10% _15" xfId="12812"/>
    <cellStyle name="8_יתרת מסגרות אשראי לניצול _4.4._פירוט אגח תשואה מעל 10% _פירוט אגח תשואה מעל 10% " xfId="7370"/>
    <cellStyle name="8_יתרת מסגרות אשראי לניצול _4.4._פירוט אגח תשואה מעל 10% _פירוט אגח תשואה מעל 10% _15" xfId="12814"/>
    <cellStyle name="8_יתרת מסגרות אשראי לניצול _דיווחים נוספים" xfId="7371"/>
    <cellStyle name="8_יתרת מסגרות אשראי לניצול _דיווחים נוספים_1" xfId="7372"/>
    <cellStyle name="8_יתרת מסגרות אשראי לניצול _דיווחים נוספים_1_15" xfId="12816"/>
    <cellStyle name="8_יתרת מסגרות אשראי לניצול _דיווחים נוספים_1_פירוט אגח תשואה מעל 10% " xfId="7373"/>
    <cellStyle name="8_יתרת מסגרות אשראי לניצול _דיווחים נוספים_1_פירוט אגח תשואה מעל 10% _15" xfId="12817"/>
    <cellStyle name="8_יתרת מסגרות אשראי לניצול _דיווחים נוספים_15" xfId="12815"/>
    <cellStyle name="8_יתרת מסגרות אשראי לניצול _דיווחים נוספים_פירוט אגח תשואה מעל 10% " xfId="7374"/>
    <cellStyle name="8_יתרת מסגרות אשראי לניצול _דיווחים נוספים_פירוט אגח תשואה מעל 10% _15" xfId="12818"/>
    <cellStyle name="8_יתרת מסגרות אשראי לניצול _פירוט אגח תשואה מעל 10% " xfId="7375"/>
    <cellStyle name="8_יתרת מסגרות אשראי לניצול _פירוט אגח תשואה מעל 10% _1" xfId="7376"/>
    <cellStyle name="8_יתרת מסגרות אשראי לניצול _פירוט אגח תשואה מעל 10% _1_15" xfId="12820"/>
    <cellStyle name="8_יתרת מסגרות אשראי לניצול _פירוט אגח תשואה מעל 10% _15" xfId="12819"/>
    <cellStyle name="8_יתרת מסגרות אשראי לניצול _פירוט אגח תשואה מעל 10% _פירוט אגח תשואה מעל 10% " xfId="7377"/>
    <cellStyle name="8_יתרת מסגרות אשראי לניצול _פירוט אגח תשואה מעל 10% _פירוט אגח תשואה מעל 10% _15" xfId="12821"/>
    <cellStyle name="8_משקל בתא100" xfId="7378"/>
    <cellStyle name="8_משקל בתא100 2" xfId="7379"/>
    <cellStyle name="8_משקל בתא100 2 2" xfId="7380"/>
    <cellStyle name="8_משקל בתא100 2 2_15" xfId="12824"/>
    <cellStyle name="8_משקל בתא100 2 2_דיווחים נוספים" xfId="7381"/>
    <cellStyle name="8_משקל בתא100 2 2_דיווחים נוספים_1" xfId="7382"/>
    <cellStyle name="8_משקל בתא100 2 2_דיווחים נוספים_1_15" xfId="12826"/>
    <cellStyle name="8_משקל בתא100 2 2_דיווחים נוספים_1_פירוט אגח תשואה מעל 10% " xfId="7383"/>
    <cellStyle name="8_משקל בתא100 2 2_דיווחים נוספים_1_פירוט אגח תשואה מעל 10% _15" xfId="12827"/>
    <cellStyle name="8_משקל בתא100 2 2_דיווחים נוספים_15" xfId="12825"/>
    <cellStyle name="8_משקל בתא100 2 2_דיווחים נוספים_פירוט אגח תשואה מעל 10% " xfId="7384"/>
    <cellStyle name="8_משקל בתא100 2 2_דיווחים נוספים_פירוט אגח תשואה מעל 10% _15" xfId="12828"/>
    <cellStyle name="8_משקל בתא100 2 2_פירוט אגח תשואה מעל 10% " xfId="7385"/>
    <cellStyle name="8_משקל בתא100 2 2_פירוט אגח תשואה מעל 10% _1" xfId="7386"/>
    <cellStyle name="8_משקל בתא100 2 2_פירוט אגח תשואה מעל 10% _1_15" xfId="12830"/>
    <cellStyle name="8_משקל בתא100 2 2_פירוט אגח תשואה מעל 10% _15" xfId="12829"/>
    <cellStyle name="8_משקל בתא100 2 2_פירוט אגח תשואה מעל 10% _פירוט אגח תשואה מעל 10% " xfId="7387"/>
    <cellStyle name="8_משקל בתא100 2 2_פירוט אגח תשואה מעל 10% _פירוט אגח תשואה מעל 10% _15" xfId="12831"/>
    <cellStyle name="8_משקל בתא100 2_15" xfId="12823"/>
    <cellStyle name="8_משקל בתא100 2_4.4." xfId="7388"/>
    <cellStyle name="8_משקל בתא100 2_4.4. 2" xfId="7389"/>
    <cellStyle name="8_משקל בתא100 2_4.4. 2_15" xfId="12833"/>
    <cellStyle name="8_משקל בתא100 2_4.4. 2_דיווחים נוספים" xfId="7390"/>
    <cellStyle name="8_משקל בתא100 2_4.4. 2_דיווחים נוספים_1" xfId="7391"/>
    <cellStyle name="8_משקל בתא100 2_4.4. 2_דיווחים נוספים_1_15" xfId="12835"/>
    <cellStyle name="8_משקל בתא100 2_4.4. 2_דיווחים נוספים_1_פירוט אגח תשואה מעל 10% " xfId="7392"/>
    <cellStyle name="8_משקל בתא100 2_4.4. 2_דיווחים נוספים_1_פירוט אגח תשואה מעל 10% _15" xfId="12836"/>
    <cellStyle name="8_משקל בתא100 2_4.4. 2_דיווחים נוספים_15" xfId="12834"/>
    <cellStyle name="8_משקל בתא100 2_4.4. 2_דיווחים נוספים_פירוט אגח תשואה מעל 10% " xfId="7393"/>
    <cellStyle name="8_משקל בתא100 2_4.4. 2_דיווחים נוספים_פירוט אגח תשואה מעל 10% _15" xfId="12837"/>
    <cellStyle name="8_משקל בתא100 2_4.4. 2_פירוט אגח תשואה מעל 10% " xfId="7394"/>
    <cellStyle name="8_משקל בתא100 2_4.4. 2_פירוט אגח תשואה מעל 10% _1" xfId="7395"/>
    <cellStyle name="8_משקל בתא100 2_4.4. 2_פירוט אגח תשואה מעל 10% _1_15" xfId="12839"/>
    <cellStyle name="8_משקל בתא100 2_4.4. 2_פירוט אגח תשואה מעל 10% _15" xfId="12838"/>
    <cellStyle name="8_משקל בתא100 2_4.4. 2_פירוט אגח תשואה מעל 10% _פירוט אגח תשואה מעל 10% " xfId="7396"/>
    <cellStyle name="8_משקל בתא100 2_4.4. 2_פירוט אגח תשואה מעל 10% _פירוט אגח תשואה מעל 10% _15" xfId="12840"/>
    <cellStyle name="8_משקל בתא100 2_4.4._15" xfId="12832"/>
    <cellStyle name="8_משקל בתא100 2_4.4._דיווחים נוספים" xfId="7397"/>
    <cellStyle name="8_משקל בתא100 2_4.4._דיווחים נוספים_15" xfId="12841"/>
    <cellStyle name="8_משקל בתא100 2_4.4._דיווחים נוספים_פירוט אגח תשואה מעל 10% " xfId="7398"/>
    <cellStyle name="8_משקל בתא100 2_4.4._דיווחים נוספים_פירוט אגח תשואה מעל 10% _15" xfId="12842"/>
    <cellStyle name="8_משקל בתא100 2_4.4._פירוט אגח תשואה מעל 10% " xfId="7399"/>
    <cellStyle name="8_משקל בתא100 2_4.4._פירוט אגח תשואה מעל 10% _1" xfId="7400"/>
    <cellStyle name="8_משקל בתא100 2_4.4._פירוט אגח תשואה מעל 10% _1_15" xfId="12844"/>
    <cellStyle name="8_משקל בתא100 2_4.4._פירוט אגח תשואה מעל 10% _15" xfId="12843"/>
    <cellStyle name="8_משקל בתא100 2_4.4._פירוט אגח תשואה מעל 10% _פירוט אגח תשואה מעל 10% " xfId="7401"/>
    <cellStyle name="8_משקל בתא100 2_4.4._פירוט אגח תשואה מעל 10% _פירוט אגח תשואה מעל 10% _15" xfId="12845"/>
    <cellStyle name="8_משקל בתא100 2_דיווחים נוספים" xfId="7402"/>
    <cellStyle name="8_משקל בתא100 2_דיווחים נוספים 2" xfId="7403"/>
    <cellStyle name="8_משקל בתא100 2_דיווחים נוספים 2_15" xfId="12847"/>
    <cellStyle name="8_משקל בתא100 2_דיווחים נוספים 2_דיווחים נוספים" xfId="7404"/>
    <cellStyle name="8_משקל בתא100 2_דיווחים נוספים 2_דיווחים נוספים_1" xfId="7405"/>
    <cellStyle name="8_משקל בתא100 2_דיווחים נוספים 2_דיווחים נוספים_1_15" xfId="12849"/>
    <cellStyle name="8_משקל בתא100 2_דיווחים נוספים 2_דיווחים נוספים_1_פירוט אגח תשואה מעל 10% " xfId="7406"/>
    <cellStyle name="8_משקל בתא100 2_דיווחים נוספים 2_דיווחים נוספים_1_פירוט אגח תשואה מעל 10% _15" xfId="12850"/>
    <cellStyle name="8_משקל בתא100 2_דיווחים נוספים 2_דיווחים נוספים_15" xfId="12848"/>
    <cellStyle name="8_משקל בתא100 2_דיווחים נוספים 2_דיווחים נוספים_פירוט אגח תשואה מעל 10% " xfId="7407"/>
    <cellStyle name="8_משקל בתא100 2_דיווחים נוספים 2_דיווחים נוספים_פירוט אגח תשואה מעל 10% _15" xfId="12851"/>
    <cellStyle name="8_משקל בתא100 2_דיווחים נוספים 2_פירוט אגח תשואה מעל 10% " xfId="7408"/>
    <cellStyle name="8_משקל בתא100 2_דיווחים נוספים 2_פירוט אגח תשואה מעל 10% _1" xfId="7409"/>
    <cellStyle name="8_משקל בתא100 2_דיווחים נוספים 2_פירוט אגח תשואה מעל 10% _1_15" xfId="12853"/>
    <cellStyle name="8_משקל בתא100 2_דיווחים נוספים 2_פירוט אגח תשואה מעל 10% _15" xfId="12852"/>
    <cellStyle name="8_משקל בתא100 2_דיווחים נוספים 2_פירוט אגח תשואה מעל 10% _פירוט אגח תשואה מעל 10% " xfId="7410"/>
    <cellStyle name="8_משקל בתא100 2_דיווחים נוספים 2_פירוט אגח תשואה מעל 10% _פירוט אגח תשואה מעל 10% _15" xfId="12854"/>
    <cellStyle name="8_משקל בתא100 2_דיווחים נוספים_1" xfId="7411"/>
    <cellStyle name="8_משקל בתא100 2_דיווחים נוספים_1 2" xfId="7412"/>
    <cellStyle name="8_משקל בתא100 2_דיווחים נוספים_1 2_15" xfId="12856"/>
    <cellStyle name="8_משקל בתא100 2_דיווחים נוספים_1 2_דיווחים נוספים" xfId="7413"/>
    <cellStyle name="8_משקל בתא100 2_דיווחים נוספים_1 2_דיווחים נוספים_1" xfId="7414"/>
    <cellStyle name="8_משקל בתא100 2_דיווחים נוספים_1 2_דיווחים נוספים_1_15" xfId="12858"/>
    <cellStyle name="8_משקל בתא100 2_דיווחים נוספים_1 2_דיווחים נוספים_1_פירוט אגח תשואה מעל 10% " xfId="7415"/>
    <cellStyle name="8_משקל בתא100 2_דיווחים נוספים_1 2_דיווחים נוספים_1_פירוט אגח תשואה מעל 10% _15" xfId="12859"/>
    <cellStyle name="8_משקל בתא100 2_דיווחים נוספים_1 2_דיווחים נוספים_15" xfId="12857"/>
    <cellStyle name="8_משקל בתא100 2_דיווחים נוספים_1 2_דיווחים נוספים_פירוט אגח תשואה מעל 10% " xfId="7416"/>
    <cellStyle name="8_משקל בתא100 2_דיווחים נוספים_1 2_דיווחים נוספים_פירוט אגח תשואה מעל 10% _15" xfId="12860"/>
    <cellStyle name="8_משקל בתא100 2_דיווחים נוספים_1 2_פירוט אגח תשואה מעל 10% " xfId="7417"/>
    <cellStyle name="8_משקל בתא100 2_דיווחים נוספים_1 2_פירוט אגח תשואה מעל 10% _1" xfId="7418"/>
    <cellStyle name="8_משקל בתא100 2_דיווחים נוספים_1 2_פירוט אגח תשואה מעל 10% _1_15" xfId="12862"/>
    <cellStyle name="8_משקל בתא100 2_דיווחים נוספים_1 2_פירוט אגח תשואה מעל 10% _15" xfId="12861"/>
    <cellStyle name="8_משקל בתא100 2_דיווחים נוספים_1 2_פירוט אגח תשואה מעל 10% _פירוט אגח תשואה מעל 10% " xfId="7419"/>
    <cellStyle name="8_משקל בתא100 2_דיווחים נוספים_1 2_פירוט אגח תשואה מעל 10% _פירוט אגח תשואה מעל 10% _15" xfId="12863"/>
    <cellStyle name="8_משקל בתא100 2_דיווחים נוספים_1_15" xfId="12855"/>
    <cellStyle name="8_משקל בתא100 2_דיווחים נוספים_1_4.4." xfId="7420"/>
    <cellStyle name="8_משקל בתא100 2_דיווחים נוספים_1_4.4. 2" xfId="7421"/>
    <cellStyle name="8_משקל בתא100 2_דיווחים נוספים_1_4.4. 2_15" xfId="12865"/>
    <cellStyle name="8_משקל בתא100 2_דיווחים נוספים_1_4.4. 2_דיווחים נוספים" xfId="7422"/>
    <cellStyle name="8_משקל בתא100 2_דיווחים נוספים_1_4.4. 2_דיווחים נוספים_1" xfId="7423"/>
    <cellStyle name="8_משקל בתא100 2_דיווחים נוספים_1_4.4. 2_דיווחים נוספים_1_15" xfId="12867"/>
    <cellStyle name="8_משקל בתא100 2_דיווחים נוספים_1_4.4. 2_דיווחים נוספים_1_פירוט אגח תשואה מעל 10% " xfId="7424"/>
    <cellStyle name="8_משקל בתא100 2_דיווחים נוספים_1_4.4. 2_דיווחים נוספים_1_פירוט אגח תשואה מעל 10% _15" xfId="12868"/>
    <cellStyle name="8_משקל בתא100 2_דיווחים נוספים_1_4.4. 2_דיווחים נוספים_15" xfId="12866"/>
    <cellStyle name="8_משקל בתא100 2_דיווחים נוספים_1_4.4. 2_דיווחים נוספים_פירוט אגח תשואה מעל 10% " xfId="7425"/>
    <cellStyle name="8_משקל בתא100 2_דיווחים נוספים_1_4.4. 2_דיווחים נוספים_פירוט אגח תשואה מעל 10% _15" xfId="12869"/>
    <cellStyle name="8_משקל בתא100 2_דיווחים נוספים_1_4.4. 2_פירוט אגח תשואה מעל 10% " xfId="7426"/>
    <cellStyle name="8_משקל בתא100 2_דיווחים נוספים_1_4.4. 2_פירוט אגח תשואה מעל 10% _1" xfId="7427"/>
    <cellStyle name="8_משקל בתא100 2_דיווחים נוספים_1_4.4. 2_פירוט אגח תשואה מעל 10% _1_15" xfId="12871"/>
    <cellStyle name="8_משקל בתא100 2_דיווחים נוספים_1_4.4. 2_פירוט אגח תשואה מעל 10% _15" xfId="12870"/>
    <cellStyle name="8_משקל בתא100 2_דיווחים נוספים_1_4.4. 2_פירוט אגח תשואה מעל 10% _פירוט אגח תשואה מעל 10% " xfId="7428"/>
    <cellStyle name="8_משקל בתא100 2_דיווחים נוספים_1_4.4. 2_פירוט אגח תשואה מעל 10% _פירוט אגח תשואה מעל 10% _15" xfId="12872"/>
    <cellStyle name="8_משקל בתא100 2_דיווחים נוספים_1_4.4._15" xfId="12864"/>
    <cellStyle name="8_משקל בתא100 2_דיווחים נוספים_1_4.4._דיווחים נוספים" xfId="7429"/>
    <cellStyle name="8_משקל בתא100 2_דיווחים נוספים_1_4.4._דיווחים נוספים_15" xfId="12873"/>
    <cellStyle name="8_משקל בתא100 2_דיווחים נוספים_1_4.4._דיווחים נוספים_פירוט אגח תשואה מעל 10% " xfId="7430"/>
    <cellStyle name="8_משקל בתא100 2_דיווחים נוספים_1_4.4._דיווחים נוספים_פירוט אגח תשואה מעל 10% _15" xfId="12874"/>
    <cellStyle name="8_משקל בתא100 2_דיווחים נוספים_1_4.4._פירוט אגח תשואה מעל 10% " xfId="7431"/>
    <cellStyle name="8_משקל בתא100 2_דיווחים נוספים_1_4.4._פירוט אגח תשואה מעל 10% _1" xfId="7432"/>
    <cellStyle name="8_משקל בתא100 2_דיווחים נוספים_1_4.4._פירוט אגח תשואה מעל 10% _1_15" xfId="12876"/>
    <cellStyle name="8_משקל בתא100 2_דיווחים נוספים_1_4.4._פירוט אגח תשואה מעל 10% _15" xfId="12875"/>
    <cellStyle name="8_משקל בתא100 2_דיווחים נוספים_1_4.4._פירוט אגח תשואה מעל 10% _פירוט אגח תשואה מעל 10% " xfId="7433"/>
    <cellStyle name="8_משקל בתא100 2_דיווחים נוספים_1_4.4._פירוט אגח תשואה מעל 10% _פירוט אגח תשואה מעל 10% _15" xfId="12877"/>
    <cellStyle name="8_משקל בתא100 2_דיווחים נוספים_1_דיווחים נוספים" xfId="7434"/>
    <cellStyle name="8_משקל בתא100 2_דיווחים נוספים_1_דיווחים נוספים_15" xfId="12878"/>
    <cellStyle name="8_משקל בתא100 2_דיווחים נוספים_1_דיווחים נוספים_פירוט אגח תשואה מעל 10% " xfId="7435"/>
    <cellStyle name="8_משקל בתא100 2_דיווחים נוספים_1_דיווחים נוספים_פירוט אגח תשואה מעל 10% _15" xfId="12879"/>
    <cellStyle name="8_משקל בתא100 2_דיווחים נוספים_1_פירוט אגח תשואה מעל 10% " xfId="7436"/>
    <cellStyle name="8_משקל בתא100 2_דיווחים נוספים_1_פירוט אגח תשואה מעל 10% _1" xfId="7437"/>
    <cellStyle name="8_משקל בתא100 2_דיווחים נוספים_1_פירוט אגח תשואה מעל 10% _1_15" xfId="12881"/>
    <cellStyle name="8_משקל בתא100 2_דיווחים נוספים_1_פירוט אגח תשואה מעל 10% _15" xfId="12880"/>
    <cellStyle name="8_משקל בתא100 2_דיווחים נוספים_1_פירוט אגח תשואה מעל 10% _פירוט אגח תשואה מעל 10% " xfId="7438"/>
    <cellStyle name="8_משקל בתא100 2_דיווחים נוספים_1_פירוט אגח תשואה מעל 10% _פירוט אגח תשואה מעל 10% _15" xfId="12882"/>
    <cellStyle name="8_משקל בתא100 2_דיווחים נוספים_15" xfId="12846"/>
    <cellStyle name="8_משקל בתא100 2_דיווחים נוספים_2" xfId="7439"/>
    <cellStyle name="8_משקל בתא100 2_דיווחים נוספים_2_15" xfId="12883"/>
    <cellStyle name="8_משקל בתא100 2_דיווחים נוספים_2_פירוט אגח תשואה מעל 10% " xfId="7440"/>
    <cellStyle name="8_משקל בתא100 2_דיווחים נוספים_2_פירוט אגח תשואה מעל 10% _15" xfId="12884"/>
    <cellStyle name="8_משקל בתא100 2_דיווחים נוספים_4.4." xfId="7441"/>
    <cellStyle name="8_משקל בתא100 2_דיווחים נוספים_4.4. 2" xfId="7442"/>
    <cellStyle name="8_משקל בתא100 2_דיווחים נוספים_4.4. 2_15" xfId="12886"/>
    <cellStyle name="8_משקל בתא100 2_דיווחים נוספים_4.4. 2_דיווחים נוספים" xfId="7443"/>
    <cellStyle name="8_משקל בתא100 2_דיווחים נוספים_4.4. 2_דיווחים נוספים_1" xfId="7444"/>
    <cellStyle name="8_משקל בתא100 2_דיווחים נוספים_4.4. 2_דיווחים נוספים_1_15" xfId="12888"/>
    <cellStyle name="8_משקל בתא100 2_דיווחים נוספים_4.4. 2_דיווחים נוספים_1_פירוט אגח תשואה מעל 10% " xfId="7445"/>
    <cellStyle name="8_משקל בתא100 2_דיווחים נוספים_4.4. 2_דיווחים נוספים_1_פירוט אגח תשואה מעל 10% _15" xfId="12889"/>
    <cellStyle name="8_משקל בתא100 2_דיווחים נוספים_4.4. 2_דיווחים נוספים_15" xfId="12887"/>
    <cellStyle name="8_משקל בתא100 2_דיווחים נוספים_4.4. 2_דיווחים נוספים_פירוט אגח תשואה מעל 10% " xfId="7446"/>
    <cellStyle name="8_משקל בתא100 2_דיווחים נוספים_4.4. 2_דיווחים נוספים_פירוט אגח תשואה מעל 10% _15" xfId="12890"/>
    <cellStyle name="8_משקל בתא100 2_דיווחים נוספים_4.4. 2_פירוט אגח תשואה מעל 10% " xfId="7447"/>
    <cellStyle name="8_משקל בתא100 2_דיווחים נוספים_4.4. 2_פירוט אגח תשואה מעל 10% _1" xfId="7448"/>
    <cellStyle name="8_משקל בתא100 2_דיווחים נוספים_4.4. 2_פירוט אגח תשואה מעל 10% _1_15" xfId="12892"/>
    <cellStyle name="8_משקל בתא100 2_דיווחים נוספים_4.4. 2_פירוט אגח תשואה מעל 10% _15" xfId="12891"/>
    <cellStyle name="8_משקל בתא100 2_דיווחים נוספים_4.4. 2_פירוט אגח תשואה מעל 10% _פירוט אגח תשואה מעל 10% " xfId="7449"/>
    <cellStyle name="8_משקל בתא100 2_דיווחים נוספים_4.4. 2_פירוט אגח תשואה מעל 10% _פירוט אגח תשואה מעל 10% _15" xfId="12893"/>
    <cellStyle name="8_משקל בתא100 2_דיווחים נוספים_4.4._15" xfId="12885"/>
    <cellStyle name="8_משקל בתא100 2_דיווחים נוספים_4.4._דיווחים נוספים" xfId="7450"/>
    <cellStyle name="8_משקל בתא100 2_דיווחים נוספים_4.4._דיווחים נוספים_15" xfId="12894"/>
    <cellStyle name="8_משקל בתא100 2_דיווחים נוספים_4.4._דיווחים נוספים_פירוט אגח תשואה מעל 10% " xfId="7451"/>
    <cellStyle name="8_משקל בתא100 2_דיווחים נוספים_4.4._דיווחים נוספים_פירוט אגח תשואה מעל 10% _15" xfId="12895"/>
    <cellStyle name="8_משקל בתא100 2_דיווחים נוספים_4.4._פירוט אגח תשואה מעל 10% " xfId="7452"/>
    <cellStyle name="8_משקל בתא100 2_דיווחים נוספים_4.4._פירוט אגח תשואה מעל 10% _1" xfId="7453"/>
    <cellStyle name="8_משקל בתא100 2_דיווחים נוספים_4.4._פירוט אגח תשואה מעל 10% _1_15" xfId="12897"/>
    <cellStyle name="8_משקל בתא100 2_דיווחים נוספים_4.4._פירוט אגח תשואה מעל 10% _15" xfId="12896"/>
    <cellStyle name="8_משקל בתא100 2_דיווחים נוספים_4.4._פירוט אגח תשואה מעל 10% _פירוט אגח תשואה מעל 10% " xfId="7454"/>
    <cellStyle name="8_משקל בתא100 2_דיווחים נוספים_4.4._פירוט אגח תשואה מעל 10% _פירוט אגח תשואה מעל 10% _15" xfId="12898"/>
    <cellStyle name="8_משקל בתא100 2_דיווחים נוספים_דיווחים נוספים" xfId="7455"/>
    <cellStyle name="8_משקל בתא100 2_דיווחים נוספים_דיווחים נוספים 2" xfId="7456"/>
    <cellStyle name="8_משקל בתא100 2_דיווחים נוספים_דיווחים נוספים 2_15" xfId="12900"/>
    <cellStyle name="8_משקל בתא100 2_דיווחים נוספים_דיווחים נוספים 2_דיווחים נוספים" xfId="7457"/>
    <cellStyle name="8_משקל בתא100 2_דיווחים נוספים_דיווחים נוספים 2_דיווחים נוספים_1" xfId="7458"/>
    <cellStyle name="8_משקל בתא100 2_דיווחים נוספים_דיווחים נוספים 2_דיווחים נוספים_1_15" xfId="12902"/>
    <cellStyle name="8_משקל בתא100 2_דיווחים נוספים_דיווחים נוספים 2_דיווחים נוספים_1_פירוט אגח תשואה מעל 10% " xfId="7459"/>
    <cellStyle name="8_משקל בתא100 2_דיווחים נוספים_דיווחים נוספים 2_דיווחים נוספים_1_פירוט אגח תשואה מעל 10% _15" xfId="12903"/>
    <cellStyle name="8_משקל בתא100 2_דיווחים נוספים_דיווחים נוספים 2_דיווחים נוספים_15" xfId="12901"/>
    <cellStyle name="8_משקל בתא100 2_דיווחים נוספים_דיווחים נוספים 2_דיווחים נוספים_פירוט אגח תשואה מעל 10% " xfId="7460"/>
    <cellStyle name="8_משקל בתא100 2_דיווחים נוספים_דיווחים נוספים 2_דיווחים נוספים_פירוט אגח תשואה מעל 10% _15" xfId="12904"/>
    <cellStyle name="8_משקל בתא100 2_דיווחים נוספים_דיווחים נוספים 2_פירוט אגח תשואה מעל 10% " xfId="7461"/>
    <cellStyle name="8_משקל בתא100 2_דיווחים נוספים_דיווחים נוספים 2_פירוט אגח תשואה מעל 10% _1" xfId="7462"/>
    <cellStyle name="8_משקל בתא100 2_דיווחים נוספים_דיווחים נוספים 2_פירוט אגח תשואה מעל 10% _1_15" xfId="12906"/>
    <cellStyle name="8_משקל בתא100 2_דיווחים נוספים_דיווחים נוספים 2_פירוט אגח תשואה מעל 10% _15" xfId="12905"/>
    <cellStyle name="8_משקל בתא100 2_דיווחים נוספים_דיווחים נוספים 2_פירוט אגח תשואה מעל 10% _פירוט אגח תשואה מעל 10% " xfId="7463"/>
    <cellStyle name="8_משקל בתא100 2_דיווחים נוספים_דיווחים נוספים 2_פירוט אגח תשואה מעל 10% _פירוט אגח תשואה מעל 10% _15" xfId="12907"/>
    <cellStyle name="8_משקל בתא100 2_דיווחים נוספים_דיווחים נוספים_1" xfId="7464"/>
    <cellStyle name="8_משקל בתא100 2_דיווחים נוספים_דיווחים נוספים_1_15" xfId="12908"/>
    <cellStyle name="8_משקל בתא100 2_דיווחים נוספים_דיווחים נוספים_1_פירוט אגח תשואה מעל 10% " xfId="7465"/>
    <cellStyle name="8_משקל בתא100 2_דיווחים נוספים_דיווחים נוספים_1_פירוט אגח תשואה מעל 10% _15" xfId="12909"/>
    <cellStyle name="8_משקל בתא100 2_דיווחים נוספים_דיווחים נוספים_15" xfId="12899"/>
    <cellStyle name="8_משקל בתא100 2_דיווחים נוספים_דיווחים נוספים_4.4." xfId="7466"/>
    <cellStyle name="8_משקל בתא100 2_דיווחים נוספים_דיווחים נוספים_4.4. 2" xfId="7467"/>
    <cellStyle name="8_משקל בתא100 2_דיווחים נוספים_דיווחים נוספים_4.4. 2_15" xfId="12911"/>
    <cellStyle name="8_משקל בתא100 2_דיווחים נוספים_דיווחים נוספים_4.4. 2_דיווחים נוספים" xfId="7468"/>
    <cellStyle name="8_משקל בתא100 2_דיווחים נוספים_דיווחים נוספים_4.4. 2_דיווחים נוספים_1" xfId="7469"/>
    <cellStyle name="8_משקל בתא100 2_דיווחים נוספים_דיווחים נוספים_4.4. 2_דיווחים נוספים_1_15" xfId="12913"/>
    <cellStyle name="8_משקל בתא100 2_דיווחים נוספים_דיווחים נוספים_4.4. 2_דיווחים נוספים_1_פירוט אגח תשואה מעל 10% " xfId="7470"/>
    <cellStyle name="8_משקל בתא100 2_דיווחים נוספים_דיווחים נוספים_4.4. 2_דיווחים נוספים_1_פירוט אגח תשואה מעל 10% _15" xfId="12914"/>
    <cellStyle name="8_משקל בתא100 2_דיווחים נוספים_דיווחים נוספים_4.4. 2_דיווחים נוספים_15" xfId="12912"/>
    <cellStyle name="8_משקל בתא100 2_דיווחים נוספים_דיווחים נוספים_4.4. 2_דיווחים נוספים_פירוט אגח תשואה מעל 10% " xfId="7471"/>
    <cellStyle name="8_משקל בתא100 2_דיווחים נוספים_דיווחים נוספים_4.4. 2_דיווחים נוספים_פירוט אגח תשואה מעל 10% _15" xfId="12915"/>
    <cellStyle name="8_משקל בתא100 2_דיווחים נוספים_דיווחים נוספים_4.4. 2_פירוט אגח תשואה מעל 10% " xfId="7472"/>
    <cellStyle name="8_משקל בתא100 2_דיווחים נוספים_דיווחים נוספים_4.4. 2_פירוט אגח תשואה מעל 10% _1" xfId="7473"/>
    <cellStyle name="8_משקל בתא100 2_דיווחים נוספים_דיווחים נוספים_4.4. 2_פירוט אגח תשואה מעל 10% _1_15" xfId="12917"/>
    <cellStyle name="8_משקל בתא100 2_דיווחים נוספים_דיווחים נוספים_4.4. 2_פירוט אגח תשואה מעל 10% _15" xfId="12916"/>
    <cellStyle name="8_משקל בתא100 2_דיווחים נוספים_דיווחים נוספים_4.4. 2_פירוט אגח תשואה מעל 10% _פירוט אגח תשואה מעל 10% " xfId="7474"/>
    <cellStyle name="8_משקל בתא100 2_דיווחים נוספים_דיווחים נוספים_4.4. 2_פירוט אגח תשואה מעל 10% _פירוט אגח תשואה מעל 10% _15" xfId="12918"/>
    <cellStyle name="8_משקל בתא100 2_דיווחים נוספים_דיווחים נוספים_4.4._15" xfId="12910"/>
    <cellStyle name="8_משקל בתא100 2_דיווחים נוספים_דיווחים נוספים_4.4._דיווחים נוספים" xfId="7475"/>
    <cellStyle name="8_משקל בתא100 2_דיווחים נוספים_דיווחים נוספים_4.4._דיווחים נוספים_15" xfId="12919"/>
    <cellStyle name="8_משקל בתא100 2_דיווחים נוספים_דיווחים נוספים_4.4._דיווחים נוספים_פירוט אגח תשואה מעל 10% " xfId="7476"/>
    <cellStyle name="8_משקל בתא100 2_דיווחים נוספים_דיווחים נוספים_4.4._דיווחים נוספים_פירוט אגח תשואה מעל 10% _15" xfId="12920"/>
    <cellStyle name="8_משקל בתא100 2_דיווחים נוספים_דיווחים נוספים_4.4._פירוט אגח תשואה מעל 10% " xfId="7477"/>
    <cellStyle name="8_משקל בתא100 2_דיווחים נוספים_דיווחים נוספים_4.4._פירוט אגח תשואה מעל 10% _1" xfId="7478"/>
    <cellStyle name="8_משקל בתא100 2_דיווחים נוספים_דיווחים נוספים_4.4._פירוט אגח תשואה מעל 10% _1_15" xfId="12922"/>
    <cellStyle name="8_משקל בתא100 2_דיווחים נוספים_דיווחים נוספים_4.4._פירוט אגח תשואה מעל 10% _15" xfId="12921"/>
    <cellStyle name="8_משקל בתא100 2_דיווחים נוספים_דיווחים נוספים_4.4._פירוט אגח תשואה מעל 10% _פירוט אגח תשואה מעל 10% " xfId="7479"/>
    <cellStyle name="8_משקל בתא100 2_דיווחים נוספים_דיווחים נוספים_4.4._פירוט אגח תשואה מעל 10% _פירוט אגח תשואה מעל 10% _15" xfId="12923"/>
    <cellStyle name="8_משקל בתא100 2_דיווחים נוספים_דיווחים נוספים_דיווחים נוספים" xfId="7480"/>
    <cellStyle name="8_משקל בתא100 2_דיווחים נוספים_דיווחים נוספים_דיווחים נוספים_15" xfId="12924"/>
    <cellStyle name="8_משקל בתא100 2_דיווחים נוספים_דיווחים נוספים_דיווחים נוספים_פירוט אגח תשואה מעל 10% " xfId="7481"/>
    <cellStyle name="8_משקל בתא100 2_דיווחים נוספים_דיווחים נוספים_דיווחים נוספים_פירוט אגח תשואה מעל 10% _15" xfId="12925"/>
    <cellStyle name="8_משקל בתא100 2_דיווחים נוספים_דיווחים נוספים_פירוט אגח תשואה מעל 10% " xfId="7482"/>
    <cellStyle name="8_משקל בתא100 2_דיווחים נוספים_דיווחים נוספים_פירוט אגח תשואה מעל 10% _1" xfId="7483"/>
    <cellStyle name="8_משקל בתא100 2_דיווחים נוספים_דיווחים נוספים_פירוט אגח תשואה מעל 10% _1_15" xfId="12927"/>
    <cellStyle name="8_משקל בתא100 2_דיווחים נוספים_דיווחים נוספים_פירוט אגח תשואה מעל 10% _15" xfId="12926"/>
    <cellStyle name="8_משקל בתא100 2_דיווחים נוספים_דיווחים נוספים_פירוט אגח תשואה מעל 10% _פירוט אגח תשואה מעל 10% " xfId="7484"/>
    <cellStyle name="8_משקל בתא100 2_דיווחים נוספים_דיווחים נוספים_פירוט אגח תשואה מעל 10% _פירוט אגח תשואה מעל 10% _15" xfId="12928"/>
    <cellStyle name="8_משקל בתא100 2_דיווחים נוספים_פירוט אגח תשואה מעל 10% " xfId="7485"/>
    <cellStyle name="8_משקל בתא100 2_דיווחים נוספים_פירוט אגח תשואה מעל 10% _1" xfId="7486"/>
    <cellStyle name="8_משקל בתא100 2_דיווחים נוספים_פירוט אגח תשואה מעל 10% _1_15" xfId="12930"/>
    <cellStyle name="8_משקל בתא100 2_דיווחים נוספים_פירוט אגח תשואה מעל 10% _15" xfId="12929"/>
    <cellStyle name="8_משקל בתא100 2_דיווחים נוספים_פירוט אגח תשואה מעל 10% _פירוט אגח תשואה מעל 10% " xfId="7487"/>
    <cellStyle name="8_משקל בתא100 2_דיווחים נוספים_פירוט אגח תשואה מעל 10% _פירוט אגח תשואה מעל 10% _15" xfId="12931"/>
    <cellStyle name="8_משקל בתא100 2_עסקאות שאושרו וטרם בוצעו  " xfId="7488"/>
    <cellStyle name="8_משקל בתא100 2_עסקאות שאושרו וטרם בוצעו   2" xfId="7489"/>
    <cellStyle name="8_משקל בתא100 2_עסקאות שאושרו וטרם בוצעו   2_15" xfId="12933"/>
    <cellStyle name="8_משקל בתא100 2_עסקאות שאושרו וטרם בוצעו   2_דיווחים נוספים" xfId="7490"/>
    <cellStyle name="8_משקל בתא100 2_עסקאות שאושרו וטרם בוצעו   2_דיווחים נוספים_1" xfId="7491"/>
    <cellStyle name="8_משקל בתא100 2_עסקאות שאושרו וטרם בוצעו   2_דיווחים נוספים_1_15" xfId="12935"/>
    <cellStyle name="8_משקל בתא100 2_עסקאות שאושרו וטרם בוצעו   2_דיווחים נוספים_1_פירוט אגח תשואה מעל 10% " xfId="7492"/>
    <cellStyle name="8_משקל בתא100 2_עסקאות שאושרו וטרם בוצעו   2_דיווחים נוספים_1_פירוט אגח תשואה מעל 10% _15" xfId="12936"/>
    <cellStyle name="8_משקל בתא100 2_עסקאות שאושרו וטרם בוצעו   2_דיווחים נוספים_15" xfId="12934"/>
    <cellStyle name="8_משקל בתא100 2_עסקאות שאושרו וטרם בוצעו   2_דיווחים נוספים_פירוט אגח תשואה מעל 10% " xfId="7493"/>
    <cellStyle name="8_משקל בתא100 2_עסקאות שאושרו וטרם בוצעו   2_דיווחים נוספים_פירוט אגח תשואה מעל 10% _15" xfId="12937"/>
    <cellStyle name="8_משקל בתא100 2_עסקאות שאושרו וטרם בוצעו   2_פירוט אגח תשואה מעל 10% " xfId="7494"/>
    <cellStyle name="8_משקל בתא100 2_עסקאות שאושרו וטרם בוצעו   2_פירוט אגח תשואה מעל 10% _1" xfId="7495"/>
    <cellStyle name="8_משקל בתא100 2_עסקאות שאושרו וטרם בוצעו   2_פירוט אגח תשואה מעל 10% _1_15" xfId="12939"/>
    <cellStyle name="8_משקל בתא100 2_עסקאות שאושרו וטרם בוצעו   2_פירוט אגח תשואה מעל 10% _15" xfId="12938"/>
    <cellStyle name="8_משקל בתא100 2_עסקאות שאושרו וטרם בוצעו   2_פירוט אגח תשואה מעל 10% _פירוט אגח תשואה מעל 10% " xfId="7496"/>
    <cellStyle name="8_משקל בתא100 2_עסקאות שאושרו וטרם בוצעו   2_פירוט אגח תשואה מעל 10% _פירוט אגח תשואה מעל 10% _15" xfId="12940"/>
    <cellStyle name="8_משקל בתא100 2_עסקאות שאושרו וטרם בוצעו  _15" xfId="12932"/>
    <cellStyle name="8_משקל בתא100 2_עסקאות שאושרו וטרם בוצעו  _דיווחים נוספים" xfId="7497"/>
    <cellStyle name="8_משקל בתא100 2_עסקאות שאושרו וטרם בוצעו  _דיווחים נוספים_15" xfId="12941"/>
    <cellStyle name="8_משקל בתא100 2_עסקאות שאושרו וטרם בוצעו  _דיווחים נוספים_פירוט אגח תשואה מעל 10% " xfId="7498"/>
    <cellStyle name="8_משקל בתא100 2_עסקאות שאושרו וטרם בוצעו  _דיווחים נוספים_פירוט אגח תשואה מעל 10% _15" xfId="12942"/>
    <cellStyle name="8_משקל בתא100 2_עסקאות שאושרו וטרם בוצעו  _פירוט אגח תשואה מעל 10% " xfId="7499"/>
    <cellStyle name="8_משקל בתא100 2_עסקאות שאושרו וטרם בוצעו  _פירוט אגח תשואה מעל 10% _1" xfId="7500"/>
    <cellStyle name="8_משקל בתא100 2_עסקאות שאושרו וטרם בוצעו  _פירוט אגח תשואה מעל 10% _1_15" xfId="12944"/>
    <cellStyle name="8_משקל בתא100 2_עסקאות שאושרו וטרם בוצעו  _פירוט אגח תשואה מעל 10% _15" xfId="12943"/>
    <cellStyle name="8_משקל בתא100 2_עסקאות שאושרו וטרם בוצעו  _פירוט אגח תשואה מעל 10% _פירוט אגח תשואה מעל 10% " xfId="7501"/>
    <cellStyle name="8_משקל בתא100 2_עסקאות שאושרו וטרם בוצעו  _פירוט אגח תשואה מעל 10% _פירוט אגח תשואה מעל 10% _15" xfId="12945"/>
    <cellStyle name="8_משקל בתא100 2_פירוט אגח תשואה מעל 10% " xfId="7502"/>
    <cellStyle name="8_משקל בתא100 2_פירוט אגח תשואה מעל 10%  2" xfId="7503"/>
    <cellStyle name="8_משקל בתא100 2_פירוט אגח תשואה מעל 10%  2_15" xfId="12947"/>
    <cellStyle name="8_משקל בתא100 2_פירוט אגח תשואה מעל 10%  2_דיווחים נוספים" xfId="7504"/>
    <cellStyle name="8_משקל בתא100 2_פירוט אגח תשואה מעל 10%  2_דיווחים נוספים_1" xfId="7505"/>
    <cellStyle name="8_משקל בתא100 2_פירוט אגח תשואה מעל 10%  2_דיווחים נוספים_1_15" xfId="12949"/>
    <cellStyle name="8_משקל בתא100 2_פירוט אגח תשואה מעל 10%  2_דיווחים נוספים_1_פירוט אגח תשואה מעל 10% " xfId="7506"/>
    <cellStyle name="8_משקל בתא100 2_פירוט אגח תשואה מעל 10%  2_דיווחים נוספים_1_פירוט אגח תשואה מעל 10% _15" xfId="12950"/>
    <cellStyle name="8_משקל בתא100 2_פירוט אגח תשואה מעל 10%  2_דיווחים נוספים_15" xfId="12948"/>
    <cellStyle name="8_משקל בתא100 2_פירוט אגח תשואה מעל 10%  2_דיווחים נוספים_פירוט אגח תשואה מעל 10% " xfId="7507"/>
    <cellStyle name="8_משקל בתא100 2_פירוט אגח תשואה מעל 10%  2_דיווחים נוספים_פירוט אגח תשואה מעל 10% _15" xfId="12951"/>
    <cellStyle name="8_משקל בתא100 2_פירוט אגח תשואה מעל 10%  2_פירוט אגח תשואה מעל 10% " xfId="7508"/>
    <cellStyle name="8_משקל בתא100 2_פירוט אגח תשואה מעל 10%  2_פירוט אגח תשואה מעל 10% _1" xfId="7509"/>
    <cellStyle name="8_משקל בתא100 2_פירוט אגח תשואה מעל 10%  2_פירוט אגח תשואה מעל 10% _1_15" xfId="12953"/>
    <cellStyle name="8_משקל בתא100 2_פירוט אגח תשואה מעל 10%  2_פירוט אגח תשואה מעל 10% _15" xfId="12952"/>
    <cellStyle name="8_משקל בתא100 2_פירוט אגח תשואה מעל 10%  2_פירוט אגח תשואה מעל 10% _פירוט אגח תשואה מעל 10% " xfId="7510"/>
    <cellStyle name="8_משקל בתא100 2_פירוט אגח תשואה מעל 10%  2_פירוט אגח תשואה מעל 10% _פירוט אגח תשואה מעל 10% _15" xfId="12954"/>
    <cellStyle name="8_משקל בתא100 2_פירוט אגח תשואה מעל 10% _1" xfId="7511"/>
    <cellStyle name="8_משקל בתא100 2_פירוט אגח תשואה מעל 10% _1_15" xfId="12955"/>
    <cellStyle name="8_משקל בתא100 2_פירוט אגח תשואה מעל 10% _1_פירוט אגח תשואה מעל 10% " xfId="7512"/>
    <cellStyle name="8_משקל בתא100 2_פירוט אגח תשואה מעל 10% _1_פירוט אגח תשואה מעל 10% _15" xfId="12956"/>
    <cellStyle name="8_משקל בתא100 2_פירוט אגח תשואה מעל 10% _15" xfId="12946"/>
    <cellStyle name="8_משקל בתא100 2_פירוט אגח תשואה מעל 10% _2" xfId="7513"/>
    <cellStyle name="8_משקל בתא100 2_פירוט אגח תשואה מעל 10% _2_15" xfId="12957"/>
    <cellStyle name="8_משקל בתא100 2_פירוט אגח תשואה מעל 10% _4.4." xfId="7514"/>
    <cellStyle name="8_משקל בתא100 2_פירוט אגח תשואה מעל 10% _4.4. 2" xfId="7515"/>
    <cellStyle name="8_משקל בתא100 2_פירוט אגח תשואה מעל 10% _4.4. 2_15" xfId="12959"/>
    <cellStyle name="8_משקל בתא100 2_פירוט אגח תשואה מעל 10% _4.4. 2_דיווחים נוספים" xfId="7516"/>
    <cellStyle name="8_משקל בתא100 2_פירוט אגח תשואה מעל 10% _4.4. 2_דיווחים נוספים_1" xfId="7517"/>
    <cellStyle name="8_משקל בתא100 2_פירוט אגח תשואה מעל 10% _4.4. 2_דיווחים נוספים_1_15" xfId="12961"/>
    <cellStyle name="8_משקל בתא100 2_פירוט אגח תשואה מעל 10% _4.4. 2_דיווחים נוספים_1_פירוט אגח תשואה מעל 10% " xfId="7518"/>
    <cellStyle name="8_משקל בתא100 2_פירוט אגח תשואה מעל 10% _4.4. 2_דיווחים נוספים_1_פירוט אגח תשואה מעל 10% _15" xfId="12962"/>
    <cellStyle name="8_משקל בתא100 2_פירוט אגח תשואה מעל 10% _4.4. 2_דיווחים נוספים_15" xfId="12960"/>
    <cellStyle name="8_משקל בתא100 2_פירוט אגח תשואה מעל 10% _4.4. 2_דיווחים נוספים_פירוט אגח תשואה מעל 10% " xfId="7519"/>
    <cellStyle name="8_משקל בתא100 2_פירוט אגח תשואה מעל 10% _4.4. 2_דיווחים נוספים_פירוט אגח תשואה מעל 10% _15" xfId="12963"/>
    <cellStyle name="8_משקל בתא100 2_פירוט אגח תשואה מעל 10% _4.4. 2_פירוט אגח תשואה מעל 10% " xfId="7520"/>
    <cellStyle name="8_משקל בתא100 2_פירוט אגח תשואה מעל 10% _4.4. 2_פירוט אגח תשואה מעל 10% _1" xfId="7521"/>
    <cellStyle name="8_משקל בתא100 2_פירוט אגח תשואה מעל 10% _4.4. 2_פירוט אגח תשואה מעל 10% _1_15" xfId="12965"/>
    <cellStyle name="8_משקל בתא100 2_פירוט אגח תשואה מעל 10% _4.4. 2_פירוט אגח תשואה מעל 10% _15" xfId="12964"/>
    <cellStyle name="8_משקל בתא100 2_פירוט אגח תשואה מעל 10% _4.4. 2_פירוט אגח תשואה מעל 10% _פירוט אגח תשואה מעל 10% " xfId="7522"/>
    <cellStyle name="8_משקל בתא100 2_פירוט אגח תשואה מעל 10% _4.4. 2_פירוט אגח תשואה מעל 10% _פירוט אגח תשואה מעל 10% _15" xfId="12966"/>
    <cellStyle name="8_משקל בתא100 2_פירוט אגח תשואה מעל 10% _4.4._15" xfId="12958"/>
    <cellStyle name="8_משקל בתא100 2_פירוט אגח תשואה מעל 10% _4.4._דיווחים נוספים" xfId="7523"/>
    <cellStyle name="8_משקל בתא100 2_פירוט אגח תשואה מעל 10% _4.4._דיווחים נוספים_15" xfId="12967"/>
    <cellStyle name="8_משקל בתא100 2_פירוט אגח תשואה מעל 10% _4.4._דיווחים נוספים_פירוט אגח תשואה מעל 10% " xfId="7524"/>
    <cellStyle name="8_משקל בתא100 2_פירוט אגח תשואה מעל 10% _4.4._דיווחים נוספים_פירוט אגח תשואה מעל 10% _15" xfId="12968"/>
    <cellStyle name="8_משקל בתא100 2_פירוט אגח תשואה מעל 10% _4.4._פירוט אגח תשואה מעל 10% " xfId="7525"/>
    <cellStyle name="8_משקל בתא100 2_פירוט אגח תשואה מעל 10% _4.4._פירוט אגח תשואה מעל 10% _1" xfId="7526"/>
    <cellStyle name="8_משקל בתא100 2_פירוט אגח תשואה מעל 10% _4.4._פירוט אגח תשואה מעל 10% _1_15" xfId="12970"/>
    <cellStyle name="8_משקל בתא100 2_פירוט אגח תשואה מעל 10% _4.4._פירוט אגח תשואה מעל 10% _15" xfId="12969"/>
    <cellStyle name="8_משקל בתא100 2_פירוט אגח תשואה מעל 10% _4.4._פירוט אגח תשואה מעל 10% _פירוט אגח תשואה מעל 10% " xfId="7527"/>
    <cellStyle name="8_משקל בתא100 2_פירוט אגח תשואה מעל 10% _4.4._פירוט אגח תשואה מעל 10% _פירוט אגח תשואה מעל 10% _15" xfId="12971"/>
    <cellStyle name="8_משקל בתא100 2_פירוט אגח תשואה מעל 10% _דיווחים נוספים" xfId="7528"/>
    <cellStyle name="8_משקל בתא100 2_פירוט אגח תשואה מעל 10% _דיווחים נוספים_1" xfId="7529"/>
    <cellStyle name="8_משקל בתא100 2_פירוט אגח תשואה מעל 10% _דיווחים נוספים_1_15" xfId="12973"/>
    <cellStyle name="8_משקל בתא100 2_פירוט אגח תשואה מעל 10% _דיווחים נוספים_1_פירוט אגח תשואה מעל 10% " xfId="7530"/>
    <cellStyle name="8_משקל בתא100 2_פירוט אגח תשואה מעל 10% _דיווחים נוספים_1_פירוט אגח תשואה מעל 10% _15" xfId="12974"/>
    <cellStyle name="8_משקל בתא100 2_פירוט אגח תשואה מעל 10% _דיווחים נוספים_15" xfId="12972"/>
    <cellStyle name="8_משקל בתא100 2_פירוט אגח תשואה מעל 10% _דיווחים נוספים_פירוט אגח תשואה מעל 10% " xfId="7531"/>
    <cellStyle name="8_משקל בתא100 2_פירוט אגח תשואה מעל 10% _דיווחים נוספים_פירוט אגח תשואה מעל 10% _15" xfId="12975"/>
    <cellStyle name="8_משקל בתא100 2_פירוט אגח תשואה מעל 10% _פירוט אגח תשואה מעל 10% " xfId="7532"/>
    <cellStyle name="8_משקל בתא100 2_פירוט אגח תשואה מעל 10% _פירוט אגח תשואה מעל 10% _1" xfId="7533"/>
    <cellStyle name="8_משקל בתא100 2_פירוט אגח תשואה מעל 10% _פירוט אגח תשואה מעל 10% _1_15" xfId="12977"/>
    <cellStyle name="8_משקל בתא100 2_פירוט אגח תשואה מעל 10% _פירוט אגח תשואה מעל 10% _15" xfId="12976"/>
    <cellStyle name="8_משקל בתא100 2_פירוט אגח תשואה מעל 10% _פירוט אגח תשואה מעל 10% _פירוט אגח תשואה מעל 10% " xfId="7534"/>
    <cellStyle name="8_משקל בתא100 2_פירוט אגח תשואה מעל 10% _פירוט אגח תשואה מעל 10% _פירוט אגח תשואה מעל 10% _15" xfId="12978"/>
    <cellStyle name="8_משקל בתא100 3" xfId="7535"/>
    <cellStyle name="8_משקל בתא100 3_15" xfId="12979"/>
    <cellStyle name="8_משקל בתא100 3_דיווחים נוספים" xfId="7536"/>
    <cellStyle name="8_משקל בתא100 3_דיווחים נוספים_1" xfId="7537"/>
    <cellStyle name="8_משקל בתא100 3_דיווחים נוספים_1_15" xfId="12981"/>
    <cellStyle name="8_משקל בתא100 3_דיווחים נוספים_1_פירוט אגח תשואה מעל 10% " xfId="7538"/>
    <cellStyle name="8_משקל בתא100 3_דיווחים נוספים_1_פירוט אגח תשואה מעל 10% _15" xfId="12982"/>
    <cellStyle name="8_משקל בתא100 3_דיווחים נוספים_15" xfId="12980"/>
    <cellStyle name="8_משקל בתא100 3_דיווחים נוספים_פירוט אגח תשואה מעל 10% " xfId="7539"/>
    <cellStyle name="8_משקל בתא100 3_דיווחים נוספים_פירוט אגח תשואה מעל 10% _15" xfId="12983"/>
    <cellStyle name="8_משקל בתא100 3_פירוט אגח תשואה מעל 10% " xfId="7540"/>
    <cellStyle name="8_משקל בתא100 3_פירוט אגח תשואה מעל 10% _1" xfId="7541"/>
    <cellStyle name="8_משקל בתא100 3_פירוט אגח תשואה מעל 10% _1_15" xfId="12985"/>
    <cellStyle name="8_משקל בתא100 3_פירוט אגח תשואה מעל 10% _15" xfId="12984"/>
    <cellStyle name="8_משקל בתא100 3_פירוט אגח תשואה מעל 10% _פירוט אגח תשואה מעל 10% " xfId="7542"/>
    <cellStyle name="8_משקל בתא100 3_פירוט אגח תשואה מעל 10% _פירוט אגח תשואה מעל 10% _15" xfId="12986"/>
    <cellStyle name="8_משקל בתא100_15" xfId="12822"/>
    <cellStyle name="8_משקל בתא100_4.4." xfId="7543"/>
    <cellStyle name="8_משקל בתא100_4.4. 2" xfId="7544"/>
    <cellStyle name="8_משקל בתא100_4.4. 2_15" xfId="12988"/>
    <cellStyle name="8_משקל בתא100_4.4. 2_דיווחים נוספים" xfId="7545"/>
    <cellStyle name="8_משקל בתא100_4.4. 2_דיווחים נוספים_1" xfId="7546"/>
    <cellStyle name="8_משקל בתא100_4.4. 2_דיווחים נוספים_1_15" xfId="12990"/>
    <cellStyle name="8_משקל בתא100_4.4. 2_דיווחים נוספים_1_פירוט אגח תשואה מעל 10% " xfId="7547"/>
    <cellStyle name="8_משקל בתא100_4.4. 2_דיווחים נוספים_1_פירוט אגח תשואה מעל 10% _15" xfId="12991"/>
    <cellStyle name="8_משקל בתא100_4.4. 2_דיווחים נוספים_15" xfId="12989"/>
    <cellStyle name="8_משקל בתא100_4.4. 2_דיווחים נוספים_פירוט אגח תשואה מעל 10% " xfId="7548"/>
    <cellStyle name="8_משקל בתא100_4.4. 2_דיווחים נוספים_פירוט אגח תשואה מעל 10% _15" xfId="12992"/>
    <cellStyle name="8_משקל בתא100_4.4. 2_פירוט אגח תשואה מעל 10% " xfId="7549"/>
    <cellStyle name="8_משקל בתא100_4.4. 2_פירוט אגח תשואה מעל 10% _1" xfId="7550"/>
    <cellStyle name="8_משקל בתא100_4.4. 2_פירוט אגח תשואה מעל 10% _1_15" xfId="12994"/>
    <cellStyle name="8_משקל בתא100_4.4. 2_פירוט אגח תשואה מעל 10% _15" xfId="12993"/>
    <cellStyle name="8_משקל בתא100_4.4. 2_פירוט אגח תשואה מעל 10% _פירוט אגח תשואה מעל 10% " xfId="7551"/>
    <cellStyle name="8_משקל בתא100_4.4. 2_פירוט אגח תשואה מעל 10% _פירוט אגח תשואה מעל 10% _15" xfId="12995"/>
    <cellStyle name="8_משקל בתא100_4.4._15" xfId="12987"/>
    <cellStyle name="8_משקל בתא100_4.4._דיווחים נוספים" xfId="7552"/>
    <cellStyle name="8_משקל בתא100_4.4._דיווחים נוספים_15" xfId="12996"/>
    <cellStyle name="8_משקל בתא100_4.4._דיווחים נוספים_פירוט אגח תשואה מעל 10% " xfId="7553"/>
    <cellStyle name="8_משקל בתא100_4.4._דיווחים נוספים_פירוט אגח תשואה מעל 10% _15" xfId="12997"/>
    <cellStyle name="8_משקל בתא100_4.4._פירוט אגח תשואה מעל 10% " xfId="7554"/>
    <cellStyle name="8_משקל בתא100_4.4._פירוט אגח תשואה מעל 10% _1" xfId="7555"/>
    <cellStyle name="8_משקל בתא100_4.4._פירוט אגח תשואה מעל 10% _1_15" xfId="12999"/>
    <cellStyle name="8_משקל בתא100_4.4._פירוט אגח תשואה מעל 10% _15" xfId="12998"/>
    <cellStyle name="8_משקל בתא100_4.4._פירוט אגח תשואה מעל 10% _פירוט אגח תשואה מעל 10% " xfId="7556"/>
    <cellStyle name="8_משקל בתא100_4.4._פירוט אגח תשואה מעל 10% _פירוט אגח תשואה מעל 10% _15" xfId="13000"/>
    <cellStyle name="8_משקל בתא100_דיווחים נוספים" xfId="7557"/>
    <cellStyle name="8_משקל בתא100_דיווחים נוספים 2" xfId="7558"/>
    <cellStyle name="8_משקל בתא100_דיווחים נוספים 2_15" xfId="13002"/>
    <cellStyle name="8_משקל בתא100_דיווחים נוספים 2_דיווחים נוספים" xfId="7559"/>
    <cellStyle name="8_משקל בתא100_דיווחים נוספים 2_דיווחים נוספים_1" xfId="7560"/>
    <cellStyle name="8_משקל בתא100_דיווחים נוספים 2_דיווחים נוספים_1_15" xfId="13004"/>
    <cellStyle name="8_משקל בתא100_דיווחים נוספים 2_דיווחים נוספים_1_פירוט אגח תשואה מעל 10% " xfId="7561"/>
    <cellStyle name="8_משקל בתא100_דיווחים נוספים 2_דיווחים נוספים_1_פירוט אגח תשואה מעל 10% _15" xfId="13005"/>
    <cellStyle name="8_משקל בתא100_דיווחים נוספים 2_דיווחים נוספים_15" xfId="13003"/>
    <cellStyle name="8_משקל בתא100_דיווחים נוספים 2_דיווחים נוספים_פירוט אגח תשואה מעל 10% " xfId="7562"/>
    <cellStyle name="8_משקל בתא100_דיווחים נוספים 2_דיווחים נוספים_פירוט אגח תשואה מעל 10% _15" xfId="13006"/>
    <cellStyle name="8_משקל בתא100_דיווחים נוספים 2_פירוט אגח תשואה מעל 10% " xfId="7563"/>
    <cellStyle name="8_משקל בתא100_דיווחים נוספים 2_פירוט אגח תשואה מעל 10% _1" xfId="7564"/>
    <cellStyle name="8_משקל בתא100_דיווחים נוספים 2_פירוט אגח תשואה מעל 10% _1_15" xfId="13008"/>
    <cellStyle name="8_משקל בתא100_דיווחים נוספים 2_פירוט אגח תשואה מעל 10% _15" xfId="13007"/>
    <cellStyle name="8_משקל בתא100_דיווחים נוספים 2_פירוט אגח תשואה מעל 10% _פירוט אגח תשואה מעל 10% " xfId="7565"/>
    <cellStyle name="8_משקל בתא100_דיווחים נוספים 2_פירוט אגח תשואה מעל 10% _פירוט אגח תשואה מעל 10% _15" xfId="13009"/>
    <cellStyle name="8_משקל בתא100_דיווחים נוספים_1" xfId="7566"/>
    <cellStyle name="8_משקל בתא100_דיווחים נוספים_1 2" xfId="7567"/>
    <cellStyle name="8_משקל בתא100_דיווחים נוספים_1 2_15" xfId="13011"/>
    <cellStyle name="8_משקל בתא100_דיווחים נוספים_1 2_דיווחים נוספים" xfId="7568"/>
    <cellStyle name="8_משקל בתא100_דיווחים נוספים_1 2_דיווחים נוספים_1" xfId="7569"/>
    <cellStyle name="8_משקל בתא100_דיווחים נוספים_1 2_דיווחים נוספים_1_15" xfId="13013"/>
    <cellStyle name="8_משקל בתא100_דיווחים נוספים_1 2_דיווחים נוספים_1_פירוט אגח תשואה מעל 10% " xfId="7570"/>
    <cellStyle name="8_משקל בתא100_דיווחים נוספים_1 2_דיווחים נוספים_1_פירוט אגח תשואה מעל 10% _15" xfId="13014"/>
    <cellStyle name="8_משקל בתא100_דיווחים נוספים_1 2_דיווחים נוספים_15" xfId="13012"/>
    <cellStyle name="8_משקל בתא100_דיווחים נוספים_1 2_דיווחים נוספים_פירוט אגח תשואה מעל 10% " xfId="7571"/>
    <cellStyle name="8_משקל בתא100_דיווחים נוספים_1 2_דיווחים נוספים_פירוט אגח תשואה מעל 10% _15" xfId="13015"/>
    <cellStyle name="8_משקל בתא100_דיווחים נוספים_1 2_פירוט אגח תשואה מעל 10% " xfId="7572"/>
    <cellStyle name="8_משקל בתא100_דיווחים נוספים_1 2_פירוט אגח תשואה מעל 10% _1" xfId="7573"/>
    <cellStyle name="8_משקל בתא100_דיווחים נוספים_1 2_פירוט אגח תשואה מעל 10% _1_15" xfId="13017"/>
    <cellStyle name="8_משקל בתא100_דיווחים נוספים_1 2_פירוט אגח תשואה מעל 10% _15" xfId="13016"/>
    <cellStyle name="8_משקל בתא100_דיווחים נוספים_1 2_פירוט אגח תשואה מעל 10% _פירוט אגח תשואה מעל 10% " xfId="7574"/>
    <cellStyle name="8_משקל בתא100_דיווחים נוספים_1 2_פירוט אגח תשואה מעל 10% _פירוט אגח תשואה מעל 10% _15" xfId="13018"/>
    <cellStyle name="8_משקל בתא100_דיווחים נוספים_1_15" xfId="13010"/>
    <cellStyle name="8_משקל בתא100_דיווחים נוספים_1_4.4." xfId="7575"/>
    <cellStyle name="8_משקל בתא100_דיווחים נוספים_1_4.4. 2" xfId="7576"/>
    <cellStyle name="8_משקל בתא100_דיווחים נוספים_1_4.4. 2_15" xfId="13020"/>
    <cellStyle name="8_משקל בתא100_דיווחים נוספים_1_4.4. 2_דיווחים נוספים" xfId="7577"/>
    <cellStyle name="8_משקל בתא100_דיווחים נוספים_1_4.4. 2_דיווחים נוספים_1" xfId="7578"/>
    <cellStyle name="8_משקל בתא100_דיווחים נוספים_1_4.4. 2_דיווחים נוספים_1_15" xfId="13022"/>
    <cellStyle name="8_משקל בתא100_דיווחים נוספים_1_4.4. 2_דיווחים נוספים_1_פירוט אגח תשואה מעל 10% " xfId="7579"/>
    <cellStyle name="8_משקל בתא100_דיווחים נוספים_1_4.4. 2_דיווחים נוספים_1_פירוט אגח תשואה מעל 10% _15" xfId="13023"/>
    <cellStyle name="8_משקל בתא100_דיווחים נוספים_1_4.4. 2_דיווחים נוספים_15" xfId="13021"/>
    <cellStyle name="8_משקל בתא100_דיווחים נוספים_1_4.4. 2_דיווחים נוספים_פירוט אגח תשואה מעל 10% " xfId="7580"/>
    <cellStyle name="8_משקל בתא100_דיווחים נוספים_1_4.4. 2_דיווחים נוספים_פירוט אגח תשואה מעל 10% _15" xfId="13024"/>
    <cellStyle name="8_משקל בתא100_דיווחים נוספים_1_4.4. 2_פירוט אגח תשואה מעל 10% " xfId="7581"/>
    <cellStyle name="8_משקל בתא100_דיווחים נוספים_1_4.4. 2_פירוט אגח תשואה מעל 10% _1" xfId="7582"/>
    <cellStyle name="8_משקל בתא100_דיווחים נוספים_1_4.4. 2_פירוט אגח תשואה מעל 10% _1_15" xfId="13026"/>
    <cellStyle name="8_משקל בתא100_דיווחים נוספים_1_4.4. 2_פירוט אגח תשואה מעל 10% _15" xfId="13025"/>
    <cellStyle name="8_משקל בתא100_דיווחים נוספים_1_4.4. 2_פירוט אגח תשואה מעל 10% _פירוט אגח תשואה מעל 10% " xfId="7583"/>
    <cellStyle name="8_משקל בתא100_דיווחים נוספים_1_4.4. 2_פירוט אגח תשואה מעל 10% _פירוט אגח תשואה מעל 10% _15" xfId="13027"/>
    <cellStyle name="8_משקל בתא100_דיווחים נוספים_1_4.4._15" xfId="13019"/>
    <cellStyle name="8_משקל בתא100_דיווחים נוספים_1_4.4._דיווחים נוספים" xfId="7584"/>
    <cellStyle name="8_משקל בתא100_דיווחים נוספים_1_4.4._דיווחים נוספים_15" xfId="13028"/>
    <cellStyle name="8_משקל בתא100_דיווחים נוספים_1_4.4._דיווחים נוספים_פירוט אגח תשואה מעל 10% " xfId="7585"/>
    <cellStyle name="8_משקל בתא100_דיווחים נוספים_1_4.4._דיווחים נוספים_פירוט אגח תשואה מעל 10% _15" xfId="13029"/>
    <cellStyle name="8_משקל בתא100_דיווחים נוספים_1_4.4._פירוט אגח תשואה מעל 10% " xfId="7586"/>
    <cellStyle name="8_משקל בתא100_דיווחים נוספים_1_4.4._פירוט אגח תשואה מעל 10% _1" xfId="7587"/>
    <cellStyle name="8_משקל בתא100_דיווחים נוספים_1_4.4._פירוט אגח תשואה מעל 10% _1_15" xfId="13031"/>
    <cellStyle name="8_משקל בתא100_דיווחים נוספים_1_4.4._פירוט אגח תשואה מעל 10% _15" xfId="13030"/>
    <cellStyle name="8_משקל בתא100_דיווחים נוספים_1_4.4._פירוט אגח תשואה מעל 10% _פירוט אגח תשואה מעל 10% " xfId="7588"/>
    <cellStyle name="8_משקל בתא100_דיווחים נוספים_1_4.4._פירוט אגח תשואה מעל 10% _פירוט אגח תשואה מעל 10% _15" xfId="13032"/>
    <cellStyle name="8_משקל בתא100_דיווחים נוספים_1_דיווחים נוספים" xfId="7589"/>
    <cellStyle name="8_משקל בתא100_דיווחים נוספים_1_דיווחים נוספים 2" xfId="7590"/>
    <cellStyle name="8_משקל בתא100_דיווחים נוספים_1_דיווחים נוספים 2_15" xfId="13034"/>
    <cellStyle name="8_משקל בתא100_דיווחים נוספים_1_דיווחים נוספים 2_דיווחים נוספים" xfId="7591"/>
    <cellStyle name="8_משקל בתא100_דיווחים נוספים_1_דיווחים נוספים 2_דיווחים נוספים_1" xfId="7592"/>
    <cellStyle name="8_משקל בתא100_דיווחים נוספים_1_דיווחים נוספים 2_דיווחים נוספים_1_15" xfId="13036"/>
    <cellStyle name="8_משקל בתא100_דיווחים נוספים_1_דיווחים נוספים 2_דיווחים נוספים_1_פירוט אגח תשואה מעל 10% " xfId="7593"/>
    <cellStyle name="8_משקל בתא100_דיווחים נוספים_1_דיווחים נוספים 2_דיווחים נוספים_1_פירוט אגח תשואה מעל 10% _15" xfId="13037"/>
    <cellStyle name="8_משקל בתא100_דיווחים נוספים_1_דיווחים נוספים 2_דיווחים נוספים_15" xfId="13035"/>
    <cellStyle name="8_משקל בתא100_דיווחים נוספים_1_דיווחים נוספים 2_דיווחים נוספים_פירוט אגח תשואה מעל 10% " xfId="7594"/>
    <cellStyle name="8_משקל בתא100_דיווחים נוספים_1_דיווחים נוספים 2_דיווחים נוספים_פירוט אגח תשואה מעל 10% _15" xfId="13038"/>
    <cellStyle name="8_משקל בתא100_דיווחים נוספים_1_דיווחים נוספים 2_פירוט אגח תשואה מעל 10% " xfId="7595"/>
    <cellStyle name="8_משקל בתא100_דיווחים נוספים_1_דיווחים נוספים 2_פירוט אגח תשואה מעל 10% _1" xfId="7596"/>
    <cellStyle name="8_משקל בתא100_דיווחים נוספים_1_דיווחים נוספים 2_פירוט אגח תשואה מעל 10% _1_15" xfId="13040"/>
    <cellStyle name="8_משקל בתא100_דיווחים נוספים_1_דיווחים נוספים 2_פירוט אגח תשואה מעל 10% _15" xfId="13039"/>
    <cellStyle name="8_משקל בתא100_דיווחים נוספים_1_דיווחים נוספים 2_פירוט אגח תשואה מעל 10% _פירוט אגח תשואה מעל 10% " xfId="7597"/>
    <cellStyle name="8_משקל בתא100_דיווחים נוספים_1_דיווחים נוספים 2_פירוט אגח תשואה מעל 10% _פירוט אגח תשואה מעל 10% _15" xfId="13041"/>
    <cellStyle name="8_משקל בתא100_דיווחים נוספים_1_דיווחים נוספים_1" xfId="7598"/>
    <cellStyle name="8_משקל בתא100_דיווחים נוספים_1_דיווחים נוספים_1_15" xfId="13042"/>
    <cellStyle name="8_משקל בתא100_דיווחים נוספים_1_דיווחים נוספים_1_פירוט אגח תשואה מעל 10% " xfId="7599"/>
    <cellStyle name="8_משקל בתא100_דיווחים נוספים_1_דיווחים נוספים_1_פירוט אגח תשואה מעל 10% _15" xfId="13043"/>
    <cellStyle name="8_משקל בתא100_דיווחים נוספים_1_דיווחים נוספים_15" xfId="13033"/>
    <cellStyle name="8_משקל בתא100_דיווחים נוספים_1_דיווחים נוספים_4.4." xfId="7600"/>
    <cellStyle name="8_משקל בתא100_דיווחים נוספים_1_דיווחים נוספים_4.4. 2" xfId="7601"/>
    <cellStyle name="8_משקל בתא100_דיווחים נוספים_1_דיווחים נוספים_4.4. 2_15" xfId="13045"/>
    <cellStyle name="8_משקל בתא100_דיווחים נוספים_1_דיווחים נוספים_4.4. 2_דיווחים נוספים" xfId="7602"/>
    <cellStyle name="8_משקל בתא100_דיווחים נוספים_1_דיווחים נוספים_4.4. 2_דיווחים נוספים_1" xfId="7603"/>
    <cellStyle name="8_משקל בתא100_דיווחים נוספים_1_דיווחים נוספים_4.4. 2_דיווחים נוספים_1_15" xfId="13047"/>
    <cellStyle name="8_משקל בתא100_דיווחים נוספים_1_דיווחים נוספים_4.4. 2_דיווחים נוספים_1_פירוט אגח תשואה מעל 10% " xfId="7604"/>
    <cellStyle name="8_משקל בתא100_דיווחים נוספים_1_דיווחים נוספים_4.4. 2_דיווחים נוספים_1_פירוט אגח תשואה מעל 10% _15" xfId="13048"/>
    <cellStyle name="8_משקל בתא100_דיווחים נוספים_1_דיווחים נוספים_4.4. 2_דיווחים נוספים_15" xfId="13046"/>
    <cellStyle name="8_משקל בתא100_דיווחים נוספים_1_דיווחים נוספים_4.4. 2_דיווחים נוספים_פירוט אגח תשואה מעל 10% " xfId="7605"/>
    <cellStyle name="8_משקל בתא100_דיווחים נוספים_1_דיווחים נוספים_4.4. 2_דיווחים נוספים_פירוט אגח תשואה מעל 10% _15" xfId="13049"/>
    <cellStyle name="8_משקל בתא100_דיווחים נוספים_1_דיווחים נוספים_4.4. 2_פירוט אגח תשואה מעל 10% " xfId="7606"/>
    <cellStyle name="8_משקל בתא100_דיווחים נוספים_1_דיווחים נוספים_4.4. 2_פירוט אגח תשואה מעל 10% _1" xfId="7607"/>
    <cellStyle name="8_משקל בתא100_דיווחים נוספים_1_דיווחים נוספים_4.4. 2_פירוט אגח תשואה מעל 10% _1_15" xfId="13051"/>
    <cellStyle name="8_משקל בתא100_דיווחים נוספים_1_דיווחים נוספים_4.4. 2_פירוט אגח תשואה מעל 10% _15" xfId="13050"/>
    <cellStyle name="8_משקל בתא100_דיווחים נוספים_1_דיווחים נוספים_4.4. 2_פירוט אגח תשואה מעל 10% _פירוט אגח תשואה מעל 10% " xfId="7608"/>
    <cellStyle name="8_משקל בתא100_דיווחים נוספים_1_דיווחים נוספים_4.4. 2_פירוט אגח תשואה מעל 10% _פירוט אגח תשואה מעל 10% _15" xfId="13052"/>
    <cellStyle name="8_משקל בתא100_דיווחים נוספים_1_דיווחים נוספים_4.4._15" xfId="13044"/>
    <cellStyle name="8_משקל בתא100_דיווחים נוספים_1_דיווחים נוספים_4.4._דיווחים נוספים" xfId="7609"/>
    <cellStyle name="8_משקל בתא100_דיווחים נוספים_1_דיווחים נוספים_4.4._דיווחים נוספים_15" xfId="13053"/>
    <cellStyle name="8_משקל בתא100_דיווחים נוספים_1_דיווחים נוספים_4.4._דיווחים נוספים_פירוט אגח תשואה מעל 10% " xfId="7610"/>
    <cellStyle name="8_משקל בתא100_דיווחים נוספים_1_דיווחים נוספים_4.4._דיווחים נוספים_פירוט אגח תשואה מעל 10% _15" xfId="13054"/>
    <cellStyle name="8_משקל בתא100_דיווחים נוספים_1_דיווחים נוספים_4.4._פירוט אגח תשואה מעל 10% " xfId="7611"/>
    <cellStyle name="8_משקל בתא100_דיווחים נוספים_1_דיווחים נוספים_4.4._פירוט אגח תשואה מעל 10% _1" xfId="7612"/>
    <cellStyle name="8_משקל בתא100_דיווחים נוספים_1_דיווחים נוספים_4.4._פירוט אגח תשואה מעל 10% _1_15" xfId="13056"/>
    <cellStyle name="8_משקל בתא100_דיווחים נוספים_1_דיווחים נוספים_4.4._פירוט אגח תשואה מעל 10% _15" xfId="13055"/>
    <cellStyle name="8_משקל בתא100_דיווחים נוספים_1_דיווחים נוספים_4.4._פירוט אגח תשואה מעל 10% _פירוט אגח תשואה מעל 10% " xfId="7613"/>
    <cellStyle name="8_משקל בתא100_דיווחים נוספים_1_דיווחים נוספים_4.4._פירוט אגח תשואה מעל 10% _פירוט אגח תשואה מעל 10% _15" xfId="13057"/>
    <cellStyle name="8_משקל בתא100_דיווחים נוספים_1_דיווחים נוספים_דיווחים נוספים" xfId="7614"/>
    <cellStyle name="8_משקל בתא100_דיווחים נוספים_1_דיווחים נוספים_דיווחים נוספים_15" xfId="13058"/>
    <cellStyle name="8_משקל בתא100_דיווחים נוספים_1_דיווחים נוספים_דיווחים נוספים_פירוט אגח תשואה מעל 10% " xfId="7615"/>
    <cellStyle name="8_משקל בתא100_דיווחים נוספים_1_דיווחים נוספים_דיווחים נוספים_פירוט אגח תשואה מעל 10% _15" xfId="13059"/>
    <cellStyle name="8_משקל בתא100_דיווחים נוספים_1_דיווחים נוספים_פירוט אגח תשואה מעל 10% " xfId="7616"/>
    <cellStyle name="8_משקל בתא100_דיווחים נוספים_1_דיווחים נוספים_פירוט אגח תשואה מעל 10% _1" xfId="7617"/>
    <cellStyle name="8_משקל בתא100_דיווחים נוספים_1_דיווחים נוספים_פירוט אגח תשואה מעל 10% _1_15" xfId="13061"/>
    <cellStyle name="8_משקל בתא100_דיווחים נוספים_1_דיווחים נוספים_פירוט אגח תשואה מעל 10% _15" xfId="13060"/>
    <cellStyle name="8_משקל בתא100_דיווחים נוספים_1_דיווחים נוספים_פירוט אגח תשואה מעל 10% _פירוט אגח תשואה מעל 10% " xfId="7618"/>
    <cellStyle name="8_משקל בתא100_דיווחים נוספים_1_דיווחים נוספים_פירוט אגח תשואה מעל 10% _פירוט אגח תשואה מעל 10% _15" xfId="13062"/>
    <cellStyle name="8_משקל בתא100_דיווחים נוספים_1_פירוט אגח תשואה מעל 10% " xfId="7619"/>
    <cellStyle name="8_משקל בתא100_דיווחים נוספים_1_פירוט אגח תשואה מעל 10% _1" xfId="7620"/>
    <cellStyle name="8_משקל בתא100_דיווחים נוספים_1_פירוט אגח תשואה מעל 10% _1_15" xfId="13064"/>
    <cellStyle name="8_משקל בתא100_דיווחים נוספים_1_פירוט אגח תשואה מעל 10% _15" xfId="13063"/>
    <cellStyle name="8_משקל בתא100_דיווחים נוספים_1_פירוט אגח תשואה מעל 10% _פירוט אגח תשואה מעל 10% " xfId="7621"/>
    <cellStyle name="8_משקל בתא100_דיווחים נוספים_1_פירוט אגח תשואה מעל 10% _פירוט אגח תשואה מעל 10% _15" xfId="13065"/>
    <cellStyle name="8_משקל בתא100_דיווחים נוספים_15" xfId="13001"/>
    <cellStyle name="8_משקל בתא100_דיווחים נוספים_2" xfId="7622"/>
    <cellStyle name="8_משקל בתא100_דיווחים נוספים_2 2" xfId="7623"/>
    <cellStyle name="8_משקל בתא100_דיווחים נוספים_2 2_15" xfId="13067"/>
    <cellStyle name="8_משקל בתא100_דיווחים נוספים_2 2_דיווחים נוספים" xfId="7624"/>
    <cellStyle name="8_משקל בתא100_דיווחים נוספים_2 2_דיווחים נוספים_1" xfId="7625"/>
    <cellStyle name="8_משקל בתא100_דיווחים נוספים_2 2_דיווחים נוספים_1_15" xfId="13069"/>
    <cellStyle name="8_משקל בתא100_דיווחים נוספים_2 2_דיווחים נוספים_1_פירוט אגח תשואה מעל 10% " xfId="7626"/>
    <cellStyle name="8_משקל בתא100_דיווחים נוספים_2 2_דיווחים נוספים_1_פירוט אגח תשואה מעל 10% _15" xfId="13070"/>
    <cellStyle name="8_משקל בתא100_דיווחים נוספים_2 2_דיווחים נוספים_15" xfId="13068"/>
    <cellStyle name="8_משקל בתא100_דיווחים נוספים_2 2_דיווחים נוספים_פירוט אגח תשואה מעל 10% " xfId="7627"/>
    <cellStyle name="8_משקל בתא100_דיווחים נוספים_2 2_דיווחים נוספים_פירוט אגח תשואה מעל 10% _15" xfId="13071"/>
    <cellStyle name="8_משקל בתא100_דיווחים נוספים_2 2_פירוט אגח תשואה מעל 10% " xfId="7628"/>
    <cellStyle name="8_משקל בתא100_דיווחים נוספים_2 2_פירוט אגח תשואה מעל 10% _1" xfId="7629"/>
    <cellStyle name="8_משקל בתא100_דיווחים נוספים_2 2_פירוט אגח תשואה מעל 10% _1_15" xfId="13073"/>
    <cellStyle name="8_משקל בתא100_דיווחים נוספים_2 2_פירוט אגח תשואה מעל 10% _15" xfId="13072"/>
    <cellStyle name="8_משקל בתא100_דיווחים נוספים_2 2_פירוט אגח תשואה מעל 10% _פירוט אגח תשואה מעל 10% " xfId="7630"/>
    <cellStyle name="8_משקל בתא100_דיווחים נוספים_2 2_פירוט אגח תשואה מעל 10% _פירוט אגח תשואה מעל 10% _15" xfId="13074"/>
    <cellStyle name="8_משקל בתא100_דיווחים נוספים_2_15" xfId="13066"/>
    <cellStyle name="8_משקל בתא100_דיווחים נוספים_2_4.4." xfId="7631"/>
    <cellStyle name="8_משקל בתא100_דיווחים נוספים_2_4.4. 2" xfId="7632"/>
    <cellStyle name="8_משקל בתא100_דיווחים נוספים_2_4.4. 2_15" xfId="13076"/>
    <cellStyle name="8_משקל בתא100_דיווחים נוספים_2_4.4. 2_דיווחים נוספים" xfId="7633"/>
    <cellStyle name="8_משקל בתא100_דיווחים נוספים_2_4.4. 2_דיווחים נוספים_1" xfId="7634"/>
    <cellStyle name="8_משקל בתא100_דיווחים נוספים_2_4.4. 2_דיווחים נוספים_1_15" xfId="13078"/>
    <cellStyle name="8_משקל בתא100_דיווחים נוספים_2_4.4. 2_דיווחים נוספים_1_פירוט אגח תשואה מעל 10% " xfId="7635"/>
    <cellStyle name="8_משקל בתא100_דיווחים נוספים_2_4.4. 2_דיווחים נוספים_1_פירוט אגח תשואה מעל 10% _15" xfId="13079"/>
    <cellStyle name="8_משקל בתא100_דיווחים נוספים_2_4.4. 2_דיווחים נוספים_15" xfId="13077"/>
    <cellStyle name="8_משקל בתא100_דיווחים נוספים_2_4.4. 2_דיווחים נוספים_פירוט אגח תשואה מעל 10% " xfId="7636"/>
    <cellStyle name="8_משקל בתא100_דיווחים נוספים_2_4.4. 2_דיווחים נוספים_פירוט אגח תשואה מעל 10% _15" xfId="13080"/>
    <cellStyle name="8_משקל בתא100_דיווחים נוספים_2_4.4. 2_פירוט אגח תשואה מעל 10% " xfId="7637"/>
    <cellStyle name="8_משקל בתא100_דיווחים נוספים_2_4.4. 2_פירוט אגח תשואה מעל 10% _1" xfId="7638"/>
    <cellStyle name="8_משקל בתא100_דיווחים נוספים_2_4.4. 2_פירוט אגח תשואה מעל 10% _1_15" xfId="13082"/>
    <cellStyle name="8_משקל בתא100_דיווחים נוספים_2_4.4. 2_פירוט אגח תשואה מעל 10% _15" xfId="13081"/>
    <cellStyle name="8_משקל בתא100_דיווחים נוספים_2_4.4. 2_פירוט אגח תשואה מעל 10% _פירוט אגח תשואה מעל 10% " xfId="7639"/>
    <cellStyle name="8_משקל בתא100_דיווחים נוספים_2_4.4. 2_פירוט אגח תשואה מעל 10% _פירוט אגח תשואה מעל 10% _15" xfId="13083"/>
    <cellStyle name="8_משקל בתא100_דיווחים נוספים_2_4.4._15" xfId="13075"/>
    <cellStyle name="8_משקל בתא100_דיווחים נוספים_2_4.4._דיווחים נוספים" xfId="7640"/>
    <cellStyle name="8_משקל בתא100_דיווחים נוספים_2_4.4._דיווחים נוספים_15" xfId="13084"/>
    <cellStyle name="8_משקל בתא100_דיווחים נוספים_2_4.4._דיווחים נוספים_פירוט אגח תשואה מעל 10% " xfId="7641"/>
    <cellStyle name="8_משקל בתא100_דיווחים נוספים_2_4.4._דיווחים נוספים_פירוט אגח תשואה מעל 10% _15" xfId="13085"/>
    <cellStyle name="8_משקל בתא100_דיווחים נוספים_2_4.4._פירוט אגח תשואה מעל 10% " xfId="7642"/>
    <cellStyle name="8_משקל בתא100_דיווחים נוספים_2_4.4._פירוט אגח תשואה מעל 10% _1" xfId="7643"/>
    <cellStyle name="8_משקל בתא100_דיווחים נוספים_2_4.4._פירוט אגח תשואה מעל 10% _1_15" xfId="13087"/>
    <cellStyle name="8_משקל בתא100_דיווחים נוספים_2_4.4._פירוט אגח תשואה מעל 10% _15" xfId="13086"/>
    <cellStyle name="8_משקל בתא100_דיווחים נוספים_2_4.4._פירוט אגח תשואה מעל 10% _פירוט אגח תשואה מעל 10% " xfId="7644"/>
    <cellStyle name="8_משקל בתא100_דיווחים נוספים_2_4.4._פירוט אגח תשואה מעל 10% _פירוט אגח תשואה מעל 10% _15" xfId="13088"/>
    <cellStyle name="8_משקל בתא100_דיווחים נוספים_2_דיווחים נוספים" xfId="7645"/>
    <cellStyle name="8_משקל בתא100_דיווחים נוספים_2_דיווחים נוספים_15" xfId="13089"/>
    <cellStyle name="8_משקל בתא100_דיווחים נוספים_2_דיווחים נוספים_פירוט אגח תשואה מעל 10% " xfId="7646"/>
    <cellStyle name="8_משקל בתא100_דיווחים נוספים_2_דיווחים נוספים_פירוט אגח תשואה מעל 10% _15" xfId="13090"/>
    <cellStyle name="8_משקל בתא100_דיווחים נוספים_2_פירוט אגח תשואה מעל 10% " xfId="7647"/>
    <cellStyle name="8_משקל בתא100_דיווחים נוספים_2_פירוט אגח תשואה מעל 10% _1" xfId="7648"/>
    <cellStyle name="8_משקל בתא100_דיווחים נוספים_2_פירוט אגח תשואה מעל 10% _1_15" xfId="13092"/>
    <cellStyle name="8_משקל בתא100_דיווחים נוספים_2_פירוט אגח תשואה מעל 10% _15" xfId="13091"/>
    <cellStyle name="8_משקל בתא100_דיווחים נוספים_2_פירוט אגח תשואה מעל 10% _פירוט אגח תשואה מעל 10% " xfId="7649"/>
    <cellStyle name="8_משקל בתא100_דיווחים נוספים_2_פירוט אגח תשואה מעל 10% _פירוט אגח תשואה מעל 10% _15" xfId="13093"/>
    <cellStyle name="8_משקל בתא100_דיווחים נוספים_3" xfId="7650"/>
    <cellStyle name="8_משקל בתא100_דיווחים נוספים_3_15" xfId="13094"/>
    <cellStyle name="8_משקל בתא100_דיווחים נוספים_3_פירוט אגח תשואה מעל 10% " xfId="7651"/>
    <cellStyle name="8_משקל בתא100_דיווחים נוספים_3_פירוט אגח תשואה מעל 10% _15" xfId="13095"/>
    <cellStyle name="8_משקל בתא100_דיווחים נוספים_4.4." xfId="7652"/>
    <cellStyle name="8_משקל בתא100_דיווחים נוספים_4.4. 2" xfId="7653"/>
    <cellStyle name="8_משקל בתא100_דיווחים נוספים_4.4. 2_15" xfId="13097"/>
    <cellStyle name="8_משקל בתא100_דיווחים נוספים_4.4. 2_דיווחים נוספים" xfId="7654"/>
    <cellStyle name="8_משקל בתא100_דיווחים נוספים_4.4. 2_דיווחים נוספים_1" xfId="7655"/>
    <cellStyle name="8_משקל בתא100_דיווחים נוספים_4.4. 2_דיווחים נוספים_1_15" xfId="13099"/>
    <cellStyle name="8_משקל בתא100_דיווחים נוספים_4.4. 2_דיווחים נוספים_1_פירוט אגח תשואה מעל 10% " xfId="7656"/>
    <cellStyle name="8_משקל בתא100_דיווחים נוספים_4.4. 2_דיווחים נוספים_1_פירוט אגח תשואה מעל 10% _15" xfId="13100"/>
    <cellStyle name="8_משקל בתא100_דיווחים נוספים_4.4. 2_דיווחים נוספים_15" xfId="13098"/>
    <cellStyle name="8_משקל בתא100_דיווחים נוספים_4.4. 2_דיווחים נוספים_פירוט אגח תשואה מעל 10% " xfId="7657"/>
    <cellStyle name="8_משקל בתא100_דיווחים נוספים_4.4. 2_דיווחים נוספים_פירוט אגח תשואה מעל 10% _15" xfId="13101"/>
    <cellStyle name="8_משקל בתא100_דיווחים נוספים_4.4. 2_פירוט אגח תשואה מעל 10% " xfId="7658"/>
    <cellStyle name="8_משקל בתא100_דיווחים נוספים_4.4. 2_פירוט אגח תשואה מעל 10% _1" xfId="7659"/>
    <cellStyle name="8_משקל בתא100_דיווחים נוספים_4.4. 2_פירוט אגח תשואה מעל 10% _1_15" xfId="13103"/>
    <cellStyle name="8_משקל בתא100_דיווחים נוספים_4.4. 2_פירוט אגח תשואה מעל 10% _15" xfId="13102"/>
    <cellStyle name="8_משקל בתא100_דיווחים נוספים_4.4. 2_פירוט אגח תשואה מעל 10% _פירוט אגח תשואה מעל 10% " xfId="7660"/>
    <cellStyle name="8_משקל בתא100_דיווחים נוספים_4.4. 2_פירוט אגח תשואה מעל 10% _פירוט אגח תשואה מעל 10% _15" xfId="13104"/>
    <cellStyle name="8_משקל בתא100_דיווחים נוספים_4.4._15" xfId="13096"/>
    <cellStyle name="8_משקל בתא100_דיווחים נוספים_4.4._דיווחים נוספים" xfId="7661"/>
    <cellStyle name="8_משקל בתא100_דיווחים נוספים_4.4._דיווחים נוספים_15" xfId="13105"/>
    <cellStyle name="8_משקל בתא100_דיווחים נוספים_4.4._דיווחים נוספים_פירוט אגח תשואה מעל 10% " xfId="7662"/>
    <cellStyle name="8_משקל בתא100_דיווחים נוספים_4.4._דיווחים נוספים_פירוט אגח תשואה מעל 10% _15" xfId="13106"/>
    <cellStyle name="8_משקל בתא100_דיווחים נוספים_4.4._פירוט אגח תשואה מעל 10% " xfId="7663"/>
    <cellStyle name="8_משקל בתא100_דיווחים נוספים_4.4._פירוט אגח תשואה מעל 10% _1" xfId="7664"/>
    <cellStyle name="8_משקל בתא100_דיווחים נוספים_4.4._פירוט אגח תשואה מעל 10% _1_15" xfId="13108"/>
    <cellStyle name="8_משקל בתא100_דיווחים נוספים_4.4._פירוט אגח תשואה מעל 10% _15" xfId="13107"/>
    <cellStyle name="8_משקל בתא100_דיווחים נוספים_4.4._פירוט אגח תשואה מעל 10% _פירוט אגח תשואה מעל 10% " xfId="7665"/>
    <cellStyle name="8_משקל בתא100_דיווחים נוספים_4.4._פירוט אגח תשואה מעל 10% _פירוט אגח תשואה מעל 10% _15" xfId="13109"/>
    <cellStyle name="8_משקל בתא100_דיווחים נוספים_דיווחים נוספים" xfId="7666"/>
    <cellStyle name="8_משקל בתא100_דיווחים נוספים_דיווחים נוספים 2" xfId="7667"/>
    <cellStyle name="8_משקל בתא100_דיווחים נוספים_דיווחים נוספים 2_15" xfId="13111"/>
    <cellStyle name="8_משקל בתא100_דיווחים נוספים_דיווחים נוספים 2_דיווחים נוספים" xfId="7668"/>
    <cellStyle name="8_משקל בתא100_דיווחים נוספים_דיווחים נוספים 2_דיווחים נוספים_1" xfId="7669"/>
    <cellStyle name="8_משקל בתא100_דיווחים נוספים_דיווחים נוספים 2_דיווחים נוספים_1_15" xfId="13113"/>
    <cellStyle name="8_משקל בתא100_דיווחים נוספים_דיווחים נוספים 2_דיווחים נוספים_1_פירוט אגח תשואה מעל 10% " xfId="7670"/>
    <cellStyle name="8_משקל בתא100_דיווחים נוספים_דיווחים נוספים 2_דיווחים נוספים_1_פירוט אגח תשואה מעל 10% _15" xfId="13114"/>
    <cellStyle name="8_משקל בתא100_דיווחים נוספים_דיווחים נוספים 2_דיווחים נוספים_15" xfId="13112"/>
    <cellStyle name="8_משקל בתא100_דיווחים נוספים_דיווחים נוספים 2_דיווחים נוספים_פירוט אגח תשואה מעל 10% " xfId="7671"/>
    <cellStyle name="8_משקל בתא100_דיווחים נוספים_דיווחים נוספים 2_דיווחים נוספים_פירוט אגח תשואה מעל 10% _15" xfId="13115"/>
    <cellStyle name="8_משקל בתא100_דיווחים נוספים_דיווחים נוספים 2_פירוט אגח תשואה מעל 10% " xfId="7672"/>
    <cellStyle name="8_משקל בתא100_דיווחים נוספים_דיווחים נוספים 2_פירוט אגח תשואה מעל 10% _1" xfId="7673"/>
    <cellStyle name="8_משקל בתא100_דיווחים נוספים_דיווחים נוספים 2_פירוט אגח תשואה מעל 10% _1_15" xfId="13117"/>
    <cellStyle name="8_משקל בתא100_דיווחים נוספים_דיווחים נוספים 2_פירוט אגח תשואה מעל 10% _15" xfId="13116"/>
    <cellStyle name="8_משקל בתא100_דיווחים נוספים_דיווחים נוספים 2_פירוט אגח תשואה מעל 10% _פירוט אגח תשואה מעל 10% " xfId="7674"/>
    <cellStyle name="8_משקל בתא100_דיווחים נוספים_דיווחים נוספים 2_פירוט אגח תשואה מעל 10% _פירוט אגח תשואה מעל 10% _15" xfId="13118"/>
    <cellStyle name="8_משקל בתא100_דיווחים נוספים_דיווחים נוספים_1" xfId="7675"/>
    <cellStyle name="8_משקל בתא100_דיווחים נוספים_דיווחים נוספים_1_15" xfId="13119"/>
    <cellStyle name="8_משקל בתא100_דיווחים נוספים_דיווחים נוספים_1_פירוט אגח תשואה מעל 10% " xfId="7676"/>
    <cellStyle name="8_משקל בתא100_דיווחים נוספים_דיווחים נוספים_1_פירוט אגח תשואה מעל 10% _15" xfId="13120"/>
    <cellStyle name="8_משקל בתא100_דיווחים נוספים_דיווחים נוספים_15" xfId="13110"/>
    <cellStyle name="8_משקל בתא100_דיווחים נוספים_דיווחים נוספים_4.4." xfId="7677"/>
    <cellStyle name="8_משקל בתא100_דיווחים נוספים_דיווחים נוספים_4.4. 2" xfId="7678"/>
    <cellStyle name="8_משקל בתא100_דיווחים נוספים_דיווחים נוספים_4.4. 2_15" xfId="13122"/>
    <cellStyle name="8_משקל בתא100_דיווחים נוספים_דיווחים נוספים_4.4. 2_דיווחים נוספים" xfId="7679"/>
    <cellStyle name="8_משקל בתא100_דיווחים נוספים_דיווחים נוספים_4.4. 2_דיווחים נוספים_1" xfId="7680"/>
    <cellStyle name="8_משקל בתא100_דיווחים נוספים_דיווחים נוספים_4.4. 2_דיווחים נוספים_1_15" xfId="13124"/>
    <cellStyle name="8_משקל בתא100_דיווחים נוספים_דיווחים נוספים_4.4. 2_דיווחים נוספים_1_פירוט אגח תשואה מעל 10% " xfId="7681"/>
    <cellStyle name="8_משקל בתא100_דיווחים נוספים_דיווחים נוספים_4.4. 2_דיווחים נוספים_1_פירוט אגח תשואה מעל 10% _15" xfId="13125"/>
    <cellStyle name="8_משקל בתא100_דיווחים נוספים_דיווחים נוספים_4.4. 2_דיווחים נוספים_15" xfId="13123"/>
    <cellStyle name="8_משקל בתא100_דיווחים נוספים_דיווחים נוספים_4.4. 2_דיווחים נוספים_פירוט אגח תשואה מעל 10% " xfId="7682"/>
    <cellStyle name="8_משקל בתא100_דיווחים נוספים_דיווחים נוספים_4.4. 2_דיווחים נוספים_פירוט אגח תשואה מעל 10% _15" xfId="13126"/>
    <cellStyle name="8_משקל בתא100_דיווחים נוספים_דיווחים נוספים_4.4. 2_פירוט אגח תשואה מעל 10% " xfId="7683"/>
    <cellStyle name="8_משקל בתא100_דיווחים נוספים_דיווחים נוספים_4.4. 2_פירוט אגח תשואה מעל 10% _1" xfId="7684"/>
    <cellStyle name="8_משקל בתא100_דיווחים נוספים_דיווחים נוספים_4.4. 2_פירוט אגח תשואה מעל 10% _1_15" xfId="13128"/>
    <cellStyle name="8_משקל בתא100_דיווחים נוספים_דיווחים נוספים_4.4. 2_פירוט אגח תשואה מעל 10% _15" xfId="13127"/>
    <cellStyle name="8_משקל בתא100_דיווחים נוספים_דיווחים נוספים_4.4. 2_פירוט אגח תשואה מעל 10% _פירוט אגח תשואה מעל 10% " xfId="7685"/>
    <cellStyle name="8_משקל בתא100_דיווחים נוספים_דיווחים נוספים_4.4. 2_פירוט אגח תשואה מעל 10% _פירוט אגח תשואה מעל 10% _15" xfId="13129"/>
    <cellStyle name="8_משקל בתא100_דיווחים נוספים_דיווחים נוספים_4.4._15" xfId="13121"/>
    <cellStyle name="8_משקל בתא100_דיווחים נוספים_דיווחים נוספים_4.4._דיווחים נוספים" xfId="7686"/>
    <cellStyle name="8_משקל בתא100_דיווחים נוספים_דיווחים נוספים_4.4._דיווחים נוספים_15" xfId="13130"/>
    <cellStyle name="8_משקל בתא100_דיווחים נוספים_דיווחים נוספים_4.4._דיווחים נוספים_פירוט אגח תשואה מעל 10% " xfId="7687"/>
    <cellStyle name="8_משקל בתא100_דיווחים נוספים_דיווחים נוספים_4.4._דיווחים נוספים_פירוט אגח תשואה מעל 10% _15" xfId="13131"/>
    <cellStyle name="8_משקל בתא100_דיווחים נוספים_דיווחים נוספים_4.4._פירוט אגח תשואה מעל 10% " xfId="7688"/>
    <cellStyle name="8_משקל בתא100_דיווחים נוספים_דיווחים נוספים_4.4._פירוט אגח תשואה מעל 10% _1" xfId="7689"/>
    <cellStyle name="8_משקל בתא100_דיווחים נוספים_דיווחים נוספים_4.4._פירוט אגח תשואה מעל 10% _1_15" xfId="13133"/>
    <cellStyle name="8_משקל בתא100_דיווחים נוספים_דיווחים נוספים_4.4._פירוט אגח תשואה מעל 10% _15" xfId="13132"/>
    <cellStyle name="8_משקל בתא100_דיווחים נוספים_דיווחים נוספים_4.4._פירוט אגח תשואה מעל 10% _פירוט אגח תשואה מעל 10% " xfId="7690"/>
    <cellStyle name="8_משקל בתא100_דיווחים נוספים_דיווחים נוספים_4.4._פירוט אגח תשואה מעל 10% _פירוט אגח תשואה מעל 10% _15" xfId="13134"/>
    <cellStyle name="8_משקל בתא100_דיווחים נוספים_דיווחים נוספים_דיווחים נוספים" xfId="7691"/>
    <cellStyle name="8_משקל בתא100_דיווחים נוספים_דיווחים נוספים_דיווחים נוספים_15" xfId="13135"/>
    <cellStyle name="8_משקל בתא100_דיווחים נוספים_דיווחים נוספים_דיווחים נוספים_פירוט אגח תשואה מעל 10% " xfId="7692"/>
    <cellStyle name="8_משקל בתא100_דיווחים נוספים_דיווחים נוספים_דיווחים נוספים_פירוט אגח תשואה מעל 10% _15" xfId="13136"/>
    <cellStyle name="8_משקל בתא100_דיווחים נוספים_דיווחים נוספים_פירוט אגח תשואה מעל 10% " xfId="7693"/>
    <cellStyle name="8_משקל בתא100_דיווחים נוספים_דיווחים נוספים_פירוט אגח תשואה מעל 10% _1" xfId="7694"/>
    <cellStyle name="8_משקל בתא100_דיווחים נוספים_דיווחים נוספים_פירוט אגח תשואה מעל 10% _1_15" xfId="13138"/>
    <cellStyle name="8_משקל בתא100_דיווחים נוספים_דיווחים נוספים_פירוט אגח תשואה מעל 10% _15" xfId="13137"/>
    <cellStyle name="8_משקל בתא100_דיווחים נוספים_דיווחים נוספים_פירוט אגח תשואה מעל 10% _פירוט אגח תשואה מעל 10% " xfId="7695"/>
    <cellStyle name="8_משקל בתא100_דיווחים נוספים_דיווחים נוספים_פירוט אגח תשואה מעל 10% _פירוט אגח תשואה מעל 10% _15" xfId="13139"/>
    <cellStyle name="8_משקל בתא100_דיווחים נוספים_פירוט אגח תשואה מעל 10% " xfId="7696"/>
    <cellStyle name="8_משקל בתא100_דיווחים נוספים_פירוט אגח תשואה מעל 10% _1" xfId="7697"/>
    <cellStyle name="8_משקל בתא100_דיווחים נוספים_פירוט אגח תשואה מעל 10% _1_15" xfId="13141"/>
    <cellStyle name="8_משקל בתא100_דיווחים נוספים_פירוט אגח תשואה מעל 10% _15" xfId="13140"/>
    <cellStyle name="8_משקל בתא100_דיווחים נוספים_פירוט אגח תשואה מעל 10% _פירוט אגח תשואה מעל 10% " xfId="7698"/>
    <cellStyle name="8_משקל בתא100_דיווחים נוספים_פירוט אגח תשואה מעל 10% _פירוט אגח תשואה מעל 10% _15" xfId="13142"/>
    <cellStyle name="8_משקל בתא100_הערות" xfId="7699"/>
    <cellStyle name="8_משקל בתא100_הערות 2" xfId="7700"/>
    <cellStyle name="8_משקל בתא100_הערות 2_15" xfId="13144"/>
    <cellStyle name="8_משקל בתא100_הערות 2_דיווחים נוספים" xfId="7701"/>
    <cellStyle name="8_משקל בתא100_הערות 2_דיווחים נוספים_1" xfId="7702"/>
    <cellStyle name="8_משקל בתא100_הערות 2_דיווחים נוספים_1_15" xfId="13146"/>
    <cellStyle name="8_משקל בתא100_הערות 2_דיווחים נוספים_1_פירוט אגח תשואה מעל 10% " xfId="7703"/>
    <cellStyle name="8_משקל בתא100_הערות 2_דיווחים נוספים_1_פירוט אגח תשואה מעל 10% _15" xfId="13147"/>
    <cellStyle name="8_משקל בתא100_הערות 2_דיווחים נוספים_15" xfId="13145"/>
    <cellStyle name="8_משקל בתא100_הערות 2_דיווחים נוספים_פירוט אגח תשואה מעל 10% " xfId="7704"/>
    <cellStyle name="8_משקל בתא100_הערות 2_דיווחים נוספים_פירוט אגח תשואה מעל 10% _15" xfId="13148"/>
    <cellStyle name="8_משקל בתא100_הערות 2_פירוט אגח תשואה מעל 10% " xfId="7705"/>
    <cellStyle name="8_משקל בתא100_הערות 2_פירוט אגח תשואה מעל 10% _1" xfId="7706"/>
    <cellStyle name="8_משקל בתא100_הערות 2_פירוט אגח תשואה מעל 10% _1_15" xfId="13150"/>
    <cellStyle name="8_משקל בתא100_הערות 2_פירוט אגח תשואה מעל 10% _15" xfId="13149"/>
    <cellStyle name="8_משקל בתא100_הערות 2_פירוט אגח תשואה מעל 10% _פירוט אגח תשואה מעל 10% " xfId="7707"/>
    <cellStyle name="8_משקל בתא100_הערות 2_פירוט אגח תשואה מעל 10% _פירוט אגח תשואה מעל 10% _15" xfId="13151"/>
    <cellStyle name="8_משקל בתא100_הערות_15" xfId="13143"/>
    <cellStyle name="8_משקל בתא100_הערות_4.4." xfId="7708"/>
    <cellStyle name="8_משקל בתא100_הערות_4.4. 2" xfId="7709"/>
    <cellStyle name="8_משקל בתא100_הערות_4.4. 2_15" xfId="13153"/>
    <cellStyle name="8_משקל בתא100_הערות_4.4. 2_דיווחים נוספים" xfId="7710"/>
    <cellStyle name="8_משקל בתא100_הערות_4.4. 2_דיווחים נוספים_1" xfId="7711"/>
    <cellStyle name="8_משקל בתא100_הערות_4.4. 2_דיווחים נוספים_1_15" xfId="13155"/>
    <cellStyle name="8_משקל בתא100_הערות_4.4. 2_דיווחים נוספים_1_פירוט אגח תשואה מעל 10% " xfId="7712"/>
    <cellStyle name="8_משקל בתא100_הערות_4.4. 2_דיווחים נוספים_1_פירוט אגח תשואה מעל 10% _15" xfId="13156"/>
    <cellStyle name="8_משקל בתא100_הערות_4.4. 2_דיווחים נוספים_15" xfId="13154"/>
    <cellStyle name="8_משקל בתא100_הערות_4.4. 2_דיווחים נוספים_פירוט אגח תשואה מעל 10% " xfId="7713"/>
    <cellStyle name="8_משקל בתא100_הערות_4.4. 2_דיווחים נוספים_פירוט אגח תשואה מעל 10% _15" xfId="13157"/>
    <cellStyle name="8_משקל בתא100_הערות_4.4. 2_פירוט אגח תשואה מעל 10% " xfId="7714"/>
    <cellStyle name="8_משקל בתא100_הערות_4.4. 2_פירוט אגח תשואה מעל 10% _1" xfId="7715"/>
    <cellStyle name="8_משקל בתא100_הערות_4.4. 2_פירוט אגח תשואה מעל 10% _1_15" xfId="13159"/>
    <cellStyle name="8_משקל בתא100_הערות_4.4. 2_פירוט אגח תשואה מעל 10% _15" xfId="13158"/>
    <cellStyle name="8_משקל בתא100_הערות_4.4. 2_פירוט אגח תשואה מעל 10% _פירוט אגח תשואה מעל 10% " xfId="7716"/>
    <cellStyle name="8_משקל בתא100_הערות_4.4. 2_פירוט אגח תשואה מעל 10% _פירוט אגח תשואה מעל 10% _15" xfId="13160"/>
    <cellStyle name="8_משקל בתא100_הערות_4.4._15" xfId="13152"/>
    <cellStyle name="8_משקל בתא100_הערות_4.4._דיווחים נוספים" xfId="7717"/>
    <cellStyle name="8_משקל בתא100_הערות_4.4._דיווחים נוספים_15" xfId="13161"/>
    <cellStyle name="8_משקל בתא100_הערות_4.4._דיווחים נוספים_פירוט אגח תשואה מעל 10% " xfId="7718"/>
    <cellStyle name="8_משקל בתא100_הערות_4.4._דיווחים נוספים_פירוט אגח תשואה מעל 10% _15" xfId="13162"/>
    <cellStyle name="8_משקל בתא100_הערות_4.4._פירוט אגח תשואה מעל 10% " xfId="7719"/>
    <cellStyle name="8_משקל בתא100_הערות_4.4._פירוט אגח תשואה מעל 10% _1" xfId="7720"/>
    <cellStyle name="8_משקל בתא100_הערות_4.4._פירוט אגח תשואה מעל 10% _1_15" xfId="13164"/>
    <cellStyle name="8_משקל בתא100_הערות_4.4._פירוט אגח תשואה מעל 10% _15" xfId="13163"/>
    <cellStyle name="8_משקל בתא100_הערות_4.4._פירוט אגח תשואה מעל 10% _פירוט אגח תשואה מעל 10% " xfId="7721"/>
    <cellStyle name="8_משקל בתא100_הערות_4.4._פירוט אגח תשואה מעל 10% _פירוט אגח תשואה מעל 10% _15" xfId="13165"/>
    <cellStyle name="8_משקל בתא100_הערות_דיווחים נוספים" xfId="7722"/>
    <cellStyle name="8_משקל בתא100_הערות_דיווחים נוספים_1" xfId="7723"/>
    <cellStyle name="8_משקל בתא100_הערות_דיווחים נוספים_1_15" xfId="13167"/>
    <cellStyle name="8_משקל בתא100_הערות_דיווחים נוספים_1_פירוט אגח תשואה מעל 10% " xfId="7724"/>
    <cellStyle name="8_משקל בתא100_הערות_דיווחים נוספים_1_פירוט אגח תשואה מעל 10% _15" xfId="13168"/>
    <cellStyle name="8_משקל בתא100_הערות_דיווחים נוספים_15" xfId="13166"/>
    <cellStyle name="8_משקל בתא100_הערות_דיווחים נוספים_פירוט אגח תשואה מעל 10% " xfId="7725"/>
    <cellStyle name="8_משקל בתא100_הערות_דיווחים נוספים_פירוט אגח תשואה מעל 10% _15" xfId="13169"/>
    <cellStyle name="8_משקל בתא100_הערות_פירוט אגח תשואה מעל 10% " xfId="7726"/>
    <cellStyle name="8_משקל בתא100_הערות_פירוט אגח תשואה מעל 10% _1" xfId="7727"/>
    <cellStyle name="8_משקל בתא100_הערות_פירוט אגח תשואה מעל 10% _1_15" xfId="13171"/>
    <cellStyle name="8_משקל בתא100_הערות_פירוט אגח תשואה מעל 10% _15" xfId="13170"/>
    <cellStyle name="8_משקל בתא100_הערות_פירוט אגח תשואה מעל 10% _פירוט אגח תשואה מעל 10% " xfId="7728"/>
    <cellStyle name="8_משקל בתא100_הערות_פירוט אגח תשואה מעל 10% _פירוט אגח תשואה מעל 10% _15" xfId="13172"/>
    <cellStyle name="8_משקל בתא100_יתרת מסגרות אשראי לניצול " xfId="7729"/>
    <cellStyle name="8_משקל בתא100_יתרת מסגרות אשראי לניצול  2" xfId="7730"/>
    <cellStyle name="8_משקל בתא100_יתרת מסגרות אשראי לניצול  2_15" xfId="13174"/>
    <cellStyle name="8_משקל בתא100_יתרת מסגרות אשראי לניצול  2_דיווחים נוספים" xfId="7731"/>
    <cellStyle name="8_משקל בתא100_יתרת מסגרות אשראי לניצול  2_דיווחים נוספים_1" xfId="7732"/>
    <cellStyle name="8_משקל בתא100_יתרת מסגרות אשראי לניצול  2_דיווחים נוספים_1_15" xfId="13176"/>
    <cellStyle name="8_משקל בתא100_יתרת מסגרות אשראי לניצול  2_דיווחים נוספים_1_פירוט אגח תשואה מעל 10% " xfId="7733"/>
    <cellStyle name="8_משקל בתא100_יתרת מסגרות אשראי לניצול  2_דיווחים נוספים_1_פירוט אגח תשואה מעל 10% _15" xfId="13177"/>
    <cellStyle name="8_משקל בתא100_יתרת מסגרות אשראי לניצול  2_דיווחים נוספים_15" xfId="13175"/>
    <cellStyle name="8_משקל בתא100_יתרת מסגרות אשראי לניצול  2_דיווחים נוספים_פירוט אגח תשואה מעל 10% " xfId="7734"/>
    <cellStyle name="8_משקל בתא100_יתרת מסגרות אשראי לניצול  2_דיווחים נוספים_פירוט אגח תשואה מעל 10% _15" xfId="13178"/>
    <cellStyle name="8_משקל בתא100_יתרת מסגרות אשראי לניצול  2_פירוט אגח תשואה מעל 10% " xfId="7735"/>
    <cellStyle name="8_משקל בתא100_יתרת מסגרות אשראי לניצול  2_פירוט אגח תשואה מעל 10% _1" xfId="7736"/>
    <cellStyle name="8_משקל בתא100_יתרת מסגרות אשראי לניצול  2_פירוט אגח תשואה מעל 10% _1_15" xfId="13180"/>
    <cellStyle name="8_משקל בתא100_יתרת מסגרות אשראי לניצול  2_פירוט אגח תשואה מעל 10% _15" xfId="13179"/>
    <cellStyle name="8_משקל בתא100_יתרת מסגרות אשראי לניצול  2_פירוט אגח תשואה מעל 10% _פירוט אגח תשואה מעל 10% " xfId="7737"/>
    <cellStyle name="8_משקל בתא100_יתרת מסגרות אשראי לניצול  2_פירוט אגח תשואה מעל 10% _פירוט אגח תשואה מעל 10% _15" xfId="13181"/>
    <cellStyle name="8_משקל בתא100_יתרת מסגרות אשראי לניצול _15" xfId="13173"/>
    <cellStyle name="8_משקל בתא100_יתרת מסגרות אשראי לניצול _4.4." xfId="7738"/>
    <cellStyle name="8_משקל בתא100_יתרת מסגרות אשראי לניצול _4.4. 2" xfId="7739"/>
    <cellStyle name="8_משקל בתא100_יתרת מסגרות אשראי לניצול _4.4. 2_15" xfId="13183"/>
    <cellStyle name="8_משקל בתא100_יתרת מסגרות אשראי לניצול _4.4. 2_דיווחים נוספים" xfId="7740"/>
    <cellStyle name="8_משקל בתא100_יתרת מסגרות אשראי לניצול _4.4. 2_דיווחים נוספים_1" xfId="7741"/>
    <cellStyle name="8_משקל בתא100_יתרת מסגרות אשראי לניצול _4.4. 2_דיווחים נוספים_1_15" xfId="13185"/>
    <cellStyle name="8_משקל בתא100_יתרת מסגרות אשראי לניצול _4.4. 2_דיווחים נוספים_1_פירוט אגח תשואה מעל 10% " xfId="7742"/>
    <cellStyle name="8_משקל בתא100_יתרת מסגרות אשראי לניצול _4.4. 2_דיווחים נוספים_1_פירוט אגח תשואה מעל 10% _15" xfId="13186"/>
    <cellStyle name="8_משקל בתא100_יתרת מסגרות אשראי לניצול _4.4. 2_דיווחים נוספים_15" xfId="13184"/>
    <cellStyle name="8_משקל בתא100_יתרת מסגרות אשראי לניצול _4.4. 2_דיווחים נוספים_פירוט אגח תשואה מעל 10% " xfId="7743"/>
    <cellStyle name="8_משקל בתא100_יתרת מסגרות אשראי לניצול _4.4. 2_דיווחים נוספים_פירוט אגח תשואה מעל 10% _15" xfId="13187"/>
    <cellStyle name="8_משקל בתא100_יתרת מסגרות אשראי לניצול _4.4. 2_פירוט אגח תשואה מעל 10% " xfId="7744"/>
    <cellStyle name="8_משקל בתא100_יתרת מסגרות אשראי לניצול _4.4. 2_פירוט אגח תשואה מעל 10% _1" xfId="7745"/>
    <cellStyle name="8_משקל בתא100_יתרת מסגרות אשראי לניצול _4.4. 2_פירוט אגח תשואה מעל 10% _1_15" xfId="13189"/>
    <cellStyle name="8_משקל בתא100_יתרת מסגרות אשראי לניצול _4.4. 2_פירוט אגח תשואה מעל 10% _15" xfId="13188"/>
    <cellStyle name="8_משקל בתא100_יתרת מסגרות אשראי לניצול _4.4. 2_פירוט אגח תשואה מעל 10% _פירוט אגח תשואה מעל 10% " xfId="7746"/>
    <cellStyle name="8_משקל בתא100_יתרת מסגרות אשראי לניצול _4.4. 2_פירוט אגח תשואה מעל 10% _פירוט אגח תשואה מעל 10% _15" xfId="13190"/>
    <cellStyle name="8_משקל בתא100_יתרת מסגרות אשראי לניצול _4.4._15" xfId="13182"/>
    <cellStyle name="8_משקל בתא100_יתרת מסגרות אשראי לניצול _4.4._דיווחים נוספים" xfId="7747"/>
    <cellStyle name="8_משקל בתא100_יתרת מסגרות אשראי לניצול _4.4._דיווחים נוספים_15" xfId="13191"/>
    <cellStyle name="8_משקל בתא100_יתרת מסגרות אשראי לניצול _4.4._דיווחים נוספים_פירוט אגח תשואה מעל 10% " xfId="7748"/>
    <cellStyle name="8_משקל בתא100_יתרת מסגרות אשראי לניצול _4.4._דיווחים נוספים_פירוט אגח תשואה מעל 10% _15" xfId="13192"/>
    <cellStyle name="8_משקל בתא100_יתרת מסגרות אשראי לניצול _4.4._פירוט אגח תשואה מעל 10% " xfId="7749"/>
    <cellStyle name="8_משקל בתא100_יתרת מסגרות אשראי לניצול _4.4._פירוט אגח תשואה מעל 10% _1" xfId="7750"/>
    <cellStyle name="8_משקל בתא100_יתרת מסגרות אשראי לניצול _4.4._פירוט אגח תשואה מעל 10% _1_15" xfId="13194"/>
    <cellStyle name="8_משקל בתא100_יתרת מסגרות אשראי לניצול _4.4._פירוט אגח תשואה מעל 10% _15" xfId="13193"/>
    <cellStyle name="8_משקל בתא100_יתרת מסגרות אשראי לניצול _4.4._פירוט אגח תשואה מעל 10% _פירוט אגח תשואה מעל 10% " xfId="7751"/>
    <cellStyle name="8_משקל בתא100_יתרת מסגרות אשראי לניצול _4.4._פירוט אגח תשואה מעל 10% _פירוט אגח תשואה מעל 10% _15" xfId="13195"/>
    <cellStyle name="8_משקל בתא100_יתרת מסגרות אשראי לניצול _דיווחים נוספים" xfId="7752"/>
    <cellStyle name="8_משקל בתא100_יתרת מסגרות אשראי לניצול _דיווחים נוספים_1" xfId="7753"/>
    <cellStyle name="8_משקל בתא100_יתרת מסגרות אשראי לניצול _דיווחים נוספים_1_15" xfId="13197"/>
    <cellStyle name="8_משקל בתא100_יתרת מסגרות אשראי לניצול _דיווחים נוספים_1_פירוט אגח תשואה מעל 10% " xfId="7754"/>
    <cellStyle name="8_משקל בתא100_יתרת מסגרות אשראי לניצול _דיווחים נוספים_1_פירוט אגח תשואה מעל 10% _15" xfId="13198"/>
    <cellStyle name="8_משקל בתא100_יתרת מסגרות אשראי לניצול _דיווחים נוספים_15" xfId="13196"/>
    <cellStyle name="8_משקל בתא100_יתרת מסגרות אשראי לניצול _דיווחים נוספים_פירוט אגח תשואה מעל 10% " xfId="7755"/>
    <cellStyle name="8_משקל בתא100_יתרת מסגרות אשראי לניצול _דיווחים נוספים_פירוט אגח תשואה מעל 10% _15" xfId="13199"/>
    <cellStyle name="8_משקל בתא100_יתרת מסגרות אשראי לניצול _פירוט אגח תשואה מעל 10% " xfId="7756"/>
    <cellStyle name="8_משקל בתא100_יתרת מסגרות אשראי לניצול _פירוט אגח תשואה מעל 10% _1" xfId="7757"/>
    <cellStyle name="8_משקל בתא100_יתרת מסגרות אשראי לניצול _פירוט אגח תשואה מעל 10% _1_15" xfId="13201"/>
    <cellStyle name="8_משקל בתא100_יתרת מסגרות אשראי לניצול _פירוט אגח תשואה מעל 10% _15" xfId="13200"/>
    <cellStyle name="8_משקל בתא100_יתרת מסגרות אשראי לניצול _פירוט אגח תשואה מעל 10% _פירוט אגח תשואה מעל 10% " xfId="7758"/>
    <cellStyle name="8_משקל בתא100_יתרת מסגרות אשראי לניצול _פירוט אגח תשואה מעל 10% _פירוט אגח תשואה מעל 10% _15" xfId="13202"/>
    <cellStyle name="8_משקל בתא100_עסקאות שאושרו וטרם בוצעו  " xfId="7759"/>
    <cellStyle name="8_משקל בתא100_עסקאות שאושרו וטרם בוצעו   2" xfId="7760"/>
    <cellStyle name="8_משקל בתא100_עסקאות שאושרו וטרם בוצעו   2_15" xfId="13204"/>
    <cellStyle name="8_משקל בתא100_עסקאות שאושרו וטרם בוצעו   2_דיווחים נוספים" xfId="7761"/>
    <cellStyle name="8_משקל בתא100_עסקאות שאושרו וטרם בוצעו   2_דיווחים נוספים_1" xfId="7762"/>
    <cellStyle name="8_משקל בתא100_עסקאות שאושרו וטרם בוצעו   2_דיווחים נוספים_1_15" xfId="13206"/>
    <cellStyle name="8_משקל בתא100_עסקאות שאושרו וטרם בוצעו   2_דיווחים נוספים_1_פירוט אגח תשואה מעל 10% " xfId="7763"/>
    <cellStyle name="8_משקל בתא100_עסקאות שאושרו וטרם בוצעו   2_דיווחים נוספים_1_פירוט אגח תשואה מעל 10% _15" xfId="13207"/>
    <cellStyle name="8_משקל בתא100_עסקאות שאושרו וטרם בוצעו   2_דיווחים נוספים_15" xfId="13205"/>
    <cellStyle name="8_משקל בתא100_עסקאות שאושרו וטרם בוצעו   2_דיווחים נוספים_פירוט אגח תשואה מעל 10% " xfId="7764"/>
    <cellStyle name="8_משקל בתא100_עסקאות שאושרו וטרם בוצעו   2_דיווחים נוספים_פירוט אגח תשואה מעל 10% _15" xfId="13208"/>
    <cellStyle name="8_משקל בתא100_עסקאות שאושרו וטרם בוצעו   2_פירוט אגח תשואה מעל 10% " xfId="7765"/>
    <cellStyle name="8_משקל בתא100_עסקאות שאושרו וטרם בוצעו   2_פירוט אגח תשואה מעל 10% _1" xfId="7766"/>
    <cellStyle name="8_משקל בתא100_עסקאות שאושרו וטרם בוצעו   2_פירוט אגח תשואה מעל 10% _1_15" xfId="13210"/>
    <cellStyle name="8_משקל בתא100_עסקאות שאושרו וטרם בוצעו   2_פירוט אגח תשואה מעל 10% _15" xfId="13209"/>
    <cellStyle name="8_משקל בתא100_עסקאות שאושרו וטרם בוצעו   2_פירוט אגח תשואה מעל 10% _פירוט אגח תשואה מעל 10% " xfId="7767"/>
    <cellStyle name="8_משקל בתא100_עסקאות שאושרו וטרם בוצעו   2_פירוט אגח תשואה מעל 10% _פירוט אגח תשואה מעל 10% _15" xfId="13211"/>
    <cellStyle name="8_משקל בתא100_עסקאות שאושרו וטרם בוצעו  _1" xfId="7768"/>
    <cellStyle name="8_משקל בתא100_עסקאות שאושרו וטרם בוצעו  _1 2" xfId="7769"/>
    <cellStyle name="8_משקל בתא100_עסקאות שאושרו וטרם בוצעו  _1 2_15" xfId="13213"/>
    <cellStyle name="8_משקל בתא100_עסקאות שאושרו וטרם בוצעו  _1 2_דיווחים נוספים" xfId="7770"/>
    <cellStyle name="8_משקל בתא100_עסקאות שאושרו וטרם בוצעו  _1 2_דיווחים נוספים_1" xfId="7771"/>
    <cellStyle name="8_משקל בתא100_עסקאות שאושרו וטרם בוצעו  _1 2_דיווחים נוספים_1_15" xfId="13215"/>
    <cellStyle name="8_משקל בתא100_עסקאות שאושרו וטרם בוצעו  _1 2_דיווחים נוספים_1_פירוט אגח תשואה מעל 10% " xfId="7772"/>
    <cellStyle name="8_משקל בתא100_עסקאות שאושרו וטרם בוצעו  _1 2_דיווחים נוספים_1_פירוט אגח תשואה מעל 10% _15" xfId="13216"/>
    <cellStyle name="8_משקל בתא100_עסקאות שאושרו וטרם בוצעו  _1 2_דיווחים נוספים_15" xfId="13214"/>
    <cellStyle name="8_משקל בתא100_עסקאות שאושרו וטרם בוצעו  _1 2_דיווחים נוספים_פירוט אגח תשואה מעל 10% " xfId="7773"/>
    <cellStyle name="8_משקל בתא100_עסקאות שאושרו וטרם בוצעו  _1 2_דיווחים נוספים_פירוט אגח תשואה מעל 10% _15" xfId="13217"/>
    <cellStyle name="8_משקל בתא100_עסקאות שאושרו וטרם בוצעו  _1 2_פירוט אגח תשואה מעל 10% " xfId="7774"/>
    <cellStyle name="8_משקל בתא100_עסקאות שאושרו וטרם בוצעו  _1 2_פירוט אגח תשואה מעל 10% _1" xfId="7775"/>
    <cellStyle name="8_משקל בתא100_עסקאות שאושרו וטרם בוצעו  _1 2_פירוט אגח תשואה מעל 10% _1_15" xfId="13219"/>
    <cellStyle name="8_משקל בתא100_עסקאות שאושרו וטרם בוצעו  _1 2_פירוט אגח תשואה מעל 10% _15" xfId="13218"/>
    <cellStyle name="8_משקל בתא100_עסקאות שאושרו וטרם בוצעו  _1 2_פירוט אגח תשואה מעל 10% _פירוט אגח תשואה מעל 10% " xfId="7776"/>
    <cellStyle name="8_משקל בתא100_עסקאות שאושרו וטרם בוצעו  _1 2_פירוט אגח תשואה מעל 10% _פירוט אגח תשואה מעל 10% _15" xfId="13220"/>
    <cellStyle name="8_משקל בתא100_עסקאות שאושרו וטרם בוצעו  _1_15" xfId="13212"/>
    <cellStyle name="8_משקל בתא100_עסקאות שאושרו וטרם בוצעו  _1_דיווחים נוספים" xfId="7777"/>
    <cellStyle name="8_משקל בתא100_עסקאות שאושרו וטרם בוצעו  _1_דיווחים נוספים_15" xfId="13221"/>
    <cellStyle name="8_משקל בתא100_עסקאות שאושרו וטרם בוצעו  _1_דיווחים נוספים_פירוט אגח תשואה מעל 10% " xfId="7778"/>
    <cellStyle name="8_משקל בתא100_עסקאות שאושרו וטרם בוצעו  _1_דיווחים נוספים_פירוט אגח תשואה מעל 10% _15" xfId="13222"/>
    <cellStyle name="8_משקל בתא100_עסקאות שאושרו וטרם בוצעו  _1_פירוט אגח תשואה מעל 10% " xfId="7779"/>
    <cellStyle name="8_משקל בתא100_עסקאות שאושרו וטרם בוצעו  _1_פירוט אגח תשואה מעל 10% _1" xfId="7780"/>
    <cellStyle name="8_משקל בתא100_עסקאות שאושרו וטרם בוצעו  _1_פירוט אגח תשואה מעל 10% _1_15" xfId="13224"/>
    <cellStyle name="8_משקל בתא100_עסקאות שאושרו וטרם בוצעו  _1_פירוט אגח תשואה מעל 10% _15" xfId="13223"/>
    <cellStyle name="8_משקל בתא100_עסקאות שאושרו וטרם בוצעו  _1_פירוט אגח תשואה מעל 10% _פירוט אגח תשואה מעל 10% " xfId="7781"/>
    <cellStyle name="8_משקל בתא100_עסקאות שאושרו וטרם בוצעו  _1_פירוט אגח תשואה מעל 10% _פירוט אגח תשואה מעל 10% _15" xfId="13225"/>
    <cellStyle name="8_משקל בתא100_עסקאות שאושרו וטרם בוצעו  _15" xfId="13203"/>
    <cellStyle name="8_משקל בתא100_עסקאות שאושרו וטרם בוצעו  _4.4." xfId="7782"/>
    <cellStyle name="8_משקל בתא100_עסקאות שאושרו וטרם בוצעו  _4.4. 2" xfId="7783"/>
    <cellStyle name="8_משקל בתא100_עסקאות שאושרו וטרם בוצעו  _4.4. 2_15" xfId="13227"/>
    <cellStyle name="8_משקל בתא100_עסקאות שאושרו וטרם בוצעו  _4.4. 2_דיווחים נוספים" xfId="7784"/>
    <cellStyle name="8_משקל בתא100_עסקאות שאושרו וטרם בוצעו  _4.4. 2_דיווחים נוספים_1" xfId="7785"/>
    <cellStyle name="8_משקל בתא100_עסקאות שאושרו וטרם בוצעו  _4.4. 2_דיווחים נוספים_1_15" xfId="13229"/>
    <cellStyle name="8_משקל בתא100_עסקאות שאושרו וטרם בוצעו  _4.4. 2_דיווחים נוספים_1_פירוט אגח תשואה מעל 10% " xfId="7786"/>
    <cellStyle name="8_משקל בתא100_עסקאות שאושרו וטרם בוצעו  _4.4. 2_דיווחים נוספים_1_פירוט אגח תשואה מעל 10% _15" xfId="13230"/>
    <cellStyle name="8_משקל בתא100_עסקאות שאושרו וטרם בוצעו  _4.4. 2_דיווחים נוספים_15" xfId="13228"/>
    <cellStyle name="8_משקל בתא100_עסקאות שאושרו וטרם בוצעו  _4.4. 2_דיווחים נוספים_פירוט אגח תשואה מעל 10% " xfId="7787"/>
    <cellStyle name="8_משקל בתא100_עסקאות שאושרו וטרם בוצעו  _4.4. 2_דיווחים נוספים_פירוט אגח תשואה מעל 10% _15" xfId="13231"/>
    <cellStyle name="8_משקל בתא100_עסקאות שאושרו וטרם בוצעו  _4.4. 2_פירוט אגח תשואה מעל 10% " xfId="7788"/>
    <cellStyle name="8_משקל בתא100_עסקאות שאושרו וטרם בוצעו  _4.4. 2_פירוט אגח תשואה מעל 10% _1" xfId="7789"/>
    <cellStyle name="8_משקל בתא100_עסקאות שאושרו וטרם בוצעו  _4.4. 2_פירוט אגח תשואה מעל 10% _1_15" xfId="13233"/>
    <cellStyle name="8_משקל בתא100_עסקאות שאושרו וטרם בוצעו  _4.4. 2_פירוט אגח תשואה מעל 10% _15" xfId="13232"/>
    <cellStyle name="8_משקל בתא100_עסקאות שאושרו וטרם בוצעו  _4.4. 2_פירוט אגח תשואה מעל 10% _פירוט אגח תשואה מעל 10% " xfId="7790"/>
    <cellStyle name="8_משקל בתא100_עסקאות שאושרו וטרם בוצעו  _4.4. 2_פירוט אגח תשואה מעל 10% _פירוט אגח תשואה מעל 10% _15" xfId="13234"/>
    <cellStyle name="8_משקל בתא100_עסקאות שאושרו וטרם בוצעו  _4.4._15" xfId="13226"/>
    <cellStyle name="8_משקל בתא100_עסקאות שאושרו וטרם בוצעו  _4.4._דיווחים נוספים" xfId="7791"/>
    <cellStyle name="8_משקל בתא100_עסקאות שאושרו וטרם בוצעו  _4.4._דיווחים נוספים_15" xfId="13235"/>
    <cellStyle name="8_משקל בתא100_עסקאות שאושרו וטרם בוצעו  _4.4._דיווחים נוספים_פירוט אגח תשואה מעל 10% " xfId="7792"/>
    <cellStyle name="8_משקל בתא100_עסקאות שאושרו וטרם בוצעו  _4.4._דיווחים נוספים_פירוט אגח תשואה מעל 10% _15" xfId="13236"/>
    <cellStyle name="8_משקל בתא100_עסקאות שאושרו וטרם בוצעו  _4.4._פירוט אגח תשואה מעל 10% " xfId="7793"/>
    <cellStyle name="8_משקל בתא100_עסקאות שאושרו וטרם בוצעו  _4.4._פירוט אגח תשואה מעל 10% _1" xfId="7794"/>
    <cellStyle name="8_משקל בתא100_עסקאות שאושרו וטרם בוצעו  _4.4._פירוט אגח תשואה מעל 10% _1_15" xfId="13238"/>
    <cellStyle name="8_משקל בתא100_עסקאות שאושרו וטרם בוצעו  _4.4._פירוט אגח תשואה מעל 10% _15" xfId="13237"/>
    <cellStyle name="8_משקל בתא100_עסקאות שאושרו וטרם בוצעו  _4.4._פירוט אגח תשואה מעל 10% _פירוט אגח תשואה מעל 10% " xfId="7795"/>
    <cellStyle name="8_משקל בתא100_עסקאות שאושרו וטרם בוצעו  _4.4._פירוט אגח תשואה מעל 10% _פירוט אגח תשואה מעל 10% _15" xfId="13239"/>
    <cellStyle name="8_משקל בתא100_עסקאות שאושרו וטרם בוצעו  _דיווחים נוספים" xfId="7796"/>
    <cellStyle name="8_משקל בתא100_עסקאות שאושרו וטרם בוצעו  _דיווחים נוספים_1" xfId="7797"/>
    <cellStyle name="8_משקל בתא100_עסקאות שאושרו וטרם בוצעו  _דיווחים נוספים_1_15" xfId="13241"/>
    <cellStyle name="8_משקל בתא100_עסקאות שאושרו וטרם בוצעו  _דיווחים נוספים_1_פירוט אגח תשואה מעל 10% " xfId="7798"/>
    <cellStyle name="8_משקל בתא100_עסקאות שאושרו וטרם בוצעו  _דיווחים נוספים_1_פירוט אגח תשואה מעל 10% _15" xfId="13242"/>
    <cellStyle name="8_משקל בתא100_עסקאות שאושרו וטרם בוצעו  _דיווחים נוספים_15" xfId="13240"/>
    <cellStyle name="8_משקל בתא100_עסקאות שאושרו וטרם בוצעו  _דיווחים נוספים_פירוט אגח תשואה מעל 10% " xfId="7799"/>
    <cellStyle name="8_משקל בתא100_עסקאות שאושרו וטרם בוצעו  _דיווחים נוספים_פירוט אגח תשואה מעל 10% _15" xfId="13243"/>
    <cellStyle name="8_משקל בתא100_עסקאות שאושרו וטרם בוצעו  _פירוט אגח תשואה מעל 10% " xfId="7800"/>
    <cellStyle name="8_משקל בתא100_עסקאות שאושרו וטרם בוצעו  _פירוט אגח תשואה מעל 10% _1" xfId="7801"/>
    <cellStyle name="8_משקל בתא100_עסקאות שאושרו וטרם בוצעו  _פירוט אגח תשואה מעל 10% _1_15" xfId="13245"/>
    <cellStyle name="8_משקל בתא100_עסקאות שאושרו וטרם בוצעו  _פירוט אגח תשואה מעל 10% _15" xfId="13244"/>
    <cellStyle name="8_משקל בתא100_עסקאות שאושרו וטרם בוצעו  _פירוט אגח תשואה מעל 10% _פירוט אגח תשואה מעל 10% " xfId="7802"/>
    <cellStyle name="8_משקל בתא100_עסקאות שאושרו וטרם בוצעו  _פירוט אגח תשואה מעל 10% _פירוט אגח תשואה מעל 10% _15" xfId="13246"/>
    <cellStyle name="8_משקל בתא100_פירוט אגח תשואה מעל 10% " xfId="7803"/>
    <cellStyle name="8_משקל בתא100_פירוט אגח תשואה מעל 10%  2" xfId="7804"/>
    <cellStyle name="8_משקל בתא100_פירוט אגח תשואה מעל 10%  2_15" xfId="13248"/>
    <cellStyle name="8_משקל בתא100_פירוט אגח תשואה מעל 10%  2_דיווחים נוספים" xfId="7805"/>
    <cellStyle name="8_משקל בתא100_פירוט אגח תשואה מעל 10%  2_דיווחים נוספים_1" xfId="7806"/>
    <cellStyle name="8_משקל בתא100_פירוט אגח תשואה מעל 10%  2_דיווחים נוספים_1_15" xfId="13250"/>
    <cellStyle name="8_משקל בתא100_פירוט אגח תשואה מעל 10%  2_דיווחים נוספים_1_פירוט אגח תשואה מעל 10% " xfId="7807"/>
    <cellStyle name="8_משקל בתא100_פירוט אגח תשואה מעל 10%  2_דיווחים נוספים_1_פירוט אגח תשואה מעל 10% _15" xfId="13251"/>
    <cellStyle name="8_משקל בתא100_פירוט אגח תשואה מעל 10%  2_דיווחים נוספים_15" xfId="13249"/>
    <cellStyle name="8_משקל בתא100_פירוט אגח תשואה מעל 10%  2_דיווחים נוספים_פירוט אגח תשואה מעל 10% " xfId="7808"/>
    <cellStyle name="8_משקל בתא100_פירוט אגח תשואה מעל 10%  2_דיווחים נוספים_פירוט אגח תשואה מעל 10% _15" xfId="13252"/>
    <cellStyle name="8_משקל בתא100_פירוט אגח תשואה מעל 10%  2_פירוט אגח תשואה מעל 10% " xfId="7809"/>
    <cellStyle name="8_משקל בתא100_פירוט אגח תשואה מעל 10%  2_פירוט אגח תשואה מעל 10% _1" xfId="7810"/>
    <cellStyle name="8_משקל בתא100_פירוט אגח תשואה מעל 10%  2_פירוט אגח תשואה מעל 10% _1_15" xfId="13254"/>
    <cellStyle name="8_משקל בתא100_פירוט אגח תשואה מעל 10%  2_פירוט אגח תשואה מעל 10% _15" xfId="13253"/>
    <cellStyle name="8_משקל בתא100_פירוט אגח תשואה מעל 10%  2_פירוט אגח תשואה מעל 10% _פירוט אגח תשואה מעל 10% " xfId="7811"/>
    <cellStyle name="8_משקל בתא100_פירוט אגח תשואה מעל 10%  2_פירוט אגח תשואה מעל 10% _פירוט אגח תשואה מעל 10% _15" xfId="13255"/>
    <cellStyle name="8_משקל בתא100_פירוט אגח תשואה מעל 10% _1" xfId="7812"/>
    <cellStyle name="8_משקל בתא100_פירוט אגח תשואה מעל 10% _1_15" xfId="13256"/>
    <cellStyle name="8_משקל בתא100_פירוט אגח תשואה מעל 10% _1_פירוט אגח תשואה מעל 10% " xfId="7813"/>
    <cellStyle name="8_משקל בתא100_פירוט אגח תשואה מעל 10% _1_פירוט אגח תשואה מעל 10% _15" xfId="13257"/>
    <cellStyle name="8_משקל בתא100_פירוט אגח תשואה מעל 10% _15" xfId="13247"/>
    <cellStyle name="8_משקל בתא100_פירוט אגח תשואה מעל 10% _2" xfId="7814"/>
    <cellStyle name="8_משקל בתא100_פירוט אגח תשואה מעל 10% _2_15" xfId="13258"/>
    <cellStyle name="8_משקל בתא100_פירוט אגח תשואה מעל 10% _4.4." xfId="7815"/>
    <cellStyle name="8_משקל בתא100_פירוט אגח תשואה מעל 10% _4.4. 2" xfId="7816"/>
    <cellStyle name="8_משקל בתא100_פירוט אגח תשואה מעל 10% _4.4. 2_15" xfId="13260"/>
    <cellStyle name="8_משקל בתא100_פירוט אגח תשואה מעל 10% _4.4. 2_דיווחים נוספים" xfId="7817"/>
    <cellStyle name="8_משקל בתא100_פירוט אגח תשואה מעל 10% _4.4. 2_דיווחים נוספים_1" xfId="7818"/>
    <cellStyle name="8_משקל בתא100_פירוט אגח תשואה מעל 10% _4.4. 2_דיווחים נוספים_1_15" xfId="13262"/>
    <cellStyle name="8_משקל בתא100_פירוט אגח תשואה מעל 10% _4.4. 2_דיווחים נוספים_1_פירוט אגח תשואה מעל 10% " xfId="7819"/>
    <cellStyle name="8_משקל בתא100_פירוט אגח תשואה מעל 10% _4.4. 2_דיווחים נוספים_1_פירוט אגח תשואה מעל 10% _15" xfId="13263"/>
    <cellStyle name="8_משקל בתא100_פירוט אגח תשואה מעל 10% _4.4. 2_דיווחים נוספים_15" xfId="13261"/>
    <cellStyle name="8_משקל בתא100_פירוט אגח תשואה מעל 10% _4.4. 2_דיווחים נוספים_פירוט אגח תשואה מעל 10% " xfId="7820"/>
    <cellStyle name="8_משקל בתא100_פירוט אגח תשואה מעל 10% _4.4. 2_דיווחים נוספים_פירוט אגח תשואה מעל 10% _15" xfId="13264"/>
    <cellStyle name="8_משקל בתא100_פירוט אגח תשואה מעל 10% _4.4. 2_פירוט אגח תשואה מעל 10% " xfId="7821"/>
    <cellStyle name="8_משקל בתא100_פירוט אגח תשואה מעל 10% _4.4. 2_פירוט אגח תשואה מעל 10% _1" xfId="7822"/>
    <cellStyle name="8_משקל בתא100_פירוט אגח תשואה מעל 10% _4.4. 2_פירוט אגח תשואה מעל 10% _1_15" xfId="13266"/>
    <cellStyle name="8_משקל בתא100_פירוט אגח תשואה מעל 10% _4.4. 2_פירוט אגח תשואה מעל 10% _15" xfId="13265"/>
    <cellStyle name="8_משקל בתא100_פירוט אגח תשואה מעל 10% _4.4. 2_פירוט אגח תשואה מעל 10% _פירוט אגח תשואה מעל 10% " xfId="7823"/>
    <cellStyle name="8_משקל בתא100_פירוט אגח תשואה מעל 10% _4.4. 2_פירוט אגח תשואה מעל 10% _פירוט אגח תשואה מעל 10% _15" xfId="13267"/>
    <cellStyle name="8_משקל בתא100_פירוט אגח תשואה מעל 10% _4.4._15" xfId="13259"/>
    <cellStyle name="8_משקל בתא100_פירוט אגח תשואה מעל 10% _4.4._דיווחים נוספים" xfId="7824"/>
    <cellStyle name="8_משקל בתא100_פירוט אגח תשואה מעל 10% _4.4._דיווחים נוספים_15" xfId="13268"/>
    <cellStyle name="8_משקל בתא100_פירוט אגח תשואה מעל 10% _4.4._דיווחים נוספים_פירוט אגח תשואה מעל 10% " xfId="7825"/>
    <cellStyle name="8_משקל בתא100_פירוט אגח תשואה מעל 10% _4.4._דיווחים נוספים_פירוט אגח תשואה מעל 10% _15" xfId="13269"/>
    <cellStyle name="8_משקל בתא100_פירוט אגח תשואה מעל 10% _4.4._פירוט אגח תשואה מעל 10% " xfId="7826"/>
    <cellStyle name="8_משקל בתא100_פירוט אגח תשואה מעל 10% _4.4._פירוט אגח תשואה מעל 10% _1" xfId="7827"/>
    <cellStyle name="8_משקל בתא100_פירוט אגח תשואה מעל 10% _4.4._פירוט אגח תשואה מעל 10% _1_15" xfId="13271"/>
    <cellStyle name="8_משקל בתא100_פירוט אגח תשואה מעל 10% _4.4._פירוט אגח תשואה מעל 10% _15" xfId="13270"/>
    <cellStyle name="8_משקל בתא100_פירוט אגח תשואה מעל 10% _4.4._פירוט אגח תשואה מעל 10% _פירוט אגח תשואה מעל 10% " xfId="7828"/>
    <cellStyle name="8_משקל בתא100_פירוט אגח תשואה מעל 10% _4.4._פירוט אגח תשואה מעל 10% _פירוט אגח תשואה מעל 10% _15" xfId="13272"/>
    <cellStyle name="8_משקל בתא100_פירוט אגח תשואה מעל 10% _דיווחים נוספים" xfId="7829"/>
    <cellStyle name="8_משקל בתא100_פירוט אגח תשואה מעל 10% _דיווחים נוספים_1" xfId="7830"/>
    <cellStyle name="8_משקל בתא100_פירוט אגח תשואה מעל 10% _דיווחים נוספים_1_15" xfId="13274"/>
    <cellStyle name="8_משקל בתא100_פירוט אגח תשואה מעל 10% _דיווחים נוספים_1_פירוט אגח תשואה מעל 10% " xfId="7831"/>
    <cellStyle name="8_משקל בתא100_פירוט אגח תשואה מעל 10% _דיווחים נוספים_1_פירוט אגח תשואה מעל 10% _15" xfId="13275"/>
    <cellStyle name="8_משקל בתא100_פירוט אגח תשואה מעל 10% _דיווחים נוספים_15" xfId="13273"/>
    <cellStyle name="8_משקל בתא100_פירוט אגח תשואה מעל 10% _דיווחים נוספים_פירוט אגח תשואה מעל 10% " xfId="7832"/>
    <cellStyle name="8_משקל בתא100_פירוט אגח תשואה מעל 10% _דיווחים נוספים_פירוט אגח תשואה מעל 10% _15" xfId="13276"/>
    <cellStyle name="8_משקל בתא100_פירוט אגח תשואה מעל 10% _פירוט אגח תשואה מעל 10% " xfId="7833"/>
    <cellStyle name="8_משקל בתא100_פירוט אגח תשואה מעל 10% _פירוט אגח תשואה מעל 10% _1" xfId="7834"/>
    <cellStyle name="8_משקל בתא100_פירוט אגח תשואה מעל 10% _פירוט אגח תשואה מעל 10% _1_15" xfId="13278"/>
    <cellStyle name="8_משקל בתא100_פירוט אגח תשואה מעל 10% _פירוט אגח תשואה מעל 10% _15" xfId="13277"/>
    <cellStyle name="8_משקל בתא100_פירוט אגח תשואה מעל 10% _פירוט אגח תשואה מעל 10% _פירוט אגח תשואה מעל 10% " xfId="7835"/>
    <cellStyle name="8_משקל בתא100_פירוט אגח תשואה מעל 10% _פירוט אגח תשואה מעל 10% _פירוט אגח תשואה מעל 10% _15" xfId="13279"/>
    <cellStyle name="8_עסקאות שאושרו וטרם בוצעו  " xfId="7836"/>
    <cellStyle name="8_עסקאות שאושרו וטרם בוצעו   2" xfId="7837"/>
    <cellStyle name="8_עסקאות שאושרו וטרם בוצעו   2_15" xfId="13281"/>
    <cellStyle name="8_עסקאות שאושרו וטרם בוצעו   2_דיווחים נוספים" xfId="7838"/>
    <cellStyle name="8_עסקאות שאושרו וטרם בוצעו   2_דיווחים נוספים_1" xfId="7839"/>
    <cellStyle name="8_עסקאות שאושרו וטרם בוצעו   2_דיווחים נוספים_1_15" xfId="13283"/>
    <cellStyle name="8_עסקאות שאושרו וטרם בוצעו   2_דיווחים נוספים_1_פירוט אגח תשואה מעל 10% " xfId="7840"/>
    <cellStyle name="8_עסקאות שאושרו וטרם בוצעו   2_דיווחים נוספים_1_פירוט אגח תשואה מעל 10% _15" xfId="13284"/>
    <cellStyle name="8_עסקאות שאושרו וטרם בוצעו   2_דיווחים נוספים_15" xfId="13282"/>
    <cellStyle name="8_עסקאות שאושרו וטרם בוצעו   2_דיווחים נוספים_פירוט אגח תשואה מעל 10% " xfId="7841"/>
    <cellStyle name="8_עסקאות שאושרו וטרם בוצעו   2_דיווחים נוספים_פירוט אגח תשואה מעל 10% _15" xfId="13285"/>
    <cellStyle name="8_עסקאות שאושרו וטרם בוצעו   2_פירוט אגח תשואה מעל 10% " xfId="7842"/>
    <cellStyle name="8_עסקאות שאושרו וטרם בוצעו   2_פירוט אגח תשואה מעל 10% _1" xfId="7843"/>
    <cellStyle name="8_עסקאות שאושרו וטרם בוצעו   2_פירוט אגח תשואה מעל 10% _1_15" xfId="13287"/>
    <cellStyle name="8_עסקאות שאושרו וטרם בוצעו   2_פירוט אגח תשואה מעל 10% _15" xfId="13286"/>
    <cellStyle name="8_עסקאות שאושרו וטרם בוצעו   2_פירוט אגח תשואה מעל 10% _פירוט אגח תשואה מעל 10% " xfId="7844"/>
    <cellStyle name="8_עסקאות שאושרו וטרם בוצעו   2_פירוט אגח תשואה מעל 10% _פירוט אגח תשואה מעל 10% _15" xfId="13288"/>
    <cellStyle name="8_עסקאות שאושרו וטרם בוצעו  _1" xfId="7845"/>
    <cellStyle name="8_עסקאות שאושרו וטרם בוצעו  _1 2" xfId="7846"/>
    <cellStyle name="8_עסקאות שאושרו וטרם בוצעו  _1 2_15" xfId="13290"/>
    <cellStyle name="8_עסקאות שאושרו וטרם בוצעו  _1 2_דיווחים נוספים" xfId="7847"/>
    <cellStyle name="8_עסקאות שאושרו וטרם בוצעו  _1 2_דיווחים נוספים_1" xfId="7848"/>
    <cellStyle name="8_עסקאות שאושרו וטרם בוצעו  _1 2_דיווחים נוספים_1_15" xfId="13292"/>
    <cellStyle name="8_עסקאות שאושרו וטרם בוצעו  _1 2_דיווחים נוספים_1_פירוט אגח תשואה מעל 10% " xfId="7849"/>
    <cellStyle name="8_עסקאות שאושרו וטרם בוצעו  _1 2_דיווחים נוספים_1_פירוט אגח תשואה מעל 10% _15" xfId="13293"/>
    <cellStyle name="8_עסקאות שאושרו וטרם בוצעו  _1 2_דיווחים נוספים_15" xfId="13291"/>
    <cellStyle name="8_עסקאות שאושרו וטרם בוצעו  _1 2_דיווחים נוספים_פירוט אגח תשואה מעל 10% " xfId="7850"/>
    <cellStyle name="8_עסקאות שאושרו וטרם בוצעו  _1 2_דיווחים נוספים_פירוט אגח תשואה מעל 10% _15" xfId="13294"/>
    <cellStyle name="8_עסקאות שאושרו וטרם בוצעו  _1 2_פירוט אגח תשואה מעל 10% " xfId="7851"/>
    <cellStyle name="8_עסקאות שאושרו וטרם בוצעו  _1 2_פירוט אגח תשואה מעל 10% _1" xfId="7852"/>
    <cellStyle name="8_עסקאות שאושרו וטרם בוצעו  _1 2_פירוט אגח תשואה מעל 10% _1_15" xfId="13296"/>
    <cellStyle name="8_עסקאות שאושרו וטרם בוצעו  _1 2_פירוט אגח תשואה מעל 10% _15" xfId="13295"/>
    <cellStyle name="8_עסקאות שאושרו וטרם בוצעו  _1 2_פירוט אגח תשואה מעל 10% _פירוט אגח תשואה מעל 10% " xfId="7853"/>
    <cellStyle name="8_עסקאות שאושרו וטרם בוצעו  _1 2_פירוט אגח תשואה מעל 10% _פירוט אגח תשואה מעל 10% _15" xfId="13297"/>
    <cellStyle name="8_עסקאות שאושרו וטרם בוצעו  _1_15" xfId="13289"/>
    <cellStyle name="8_עסקאות שאושרו וטרם בוצעו  _1_דיווחים נוספים" xfId="7854"/>
    <cellStyle name="8_עסקאות שאושרו וטרם בוצעו  _1_דיווחים נוספים_15" xfId="13298"/>
    <cellStyle name="8_עסקאות שאושרו וטרם בוצעו  _1_דיווחים נוספים_פירוט אגח תשואה מעל 10% " xfId="7855"/>
    <cellStyle name="8_עסקאות שאושרו וטרם בוצעו  _1_דיווחים נוספים_פירוט אגח תשואה מעל 10% _15" xfId="13299"/>
    <cellStyle name="8_עסקאות שאושרו וטרם בוצעו  _1_פירוט אגח תשואה מעל 10% " xfId="7856"/>
    <cellStyle name="8_עסקאות שאושרו וטרם בוצעו  _1_פירוט אגח תשואה מעל 10% _1" xfId="7857"/>
    <cellStyle name="8_עסקאות שאושרו וטרם בוצעו  _1_פירוט אגח תשואה מעל 10% _1_15" xfId="13301"/>
    <cellStyle name="8_עסקאות שאושרו וטרם בוצעו  _1_פירוט אגח תשואה מעל 10% _15" xfId="13300"/>
    <cellStyle name="8_עסקאות שאושרו וטרם בוצעו  _1_פירוט אגח תשואה מעל 10% _פירוט אגח תשואה מעל 10% " xfId="7858"/>
    <cellStyle name="8_עסקאות שאושרו וטרם בוצעו  _1_פירוט אגח תשואה מעל 10% _פירוט אגח תשואה מעל 10% _15" xfId="13302"/>
    <cellStyle name="8_עסקאות שאושרו וטרם בוצעו  _15" xfId="13280"/>
    <cellStyle name="8_עסקאות שאושרו וטרם בוצעו  _4.4." xfId="7859"/>
    <cellStyle name="8_עסקאות שאושרו וטרם בוצעו  _4.4. 2" xfId="7860"/>
    <cellStyle name="8_עסקאות שאושרו וטרם בוצעו  _4.4. 2_15" xfId="13304"/>
    <cellStyle name="8_עסקאות שאושרו וטרם בוצעו  _4.4. 2_דיווחים נוספים" xfId="7861"/>
    <cellStyle name="8_עסקאות שאושרו וטרם בוצעו  _4.4. 2_דיווחים נוספים_1" xfId="7862"/>
    <cellStyle name="8_עסקאות שאושרו וטרם בוצעו  _4.4. 2_דיווחים נוספים_1_15" xfId="13306"/>
    <cellStyle name="8_עסקאות שאושרו וטרם בוצעו  _4.4. 2_דיווחים נוספים_1_פירוט אגח תשואה מעל 10% " xfId="7863"/>
    <cellStyle name="8_עסקאות שאושרו וטרם בוצעו  _4.4. 2_דיווחים נוספים_1_פירוט אגח תשואה מעל 10% _15" xfId="13307"/>
    <cellStyle name="8_עסקאות שאושרו וטרם בוצעו  _4.4. 2_דיווחים נוספים_15" xfId="13305"/>
    <cellStyle name="8_עסקאות שאושרו וטרם בוצעו  _4.4. 2_דיווחים נוספים_פירוט אגח תשואה מעל 10% " xfId="7864"/>
    <cellStyle name="8_עסקאות שאושרו וטרם בוצעו  _4.4. 2_דיווחים נוספים_פירוט אגח תשואה מעל 10% _15" xfId="13308"/>
    <cellStyle name="8_עסקאות שאושרו וטרם בוצעו  _4.4. 2_פירוט אגח תשואה מעל 10% " xfId="7865"/>
    <cellStyle name="8_עסקאות שאושרו וטרם בוצעו  _4.4. 2_פירוט אגח תשואה מעל 10% _1" xfId="7866"/>
    <cellStyle name="8_עסקאות שאושרו וטרם בוצעו  _4.4. 2_פירוט אגח תשואה מעל 10% _1_15" xfId="13310"/>
    <cellStyle name="8_עסקאות שאושרו וטרם בוצעו  _4.4. 2_פירוט אגח תשואה מעל 10% _15" xfId="13309"/>
    <cellStyle name="8_עסקאות שאושרו וטרם בוצעו  _4.4. 2_פירוט אגח תשואה מעל 10% _פירוט אגח תשואה מעל 10% " xfId="7867"/>
    <cellStyle name="8_עסקאות שאושרו וטרם בוצעו  _4.4. 2_פירוט אגח תשואה מעל 10% _פירוט אגח תשואה מעל 10% _15" xfId="13311"/>
    <cellStyle name="8_עסקאות שאושרו וטרם בוצעו  _4.4._15" xfId="13303"/>
    <cellStyle name="8_עסקאות שאושרו וטרם בוצעו  _4.4._דיווחים נוספים" xfId="7868"/>
    <cellStyle name="8_עסקאות שאושרו וטרם בוצעו  _4.4._דיווחים נוספים_15" xfId="13312"/>
    <cellStyle name="8_עסקאות שאושרו וטרם בוצעו  _4.4._דיווחים נוספים_פירוט אגח תשואה מעל 10% " xfId="7869"/>
    <cellStyle name="8_עסקאות שאושרו וטרם בוצעו  _4.4._דיווחים נוספים_פירוט אגח תשואה מעל 10% _15" xfId="13313"/>
    <cellStyle name="8_עסקאות שאושרו וטרם בוצעו  _4.4._פירוט אגח תשואה מעל 10% " xfId="7870"/>
    <cellStyle name="8_עסקאות שאושרו וטרם בוצעו  _4.4._פירוט אגח תשואה מעל 10% _1" xfId="7871"/>
    <cellStyle name="8_עסקאות שאושרו וטרם בוצעו  _4.4._פירוט אגח תשואה מעל 10% _1_15" xfId="13315"/>
    <cellStyle name="8_עסקאות שאושרו וטרם בוצעו  _4.4._פירוט אגח תשואה מעל 10% _15" xfId="13314"/>
    <cellStyle name="8_עסקאות שאושרו וטרם בוצעו  _4.4._פירוט אגח תשואה מעל 10% _פירוט אגח תשואה מעל 10% " xfId="7872"/>
    <cellStyle name="8_עסקאות שאושרו וטרם בוצעו  _4.4._פירוט אגח תשואה מעל 10% _פירוט אגח תשואה מעל 10% _15" xfId="13316"/>
    <cellStyle name="8_עסקאות שאושרו וטרם בוצעו  _דיווחים נוספים" xfId="7873"/>
    <cellStyle name="8_עסקאות שאושרו וטרם בוצעו  _דיווחים נוספים_1" xfId="7874"/>
    <cellStyle name="8_עסקאות שאושרו וטרם בוצעו  _דיווחים נוספים_1_15" xfId="13318"/>
    <cellStyle name="8_עסקאות שאושרו וטרם בוצעו  _דיווחים נוספים_1_פירוט אגח תשואה מעל 10% " xfId="7875"/>
    <cellStyle name="8_עסקאות שאושרו וטרם בוצעו  _דיווחים נוספים_1_פירוט אגח תשואה מעל 10% _15" xfId="13319"/>
    <cellStyle name="8_עסקאות שאושרו וטרם בוצעו  _דיווחים נוספים_15" xfId="13317"/>
    <cellStyle name="8_עסקאות שאושרו וטרם בוצעו  _דיווחים נוספים_פירוט אגח תשואה מעל 10% " xfId="7876"/>
    <cellStyle name="8_עסקאות שאושרו וטרם בוצעו  _דיווחים נוספים_פירוט אגח תשואה מעל 10% _15" xfId="13320"/>
    <cellStyle name="8_עסקאות שאושרו וטרם בוצעו  _פירוט אגח תשואה מעל 10% " xfId="7877"/>
    <cellStyle name="8_עסקאות שאושרו וטרם בוצעו  _פירוט אגח תשואה מעל 10% _1" xfId="7878"/>
    <cellStyle name="8_עסקאות שאושרו וטרם בוצעו  _פירוט אגח תשואה מעל 10% _1_15" xfId="13322"/>
    <cellStyle name="8_עסקאות שאושרו וטרם בוצעו  _פירוט אגח תשואה מעל 10% _15" xfId="13321"/>
    <cellStyle name="8_עסקאות שאושרו וטרם בוצעו  _פירוט אגח תשואה מעל 10% _פירוט אגח תשואה מעל 10% " xfId="7879"/>
    <cellStyle name="8_עסקאות שאושרו וטרם בוצעו  _פירוט אגח תשואה מעל 10% _פירוט אגח תשואה מעל 10% _15" xfId="13323"/>
    <cellStyle name="8_פירוט אגח תשואה מעל 10% " xfId="7880"/>
    <cellStyle name="8_פירוט אגח תשואה מעל 10%  2" xfId="7881"/>
    <cellStyle name="8_פירוט אגח תשואה מעל 10%  2_15" xfId="13325"/>
    <cellStyle name="8_פירוט אגח תשואה מעל 10%  2_דיווחים נוספים" xfId="7882"/>
    <cellStyle name="8_פירוט אגח תשואה מעל 10%  2_דיווחים נוספים_1" xfId="7883"/>
    <cellStyle name="8_פירוט אגח תשואה מעל 10%  2_דיווחים נוספים_1_15" xfId="13327"/>
    <cellStyle name="8_פירוט אגח תשואה מעל 10%  2_דיווחים נוספים_1_פירוט אגח תשואה מעל 10% " xfId="7884"/>
    <cellStyle name="8_פירוט אגח תשואה מעל 10%  2_דיווחים נוספים_1_פירוט אגח תשואה מעל 10% _15" xfId="13328"/>
    <cellStyle name="8_פירוט אגח תשואה מעל 10%  2_דיווחים נוספים_15" xfId="13326"/>
    <cellStyle name="8_פירוט אגח תשואה מעל 10%  2_דיווחים נוספים_פירוט אגח תשואה מעל 10% " xfId="7885"/>
    <cellStyle name="8_פירוט אגח תשואה מעל 10%  2_דיווחים נוספים_פירוט אגח תשואה מעל 10% _15" xfId="13329"/>
    <cellStyle name="8_פירוט אגח תשואה מעל 10%  2_פירוט אגח תשואה מעל 10% " xfId="7886"/>
    <cellStyle name="8_פירוט אגח תשואה מעל 10%  2_פירוט אגח תשואה מעל 10% _1" xfId="7887"/>
    <cellStyle name="8_פירוט אגח תשואה מעל 10%  2_פירוט אגח תשואה מעל 10% _1_15" xfId="13331"/>
    <cellStyle name="8_פירוט אגח תשואה מעל 10%  2_פירוט אגח תשואה מעל 10% _15" xfId="13330"/>
    <cellStyle name="8_פירוט אגח תשואה מעל 10%  2_פירוט אגח תשואה מעל 10% _פירוט אגח תשואה מעל 10% " xfId="7888"/>
    <cellStyle name="8_פירוט אגח תשואה מעל 10%  2_פירוט אגח תשואה מעל 10% _פירוט אגח תשואה מעל 10% _15" xfId="13332"/>
    <cellStyle name="8_פירוט אגח תשואה מעל 10% _1" xfId="7889"/>
    <cellStyle name="8_פירוט אגח תשואה מעל 10% _1_15" xfId="13333"/>
    <cellStyle name="8_פירוט אגח תשואה מעל 10% _1_פירוט אגח תשואה מעל 10% " xfId="7890"/>
    <cellStyle name="8_פירוט אגח תשואה מעל 10% _1_פירוט אגח תשואה מעל 10% _15" xfId="13334"/>
    <cellStyle name="8_פירוט אגח תשואה מעל 10% _15" xfId="13324"/>
    <cellStyle name="8_פירוט אגח תשואה מעל 10% _2" xfId="7891"/>
    <cellStyle name="8_פירוט אגח תשואה מעל 10% _2_15" xfId="13335"/>
    <cellStyle name="8_פירוט אגח תשואה מעל 10% _4.4." xfId="7892"/>
    <cellStyle name="8_פירוט אגח תשואה מעל 10% _4.4. 2" xfId="7893"/>
    <cellStyle name="8_פירוט אגח תשואה מעל 10% _4.4. 2_15" xfId="13337"/>
    <cellStyle name="8_פירוט אגח תשואה מעל 10% _4.4. 2_דיווחים נוספים" xfId="7894"/>
    <cellStyle name="8_פירוט אגח תשואה מעל 10% _4.4. 2_דיווחים נוספים_1" xfId="7895"/>
    <cellStyle name="8_פירוט אגח תשואה מעל 10% _4.4. 2_דיווחים נוספים_1_15" xfId="13339"/>
    <cellStyle name="8_פירוט אגח תשואה מעל 10% _4.4. 2_דיווחים נוספים_1_פירוט אגח תשואה מעל 10% " xfId="7896"/>
    <cellStyle name="8_פירוט אגח תשואה מעל 10% _4.4. 2_דיווחים נוספים_1_פירוט אגח תשואה מעל 10% _15" xfId="13340"/>
    <cellStyle name="8_פירוט אגח תשואה מעל 10% _4.4. 2_דיווחים נוספים_15" xfId="13338"/>
    <cellStyle name="8_פירוט אגח תשואה מעל 10% _4.4. 2_דיווחים נוספים_פירוט אגח תשואה מעל 10% " xfId="7897"/>
    <cellStyle name="8_פירוט אגח תשואה מעל 10% _4.4. 2_דיווחים נוספים_פירוט אגח תשואה מעל 10% _15" xfId="13341"/>
    <cellStyle name="8_פירוט אגח תשואה מעל 10% _4.4. 2_פירוט אגח תשואה מעל 10% " xfId="7898"/>
    <cellStyle name="8_פירוט אגח תשואה מעל 10% _4.4. 2_פירוט אגח תשואה מעל 10% _1" xfId="7899"/>
    <cellStyle name="8_פירוט אגח תשואה מעל 10% _4.4. 2_פירוט אגח תשואה מעל 10% _1_15" xfId="13343"/>
    <cellStyle name="8_פירוט אגח תשואה מעל 10% _4.4. 2_פירוט אגח תשואה מעל 10% _15" xfId="13342"/>
    <cellStyle name="8_פירוט אגח תשואה מעל 10% _4.4. 2_פירוט אגח תשואה מעל 10% _פירוט אגח תשואה מעל 10% " xfId="7900"/>
    <cellStyle name="8_פירוט אגח תשואה מעל 10% _4.4. 2_פירוט אגח תשואה מעל 10% _פירוט אגח תשואה מעל 10% _15" xfId="13344"/>
    <cellStyle name="8_פירוט אגח תשואה מעל 10% _4.4._15" xfId="13336"/>
    <cellStyle name="8_פירוט אגח תשואה מעל 10% _4.4._דיווחים נוספים" xfId="7901"/>
    <cellStyle name="8_פירוט אגח תשואה מעל 10% _4.4._דיווחים נוספים_15" xfId="13345"/>
    <cellStyle name="8_פירוט אגח תשואה מעל 10% _4.4._דיווחים נוספים_פירוט אגח תשואה מעל 10% " xfId="7902"/>
    <cellStyle name="8_פירוט אגח תשואה מעל 10% _4.4._דיווחים נוספים_פירוט אגח תשואה מעל 10% _15" xfId="13346"/>
    <cellStyle name="8_פירוט אגח תשואה מעל 10% _4.4._פירוט אגח תשואה מעל 10% " xfId="7903"/>
    <cellStyle name="8_פירוט אגח תשואה מעל 10% _4.4._פירוט אגח תשואה מעל 10% _1" xfId="7904"/>
    <cellStyle name="8_פירוט אגח תשואה מעל 10% _4.4._פירוט אגח תשואה מעל 10% _1_15" xfId="13348"/>
    <cellStyle name="8_פירוט אגח תשואה מעל 10% _4.4._פירוט אגח תשואה מעל 10% _15" xfId="13347"/>
    <cellStyle name="8_פירוט אגח תשואה מעל 10% _4.4._פירוט אגח תשואה מעל 10% _פירוט אגח תשואה מעל 10% " xfId="7905"/>
    <cellStyle name="8_פירוט אגח תשואה מעל 10% _4.4._פירוט אגח תשואה מעל 10% _פירוט אגח תשואה מעל 10% _15" xfId="13349"/>
    <cellStyle name="8_פירוט אגח תשואה מעל 10% _דיווחים נוספים" xfId="7906"/>
    <cellStyle name="8_פירוט אגח תשואה מעל 10% _דיווחים נוספים_1" xfId="7907"/>
    <cellStyle name="8_פירוט אגח תשואה מעל 10% _דיווחים נוספים_1_15" xfId="13351"/>
    <cellStyle name="8_פירוט אגח תשואה מעל 10% _דיווחים נוספים_1_פירוט אגח תשואה מעל 10% " xfId="7908"/>
    <cellStyle name="8_פירוט אגח תשואה מעל 10% _דיווחים נוספים_1_פירוט אגח תשואה מעל 10% _15" xfId="13352"/>
    <cellStyle name="8_פירוט אגח תשואה מעל 10% _דיווחים נוספים_15" xfId="13350"/>
    <cellStyle name="8_פירוט אגח תשואה מעל 10% _דיווחים נוספים_פירוט אגח תשואה מעל 10% " xfId="7909"/>
    <cellStyle name="8_פירוט אגח תשואה מעל 10% _דיווחים נוספים_פירוט אגח תשואה מעל 10% _15" xfId="13353"/>
    <cellStyle name="8_פירוט אגח תשואה מעל 10% _פירוט אגח תשואה מעל 10% " xfId="7910"/>
    <cellStyle name="8_פירוט אגח תשואה מעל 10% _פירוט אגח תשואה מעל 10% _1" xfId="7911"/>
    <cellStyle name="8_פירוט אגח תשואה מעל 10% _פירוט אגח תשואה מעל 10% _1_15" xfId="13355"/>
    <cellStyle name="8_פירוט אגח תשואה מעל 10% _פירוט אגח תשואה מעל 10% _15" xfId="13354"/>
    <cellStyle name="8_פירוט אגח תשואה מעל 10% _פירוט אגח תשואה מעל 10% _פירוט אגח תשואה מעל 10% " xfId="7912"/>
    <cellStyle name="8_פירוט אגח תשואה מעל 10% _פירוט אגח תשואה מעל 10% _פירוט אגח תשואה מעל 10% _15" xfId="13356"/>
    <cellStyle name="9" xfId="7913"/>
    <cellStyle name="9 2" xfId="7914"/>
    <cellStyle name="9 2 2" xfId="7915"/>
    <cellStyle name="9 2_15" xfId="13358"/>
    <cellStyle name="9 3" xfId="7916"/>
    <cellStyle name="9_15" xfId="13357"/>
    <cellStyle name="9_15_1" xfId="16728"/>
    <cellStyle name="9_16" xfId="14707"/>
    <cellStyle name="9_4.4." xfId="7917"/>
    <cellStyle name="9_4.4. 2" xfId="7918"/>
    <cellStyle name="9_4.4. 2_15" xfId="13360"/>
    <cellStyle name="9_4.4. 2_דיווחים נוספים" xfId="7919"/>
    <cellStyle name="9_4.4. 2_דיווחים נוספים_1" xfId="7920"/>
    <cellStyle name="9_4.4. 2_דיווחים נוספים_1_15" xfId="13362"/>
    <cellStyle name="9_4.4. 2_דיווחים נוספים_1_פירוט אגח תשואה מעל 10% " xfId="7921"/>
    <cellStyle name="9_4.4. 2_דיווחים נוספים_1_פירוט אגח תשואה מעל 10% _15" xfId="13363"/>
    <cellStyle name="9_4.4. 2_דיווחים נוספים_15" xfId="13361"/>
    <cellStyle name="9_4.4. 2_דיווחים נוספים_פירוט אגח תשואה מעל 10% " xfId="7922"/>
    <cellStyle name="9_4.4. 2_דיווחים נוספים_פירוט אגח תשואה מעל 10% _15" xfId="13364"/>
    <cellStyle name="9_4.4. 2_פירוט אגח תשואה מעל 10% " xfId="7923"/>
    <cellStyle name="9_4.4. 2_פירוט אגח תשואה מעל 10% _1" xfId="7924"/>
    <cellStyle name="9_4.4. 2_פירוט אגח תשואה מעל 10% _1_15" xfId="13366"/>
    <cellStyle name="9_4.4. 2_פירוט אגח תשואה מעל 10% _15" xfId="13365"/>
    <cellStyle name="9_4.4. 2_פירוט אגח תשואה מעל 10% _פירוט אגח תשואה מעל 10% " xfId="7925"/>
    <cellStyle name="9_4.4. 2_פירוט אגח תשואה מעל 10% _פירוט אגח תשואה מעל 10% _15" xfId="13367"/>
    <cellStyle name="9_4.4._15" xfId="13359"/>
    <cellStyle name="9_4.4._דיווחים נוספים" xfId="7926"/>
    <cellStyle name="9_4.4._דיווחים נוספים_15" xfId="13368"/>
    <cellStyle name="9_4.4._דיווחים נוספים_פירוט אגח תשואה מעל 10% " xfId="7927"/>
    <cellStyle name="9_4.4._דיווחים נוספים_פירוט אגח תשואה מעל 10% _15" xfId="13369"/>
    <cellStyle name="9_4.4._פירוט אגח תשואה מעל 10% " xfId="7928"/>
    <cellStyle name="9_4.4._פירוט אגח תשואה מעל 10% _1" xfId="7929"/>
    <cellStyle name="9_4.4._פירוט אגח תשואה מעל 10% _1_15" xfId="13371"/>
    <cellStyle name="9_4.4._פירוט אגח תשואה מעל 10% _15" xfId="13370"/>
    <cellStyle name="9_4.4._פירוט אגח תשואה מעל 10% _פירוט אגח תשואה מעל 10% " xfId="7930"/>
    <cellStyle name="9_4.4._פירוט אגח תשואה מעל 10% _פירוט אגח תשואה מעל 10% _15" xfId="13372"/>
    <cellStyle name="9_Anafim" xfId="7931"/>
    <cellStyle name="9_Anafim 2" xfId="7932"/>
    <cellStyle name="9_Anafim 2 2" xfId="7933"/>
    <cellStyle name="9_Anafim 2 2_15" xfId="13375"/>
    <cellStyle name="9_Anafim 2 2_דיווחים נוספים" xfId="7934"/>
    <cellStyle name="9_Anafim 2 2_דיווחים נוספים_1" xfId="7935"/>
    <cellStyle name="9_Anafim 2 2_דיווחים נוספים_1_15" xfId="13377"/>
    <cellStyle name="9_Anafim 2 2_דיווחים נוספים_1_פירוט אגח תשואה מעל 10% " xfId="7936"/>
    <cellStyle name="9_Anafim 2 2_דיווחים נוספים_1_פירוט אגח תשואה מעל 10% _15" xfId="13378"/>
    <cellStyle name="9_Anafim 2 2_דיווחים נוספים_15" xfId="13376"/>
    <cellStyle name="9_Anafim 2 2_דיווחים נוספים_פירוט אגח תשואה מעל 10% " xfId="7937"/>
    <cellStyle name="9_Anafim 2 2_דיווחים נוספים_פירוט אגח תשואה מעל 10% _15" xfId="13379"/>
    <cellStyle name="9_Anafim 2 2_פירוט אגח תשואה מעל 10% " xfId="7938"/>
    <cellStyle name="9_Anafim 2 2_פירוט אגח תשואה מעל 10% _1" xfId="7939"/>
    <cellStyle name="9_Anafim 2 2_פירוט אגח תשואה מעל 10% _1_15" xfId="13381"/>
    <cellStyle name="9_Anafim 2 2_פירוט אגח תשואה מעל 10% _15" xfId="13380"/>
    <cellStyle name="9_Anafim 2 2_פירוט אגח תשואה מעל 10% _פירוט אגח תשואה מעל 10% " xfId="7940"/>
    <cellStyle name="9_Anafim 2 2_פירוט אגח תשואה מעל 10% _פירוט אגח תשואה מעל 10% _15" xfId="13382"/>
    <cellStyle name="9_Anafim 2_15" xfId="13374"/>
    <cellStyle name="9_Anafim 2_4.4." xfId="7941"/>
    <cellStyle name="9_Anafim 2_4.4. 2" xfId="7942"/>
    <cellStyle name="9_Anafim 2_4.4. 2_15" xfId="13384"/>
    <cellStyle name="9_Anafim 2_4.4. 2_דיווחים נוספים" xfId="7943"/>
    <cellStyle name="9_Anafim 2_4.4. 2_דיווחים נוספים_1" xfId="7944"/>
    <cellStyle name="9_Anafim 2_4.4. 2_דיווחים נוספים_1_15" xfId="13386"/>
    <cellStyle name="9_Anafim 2_4.4. 2_דיווחים נוספים_1_פירוט אגח תשואה מעל 10% " xfId="7945"/>
    <cellStyle name="9_Anafim 2_4.4. 2_דיווחים נוספים_1_פירוט אגח תשואה מעל 10% _15" xfId="13387"/>
    <cellStyle name="9_Anafim 2_4.4. 2_דיווחים נוספים_15" xfId="13385"/>
    <cellStyle name="9_Anafim 2_4.4. 2_דיווחים נוספים_פירוט אגח תשואה מעל 10% " xfId="7946"/>
    <cellStyle name="9_Anafim 2_4.4. 2_דיווחים נוספים_פירוט אגח תשואה מעל 10% _15" xfId="13388"/>
    <cellStyle name="9_Anafim 2_4.4. 2_פירוט אגח תשואה מעל 10% " xfId="7947"/>
    <cellStyle name="9_Anafim 2_4.4. 2_פירוט אגח תשואה מעל 10% _1" xfId="7948"/>
    <cellStyle name="9_Anafim 2_4.4. 2_פירוט אגח תשואה מעל 10% _1_15" xfId="13390"/>
    <cellStyle name="9_Anafim 2_4.4. 2_פירוט אגח תשואה מעל 10% _15" xfId="13389"/>
    <cellStyle name="9_Anafim 2_4.4. 2_פירוט אגח תשואה מעל 10% _פירוט אגח תשואה מעל 10% " xfId="7949"/>
    <cellStyle name="9_Anafim 2_4.4. 2_פירוט אגח תשואה מעל 10% _פירוט אגח תשואה מעל 10% _15" xfId="13391"/>
    <cellStyle name="9_Anafim 2_4.4._15" xfId="13383"/>
    <cellStyle name="9_Anafim 2_4.4._דיווחים נוספים" xfId="7950"/>
    <cellStyle name="9_Anafim 2_4.4._דיווחים נוספים_15" xfId="13392"/>
    <cellStyle name="9_Anafim 2_4.4._דיווחים נוספים_פירוט אגח תשואה מעל 10% " xfId="7951"/>
    <cellStyle name="9_Anafim 2_4.4._דיווחים נוספים_פירוט אגח תשואה מעל 10% _15" xfId="13393"/>
    <cellStyle name="9_Anafim 2_4.4._פירוט אגח תשואה מעל 10% " xfId="7952"/>
    <cellStyle name="9_Anafim 2_4.4._פירוט אגח תשואה מעל 10% _1" xfId="7953"/>
    <cellStyle name="9_Anafim 2_4.4._פירוט אגח תשואה מעל 10% _1_15" xfId="13395"/>
    <cellStyle name="9_Anafim 2_4.4._פירוט אגח תשואה מעל 10% _15" xfId="13394"/>
    <cellStyle name="9_Anafim 2_4.4._פירוט אגח תשואה מעל 10% _פירוט אגח תשואה מעל 10% " xfId="7954"/>
    <cellStyle name="9_Anafim 2_4.4._פירוט אגח תשואה מעל 10% _פירוט אגח תשואה מעל 10% _15" xfId="13396"/>
    <cellStyle name="9_Anafim 2_דיווחים נוספים" xfId="7955"/>
    <cellStyle name="9_Anafim 2_דיווחים נוספים 2" xfId="7956"/>
    <cellStyle name="9_Anafim 2_דיווחים נוספים 2_15" xfId="13398"/>
    <cellStyle name="9_Anafim 2_דיווחים נוספים 2_דיווחים נוספים" xfId="7957"/>
    <cellStyle name="9_Anafim 2_דיווחים נוספים 2_דיווחים נוספים_1" xfId="7958"/>
    <cellStyle name="9_Anafim 2_דיווחים נוספים 2_דיווחים נוספים_1_15" xfId="13400"/>
    <cellStyle name="9_Anafim 2_דיווחים נוספים 2_דיווחים נוספים_1_פירוט אגח תשואה מעל 10% " xfId="7959"/>
    <cellStyle name="9_Anafim 2_דיווחים נוספים 2_דיווחים נוספים_1_פירוט אגח תשואה מעל 10% _15" xfId="13401"/>
    <cellStyle name="9_Anafim 2_דיווחים נוספים 2_דיווחים נוספים_15" xfId="13399"/>
    <cellStyle name="9_Anafim 2_דיווחים נוספים 2_דיווחים נוספים_פירוט אגח תשואה מעל 10% " xfId="7960"/>
    <cellStyle name="9_Anafim 2_דיווחים נוספים 2_דיווחים נוספים_פירוט אגח תשואה מעל 10% _15" xfId="13402"/>
    <cellStyle name="9_Anafim 2_דיווחים נוספים 2_פירוט אגח תשואה מעל 10% " xfId="7961"/>
    <cellStyle name="9_Anafim 2_דיווחים נוספים 2_פירוט אגח תשואה מעל 10% _1" xfId="7962"/>
    <cellStyle name="9_Anafim 2_דיווחים נוספים 2_פירוט אגח תשואה מעל 10% _1_15" xfId="13404"/>
    <cellStyle name="9_Anafim 2_דיווחים נוספים 2_פירוט אגח תשואה מעל 10% _15" xfId="13403"/>
    <cellStyle name="9_Anafim 2_דיווחים נוספים 2_פירוט אגח תשואה מעל 10% _פירוט אגח תשואה מעל 10% " xfId="7963"/>
    <cellStyle name="9_Anafim 2_דיווחים נוספים 2_פירוט אגח תשואה מעל 10% _פירוט אגח תשואה מעל 10% _15" xfId="13405"/>
    <cellStyle name="9_Anafim 2_דיווחים נוספים_1" xfId="7964"/>
    <cellStyle name="9_Anafim 2_דיווחים נוספים_1 2" xfId="7965"/>
    <cellStyle name="9_Anafim 2_דיווחים נוספים_1 2_15" xfId="13407"/>
    <cellStyle name="9_Anafim 2_דיווחים נוספים_1 2_דיווחים נוספים" xfId="7966"/>
    <cellStyle name="9_Anafim 2_דיווחים נוספים_1 2_דיווחים נוספים_1" xfId="7967"/>
    <cellStyle name="9_Anafim 2_דיווחים נוספים_1 2_דיווחים נוספים_1_15" xfId="13409"/>
    <cellStyle name="9_Anafim 2_דיווחים נוספים_1 2_דיווחים נוספים_1_פירוט אגח תשואה מעל 10% " xfId="7968"/>
    <cellStyle name="9_Anafim 2_דיווחים נוספים_1 2_דיווחים נוספים_1_פירוט אגח תשואה מעל 10% _15" xfId="13410"/>
    <cellStyle name="9_Anafim 2_דיווחים נוספים_1 2_דיווחים נוספים_15" xfId="13408"/>
    <cellStyle name="9_Anafim 2_דיווחים נוספים_1 2_דיווחים נוספים_פירוט אגח תשואה מעל 10% " xfId="7969"/>
    <cellStyle name="9_Anafim 2_דיווחים נוספים_1 2_דיווחים נוספים_פירוט אגח תשואה מעל 10% _15" xfId="13411"/>
    <cellStyle name="9_Anafim 2_דיווחים נוספים_1 2_פירוט אגח תשואה מעל 10% " xfId="7970"/>
    <cellStyle name="9_Anafim 2_דיווחים נוספים_1 2_פירוט אגח תשואה מעל 10% _1" xfId="7971"/>
    <cellStyle name="9_Anafim 2_דיווחים נוספים_1 2_פירוט אגח תשואה מעל 10% _1_15" xfId="13413"/>
    <cellStyle name="9_Anafim 2_דיווחים נוספים_1 2_פירוט אגח תשואה מעל 10% _15" xfId="13412"/>
    <cellStyle name="9_Anafim 2_דיווחים נוספים_1 2_פירוט אגח תשואה מעל 10% _פירוט אגח תשואה מעל 10% " xfId="7972"/>
    <cellStyle name="9_Anafim 2_דיווחים נוספים_1 2_פירוט אגח תשואה מעל 10% _פירוט אגח תשואה מעל 10% _15" xfId="13414"/>
    <cellStyle name="9_Anafim 2_דיווחים נוספים_1_15" xfId="13406"/>
    <cellStyle name="9_Anafim 2_דיווחים נוספים_1_4.4." xfId="7973"/>
    <cellStyle name="9_Anafim 2_דיווחים נוספים_1_4.4. 2" xfId="7974"/>
    <cellStyle name="9_Anafim 2_דיווחים נוספים_1_4.4. 2_15" xfId="13416"/>
    <cellStyle name="9_Anafim 2_דיווחים נוספים_1_4.4. 2_דיווחים נוספים" xfId="7975"/>
    <cellStyle name="9_Anafim 2_דיווחים נוספים_1_4.4. 2_דיווחים נוספים_1" xfId="7976"/>
    <cellStyle name="9_Anafim 2_דיווחים נוספים_1_4.4. 2_דיווחים נוספים_1_15" xfId="13418"/>
    <cellStyle name="9_Anafim 2_דיווחים נוספים_1_4.4. 2_דיווחים נוספים_1_פירוט אגח תשואה מעל 10% " xfId="7977"/>
    <cellStyle name="9_Anafim 2_דיווחים נוספים_1_4.4. 2_דיווחים נוספים_1_פירוט אגח תשואה מעל 10% _15" xfId="13419"/>
    <cellStyle name="9_Anafim 2_דיווחים נוספים_1_4.4. 2_דיווחים נוספים_15" xfId="13417"/>
    <cellStyle name="9_Anafim 2_דיווחים נוספים_1_4.4. 2_דיווחים נוספים_פירוט אגח תשואה מעל 10% " xfId="7978"/>
    <cellStyle name="9_Anafim 2_דיווחים נוספים_1_4.4. 2_דיווחים נוספים_פירוט אגח תשואה מעל 10% _15" xfId="13420"/>
    <cellStyle name="9_Anafim 2_דיווחים נוספים_1_4.4. 2_פירוט אגח תשואה מעל 10% " xfId="7979"/>
    <cellStyle name="9_Anafim 2_דיווחים נוספים_1_4.4. 2_פירוט אגח תשואה מעל 10% _1" xfId="7980"/>
    <cellStyle name="9_Anafim 2_דיווחים נוספים_1_4.4. 2_פירוט אגח תשואה מעל 10% _1_15" xfId="13422"/>
    <cellStyle name="9_Anafim 2_דיווחים נוספים_1_4.4. 2_פירוט אגח תשואה מעל 10% _15" xfId="13421"/>
    <cellStyle name="9_Anafim 2_דיווחים נוספים_1_4.4. 2_פירוט אגח תשואה מעל 10% _פירוט אגח תשואה מעל 10% " xfId="7981"/>
    <cellStyle name="9_Anafim 2_דיווחים נוספים_1_4.4. 2_פירוט אגח תשואה מעל 10% _פירוט אגח תשואה מעל 10% _15" xfId="13423"/>
    <cellStyle name="9_Anafim 2_דיווחים נוספים_1_4.4._15" xfId="13415"/>
    <cellStyle name="9_Anafim 2_דיווחים נוספים_1_4.4._דיווחים נוספים" xfId="7982"/>
    <cellStyle name="9_Anafim 2_דיווחים נוספים_1_4.4._דיווחים נוספים_15" xfId="13424"/>
    <cellStyle name="9_Anafim 2_דיווחים נוספים_1_4.4._דיווחים נוספים_פירוט אגח תשואה מעל 10% " xfId="7983"/>
    <cellStyle name="9_Anafim 2_דיווחים נוספים_1_4.4._דיווחים נוספים_פירוט אגח תשואה מעל 10% _15" xfId="13425"/>
    <cellStyle name="9_Anafim 2_דיווחים נוספים_1_4.4._פירוט אגח תשואה מעל 10% " xfId="7984"/>
    <cellStyle name="9_Anafim 2_דיווחים נוספים_1_4.4._פירוט אגח תשואה מעל 10% _1" xfId="7985"/>
    <cellStyle name="9_Anafim 2_דיווחים נוספים_1_4.4._פירוט אגח תשואה מעל 10% _1_15" xfId="13427"/>
    <cellStyle name="9_Anafim 2_דיווחים נוספים_1_4.4._פירוט אגח תשואה מעל 10% _15" xfId="13426"/>
    <cellStyle name="9_Anafim 2_דיווחים נוספים_1_4.4._פירוט אגח תשואה מעל 10% _פירוט אגח תשואה מעל 10% " xfId="7986"/>
    <cellStyle name="9_Anafim 2_דיווחים נוספים_1_4.4._פירוט אגח תשואה מעל 10% _פירוט אגח תשואה מעל 10% _15" xfId="13428"/>
    <cellStyle name="9_Anafim 2_דיווחים נוספים_1_דיווחים נוספים" xfId="7987"/>
    <cellStyle name="9_Anafim 2_דיווחים נוספים_1_דיווחים נוספים_15" xfId="13429"/>
    <cellStyle name="9_Anafim 2_דיווחים נוספים_1_דיווחים נוספים_פירוט אגח תשואה מעל 10% " xfId="7988"/>
    <cellStyle name="9_Anafim 2_דיווחים נוספים_1_דיווחים נוספים_פירוט אגח תשואה מעל 10% _15" xfId="13430"/>
    <cellStyle name="9_Anafim 2_דיווחים נוספים_1_פירוט אגח תשואה מעל 10% " xfId="7989"/>
    <cellStyle name="9_Anafim 2_דיווחים נוספים_1_פירוט אגח תשואה מעל 10% _1" xfId="7990"/>
    <cellStyle name="9_Anafim 2_דיווחים נוספים_1_פירוט אגח תשואה מעל 10% _1_15" xfId="13432"/>
    <cellStyle name="9_Anafim 2_דיווחים נוספים_1_פירוט אגח תשואה מעל 10% _15" xfId="13431"/>
    <cellStyle name="9_Anafim 2_דיווחים נוספים_1_פירוט אגח תשואה מעל 10% _פירוט אגח תשואה מעל 10% " xfId="7991"/>
    <cellStyle name="9_Anafim 2_דיווחים נוספים_1_פירוט אגח תשואה מעל 10% _פירוט אגח תשואה מעל 10% _15" xfId="13433"/>
    <cellStyle name="9_Anafim 2_דיווחים נוספים_15" xfId="13397"/>
    <cellStyle name="9_Anafim 2_דיווחים נוספים_2" xfId="7992"/>
    <cellStyle name="9_Anafim 2_דיווחים נוספים_2_15" xfId="13434"/>
    <cellStyle name="9_Anafim 2_דיווחים נוספים_2_פירוט אגח תשואה מעל 10% " xfId="7993"/>
    <cellStyle name="9_Anafim 2_דיווחים נוספים_2_פירוט אגח תשואה מעל 10% _15" xfId="13435"/>
    <cellStyle name="9_Anafim 2_דיווחים נוספים_4.4." xfId="7994"/>
    <cellStyle name="9_Anafim 2_דיווחים נוספים_4.4. 2" xfId="7995"/>
    <cellStyle name="9_Anafim 2_דיווחים נוספים_4.4. 2_15" xfId="13437"/>
    <cellStyle name="9_Anafim 2_דיווחים נוספים_4.4. 2_דיווחים נוספים" xfId="7996"/>
    <cellStyle name="9_Anafim 2_דיווחים נוספים_4.4. 2_דיווחים נוספים_1" xfId="7997"/>
    <cellStyle name="9_Anafim 2_דיווחים נוספים_4.4. 2_דיווחים נוספים_1_15" xfId="13439"/>
    <cellStyle name="9_Anafim 2_דיווחים נוספים_4.4. 2_דיווחים נוספים_1_פירוט אגח תשואה מעל 10% " xfId="7998"/>
    <cellStyle name="9_Anafim 2_דיווחים נוספים_4.4. 2_דיווחים נוספים_1_פירוט אגח תשואה מעל 10% _15" xfId="13440"/>
    <cellStyle name="9_Anafim 2_דיווחים נוספים_4.4. 2_דיווחים נוספים_15" xfId="13438"/>
    <cellStyle name="9_Anafim 2_דיווחים נוספים_4.4. 2_דיווחים נוספים_פירוט אגח תשואה מעל 10% " xfId="7999"/>
    <cellStyle name="9_Anafim 2_דיווחים נוספים_4.4. 2_דיווחים נוספים_פירוט אגח תשואה מעל 10% _15" xfId="13441"/>
    <cellStyle name="9_Anafim 2_דיווחים נוספים_4.4. 2_פירוט אגח תשואה מעל 10% " xfId="8000"/>
    <cellStyle name="9_Anafim 2_דיווחים נוספים_4.4. 2_פירוט אגח תשואה מעל 10% _1" xfId="8001"/>
    <cellStyle name="9_Anafim 2_דיווחים נוספים_4.4. 2_פירוט אגח תשואה מעל 10% _1_15" xfId="13443"/>
    <cellStyle name="9_Anafim 2_דיווחים נוספים_4.4. 2_פירוט אגח תשואה מעל 10% _15" xfId="13442"/>
    <cellStyle name="9_Anafim 2_דיווחים נוספים_4.4. 2_פירוט אגח תשואה מעל 10% _פירוט אגח תשואה מעל 10% " xfId="8002"/>
    <cellStyle name="9_Anafim 2_דיווחים נוספים_4.4. 2_פירוט אגח תשואה מעל 10% _פירוט אגח תשואה מעל 10% _15" xfId="13444"/>
    <cellStyle name="9_Anafim 2_דיווחים נוספים_4.4._15" xfId="13436"/>
    <cellStyle name="9_Anafim 2_דיווחים נוספים_4.4._דיווחים נוספים" xfId="8003"/>
    <cellStyle name="9_Anafim 2_דיווחים נוספים_4.4._דיווחים נוספים_15" xfId="13445"/>
    <cellStyle name="9_Anafim 2_דיווחים נוספים_4.4._דיווחים נוספים_פירוט אגח תשואה מעל 10% " xfId="8004"/>
    <cellStyle name="9_Anafim 2_דיווחים נוספים_4.4._דיווחים נוספים_פירוט אגח תשואה מעל 10% _15" xfId="13446"/>
    <cellStyle name="9_Anafim 2_דיווחים נוספים_4.4._פירוט אגח תשואה מעל 10% " xfId="8005"/>
    <cellStyle name="9_Anafim 2_דיווחים נוספים_4.4._פירוט אגח תשואה מעל 10% _1" xfId="8006"/>
    <cellStyle name="9_Anafim 2_דיווחים נוספים_4.4._פירוט אגח תשואה מעל 10% _1_15" xfId="13448"/>
    <cellStyle name="9_Anafim 2_דיווחים נוספים_4.4._פירוט אגח תשואה מעל 10% _15" xfId="13447"/>
    <cellStyle name="9_Anafim 2_דיווחים נוספים_4.4._פירוט אגח תשואה מעל 10% _פירוט אגח תשואה מעל 10% " xfId="8007"/>
    <cellStyle name="9_Anafim 2_דיווחים נוספים_4.4._פירוט אגח תשואה מעל 10% _פירוט אגח תשואה מעל 10% _15" xfId="13449"/>
    <cellStyle name="9_Anafim 2_דיווחים נוספים_דיווחים נוספים" xfId="8008"/>
    <cellStyle name="9_Anafim 2_דיווחים נוספים_דיווחים נוספים 2" xfId="8009"/>
    <cellStyle name="9_Anafim 2_דיווחים נוספים_דיווחים נוספים 2_15" xfId="13451"/>
    <cellStyle name="9_Anafim 2_דיווחים נוספים_דיווחים נוספים 2_דיווחים נוספים" xfId="8010"/>
    <cellStyle name="9_Anafim 2_דיווחים נוספים_דיווחים נוספים 2_דיווחים נוספים_1" xfId="8011"/>
    <cellStyle name="9_Anafim 2_דיווחים נוספים_דיווחים נוספים 2_דיווחים נוספים_1_15" xfId="13453"/>
    <cellStyle name="9_Anafim 2_דיווחים נוספים_דיווחים נוספים 2_דיווחים נוספים_1_פירוט אגח תשואה מעל 10% " xfId="8012"/>
    <cellStyle name="9_Anafim 2_דיווחים נוספים_דיווחים נוספים 2_דיווחים נוספים_1_פירוט אגח תשואה מעל 10% _15" xfId="13454"/>
    <cellStyle name="9_Anafim 2_דיווחים נוספים_דיווחים נוספים 2_דיווחים נוספים_15" xfId="13452"/>
    <cellStyle name="9_Anafim 2_דיווחים נוספים_דיווחים נוספים 2_דיווחים נוספים_פירוט אגח תשואה מעל 10% " xfId="8013"/>
    <cellStyle name="9_Anafim 2_דיווחים נוספים_דיווחים נוספים 2_דיווחים נוספים_פירוט אגח תשואה מעל 10% _15" xfId="13455"/>
    <cellStyle name="9_Anafim 2_דיווחים נוספים_דיווחים נוספים 2_פירוט אגח תשואה מעל 10% " xfId="8014"/>
    <cellStyle name="9_Anafim 2_דיווחים נוספים_דיווחים נוספים 2_פירוט אגח תשואה מעל 10% _1" xfId="8015"/>
    <cellStyle name="9_Anafim 2_דיווחים נוספים_דיווחים נוספים 2_פירוט אגח תשואה מעל 10% _1_15" xfId="13457"/>
    <cellStyle name="9_Anafim 2_דיווחים נוספים_דיווחים נוספים 2_פירוט אגח תשואה מעל 10% _15" xfId="13456"/>
    <cellStyle name="9_Anafim 2_דיווחים נוספים_דיווחים נוספים 2_פירוט אגח תשואה מעל 10% _פירוט אגח תשואה מעל 10% " xfId="8016"/>
    <cellStyle name="9_Anafim 2_דיווחים נוספים_דיווחים נוספים 2_פירוט אגח תשואה מעל 10% _פירוט אגח תשואה מעל 10% _15" xfId="13458"/>
    <cellStyle name="9_Anafim 2_דיווחים נוספים_דיווחים נוספים_1" xfId="8017"/>
    <cellStyle name="9_Anafim 2_דיווחים נוספים_דיווחים נוספים_1_15" xfId="13459"/>
    <cellStyle name="9_Anafim 2_דיווחים נוספים_דיווחים נוספים_1_פירוט אגח תשואה מעל 10% " xfId="8018"/>
    <cellStyle name="9_Anafim 2_דיווחים נוספים_דיווחים נוספים_1_פירוט אגח תשואה מעל 10% _15" xfId="13460"/>
    <cellStyle name="9_Anafim 2_דיווחים נוספים_דיווחים נוספים_15" xfId="13450"/>
    <cellStyle name="9_Anafim 2_דיווחים נוספים_דיווחים נוספים_4.4." xfId="8019"/>
    <cellStyle name="9_Anafim 2_דיווחים נוספים_דיווחים נוספים_4.4. 2" xfId="8020"/>
    <cellStyle name="9_Anafim 2_דיווחים נוספים_דיווחים נוספים_4.4. 2_15" xfId="13462"/>
    <cellStyle name="9_Anafim 2_דיווחים נוספים_דיווחים נוספים_4.4. 2_דיווחים נוספים" xfId="8021"/>
    <cellStyle name="9_Anafim 2_דיווחים נוספים_דיווחים נוספים_4.4. 2_דיווחים נוספים_1" xfId="8022"/>
    <cellStyle name="9_Anafim 2_דיווחים נוספים_דיווחים נוספים_4.4. 2_דיווחים נוספים_1_15" xfId="13464"/>
    <cellStyle name="9_Anafim 2_דיווחים נוספים_דיווחים נוספים_4.4. 2_דיווחים נוספים_1_פירוט אגח תשואה מעל 10% " xfId="8023"/>
    <cellStyle name="9_Anafim 2_דיווחים נוספים_דיווחים נוספים_4.4. 2_דיווחים נוספים_1_פירוט אגח תשואה מעל 10% _15" xfId="13465"/>
    <cellStyle name="9_Anafim 2_דיווחים נוספים_דיווחים נוספים_4.4. 2_דיווחים נוספים_15" xfId="13463"/>
    <cellStyle name="9_Anafim 2_דיווחים נוספים_דיווחים נוספים_4.4. 2_דיווחים נוספים_פירוט אגח תשואה מעל 10% " xfId="8024"/>
    <cellStyle name="9_Anafim 2_דיווחים נוספים_דיווחים נוספים_4.4. 2_דיווחים נוספים_פירוט אגח תשואה מעל 10% _15" xfId="13466"/>
    <cellStyle name="9_Anafim 2_דיווחים נוספים_דיווחים נוספים_4.4. 2_פירוט אגח תשואה מעל 10% " xfId="8025"/>
    <cellStyle name="9_Anafim 2_דיווחים נוספים_דיווחים נוספים_4.4. 2_פירוט אגח תשואה מעל 10% _1" xfId="8026"/>
    <cellStyle name="9_Anafim 2_דיווחים נוספים_דיווחים נוספים_4.4. 2_פירוט אגח תשואה מעל 10% _1_15" xfId="13468"/>
    <cellStyle name="9_Anafim 2_דיווחים נוספים_דיווחים נוספים_4.4. 2_פירוט אגח תשואה מעל 10% _15" xfId="13467"/>
    <cellStyle name="9_Anafim 2_דיווחים נוספים_דיווחים נוספים_4.4. 2_פירוט אגח תשואה מעל 10% _פירוט אגח תשואה מעל 10% " xfId="8027"/>
    <cellStyle name="9_Anafim 2_דיווחים נוספים_דיווחים נוספים_4.4. 2_פירוט אגח תשואה מעל 10% _פירוט אגח תשואה מעל 10% _15" xfId="13469"/>
    <cellStyle name="9_Anafim 2_דיווחים נוספים_דיווחים נוספים_4.4._15" xfId="13461"/>
    <cellStyle name="9_Anafim 2_דיווחים נוספים_דיווחים נוספים_4.4._דיווחים נוספים" xfId="8028"/>
    <cellStyle name="9_Anafim 2_דיווחים נוספים_דיווחים נוספים_4.4._דיווחים נוספים_15" xfId="13470"/>
    <cellStyle name="9_Anafim 2_דיווחים נוספים_דיווחים נוספים_4.4._דיווחים נוספים_פירוט אגח תשואה מעל 10% " xfId="8029"/>
    <cellStyle name="9_Anafim 2_דיווחים נוספים_דיווחים נוספים_4.4._דיווחים נוספים_פירוט אגח תשואה מעל 10% _15" xfId="13471"/>
    <cellStyle name="9_Anafim 2_דיווחים נוספים_דיווחים נוספים_4.4._פירוט אגח תשואה מעל 10% " xfId="8030"/>
    <cellStyle name="9_Anafim 2_דיווחים נוספים_דיווחים נוספים_4.4._פירוט אגח תשואה מעל 10% _1" xfId="8031"/>
    <cellStyle name="9_Anafim 2_דיווחים נוספים_דיווחים נוספים_4.4._פירוט אגח תשואה מעל 10% _1_15" xfId="13473"/>
    <cellStyle name="9_Anafim 2_דיווחים נוספים_דיווחים נוספים_4.4._פירוט אגח תשואה מעל 10% _15" xfId="13472"/>
    <cellStyle name="9_Anafim 2_דיווחים נוספים_דיווחים נוספים_4.4._פירוט אגח תשואה מעל 10% _פירוט אגח תשואה מעל 10% " xfId="8032"/>
    <cellStyle name="9_Anafim 2_דיווחים נוספים_דיווחים נוספים_4.4._פירוט אגח תשואה מעל 10% _פירוט אגח תשואה מעל 10% _15" xfId="13474"/>
    <cellStyle name="9_Anafim 2_דיווחים נוספים_דיווחים נוספים_דיווחים נוספים" xfId="8033"/>
    <cellStyle name="9_Anafim 2_דיווחים נוספים_דיווחים נוספים_דיווחים נוספים_15" xfId="13475"/>
    <cellStyle name="9_Anafim 2_דיווחים נוספים_דיווחים נוספים_דיווחים נוספים_פירוט אגח תשואה מעל 10% " xfId="8034"/>
    <cellStyle name="9_Anafim 2_דיווחים נוספים_דיווחים נוספים_דיווחים נוספים_פירוט אגח תשואה מעל 10% _15" xfId="13476"/>
    <cellStyle name="9_Anafim 2_דיווחים נוספים_דיווחים נוספים_פירוט אגח תשואה מעל 10% " xfId="8035"/>
    <cellStyle name="9_Anafim 2_דיווחים נוספים_דיווחים נוספים_פירוט אגח תשואה מעל 10% _1" xfId="8036"/>
    <cellStyle name="9_Anafim 2_דיווחים נוספים_דיווחים נוספים_פירוט אגח תשואה מעל 10% _1_15" xfId="13478"/>
    <cellStyle name="9_Anafim 2_דיווחים נוספים_דיווחים נוספים_פירוט אגח תשואה מעל 10% _15" xfId="13477"/>
    <cellStyle name="9_Anafim 2_דיווחים נוספים_דיווחים נוספים_פירוט אגח תשואה מעל 10% _פירוט אגח תשואה מעל 10% " xfId="8037"/>
    <cellStyle name="9_Anafim 2_דיווחים נוספים_דיווחים נוספים_פירוט אגח תשואה מעל 10% _פירוט אגח תשואה מעל 10% _15" xfId="13479"/>
    <cellStyle name="9_Anafim 2_דיווחים נוספים_פירוט אגח תשואה מעל 10% " xfId="8038"/>
    <cellStyle name="9_Anafim 2_דיווחים נוספים_פירוט אגח תשואה מעל 10% _1" xfId="8039"/>
    <cellStyle name="9_Anafim 2_דיווחים נוספים_פירוט אגח תשואה מעל 10% _1_15" xfId="13481"/>
    <cellStyle name="9_Anafim 2_דיווחים נוספים_פירוט אגח תשואה מעל 10% _15" xfId="13480"/>
    <cellStyle name="9_Anafim 2_דיווחים נוספים_פירוט אגח תשואה מעל 10% _פירוט אגח תשואה מעל 10% " xfId="8040"/>
    <cellStyle name="9_Anafim 2_דיווחים נוספים_פירוט אגח תשואה מעל 10% _פירוט אגח תשואה מעל 10% _15" xfId="13482"/>
    <cellStyle name="9_Anafim 2_עסקאות שאושרו וטרם בוצעו  " xfId="8041"/>
    <cellStyle name="9_Anafim 2_עסקאות שאושרו וטרם בוצעו   2" xfId="8042"/>
    <cellStyle name="9_Anafim 2_עסקאות שאושרו וטרם בוצעו   2_15" xfId="13484"/>
    <cellStyle name="9_Anafim 2_עסקאות שאושרו וטרם בוצעו   2_דיווחים נוספים" xfId="8043"/>
    <cellStyle name="9_Anafim 2_עסקאות שאושרו וטרם בוצעו   2_דיווחים נוספים_1" xfId="8044"/>
    <cellStyle name="9_Anafim 2_עסקאות שאושרו וטרם בוצעו   2_דיווחים נוספים_1_15" xfId="13486"/>
    <cellStyle name="9_Anafim 2_עסקאות שאושרו וטרם בוצעו   2_דיווחים נוספים_1_פירוט אגח תשואה מעל 10% " xfId="8045"/>
    <cellStyle name="9_Anafim 2_עסקאות שאושרו וטרם בוצעו   2_דיווחים נוספים_1_פירוט אגח תשואה מעל 10% _15" xfId="13487"/>
    <cellStyle name="9_Anafim 2_עסקאות שאושרו וטרם בוצעו   2_דיווחים נוספים_15" xfId="13485"/>
    <cellStyle name="9_Anafim 2_עסקאות שאושרו וטרם בוצעו   2_דיווחים נוספים_פירוט אגח תשואה מעל 10% " xfId="8046"/>
    <cellStyle name="9_Anafim 2_עסקאות שאושרו וטרם בוצעו   2_דיווחים נוספים_פירוט אגח תשואה מעל 10% _15" xfId="13488"/>
    <cellStyle name="9_Anafim 2_עסקאות שאושרו וטרם בוצעו   2_פירוט אגח תשואה מעל 10% " xfId="8047"/>
    <cellStyle name="9_Anafim 2_עסקאות שאושרו וטרם בוצעו   2_פירוט אגח תשואה מעל 10% _1" xfId="8048"/>
    <cellStyle name="9_Anafim 2_עסקאות שאושרו וטרם בוצעו   2_פירוט אגח תשואה מעל 10% _1_15" xfId="13490"/>
    <cellStyle name="9_Anafim 2_עסקאות שאושרו וטרם בוצעו   2_פירוט אגח תשואה מעל 10% _15" xfId="13489"/>
    <cellStyle name="9_Anafim 2_עסקאות שאושרו וטרם בוצעו   2_פירוט אגח תשואה מעל 10% _פירוט אגח תשואה מעל 10% " xfId="8049"/>
    <cellStyle name="9_Anafim 2_עסקאות שאושרו וטרם בוצעו   2_פירוט אגח תשואה מעל 10% _פירוט אגח תשואה מעל 10% _15" xfId="13491"/>
    <cellStyle name="9_Anafim 2_עסקאות שאושרו וטרם בוצעו  _15" xfId="13483"/>
    <cellStyle name="9_Anafim 2_עסקאות שאושרו וטרם בוצעו  _דיווחים נוספים" xfId="8050"/>
    <cellStyle name="9_Anafim 2_עסקאות שאושרו וטרם בוצעו  _דיווחים נוספים_15" xfId="13492"/>
    <cellStyle name="9_Anafim 2_עסקאות שאושרו וטרם בוצעו  _דיווחים נוספים_פירוט אגח תשואה מעל 10% " xfId="8051"/>
    <cellStyle name="9_Anafim 2_עסקאות שאושרו וטרם בוצעו  _דיווחים נוספים_פירוט אגח תשואה מעל 10% _15" xfId="13493"/>
    <cellStyle name="9_Anafim 2_עסקאות שאושרו וטרם בוצעו  _פירוט אגח תשואה מעל 10% " xfId="8052"/>
    <cellStyle name="9_Anafim 2_עסקאות שאושרו וטרם בוצעו  _פירוט אגח תשואה מעל 10% _1" xfId="8053"/>
    <cellStyle name="9_Anafim 2_עסקאות שאושרו וטרם בוצעו  _פירוט אגח תשואה מעל 10% _1_15" xfId="13495"/>
    <cellStyle name="9_Anafim 2_עסקאות שאושרו וטרם בוצעו  _פירוט אגח תשואה מעל 10% _15" xfId="13494"/>
    <cellStyle name="9_Anafim 2_עסקאות שאושרו וטרם בוצעו  _פירוט אגח תשואה מעל 10% _פירוט אגח תשואה מעל 10% " xfId="8054"/>
    <cellStyle name="9_Anafim 2_עסקאות שאושרו וטרם בוצעו  _פירוט אגח תשואה מעל 10% _פירוט אגח תשואה מעל 10% _15" xfId="13496"/>
    <cellStyle name="9_Anafim 2_פירוט אגח תשואה מעל 10% " xfId="8055"/>
    <cellStyle name="9_Anafim 2_פירוט אגח תשואה מעל 10%  2" xfId="8056"/>
    <cellStyle name="9_Anafim 2_פירוט אגח תשואה מעל 10%  2_15" xfId="13498"/>
    <cellStyle name="9_Anafim 2_פירוט אגח תשואה מעל 10%  2_דיווחים נוספים" xfId="8057"/>
    <cellStyle name="9_Anafim 2_פירוט אגח תשואה מעל 10%  2_דיווחים נוספים_1" xfId="8058"/>
    <cellStyle name="9_Anafim 2_פירוט אגח תשואה מעל 10%  2_דיווחים נוספים_1_15" xfId="13500"/>
    <cellStyle name="9_Anafim 2_פירוט אגח תשואה מעל 10%  2_דיווחים נוספים_1_פירוט אגח תשואה מעל 10% " xfId="8059"/>
    <cellStyle name="9_Anafim 2_פירוט אגח תשואה מעל 10%  2_דיווחים נוספים_1_פירוט אגח תשואה מעל 10% _15" xfId="13501"/>
    <cellStyle name="9_Anafim 2_פירוט אגח תשואה מעל 10%  2_דיווחים נוספים_15" xfId="13499"/>
    <cellStyle name="9_Anafim 2_פירוט אגח תשואה מעל 10%  2_דיווחים נוספים_פירוט אגח תשואה מעל 10% " xfId="8060"/>
    <cellStyle name="9_Anafim 2_פירוט אגח תשואה מעל 10%  2_דיווחים נוספים_פירוט אגח תשואה מעל 10% _15" xfId="13502"/>
    <cellStyle name="9_Anafim 2_פירוט אגח תשואה מעל 10%  2_פירוט אגח תשואה מעל 10% " xfId="8061"/>
    <cellStyle name="9_Anafim 2_פירוט אגח תשואה מעל 10%  2_פירוט אגח תשואה מעל 10% _1" xfId="8062"/>
    <cellStyle name="9_Anafim 2_פירוט אגח תשואה מעל 10%  2_פירוט אגח תשואה מעל 10% _1_15" xfId="13504"/>
    <cellStyle name="9_Anafim 2_פירוט אגח תשואה מעל 10%  2_פירוט אגח תשואה מעל 10% _15" xfId="13503"/>
    <cellStyle name="9_Anafim 2_פירוט אגח תשואה מעל 10%  2_פירוט אגח תשואה מעל 10% _פירוט אגח תשואה מעל 10% " xfId="8063"/>
    <cellStyle name="9_Anafim 2_פירוט אגח תשואה מעל 10%  2_פירוט אגח תשואה מעל 10% _פירוט אגח תשואה מעל 10% _15" xfId="13505"/>
    <cellStyle name="9_Anafim 2_פירוט אגח תשואה מעל 10% _1" xfId="8064"/>
    <cellStyle name="9_Anafim 2_פירוט אגח תשואה מעל 10% _1_15" xfId="13506"/>
    <cellStyle name="9_Anafim 2_פירוט אגח תשואה מעל 10% _1_פירוט אגח תשואה מעל 10% " xfId="8065"/>
    <cellStyle name="9_Anafim 2_פירוט אגח תשואה מעל 10% _1_פירוט אגח תשואה מעל 10% _15" xfId="13507"/>
    <cellStyle name="9_Anafim 2_פירוט אגח תשואה מעל 10% _15" xfId="13497"/>
    <cellStyle name="9_Anafim 2_פירוט אגח תשואה מעל 10% _2" xfId="8066"/>
    <cellStyle name="9_Anafim 2_פירוט אגח תשואה מעל 10% _2_15" xfId="13508"/>
    <cellStyle name="9_Anafim 2_פירוט אגח תשואה מעל 10% _4.4." xfId="8067"/>
    <cellStyle name="9_Anafim 2_פירוט אגח תשואה מעל 10% _4.4. 2" xfId="8068"/>
    <cellStyle name="9_Anafim 2_פירוט אגח תשואה מעל 10% _4.4. 2_15" xfId="13510"/>
    <cellStyle name="9_Anafim 2_פירוט אגח תשואה מעל 10% _4.4. 2_דיווחים נוספים" xfId="8069"/>
    <cellStyle name="9_Anafim 2_פירוט אגח תשואה מעל 10% _4.4. 2_דיווחים נוספים_1" xfId="8070"/>
    <cellStyle name="9_Anafim 2_פירוט אגח תשואה מעל 10% _4.4. 2_דיווחים נוספים_1_15" xfId="13512"/>
    <cellStyle name="9_Anafim 2_פירוט אגח תשואה מעל 10% _4.4. 2_דיווחים נוספים_1_פירוט אגח תשואה מעל 10% " xfId="8071"/>
    <cellStyle name="9_Anafim 2_פירוט אגח תשואה מעל 10% _4.4. 2_דיווחים נוספים_1_פירוט אגח תשואה מעל 10% _15" xfId="13513"/>
    <cellStyle name="9_Anafim 2_פירוט אגח תשואה מעל 10% _4.4. 2_דיווחים נוספים_15" xfId="13511"/>
    <cellStyle name="9_Anafim 2_פירוט אגח תשואה מעל 10% _4.4. 2_דיווחים נוספים_פירוט אגח תשואה מעל 10% " xfId="8072"/>
    <cellStyle name="9_Anafim 2_פירוט אגח תשואה מעל 10% _4.4. 2_דיווחים נוספים_פירוט אגח תשואה מעל 10% _15" xfId="13514"/>
    <cellStyle name="9_Anafim 2_פירוט אגח תשואה מעל 10% _4.4. 2_פירוט אגח תשואה מעל 10% " xfId="8073"/>
    <cellStyle name="9_Anafim 2_פירוט אגח תשואה מעל 10% _4.4. 2_פירוט אגח תשואה מעל 10% _1" xfId="8074"/>
    <cellStyle name="9_Anafim 2_פירוט אגח תשואה מעל 10% _4.4. 2_פירוט אגח תשואה מעל 10% _1_15" xfId="13516"/>
    <cellStyle name="9_Anafim 2_פירוט אגח תשואה מעל 10% _4.4. 2_פירוט אגח תשואה מעל 10% _15" xfId="13515"/>
    <cellStyle name="9_Anafim 2_פירוט אגח תשואה מעל 10% _4.4. 2_פירוט אגח תשואה מעל 10% _פירוט אגח תשואה מעל 10% " xfId="8075"/>
    <cellStyle name="9_Anafim 2_פירוט אגח תשואה מעל 10% _4.4. 2_פירוט אגח תשואה מעל 10% _פירוט אגח תשואה מעל 10% _15" xfId="13517"/>
    <cellStyle name="9_Anafim 2_פירוט אגח תשואה מעל 10% _4.4._15" xfId="13509"/>
    <cellStyle name="9_Anafim 2_פירוט אגח תשואה מעל 10% _4.4._דיווחים נוספים" xfId="8076"/>
    <cellStyle name="9_Anafim 2_פירוט אגח תשואה מעל 10% _4.4._דיווחים נוספים_15" xfId="13518"/>
    <cellStyle name="9_Anafim 2_פירוט אגח תשואה מעל 10% _4.4._דיווחים נוספים_פירוט אגח תשואה מעל 10% " xfId="8077"/>
    <cellStyle name="9_Anafim 2_פירוט אגח תשואה מעל 10% _4.4._דיווחים נוספים_פירוט אגח תשואה מעל 10% _15" xfId="13519"/>
    <cellStyle name="9_Anafim 2_פירוט אגח תשואה מעל 10% _4.4._פירוט אגח תשואה מעל 10% " xfId="8078"/>
    <cellStyle name="9_Anafim 2_פירוט אגח תשואה מעל 10% _4.4._פירוט אגח תשואה מעל 10% _1" xfId="8079"/>
    <cellStyle name="9_Anafim 2_פירוט אגח תשואה מעל 10% _4.4._פירוט אגח תשואה מעל 10% _1_15" xfId="13521"/>
    <cellStyle name="9_Anafim 2_פירוט אגח תשואה מעל 10% _4.4._פירוט אגח תשואה מעל 10% _15" xfId="13520"/>
    <cellStyle name="9_Anafim 2_פירוט אגח תשואה מעל 10% _4.4._פירוט אגח תשואה מעל 10% _פירוט אגח תשואה מעל 10% " xfId="8080"/>
    <cellStyle name="9_Anafim 2_פירוט אגח תשואה מעל 10% _4.4._פירוט אגח תשואה מעל 10% _פירוט אגח תשואה מעל 10% _15" xfId="13522"/>
    <cellStyle name="9_Anafim 2_פירוט אגח תשואה מעל 10% _דיווחים נוספים" xfId="8081"/>
    <cellStyle name="9_Anafim 2_פירוט אגח תשואה מעל 10% _דיווחים נוספים_1" xfId="8082"/>
    <cellStyle name="9_Anafim 2_פירוט אגח תשואה מעל 10% _דיווחים נוספים_1_15" xfId="13524"/>
    <cellStyle name="9_Anafim 2_פירוט אגח תשואה מעל 10% _דיווחים נוספים_1_פירוט אגח תשואה מעל 10% " xfId="8083"/>
    <cellStyle name="9_Anafim 2_פירוט אגח תשואה מעל 10% _דיווחים נוספים_1_פירוט אגח תשואה מעל 10% _15" xfId="13525"/>
    <cellStyle name="9_Anafim 2_פירוט אגח תשואה מעל 10% _דיווחים נוספים_15" xfId="13523"/>
    <cellStyle name="9_Anafim 2_פירוט אגח תשואה מעל 10% _דיווחים נוספים_פירוט אגח תשואה מעל 10% " xfId="8084"/>
    <cellStyle name="9_Anafim 2_פירוט אגח תשואה מעל 10% _דיווחים נוספים_פירוט אגח תשואה מעל 10% _15" xfId="13526"/>
    <cellStyle name="9_Anafim 2_פירוט אגח תשואה מעל 10% _פירוט אגח תשואה מעל 10% " xfId="8085"/>
    <cellStyle name="9_Anafim 2_פירוט אגח תשואה מעל 10% _פירוט אגח תשואה מעל 10% _1" xfId="8086"/>
    <cellStyle name="9_Anafim 2_פירוט אגח תשואה מעל 10% _פירוט אגח תשואה מעל 10% _1_15" xfId="13528"/>
    <cellStyle name="9_Anafim 2_פירוט אגח תשואה מעל 10% _פירוט אגח תשואה מעל 10% _15" xfId="13527"/>
    <cellStyle name="9_Anafim 2_פירוט אגח תשואה מעל 10% _פירוט אגח תשואה מעל 10% _פירוט אגח תשואה מעל 10% " xfId="8087"/>
    <cellStyle name="9_Anafim 2_פירוט אגח תשואה מעל 10% _פירוט אגח תשואה מעל 10% _פירוט אגח תשואה מעל 10% _15" xfId="13529"/>
    <cellStyle name="9_Anafim 3" xfId="8088"/>
    <cellStyle name="9_Anafim 3_15" xfId="13530"/>
    <cellStyle name="9_Anafim 3_דיווחים נוספים" xfId="8089"/>
    <cellStyle name="9_Anafim 3_דיווחים נוספים_1" xfId="8090"/>
    <cellStyle name="9_Anafim 3_דיווחים נוספים_1_15" xfId="13532"/>
    <cellStyle name="9_Anafim 3_דיווחים נוספים_1_פירוט אגח תשואה מעל 10% " xfId="8091"/>
    <cellStyle name="9_Anafim 3_דיווחים נוספים_1_פירוט אגח תשואה מעל 10% _15" xfId="13533"/>
    <cellStyle name="9_Anafim 3_דיווחים נוספים_15" xfId="13531"/>
    <cellStyle name="9_Anafim 3_דיווחים נוספים_פירוט אגח תשואה מעל 10% " xfId="8092"/>
    <cellStyle name="9_Anafim 3_דיווחים נוספים_פירוט אגח תשואה מעל 10% _15" xfId="13534"/>
    <cellStyle name="9_Anafim 3_פירוט אגח תשואה מעל 10% " xfId="8093"/>
    <cellStyle name="9_Anafim 3_פירוט אגח תשואה מעל 10% _1" xfId="8094"/>
    <cellStyle name="9_Anafim 3_פירוט אגח תשואה מעל 10% _1_15" xfId="13536"/>
    <cellStyle name="9_Anafim 3_פירוט אגח תשואה מעל 10% _15" xfId="13535"/>
    <cellStyle name="9_Anafim 3_פירוט אגח תשואה מעל 10% _פירוט אגח תשואה מעל 10% " xfId="8095"/>
    <cellStyle name="9_Anafim 3_פירוט אגח תשואה מעל 10% _פירוט אגח תשואה מעל 10% _15" xfId="13537"/>
    <cellStyle name="9_Anafim_15" xfId="13373"/>
    <cellStyle name="9_Anafim_4.4." xfId="8096"/>
    <cellStyle name="9_Anafim_4.4. 2" xfId="8097"/>
    <cellStyle name="9_Anafim_4.4. 2_15" xfId="13539"/>
    <cellStyle name="9_Anafim_4.4. 2_דיווחים נוספים" xfId="8098"/>
    <cellStyle name="9_Anafim_4.4. 2_דיווחים נוספים_1" xfId="8099"/>
    <cellStyle name="9_Anafim_4.4. 2_דיווחים נוספים_1_15" xfId="13541"/>
    <cellStyle name="9_Anafim_4.4. 2_דיווחים נוספים_1_פירוט אגח תשואה מעל 10% " xfId="8100"/>
    <cellStyle name="9_Anafim_4.4. 2_דיווחים נוספים_1_פירוט אגח תשואה מעל 10% _15" xfId="13542"/>
    <cellStyle name="9_Anafim_4.4. 2_דיווחים נוספים_15" xfId="13540"/>
    <cellStyle name="9_Anafim_4.4. 2_דיווחים נוספים_פירוט אגח תשואה מעל 10% " xfId="8101"/>
    <cellStyle name="9_Anafim_4.4. 2_דיווחים נוספים_פירוט אגח תשואה מעל 10% _15" xfId="13543"/>
    <cellStyle name="9_Anafim_4.4. 2_פירוט אגח תשואה מעל 10% " xfId="8102"/>
    <cellStyle name="9_Anafim_4.4. 2_פירוט אגח תשואה מעל 10% _1" xfId="8103"/>
    <cellStyle name="9_Anafim_4.4. 2_פירוט אגח תשואה מעל 10% _1_15" xfId="13545"/>
    <cellStyle name="9_Anafim_4.4. 2_פירוט אגח תשואה מעל 10% _15" xfId="13544"/>
    <cellStyle name="9_Anafim_4.4. 2_פירוט אגח תשואה מעל 10% _פירוט אגח תשואה מעל 10% " xfId="8104"/>
    <cellStyle name="9_Anafim_4.4. 2_פירוט אגח תשואה מעל 10% _פירוט אגח תשואה מעל 10% _15" xfId="13546"/>
    <cellStyle name="9_Anafim_4.4._15" xfId="13538"/>
    <cellStyle name="9_Anafim_4.4._דיווחים נוספים" xfId="8105"/>
    <cellStyle name="9_Anafim_4.4._דיווחים נוספים_15" xfId="13547"/>
    <cellStyle name="9_Anafim_4.4._דיווחים נוספים_פירוט אגח תשואה מעל 10% " xfId="8106"/>
    <cellStyle name="9_Anafim_4.4._דיווחים נוספים_פירוט אגח תשואה מעל 10% _15" xfId="13548"/>
    <cellStyle name="9_Anafim_4.4._פירוט אגח תשואה מעל 10% " xfId="8107"/>
    <cellStyle name="9_Anafim_4.4._פירוט אגח תשואה מעל 10% _1" xfId="8108"/>
    <cellStyle name="9_Anafim_4.4._פירוט אגח תשואה מעל 10% _1_15" xfId="13550"/>
    <cellStyle name="9_Anafim_4.4._פירוט אגח תשואה מעל 10% _15" xfId="13549"/>
    <cellStyle name="9_Anafim_4.4._פירוט אגח תשואה מעל 10% _פירוט אגח תשואה מעל 10% " xfId="8109"/>
    <cellStyle name="9_Anafim_4.4._פירוט אגח תשואה מעל 10% _פירוט אגח תשואה מעל 10% _15" xfId="13551"/>
    <cellStyle name="9_Anafim_דיווחים נוספים" xfId="8110"/>
    <cellStyle name="9_Anafim_דיווחים נוספים 2" xfId="8111"/>
    <cellStyle name="9_Anafim_דיווחים נוספים 2_15" xfId="13553"/>
    <cellStyle name="9_Anafim_דיווחים נוספים 2_דיווחים נוספים" xfId="8112"/>
    <cellStyle name="9_Anafim_דיווחים נוספים 2_דיווחים נוספים_1" xfId="8113"/>
    <cellStyle name="9_Anafim_דיווחים נוספים 2_דיווחים נוספים_1_15" xfId="13555"/>
    <cellStyle name="9_Anafim_דיווחים נוספים 2_דיווחים נוספים_1_פירוט אגח תשואה מעל 10% " xfId="8114"/>
    <cellStyle name="9_Anafim_דיווחים נוספים 2_דיווחים נוספים_1_פירוט אגח תשואה מעל 10% _15" xfId="13556"/>
    <cellStyle name="9_Anafim_דיווחים נוספים 2_דיווחים נוספים_15" xfId="13554"/>
    <cellStyle name="9_Anafim_דיווחים נוספים 2_דיווחים נוספים_פירוט אגח תשואה מעל 10% " xfId="8115"/>
    <cellStyle name="9_Anafim_דיווחים נוספים 2_דיווחים נוספים_פירוט אגח תשואה מעל 10% _15" xfId="13557"/>
    <cellStyle name="9_Anafim_דיווחים נוספים 2_פירוט אגח תשואה מעל 10% " xfId="8116"/>
    <cellStyle name="9_Anafim_דיווחים נוספים 2_פירוט אגח תשואה מעל 10% _1" xfId="8117"/>
    <cellStyle name="9_Anafim_דיווחים נוספים 2_פירוט אגח תשואה מעל 10% _1_15" xfId="13559"/>
    <cellStyle name="9_Anafim_דיווחים נוספים 2_פירוט אגח תשואה מעל 10% _15" xfId="13558"/>
    <cellStyle name="9_Anafim_דיווחים נוספים 2_פירוט אגח תשואה מעל 10% _פירוט אגח תשואה מעל 10% " xfId="8118"/>
    <cellStyle name="9_Anafim_דיווחים נוספים 2_פירוט אגח תשואה מעל 10% _פירוט אגח תשואה מעל 10% _15" xfId="13560"/>
    <cellStyle name="9_Anafim_דיווחים נוספים_1" xfId="8119"/>
    <cellStyle name="9_Anafim_דיווחים נוספים_1 2" xfId="8120"/>
    <cellStyle name="9_Anafim_דיווחים נוספים_1 2_15" xfId="13562"/>
    <cellStyle name="9_Anafim_דיווחים נוספים_1 2_דיווחים נוספים" xfId="8121"/>
    <cellStyle name="9_Anafim_דיווחים נוספים_1 2_דיווחים נוספים_1" xfId="8122"/>
    <cellStyle name="9_Anafim_דיווחים נוספים_1 2_דיווחים נוספים_1_15" xfId="13564"/>
    <cellStyle name="9_Anafim_דיווחים נוספים_1 2_דיווחים נוספים_1_פירוט אגח תשואה מעל 10% " xfId="8123"/>
    <cellStyle name="9_Anafim_דיווחים נוספים_1 2_דיווחים נוספים_1_פירוט אגח תשואה מעל 10% _15" xfId="13565"/>
    <cellStyle name="9_Anafim_דיווחים נוספים_1 2_דיווחים נוספים_15" xfId="13563"/>
    <cellStyle name="9_Anafim_דיווחים נוספים_1 2_דיווחים נוספים_פירוט אגח תשואה מעל 10% " xfId="8124"/>
    <cellStyle name="9_Anafim_דיווחים נוספים_1 2_דיווחים נוספים_פירוט אגח תשואה מעל 10% _15" xfId="13566"/>
    <cellStyle name="9_Anafim_דיווחים נוספים_1 2_פירוט אגח תשואה מעל 10% " xfId="8125"/>
    <cellStyle name="9_Anafim_דיווחים נוספים_1 2_פירוט אגח תשואה מעל 10% _1" xfId="8126"/>
    <cellStyle name="9_Anafim_דיווחים נוספים_1 2_פירוט אגח תשואה מעל 10% _1_15" xfId="13568"/>
    <cellStyle name="9_Anafim_דיווחים נוספים_1 2_פירוט אגח תשואה מעל 10% _15" xfId="13567"/>
    <cellStyle name="9_Anafim_דיווחים נוספים_1 2_פירוט אגח תשואה מעל 10% _פירוט אגח תשואה מעל 10% " xfId="8127"/>
    <cellStyle name="9_Anafim_דיווחים נוספים_1 2_פירוט אגח תשואה מעל 10% _פירוט אגח תשואה מעל 10% _15" xfId="13569"/>
    <cellStyle name="9_Anafim_דיווחים נוספים_1_15" xfId="13561"/>
    <cellStyle name="9_Anafim_דיווחים נוספים_1_4.4." xfId="8128"/>
    <cellStyle name="9_Anafim_דיווחים נוספים_1_4.4. 2" xfId="8129"/>
    <cellStyle name="9_Anafim_דיווחים נוספים_1_4.4. 2_15" xfId="13571"/>
    <cellStyle name="9_Anafim_דיווחים נוספים_1_4.4. 2_דיווחים נוספים" xfId="8130"/>
    <cellStyle name="9_Anafim_דיווחים נוספים_1_4.4. 2_דיווחים נוספים_1" xfId="8131"/>
    <cellStyle name="9_Anafim_דיווחים נוספים_1_4.4. 2_דיווחים נוספים_1_15" xfId="13573"/>
    <cellStyle name="9_Anafim_דיווחים נוספים_1_4.4. 2_דיווחים נוספים_1_פירוט אגח תשואה מעל 10% " xfId="8132"/>
    <cellStyle name="9_Anafim_דיווחים נוספים_1_4.4. 2_דיווחים נוספים_1_פירוט אגח תשואה מעל 10% _15" xfId="13574"/>
    <cellStyle name="9_Anafim_דיווחים נוספים_1_4.4. 2_דיווחים נוספים_15" xfId="13572"/>
    <cellStyle name="9_Anafim_דיווחים נוספים_1_4.4. 2_דיווחים נוספים_פירוט אגח תשואה מעל 10% " xfId="8133"/>
    <cellStyle name="9_Anafim_דיווחים נוספים_1_4.4. 2_דיווחים נוספים_פירוט אגח תשואה מעל 10% _15" xfId="13575"/>
    <cellStyle name="9_Anafim_דיווחים נוספים_1_4.4. 2_פירוט אגח תשואה מעל 10% " xfId="8134"/>
    <cellStyle name="9_Anafim_דיווחים נוספים_1_4.4. 2_פירוט אגח תשואה מעל 10% _1" xfId="8135"/>
    <cellStyle name="9_Anafim_דיווחים נוספים_1_4.4. 2_פירוט אגח תשואה מעל 10% _1_15" xfId="13577"/>
    <cellStyle name="9_Anafim_דיווחים נוספים_1_4.4. 2_פירוט אגח תשואה מעל 10% _15" xfId="13576"/>
    <cellStyle name="9_Anafim_דיווחים נוספים_1_4.4. 2_פירוט אגח תשואה מעל 10% _פירוט אגח תשואה מעל 10% " xfId="8136"/>
    <cellStyle name="9_Anafim_דיווחים נוספים_1_4.4. 2_פירוט אגח תשואה מעל 10% _פירוט אגח תשואה מעל 10% _15" xfId="13578"/>
    <cellStyle name="9_Anafim_דיווחים נוספים_1_4.4._15" xfId="13570"/>
    <cellStyle name="9_Anafim_דיווחים נוספים_1_4.4._דיווחים נוספים" xfId="8137"/>
    <cellStyle name="9_Anafim_דיווחים נוספים_1_4.4._דיווחים נוספים_15" xfId="13579"/>
    <cellStyle name="9_Anafim_דיווחים נוספים_1_4.4._דיווחים נוספים_פירוט אגח תשואה מעל 10% " xfId="8138"/>
    <cellStyle name="9_Anafim_דיווחים נוספים_1_4.4._דיווחים נוספים_פירוט אגח תשואה מעל 10% _15" xfId="13580"/>
    <cellStyle name="9_Anafim_דיווחים נוספים_1_4.4._פירוט אגח תשואה מעל 10% " xfId="8139"/>
    <cellStyle name="9_Anafim_דיווחים נוספים_1_4.4._פירוט אגח תשואה מעל 10% _1" xfId="8140"/>
    <cellStyle name="9_Anafim_דיווחים נוספים_1_4.4._פירוט אגח תשואה מעל 10% _1_15" xfId="13582"/>
    <cellStyle name="9_Anafim_דיווחים נוספים_1_4.4._פירוט אגח תשואה מעל 10% _15" xfId="13581"/>
    <cellStyle name="9_Anafim_דיווחים נוספים_1_4.4._פירוט אגח תשואה מעל 10% _פירוט אגח תשואה מעל 10% " xfId="8141"/>
    <cellStyle name="9_Anafim_דיווחים נוספים_1_4.4._פירוט אגח תשואה מעל 10% _פירוט אגח תשואה מעל 10% _15" xfId="13583"/>
    <cellStyle name="9_Anafim_דיווחים נוספים_1_דיווחים נוספים" xfId="8142"/>
    <cellStyle name="9_Anafim_דיווחים נוספים_1_דיווחים נוספים 2" xfId="8143"/>
    <cellStyle name="9_Anafim_דיווחים נוספים_1_דיווחים נוספים 2_15" xfId="13585"/>
    <cellStyle name="9_Anafim_דיווחים נוספים_1_דיווחים נוספים 2_דיווחים נוספים" xfId="8144"/>
    <cellStyle name="9_Anafim_דיווחים נוספים_1_דיווחים נוספים 2_דיווחים נוספים_1" xfId="8145"/>
    <cellStyle name="9_Anafim_דיווחים נוספים_1_דיווחים נוספים 2_דיווחים נוספים_1_15" xfId="13587"/>
    <cellStyle name="9_Anafim_דיווחים נוספים_1_דיווחים נוספים 2_דיווחים נוספים_1_פירוט אגח תשואה מעל 10% " xfId="8146"/>
    <cellStyle name="9_Anafim_דיווחים נוספים_1_דיווחים נוספים 2_דיווחים נוספים_1_פירוט אגח תשואה מעל 10% _15" xfId="13588"/>
    <cellStyle name="9_Anafim_דיווחים נוספים_1_דיווחים נוספים 2_דיווחים נוספים_15" xfId="13586"/>
    <cellStyle name="9_Anafim_דיווחים נוספים_1_דיווחים נוספים 2_דיווחים נוספים_פירוט אגח תשואה מעל 10% " xfId="8147"/>
    <cellStyle name="9_Anafim_דיווחים נוספים_1_דיווחים נוספים 2_דיווחים נוספים_פירוט אגח תשואה מעל 10% _15" xfId="13589"/>
    <cellStyle name="9_Anafim_דיווחים נוספים_1_דיווחים נוספים 2_פירוט אגח תשואה מעל 10% " xfId="8148"/>
    <cellStyle name="9_Anafim_דיווחים נוספים_1_דיווחים נוספים 2_פירוט אגח תשואה מעל 10% _1" xfId="8149"/>
    <cellStyle name="9_Anafim_דיווחים נוספים_1_דיווחים נוספים 2_פירוט אגח תשואה מעל 10% _1_15" xfId="13591"/>
    <cellStyle name="9_Anafim_דיווחים נוספים_1_דיווחים נוספים 2_פירוט אגח תשואה מעל 10% _15" xfId="13590"/>
    <cellStyle name="9_Anafim_דיווחים נוספים_1_דיווחים נוספים 2_פירוט אגח תשואה מעל 10% _פירוט אגח תשואה מעל 10% " xfId="8150"/>
    <cellStyle name="9_Anafim_דיווחים נוספים_1_דיווחים נוספים 2_פירוט אגח תשואה מעל 10% _פירוט אגח תשואה מעל 10% _15" xfId="13592"/>
    <cellStyle name="9_Anafim_דיווחים נוספים_1_דיווחים נוספים_1" xfId="8151"/>
    <cellStyle name="9_Anafim_דיווחים נוספים_1_דיווחים נוספים_1_15" xfId="13593"/>
    <cellStyle name="9_Anafim_דיווחים נוספים_1_דיווחים נוספים_1_פירוט אגח תשואה מעל 10% " xfId="8152"/>
    <cellStyle name="9_Anafim_דיווחים נוספים_1_דיווחים נוספים_1_פירוט אגח תשואה מעל 10% _15" xfId="13594"/>
    <cellStyle name="9_Anafim_דיווחים נוספים_1_דיווחים נוספים_15" xfId="13584"/>
    <cellStyle name="9_Anafim_דיווחים נוספים_1_דיווחים נוספים_4.4." xfId="8153"/>
    <cellStyle name="9_Anafim_דיווחים נוספים_1_דיווחים נוספים_4.4. 2" xfId="8154"/>
    <cellStyle name="9_Anafim_דיווחים נוספים_1_דיווחים נוספים_4.4. 2_15" xfId="13596"/>
    <cellStyle name="9_Anafim_דיווחים נוספים_1_דיווחים נוספים_4.4. 2_דיווחים נוספים" xfId="8155"/>
    <cellStyle name="9_Anafim_דיווחים נוספים_1_דיווחים נוספים_4.4. 2_דיווחים נוספים_1" xfId="8156"/>
    <cellStyle name="9_Anafim_דיווחים נוספים_1_דיווחים נוספים_4.4. 2_דיווחים נוספים_1_15" xfId="13598"/>
    <cellStyle name="9_Anafim_דיווחים נוספים_1_דיווחים נוספים_4.4. 2_דיווחים נוספים_1_פירוט אגח תשואה מעל 10% " xfId="8157"/>
    <cellStyle name="9_Anafim_דיווחים נוספים_1_דיווחים נוספים_4.4. 2_דיווחים נוספים_1_פירוט אגח תשואה מעל 10% _15" xfId="13599"/>
    <cellStyle name="9_Anafim_דיווחים נוספים_1_דיווחים נוספים_4.4. 2_דיווחים נוספים_15" xfId="13597"/>
    <cellStyle name="9_Anafim_דיווחים נוספים_1_דיווחים נוספים_4.4. 2_דיווחים נוספים_פירוט אגח תשואה מעל 10% " xfId="8158"/>
    <cellStyle name="9_Anafim_דיווחים נוספים_1_דיווחים נוספים_4.4. 2_דיווחים נוספים_פירוט אגח תשואה מעל 10% _15" xfId="13600"/>
    <cellStyle name="9_Anafim_דיווחים נוספים_1_דיווחים נוספים_4.4. 2_פירוט אגח תשואה מעל 10% " xfId="8159"/>
    <cellStyle name="9_Anafim_דיווחים נוספים_1_דיווחים נוספים_4.4. 2_פירוט אגח תשואה מעל 10% _1" xfId="8160"/>
    <cellStyle name="9_Anafim_דיווחים נוספים_1_דיווחים נוספים_4.4. 2_פירוט אגח תשואה מעל 10% _1_15" xfId="13602"/>
    <cellStyle name="9_Anafim_דיווחים נוספים_1_דיווחים נוספים_4.4. 2_פירוט אגח תשואה מעל 10% _15" xfId="13601"/>
    <cellStyle name="9_Anafim_דיווחים נוספים_1_דיווחים נוספים_4.4. 2_פירוט אגח תשואה מעל 10% _פירוט אגח תשואה מעל 10% " xfId="8161"/>
    <cellStyle name="9_Anafim_דיווחים נוספים_1_דיווחים נוספים_4.4. 2_פירוט אגח תשואה מעל 10% _פירוט אגח תשואה מעל 10% _15" xfId="13603"/>
    <cellStyle name="9_Anafim_דיווחים נוספים_1_דיווחים נוספים_4.4._15" xfId="13595"/>
    <cellStyle name="9_Anafim_דיווחים נוספים_1_דיווחים נוספים_4.4._דיווחים נוספים" xfId="8162"/>
    <cellStyle name="9_Anafim_דיווחים נוספים_1_דיווחים נוספים_4.4._דיווחים נוספים_15" xfId="13604"/>
    <cellStyle name="9_Anafim_דיווחים נוספים_1_דיווחים נוספים_4.4._דיווחים נוספים_פירוט אגח תשואה מעל 10% " xfId="8163"/>
    <cellStyle name="9_Anafim_דיווחים נוספים_1_דיווחים נוספים_4.4._דיווחים נוספים_פירוט אגח תשואה מעל 10% _15" xfId="13605"/>
    <cellStyle name="9_Anafim_דיווחים נוספים_1_דיווחים נוספים_4.4._פירוט אגח תשואה מעל 10% " xfId="8164"/>
    <cellStyle name="9_Anafim_דיווחים נוספים_1_דיווחים נוספים_4.4._פירוט אגח תשואה מעל 10% _1" xfId="8165"/>
    <cellStyle name="9_Anafim_דיווחים נוספים_1_דיווחים נוספים_4.4._פירוט אגח תשואה מעל 10% _1_15" xfId="13607"/>
    <cellStyle name="9_Anafim_דיווחים נוספים_1_דיווחים נוספים_4.4._פירוט אגח תשואה מעל 10% _15" xfId="13606"/>
    <cellStyle name="9_Anafim_דיווחים נוספים_1_דיווחים נוספים_4.4._פירוט אגח תשואה מעל 10% _פירוט אגח תשואה מעל 10% " xfId="8166"/>
    <cellStyle name="9_Anafim_דיווחים נוספים_1_דיווחים נוספים_4.4._פירוט אגח תשואה מעל 10% _פירוט אגח תשואה מעל 10% _15" xfId="13608"/>
    <cellStyle name="9_Anafim_דיווחים נוספים_1_דיווחים נוספים_דיווחים נוספים" xfId="8167"/>
    <cellStyle name="9_Anafim_דיווחים נוספים_1_דיווחים נוספים_דיווחים נוספים_15" xfId="13609"/>
    <cellStyle name="9_Anafim_דיווחים נוספים_1_דיווחים נוספים_דיווחים נוספים_פירוט אגח תשואה מעל 10% " xfId="8168"/>
    <cellStyle name="9_Anafim_דיווחים נוספים_1_דיווחים נוספים_דיווחים נוספים_פירוט אגח תשואה מעל 10% _15" xfId="13610"/>
    <cellStyle name="9_Anafim_דיווחים נוספים_1_דיווחים נוספים_פירוט אגח תשואה מעל 10% " xfId="8169"/>
    <cellStyle name="9_Anafim_דיווחים נוספים_1_דיווחים נוספים_פירוט אגח תשואה מעל 10% _1" xfId="8170"/>
    <cellStyle name="9_Anafim_דיווחים נוספים_1_דיווחים נוספים_פירוט אגח תשואה מעל 10% _1_15" xfId="13612"/>
    <cellStyle name="9_Anafim_דיווחים נוספים_1_דיווחים נוספים_פירוט אגח תשואה מעל 10% _15" xfId="13611"/>
    <cellStyle name="9_Anafim_דיווחים נוספים_1_דיווחים נוספים_פירוט אגח תשואה מעל 10% _פירוט אגח תשואה מעל 10% " xfId="8171"/>
    <cellStyle name="9_Anafim_דיווחים נוספים_1_דיווחים נוספים_פירוט אגח תשואה מעל 10% _פירוט אגח תשואה מעל 10% _15" xfId="13613"/>
    <cellStyle name="9_Anafim_דיווחים נוספים_1_פירוט אגח תשואה מעל 10% " xfId="8172"/>
    <cellStyle name="9_Anafim_דיווחים נוספים_1_פירוט אגח תשואה מעל 10% _1" xfId="8173"/>
    <cellStyle name="9_Anafim_דיווחים נוספים_1_פירוט אגח תשואה מעל 10% _1_15" xfId="13615"/>
    <cellStyle name="9_Anafim_דיווחים נוספים_1_פירוט אגח תשואה מעל 10% _15" xfId="13614"/>
    <cellStyle name="9_Anafim_דיווחים נוספים_1_פירוט אגח תשואה מעל 10% _פירוט אגח תשואה מעל 10% " xfId="8174"/>
    <cellStyle name="9_Anafim_דיווחים נוספים_1_פירוט אגח תשואה מעל 10% _פירוט אגח תשואה מעל 10% _15" xfId="13616"/>
    <cellStyle name="9_Anafim_דיווחים נוספים_15" xfId="13552"/>
    <cellStyle name="9_Anafim_דיווחים נוספים_2" xfId="8175"/>
    <cellStyle name="9_Anafim_דיווחים נוספים_2 2" xfId="8176"/>
    <cellStyle name="9_Anafim_דיווחים נוספים_2 2_15" xfId="13618"/>
    <cellStyle name="9_Anafim_דיווחים נוספים_2 2_דיווחים נוספים" xfId="8177"/>
    <cellStyle name="9_Anafim_דיווחים נוספים_2 2_דיווחים נוספים_1" xfId="8178"/>
    <cellStyle name="9_Anafim_דיווחים נוספים_2 2_דיווחים נוספים_1_15" xfId="13620"/>
    <cellStyle name="9_Anafim_דיווחים נוספים_2 2_דיווחים נוספים_1_פירוט אגח תשואה מעל 10% " xfId="8179"/>
    <cellStyle name="9_Anafim_דיווחים נוספים_2 2_דיווחים נוספים_1_פירוט אגח תשואה מעל 10% _15" xfId="13621"/>
    <cellStyle name="9_Anafim_דיווחים נוספים_2 2_דיווחים נוספים_15" xfId="13619"/>
    <cellStyle name="9_Anafim_דיווחים נוספים_2 2_דיווחים נוספים_פירוט אגח תשואה מעל 10% " xfId="8180"/>
    <cellStyle name="9_Anafim_דיווחים נוספים_2 2_דיווחים נוספים_פירוט אגח תשואה מעל 10% _15" xfId="13622"/>
    <cellStyle name="9_Anafim_דיווחים נוספים_2 2_פירוט אגח תשואה מעל 10% " xfId="8181"/>
    <cellStyle name="9_Anafim_דיווחים נוספים_2 2_פירוט אגח תשואה מעל 10% _1" xfId="8182"/>
    <cellStyle name="9_Anafim_דיווחים נוספים_2 2_פירוט אגח תשואה מעל 10% _1_15" xfId="13624"/>
    <cellStyle name="9_Anafim_דיווחים נוספים_2 2_פירוט אגח תשואה מעל 10% _15" xfId="13623"/>
    <cellStyle name="9_Anafim_דיווחים נוספים_2 2_פירוט אגח תשואה מעל 10% _פירוט אגח תשואה מעל 10% " xfId="8183"/>
    <cellStyle name="9_Anafim_דיווחים נוספים_2 2_פירוט אגח תשואה מעל 10% _פירוט אגח תשואה מעל 10% _15" xfId="13625"/>
    <cellStyle name="9_Anafim_דיווחים נוספים_2_15" xfId="13617"/>
    <cellStyle name="9_Anafim_דיווחים נוספים_2_4.4." xfId="8184"/>
    <cellStyle name="9_Anafim_דיווחים נוספים_2_4.4. 2" xfId="8185"/>
    <cellStyle name="9_Anafim_דיווחים נוספים_2_4.4. 2_15" xfId="13627"/>
    <cellStyle name="9_Anafim_דיווחים נוספים_2_4.4. 2_דיווחים נוספים" xfId="8186"/>
    <cellStyle name="9_Anafim_דיווחים נוספים_2_4.4. 2_דיווחים נוספים_1" xfId="8187"/>
    <cellStyle name="9_Anafim_דיווחים נוספים_2_4.4. 2_דיווחים נוספים_1_15" xfId="13629"/>
    <cellStyle name="9_Anafim_דיווחים נוספים_2_4.4. 2_דיווחים נוספים_1_פירוט אגח תשואה מעל 10% " xfId="8188"/>
    <cellStyle name="9_Anafim_דיווחים נוספים_2_4.4. 2_דיווחים נוספים_1_פירוט אגח תשואה מעל 10% _15" xfId="13630"/>
    <cellStyle name="9_Anafim_דיווחים נוספים_2_4.4. 2_דיווחים נוספים_15" xfId="13628"/>
    <cellStyle name="9_Anafim_דיווחים נוספים_2_4.4. 2_דיווחים נוספים_פירוט אגח תשואה מעל 10% " xfId="8189"/>
    <cellStyle name="9_Anafim_דיווחים נוספים_2_4.4. 2_דיווחים נוספים_פירוט אגח תשואה מעל 10% _15" xfId="13631"/>
    <cellStyle name="9_Anafim_דיווחים נוספים_2_4.4. 2_פירוט אגח תשואה מעל 10% " xfId="8190"/>
    <cellStyle name="9_Anafim_דיווחים נוספים_2_4.4. 2_פירוט אגח תשואה מעל 10% _1" xfId="8191"/>
    <cellStyle name="9_Anafim_דיווחים נוספים_2_4.4. 2_פירוט אגח תשואה מעל 10% _1_15" xfId="13633"/>
    <cellStyle name="9_Anafim_דיווחים נוספים_2_4.4. 2_פירוט אגח תשואה מעל 10% _15" xfId="13632"/>
    <cellStyle name="9_Anafim_דיווחים נוספים_2_4.4. 2_פירוט אגח תשואה מעל 10% _פירוט אגח תשואה מעל 10% " xfId="8192"/>
    <cellStyle name="9_Anafim_דיווחים נוספים_2_4.4. 2_פירוט אגח תשואה מעל 10% _פירוט אגח תשואה מעל 10% _15" xfId="13634"/>
    <cellStyle name="9_Anafim_דיווחים נוספים_2_4.4._15" xfId="13626"/>
    <cellStyle name="9_Anafim_דיווחים נוספים_2_4.4._דיווחים נוספים" xfId="8193"/>
    <cellStyle name="9_Anafim_דיווחים נוספים_2_4.4._דיווחים נוספים_15" xfId="13635"/>
    <cellStyle name="9_Anafim_דיווחים נוספים_2_4.4._דיווחים נוספים_פירוט אגח תשואה מעל 10% " xfId="8194"/>
    <cellStyle name="9_Anafim_דיווחים נוספים_2_4.4._דיווחים נוספים_פירוט אגח תשואה מעל 10% _15" xfId="13636"/>
    <cellStyle name="9_Anafim_דיווחים נוספים_2_4.4._פירוט אגח תשואה מעל 10% " xfId="8195"/>
    <cellStyle name="9_Anafim_דיווחים נוספים_2_4.4._פירוט אגח תשואה מעל 10% _1" xfId="8196"/>
    <cellStyle name="9_Anafim_דיווחים נוספים_2_4.4._פירוט אגח תשואה מעל 10% _1_15" xfId="13638"/>
    <cellStyle name="9_Anafim_דיווחים נוספים_2_4.4._פירוט אגח תשואה מעל 10% _15" xfId="13637"/>
    <cellStyle name="9_Anafim_דיווחים נוספים_2_4.4._פירוט אגח תשואה מעל 10% _פירוט אגח תשואה מעל 10% " xfId="8197"/>
    <cellStyle name="9_Anafim_דיווחים נוספים_2_4.4._פירוט אגח תשואה מעל 10% _פירוט אגח תשואה מעל 10% _15" xfId="13639"/>
    <cellStyle name="9_Anafim_דיווחים נוספים_2_דיווחים נוספים" xfId="8198"/>
    <cellStyle name="9_Anafim_דיווחים נוספים_2_דיווחים נוספים_15" xfId="13640"/>
    <cellStyle name="9_Anafim_דיווחים נוספים_2_דיווחים נוספים_פירוט אגח תשואה מעל 10% " xfId="8199"/>
    <cellStyle name="9_Anafim_דיווחים נוספים_2_דיווחים נוספים_פירוט אגח תשואה מעל 10% _15" xfId="13641"/>
    <cellStyle name="9_Anafim_דיווחים נוספים_2_פירוט אגח תשואה מעל 10% " xfId="8200"/>
    <cellStyle name="9_Anafim_דיווחים נוספים_2_פירוט אגח תשואה מעל 10% _1" xfId="8201"/>
    <cellStyle name="9_Anafim_דיווחים נוספים_2_פירוט אגח תשואה מעל 10% _1_15" xfId="13643"/>
    <cellStyle name="9_Anafim_דיווחים נוספים_2_פירוט אגח תשואה מעל 10% _15" xfId="13642"/>
    <cellStyle name="9_Anafim_דיווחים נוספים_2_פירוט אגח תשואה מעל 10% _פירוט אגח תשואה מעל 10% " xfId="8202"/>
    <cellStyle name="9_Anafim_דיווחים נוספים_2_פירוט אגח תשואה מעל 10% _פירוט אגח תשואה מעל 10% _15" xfId="13644"/>
    <cellStyle name="9_Anafim_דיווחים נוספים_3" xfId="8203"/>
    <cellStyle name="9_Anafim_דיווחים נוספים_3_15" xfId="13645"/>
    <cellStyle name="9_Anafim_דיווחים נוספים_3_פירוט אגח תשואה מעל 10% " xfId="8204"/>
    <cellStyle name="9_Anafim_דיווחים נוספים_3_פירוט אגח תשואה מעל 10% _15" xfId="13646"/>
    <cellStyle name="9_Anafim_דיווחים נוספים_4.4." xfId="8205"/>
    <cellStyle name="9_Anafim_דיווחים נוספים_4.4. 2" xfId="8206"/>
    <cellStyle name="9_Anafim_דיווחים נוספים_4.4. 2_15" xfId="13648"/>
    <cellStyle name="9_Anafim_דיווחים נוספים_4.4. 2_דיווחים נוספים" xfId="8207"/>
    <cellStyle name="9_Anafim_דיווחים נוספים_4.4. 2_דיווחים נוספים_1" xfId="8208"/>
    <cellStyle name="9_Anafim_דיווחים נוספים_4.4. 2_דיווחים נוספים_1_15" xfId="13650"/>
    <cellStyle name="9_Anafim_דיווחים נוספים_4.4. 2_דיווחים נוספים_1_פירוט אגח תשואה מעל 10% " xfId="8209"/>
    <cellStyle name="9_Anafim_דיווחים נוספים_4.4. 2_דיווחים נוספים_1_פירוט אגח תשואה מעל 10% _15" xfId="13651"/>
    <cellStyle name="9_Anafim_דיווחים נוספים_4.4. 2_דיווחים נוספים_15" xfId="13649"/>
    <cellStyle name="9_Anafim_דיווחים נוספים_4.4. 2_דיווחים נוספים_פירוט אגח תשואה מעל 10% " xfId="8210"/>
    <cellStyle name="9_Anafim_דיווחים נוספים_4.4. 2_דיווחים נוספים_פירוט אגח תשואה מעל 10% _15" xfId="13652"/>
    <cellStyle name="9_Anafim_דיווחים נוספים_4.4. 2_פירוט אגח תשואה מעל 10% " xfId="8211"/>
    <cellStyle name="9_Anafim_דיווחים נוספים_4.4. 2_פירוט אגח תשואה מעל 10% _1" xfId="8212"/>
    <cellStyle name="9_Anafim_דיווחים נוספים_4.4. 2_פירוט אגח תשואה מעל 10% _1_15" xfId="13654"/>
    <cellStyle name="9_Anafim_דיווחים נוספים_4.4. 2_פירוט אגח תשואה מעל 10% _15" xfId="13653"/>
    <cellStyle name="9_Anafim_דיווחים נוספים_4.4. 2_פירוט אגח תשואה מעל 10% _פירוט אגח תשואה מעל 10% " xfId="8213"/>
    <cellStyle name="9_Anafim_דיווחים נוספים_4.4. 2_פירוט אגח תשואה מעל 10% _פירוט אגח תשואה מעל 10% _15" xfId="13655"/>
    <cellStyle name="9_Anafim_דיווחים נוספים_4.4._15" xfId="13647"/>
    <cellStyle name="9_Anafim_דיווחים נוספים_4.4._דיווחים נוספים" xfId="8214"/>
    <cellStyle name="9_Anafim_דיווחים נוספים_4.4._דיווחים נוספים_15" xfId="13656"/>
    <cellStyle name="9_Anafim_דיווחים נוספים_4.4._דיווחים נוספים_פירוט אגח תשואה מעל 10% " xfId="8215"/>
    <cellStyle name="9_Anafim_דיווחים נוספים_4.4._דיווחים נוספים_פירוט אגח תשואה מעל 10% _15" xfId="13657"/>
    <cellStyle name="9_Anafim_דיווחים נוספים_4.4._פירוט אגח תשואה מעל 10% " xfId="8216"/>
    <cellStyle name="9_Anafim_דיווחים נוספים_4.4._פירוט אגח תשואה מעל 10% _1" xfId="8217"/>
    <cellStyle name="9_Anafim_דיווחים נוספים_4.4._פירוט אגח תשואה מעל 10% _1_15" xfId="13659"/>
    <cellStyle name="9_Anafim_דיווחים נוספים_4.4._פירוט אגח תשואה מעל 10% _15" xfId="13658"/>
    <cellStyle name="9_Anafim_דיווחים נוספים_4.4._פירוט אגח תשואה מעל 10% _פירוט אגח תשואה מעל 10% " xfId="8218"/>
    <cellStyle name="9_Anafim_דיווחים נוספים_4.4._פירוט אגח תשואה מעל 10% _פירוט אגח תשואה מעל 10% _15" xfId="13660"/>
    <cellStyle name="9_Anafim_דיווחים נוספים_דיווחים נוספים" xfId="8219"/>
    <cellStyle name="9_Anafim_דיווחים נוספים_דיווחים נוספים 2" xfId="8220"/>
    <cellStyle name="9_Anafim_דיווחים נוספים_דיווחים נוספים 2_15" xfId="13662"/>
    <cellStyle name="9_Anafim_דיווחים נוספים_דיווחים נוספים 2_דיווחים נוספים" xfId="8221"/>
    <cellStyle name="9_Anafim_דיווחים נוספים_דיווחים נוספים 2_דיווחים נוספים_1" xfId="8222"/>
    <cellStyle name="9_Anafim_דיווחים נוספים_דיווחים נוספים 2_דיווחים נוספים_1_15" xfId="13664"/>
    <cellStyle name="9_Anafim_דיווחים נוספים_דיווחים נוספים 2_דיווחים נוספים_1_פירוט אגח תשואה מעל 10% " xfId="8223"/>
    <cellStyle name="9_Anafim_דיווחים נוספים_דיווחים נוספים 2_דיווחים נוספים_1_פירוט אגח תשואה מעל 10% _15" xfId="13665"/>
    <cellStyle name="9_Anafim_דיווחים נוספים_דיווחים נוספים 2_דיווחים נוספים_15" xfId="13663"/>
    <cellStyle name="9_Anafim_דיווחים נוספים_דיווחים נוספים 2_דיווחים נוספים_פירוט אגח תשואה מעל 10% " xfId="8224"/>
    <cellStyle name="9_Anafim_דיווחים נוספים_דיווחים נוספים 2_דיווחים נוספים_פירוט אגח תשואה מעל 10% _15" xfId="13666"/>
    <cellStyle name="9_Anafim_דיווחים נוספים_דיווחים נוספים 2_פירוט אגח תשואה מעל 10% " xfId="8225"/>
    <cellStyle name="9_Anafim_דיווחים נוספים_דיווחים נוספים 2_פירוט אגח תשואה מעל 10% _1" xfId="8226"/>
    <cellStyle name="9_Anafim_דיווחים נוספים_דיווחים נוספים 2_פירוט אגח תשואה מעל 10% _1_15" xfId="13668"/>
    <cellStyle name="9_Anafim_דיווחים נוספים_דיווחים נוספים 2_פירוט אגח תשואה מעל 10% _15" xfId="13667"/>
    <cellStyle name="9_Anafim_דיווחים נוספים_דיווחים נוספים 2_פירוט אגח תשואה מעל 10% _פירוט אגח תשואה מעל 10% " xfId="8227"/>
    <cellStyle name="9_Anafim_דיווחים נוספים_דיווחים נוספים 2_פירוט אגח תשואה מעל 10% _פירוט אגח תשואה מעל 10% _15" xfId="13669"/>
    <cellStyle name="9_Anafim_דיווחים נוספים_דיווחים נוספים_1" xfId="8228"/>
    <cellStyle name="9_Anafim_דיווחים נוספים_דיווחים נוספים_1_15" xfId="13670"/>
    <cellStyle name="9_Anafim_דיווחים נוספים_דיווחים נוספים_1_פירוט אגח תשואה מעל 10% " xfId="8229"/>
    <cellStyle name="9_Anafim_דיווחים נוספים_דיווחים נוספים_1_פירוט אגח תשואה מעל 10% _15" xfId="13671"/>
    <cellStyle name="9_Anafim_דיווחים נוספים_דיווחים נוספים_15" xfId="13661"/>
    <cellStyle name="9_Anafim_דיווחים נוספים_דיווחים נוספים_4.4." xfId="8230"/>
    <cellStyle name="9_Anafim_דיווחים נוספים_דיווחים נוספים_4.4. 2" xfId="8231"/>
    <cellStyle name="9_Anafim_דיווחים נוספים_דיווחים נוספים_4.4. 2_15" xfId="13673"/>
    <cellStyle name="9_Anafim_דיווחים נוספים_דיווחים נוספים_4.4. 2_דיווחים נוספים" xfId="8232"/>
    <cellStyle name="9_Anafim_דיווחים נוספים_דיווחים נוספים_4.4. 2_דיווחים נוספים_1" xfId="8233"/>
    <cellStyle name="9_Anafim_דיווחים נוספים_דיווחים נוספים_4.4. 2_דיווחים נוספים_1_15" xfId="13675"/>
    <cellStyle name="9_Anafim_דיווחים נוספים_דיווחים נוספים_4.4. 2_דיווחים נוספים_1_פירוט אגח תשואה מעל 10% " xfId="8234"/>
    <cellStyle name="9_Anafim_דיווחים נוספים_דיווחים נוספים_4.4. 2_דיווחים נוספים_1_פירוט אגח תשואה מעל 10% _15" xfId="13676"/>
    <cellStyle name="9_Anafim_דיווחים נוספים_דיווחים נוספים_4.4. 2_דיווחים נוספים_15" xfId="13674"/>
    <cellStyle name="9_Anafim_דיווחים נוספים_דיווחים נוספים_4.4. 2_דיווחים נוספים_פירוט אגח תשואה מעל 10% " xfId="8235"/>
    <cellStyle name="9_Anafim_דיווחים נוספים_דיווחים נוספים_4.4. 2_דיווחים נוספים_פירוט אגח תשואה מעל 10% _15" xfId="13677"/>
    <cellStyle name="9_Anafim_דיווחים נוספים_דיווחים נוספים_4.4. 2_פירוט אגח תשואה מעל 10% " xfId="8236"/>
    <cellStyle name="9_Anafim_דיווחים נוספים_דיווחים נוספים_4.4. 2_פירוט אגח תשואה מעל 10% _1" xfId="8237"/>
    <cellStyle name="9_Anafim_דיווחים נוספים_דיווחים נוספים_4.4. 2_פירוט אגח תשואה מעל 10% _1_15" xfId="13679"/>
    <cellStyle name="9_Anafim_דיווחים נוספים_דיווחים נוספים_4.4. 2_פירוט אגח תשואה מעל 10% _15" xfId="13678"/>
    <cellStyle name="9_Anafim_דיווחים נוספים_דיווחים נוספים_4.4. 2_פירוט אגח תשואה מעל 10% _פירוט אגח תשואה מעל 10% " xfId="8238"/>
    <cellStyle name="9_Anafim_דיווחים נוספים_דיווחים נוספים_4.4. 2_פירוט אגח תשואה מעל 10% _פירוט אגח תשואה מעל 10% _15" xfId="13680"/>
    <cellStyle name="9_Anafim_דיווחים נוספים_דיווחים נוספים_4.4._15" xfId="13672"/>
    <cellStyle name="9_Anafim_דיווחים נוספים_דיווחים נוספים_4.4._דיווחים נוספים" xfId="8239"/>
    <cellStyle name="9_Anafim_דיווחים נוספים_דיווחים נוספים_4.4._דיווחים נוספים_15" xfId="13681"/>
    <cellStyle name="9_Anafim_דיווחים נוספים_דיווחים נוספים_4.4._דיווחים נוספים_פירוט אגח תשואה מעל 10% " xfId="8240"/>
    <cellStyle name="9_Anafim_דיווחים נוספים_דיווחים נוספים_4.4._דיווחים נוספים_פירוט אגח תשואה מעל 10% _15" xfId="13682"/>
    <cellStyle name="9_Anafim_דיווחים נוספים_דיווחים נוספים_4.4._פירוט אגח תשואה מעל 10% " xfId="8241"/>
    <cellStyle name="9_Anafim_דיווחים נוספים_דיווחים נוספים_4.4._פירוט אגח תשואה מעל 10% _1" xfId="8242"/>
    <cellStyle name="9_Anafim_דיווחים נוספים_דיווחים נוספים_4.4._פירוט אגח תשואה מעל 10% _1_15" xfId="13684"/>
    <cellStyle name="9_Anafim_דיווחים נוספים_דיווחים נוספים_4.4._פירוט אגח תשואה מעל 10% _15" xfId="13683"/>
    <cellStyle name="9_Anafim_דיווחים נוספים_דיווחים נוספים_4.4._פירוט אגח תשואה מעל 10% _פירוט אגח תשואה מעל 10% " xfId="8243"/>
    <cellStyle name="9_Anafim_דיווחים נוספים_דיווחים נוספים_4.4._פירוט אגח תשואה מעל 10% _פירוט אגח תשואה מעל 10% _15" xfId="13685"/>
    <cellStyle name="9_Anafim_דיווחים נוספים_דיווחים נוספים_דיווחים נוספים" xfId="8244"/>
    <cellStyle name="9_Anafim_דיווחים נוספים_דיווחים נוספים_דיווחים נוספים_15" xfId="13686"/>
    <cellStyle name="9_Anafim_דיווחים נוספים_דיווחים נוספים_דיווחים נוספים_פירוט אגח תשואה מעל 10% " xfId="8245"/>
    <cellStyle name="9_Anafim_דיווחים נוספים_דיווחים נוספים_דיווחים נוספים_פירוט אגח תשואה מעל 10% _15" xfId="13687"/>
    <cellStyle name="9_Anafim_דיווחים נוספים_דיווחים נוספים_פירוט אגח תשואה מעל 10% " xfId="8246"/>
    <cellStyle name="9_Anafim_דיווחים נוספים_דיווחים נוספים_פירוט אגח תשואה מעל 10% _1" xfId="8247"/>
    <cellStyle name="9_Anafim_דיווחים נוספים_דיווחים נוספים_פירוט אגח תשואה מעל 10% _1_15" xfId="13689"/>
    <cellStyle name="9_Anafim_דיווחים נוספים_דיווחים נוספים_פירוט אגח תשואה מעל 10% _15" xfId="13688"/>
    <cellStyle name="9_Anafim_דיווחים נוספים_דיווחים נוספים_פירוט אגח תשואה מעל 10% _פירוט אגח תשואה מעל 10% " xfId="8248"/>
    <cellStyle name="9_Anafim_דיווחים נוספים_דיווחים נוספים_פירוט אגח תשואה מעל 10% _פירוט אגח תשואה מעל 10% _15" xfId="13690"/>
    <cellStyle name="9_Anafim_דיווחים נוספים_פירוט אגח תשואה מעל 10% " xfId="8249"/>
    <cellStyle name="9_Anafim_דיווחים נוספים_פירוט אגח תשואה מעל 10% _1" xfId="8250"/>
    <cellStyle name="9_Anafim_דיווחים נוספים_פירוט אגח תשואה מעל 10% _1_15" xfId="13692"/>
    <cellStyle name="9_Anafim_דיווחים נוספים_פירוט אגח תשואה מעל 10% _15" xfId="13691"/>
    <cellStyle name="9_Anafim_דיווחים נוספים_פירוט אגח תשואה מעל 10% _פירוט אגח תשואה מעל 10% " xfId="8251"/>
    <cellStyle name="9_Anafim_דיווחים נוספים_פירוט אגח תשואה מעל 10% _פירוט אגח תשואה מעל 10% _15" xfId="13693"/>
    <cellStyle name="9_Anafim_הערות" xfId="8252"/>
    <cellStyle name="9_Anafim_הערות 2" xfId="8253"/>
    <cellStyle name="9_Anafim_הערות 2_15" xfId="13695"/>
    <cellStyle name="9_Anafim_הערות 2_דיווחים נוספים" xfId="8254"/>
    <cellStyle name="9_Anafim_הערות 2_דיווחים נוספים_1" xfId="8255"/>
    <cellStyle name="9_Anafim_הערות 2_דיווחים נוספים_1_15" xfId="13697"/>
    <cellStyle name="9_Anafim_הערות 2_דיווחים נוספים_1_פירוט אגח תשואה מעל 10% " xfId="8256"/>
    <cellStyle name="9_Anafim_הערות 2_דיווחים נוספים_1_פירוט אגח תשואה מעל 10% _15" xfId="13698"/>
    <cellStyle name="9_Anafim_הערות 2_דיווחים נוספים_15" xfId="13696"/>
    <cellStyle name="9_Anafim_הערות 2_דיווחים נוספים_פירוט אגח תשואה מעל 10% " xfId="8257"/>
    <cellStyle name="9_Anafim_הערות 2_דיווחים נוספים_פירוט אגח תשואה מעל 10% _15" xfId="13699"/>
    <cellStyle name="9_Anafim_הערות 2_פירוט אגח תשואה מעל 10% " xfId="8258"/>
    <cellStyle name="9_Anafim_הערות 2_פירוט אגח תשואה מעל 10% _1" xfId="8259"/>
    <cellStyle name="9_Anafim_הערות 2_פירוט אגח תשואה מעל 10% _1_15" xfId="13701"/>
    <cellStyle name="9_Anafim_הערות 2_פירוט אגח תשואה מעל 10% _15" xfId="13700"/>
    <cellStyle name="9_Anafim_הערות 2_פירוט אגח תשואה מעל 10% _פירוט אגח תשואה מעל 10% " xfId="8260"/>
    <cellStyle name="9_Anafim_הערות 2_פירוט אגח תשואה מעל 10% _פירוט אגח תשואה מעל 10% _15" xfId="13702"/>
    <cellStyle name="9_Anafim_הערות_15" xfId="13694"/>
    <cellStyle name="9_Anafim_הערות_4.4." xfId="8261"/>
    <cellStyle name="9_Anafim_הערות_4.4. 2" xfId="8262"/>
    <cellStyle name="9_Anafim_הערות_4.4. 2_15" xfId="13704"/>
    <cellStyle name="9_Anafim_הערות_4.4. 2_דיווחים נוספים" xfId="8263"/>
    <cellStyle name="9_Anafim_הערות_4.4. 2_דיווחים נוספים_1" xfId="8264"/>
    <cellStyle name="9_Anafim_הערות_4.4. 2_דיווחים נוספים_1_15" xfId="13706"/>
    <cellStyle name="9_Anafim_הערות_4.4. 2_דיווחים נוספים_1_פירוט אגח תשואה מעל 10% " xfId="8265"/>
    <cellStyle name="9_Anafim_הערות_4.4. 2_דיווחים נוספים_1_פירוט אגח תשואה מעל 10% _15" xfId="13707"/>
    <cellStyle name="9_Anafim_הערות_4.4. 2_דיווחים נוספים_15" xfId="13705"/>
    <cellStyle name="9_Anafim_הערות_4.4. 2_דיווחים נוספים_פירוט אגח תשואה מעל 10% " xfId="8266"/>
    <cellStyle name="9_Anafim_הערות_4.4. 2_דיווחים נוספים_פירוט אגח תשואה מעל 10% _15" xfId="13708"/>
    <cellStyle name="9_Anafim_הערות_4.4. 2_פירוט אגח תשואה מעל 10% " xfId="8267"/>
    <cellStyle name="9_Anafim_הערות_4.4. 2_פירוט אגח תשואה מעל 10% _1" xfId="8268"/>
    <cellStyle name="9_Anafim_הערות_4.4. 2_פירוט אגח תשואה מעל 10% _1_15" xfId="13710"/>
    <cellStyle name="9_Anafim_הערות_4.4. 2_פירוט אגח תשואה מעל 10% _15" xfId="13709"/>
    <cellStyle name="9_Anafim_הערות_4.4. 2_פירוט אגח תשואה מעל 10% _פירוט אגח תשואה מעל 10% " xfId="8269"/>
    <cellStyle name="9_Anafim_הערות_4.4. 2_פירוט אגח תשואה מעל 10% _פירוט אגח תשואה מעל 10% _15" xfId="13711"/>
    <cellStyle name="9_Anafim_הערות_4.4._15" xfId="13703"/>
    <cellStyle name="9_Anafim_הערות_4.4._דיווחים נוספים" xfId="8270"/>
    <cellStyle name="9_Anafim_הערות_4.4._דיווחים נוספים_15" xfId="13712"/>
    <cellStyle name="9_Anafim_הערות_4.4._דיווחים נוספים_פירוט אגח תשואה מעל 10% " xfId="8271"/>
    <cellStyle name="9_Anafim_הערות_4.4._דיווחים נוספים_פירוט אגח תשואה מעל 10% _15" xfId="13713"/>
    <cellStyle name="9_Anafim_הערות_4.4._פירוט אגח תשואה מעל 10% " xfId="8272"/>
    <cellStyle name="9_Anafim_הערות_4.4._פירוט אגח תשואה מעל 10% _1" xfId="8273"/>
    <cellStyle name="9_Anafim_הערות_4.4._פירוט אגח תשואה מעל 10% _1_15" xfId="13715"/>
    <cellStyle name="9_Anafim_הערות_4.4._פירוט אגח תשואה מעל 10% _15" xfId="13714"/>
    <cellStyle name="9_Anafim_הערות_4.4._פירוט אגח תשואה מעל 10% _פירוט אגח תשואה מעל 10% " xfId="8274"/>
    <cellStyle name="9_Anafim_הערות_4.4._פירוט אגח תשואה מעל 10% _פירוט אגח תשואה מעל 10% _15" xfId="13716"/>
    <cellStyle name="9_Anafim_הערות_דיווחים נוספים" xfId="8275"/>
    <cellStyle name="9_Anafim_הערות_דיווחים נוספים_1" xfId="8276"/>
    <cellStyle name="9_Anafim_הערות_דיווחים נוספים_1_15" xfId="13718"/>
    <cellStyle name="9_Anafim_הערות_דיווחים נוספים_1_פירוט אגח תשואה מעל 10% " xfId="8277"/>
    <cellStyle name="9_Anafim_הערות_דיווחים נוספים_1_פירוט אגח תשואה מעל 10% _15" xfId="13719"/>
    <cellStyle name="9_Anafim_הערות_דיווחים נוספים_15" xfId="13717"/>
    <cellStyle name="9_Anafim_הערות_דיווחים נוספים_פירוט אגח תשואה מעל 10% " xfId="8278"/>
    <cellStyle name="9_Anafim_הערות_דיווחים נוספים_פירוט אגח תשואה מעל 10% _15" xfId="13720"/>
    <cellStyle name="9_Anafim_הערות_פירוט אגח תשואה מעל 10% " xfId="8279"/>
    <cellStyle name="9_Anafim_הערות_פירוט אגח תשואה מעל 10% _1" xfId="8280"/>
    <cellStyle name="9_Anafim_הערות_פירוט אגח תשואה מעל 10% _1_15" xfId="13722"/>
    <cellStyle name="9_Anafim_הערות_פירוט אגח תשואה מעל 10% _15" xfId="13721"/>
    <cellStyle name="9_Anafim_הערות_פירוט אגח תשואה מעל 10% _פירוט אגח תשואה מעל 10% " xfId="8281"/>
    <cellStyle name="9_Anafim_הערות_פירוט אגח תשואה מעל 10% _פירוט אגח תשואה מעל 10% _15" xfId="13723"/>
    <cellStyle name="9_Anafim_יתרת מסגרות אשראי לניצול " xfId="8282"/>
    <cellStyle name="9_Anafim_יתרת מסגרות אשראי לניצול  2" xfId="8283"/>
    <cellStyle name="9_Anafim_יתרת מסגרות אשראי לניצול  2_15" xfId="13725"/>
    <cellStyle name="9_Anafim_יתרת מסגרות אשראי לניצול  2_דיווחים נוספים" xfId="8284"/>
    <cellStyle name="9_Anafim_יתרת מסגרות אשראי לניצול  2_דיווחים נוספים_1" xfId="8285"/>
    <cellStyle name="9_Anafim_יתרת מסגרות אשראי לניצול  2_דיווחים נוספים_1_15" xfId="13727"/>
    <cellStyle name="9_Anafim_יתרת מסגרות אשראי לניצול  2_דיווחים נוספים_1_פירוט אגח תשואה מעל 10% " xfId="8286"/>
    <cellStyle name="9_Anafim_יתרת מסגרות אשראי לניצול  2_דיווחים נוספים_1_פירוט אגח תשואה מעל 10% _15" xfId="13728"/>
    <cellStyle name="9_Anafim_יתרת מסגרות אשראי לניצול  2_דיווחים נוספים_15" xfId="13726"/>
    <cellStyle name="9_Anafim_יתרת מסגרות אשראי לניצול  2_דיווחים נוספים_פירוט אגח תשואה מעל 10% " xfId="8287"/>
    <cellStyle name="9_Anafim_יתרת מסגרות אשראי לניצול  2_דיווחים נוספים_פירוט אגח תשואה מעל 10% _15" xfId="13729"/>
    <cellStyle name="9_Anafim_יתרת מסגרות אשראי לניצול  2_פירוט אגח תשואה מעל 10% " xfId="8288"/>
    <cellStyle name="9_Anafim_יתרת מסגרות אשראי לניצול  2_פירוט אגח תשואה מעל 10% _1" xfId="8289"/>
    <cellStyle name="9_Anafim_יתרת מסגרות אשראי לניצול  2_פירוט אגח תשואה מעל 10% _1_15" xfId="13731"/>
    <cellStyle name="9_Anafim_יתרת מסגרות אשראי לניצול  2_פירוט אגח תשואה מעל 10% _15" xfId="13730"/>
    <cellStyle name="9_Anafim_יתרת מסגרות אשראי לניצול  2_פירוט אגח תשואה מעל 10% _פירוט אגח תשואה מעל 10% " xfId="8290"/>
    <cellStyle name="9_Anafim_יתרת מסגרות אשראי לניצול  2_פירוט אגח תשואה מעל 10% _פירוט אגח תשואה מעל 10% _15" xfId="13732"/>
    <cellStyle name="9_Anafim_יתרת מסגרות אשראי לניצול _15" xfId="13724"/>
    <cellStyle name="9_Anafim_יתרת מסגרות אשראי לניצול _4.4." xfId="8291"/>
    <cellStyle name="9_Anafim_יתרת מסגרות אשראי לניצול _4.4. 2" xfId="8292"/>
    <cellStyle name="9_Anafim_יתרת מסגרות אשראי לניצול _4.4. 2_15" xfId="13734"/>
    <cellStyle name="9_Anafim_יתרת מסגרות אשראי לניצול _4.4. 2_דיווחים נוספים" xfId="8293"/>
    <cellStyle name="9_Anafim_יתרת מסגרות אשראי לניצול _4.4. 2_דיווחים נוספים_1" xfId="8294"/>
    <cellStyle name="9_Anafim_יתרת מסגרות אשראי לניצול _4.4. 2_דיווחים נוספים_1_15" xfId="13736"/>
    <cellStyle name="9_Anafim_יתרת מסגרות אשראי לניצול _4.4. 2_דיווחים נוספים_1_פירוט אגח תשואה מעל 10% " xfId="8295"/>
    <cellStyle name="9_Anafim_יתרת מסגרות אשראי לניצול _4.4. 2_דיווחים נוספים_1_פירוט אגח תשואה מעל 10% _15" xfId="13737"/>
    <cellStyle name="9_Anafim_יתרת מסגרות אשראי לניצול _4.4. 2_דיווחים נוספים_15" xfId="13735"/>
    <cellStyle name="9_Anafim_יתרת מסגרות אשראי לניצול _4.4. 2_דיווחים נוספים_פירוט אגח תשואה מעל 10% " xfId="8296"/>
    <cellStyle name="9_Anafim_יתרת מסגרות אשראי לניצול _4.4. 2_דיווחים נוספים_פירוט אגח תשואה מעל 10% _15" xfId="13738"/>
    <cellStyle name="9_Anafim_יתרת מסגרות אשראי לניצול _4.4. 2_פירוט אגח תשואה מעל 10% " xfId="8297"/>
    <cellStyle name="9_Anafim_יתרת מסגרות אשראי לניצול _4.4. 2_פירוט אגח תשואה מעל 10% _1" xfId="8298"/>
    <cellStyle name="9_Anafim_יתרת מסגרות אשראי לניצול _4.4. 2_פירוט אגח תשואה מעל 10% _1_15" xfId="13740"/>
    <cellStyle name="9_Anafim_יתרת מסגרות אשראי לניצול _4.4. 2_פירוט אגח תשואה מעל 10% _15" xfId="13739"/>
    <cellStyle name="9_Anafim_יתרת מסגרות אשראי לניצול _4.4. 2_פירוט אגח תשואה מעל 10% _פירוט אגח תשואה מעל 10% " xfId="8299"/>
    <cellStyle name="9_Anafim_יתרת מסגרות אשראי לניצול _4.4. 2_פירוט אגח תשואה מעל 10% _פירוט אגח תשואה מעל 10% _15" xfId="13741"/>
    <cellStyle name="9_Anafim_יתרת מסגרות אשראי לניצול _4.4._15" xfId="13733"/>
    <cellStyle name="9_Anafim_יתרת מסגרות אשראי לניצול _4.4._דיווחים נוספים" xfId="8300"/>
    <cellStyle name="9_Anafim_יתרת מסגרות אשראי לניצול _4.4._דיווחים נוספים_15" xfId="13742"/>
    <cellStyle name="9_Anafim_יתרת מסגרות אשראי לניצול _4.4._דיווחים נוספים_פירוט אגח תשואה מעל 10% " xfId="8301"/>
    <cellStyle name="9_Anafim_יתרת מסגרות אשראי לניצול _4.4._דיווחים נוספים_פירוט אגח תשואה מעל 10% _15" xfId="13743"/>
    <cellStyle name="9_Anafim_יתרת מסגרות אשראי לניצול _4.4._פירוט אגח תשואה מעל 10% " xfId="8302"/>
    <cellStyle name="9_Anafim_יתרת מסגרות אשראי לניצול _4.4._פירוט אגח תשואה מעל 10% _1" xfId="8303"/>
    <cellStyle name="9_Anafim_יתרת מסגרות אשראי לניצול _4.4._פירוט אגח תשואה מעל 10% _1_15" xfId="13745"/>
    <cellStyle name="9_Anafim_יתרת מסגרות אשראי לניצול _4.4._פירוט אגח תשואה מעל 10% _15" xfId="13744"/>
    <cellStyle name="9_Anafim_יתרת מסגרות אשראי לניצול _4.4._פירוט אגח תשואה מעל 10% _פירוט אגח תשואה מעל 10% " xfId="8304"/>
    <cellStyle name="9_Anafim_יתרת מסגרות אשראי לניצול _4.4._פירוט אגח תשואה מעל 10% _פירוט אגח תשואה מעל 10% _15" xfId="13746"/>
    <cellStyle name="9_Anafim_יתרת מסגרות אשראי לניצול _דיווחים נוספים" xfId="8305"/>
    <cellStyle name="9_Anafim_יתרת מסגרות אשראי לניצול _דיווחים נוספים_1" xfId="8306"/>
    <cellStyle name="9_Anafim_יתרת מסגרות אשראי לניצול _דיווחים נוספים_1_15" xfId="13748"/>
    <cellStyle name="9_Anafim_יתרת מסגרות אשראי לניצול _דיווחים נוספים_1_פירוט אגח תשואה מעל 10% " xfId="8307"/>
    <cellStyle name="9_Anafim_יתרת מסגרות אשראי לניצול _דיווחים נוספים_1_פירוט אגח תשואה מעל 10% _15" xfId="13749"/>
    <cellStyle name="9_Anafim_יתרת מסגרות אשראי לניצול _דיווחים נוספים_15" xfId="13747"/>
    <cellStyle name="9_Anafim_יתרת מסגרות אשראי לניצול _דיווחים נוספים_פירוט אגח תשואה מעל 10% " xfId="8308"/>
    <cellStyle name="9_Anafim_יתרת מסגרות אשראי לניצול _דיווחים נוספים_פירוט אגח תשואה מעל 10% _15" xfId="13750"/>
    <cellStyle name="9_Anafim_יתרת מסגרות אשראי לניצול _פירוט אגח תשואה מעל 10% " xfId="8309"/>
    <cellStyle name="9_Anafim_יתרת מסגרות אשראי לניצול _פירוט אגח תשואה מעל 10% _1" xfId="8310"/>
    <cellStyle name="9_Anafim_יתרת מסגרות אשראי לניצול _פירוט אגח תשואה מעל 10% _1_15" xfId="13752"/>
    <cellStyle name="9_Anafim_יתרת מסגרות אשראי לניצול _פירוט אגח תשואה מעל 10% _15" xfId="13751"/>
    <cellStyle name="9_Anafim_יתרת מסגרות אשראי לניצול _פירוט אגח תשואה מעל 10% _פירוט אגח תשואה מעל 10% " xfId="8311"/>
    <cellStyle name="9_Anafim_יתרת מסגרות אשראי לניצול _פירוט אגח תשואה מעל 10% _פירוט אגח תשואה מעל 10% _15" xfId="13753"/>
    <cellStyle name="9_Anafim_עסקאות שאושרו וטרם בוצעו  " xfId="8312"/>
    <cellStyle name="9_Anafim_עסקאות שאושרו וטרם בוצעו   2" xfId="8313"/>
    <cellStyle name="9_Anafim_עסקאות שאושרו וטרם בוצעו   2_15" xfId="13755"/>
    <cellStyle name="9_Anafim_עסקאות שאושרו וטרם בוצעו   2_דיווחים נוספים" xfId="8314"/>
    <cellStyle name="9_Anafim_עסקאות שאושרו וטרם בוצעו   2_דיווחים נוספים_1" xfId="8315"/>
    <cellStyle name="9_Anafim_עסקאות שאושרו וטרם בוצעו   2_דיווחים נוספים_1_15" xfId="13757"/>
    <cellStyle name="9_Anafim_עסקאות שאושרו וטרם בוצעו   2_דיווחים נוספים_1_פירוט אגח תשואה מעל 10% " xfId="8316"/>
    <cellStyle name="9_Anafim_עסקאות שאושרו וטרם בוצעו   2_דיווחים נוספים_1_פירוט אגח תשואה מעל 10% _15" xfId="13758"/>
    <cellStyle name="9_Anafim_עסקאות שאושרו וטרם בוצעו   2_דיווחים נוספים_15" xfId="13756"/>
    <cellStyle name="9_Anafim_עסקאות שאושרו וטרם בוצעו   2_דיווחים נוספים_פירוט אגח תשואה מעל 10% " xfId="8317"/>
    <cellStyle name="9_Anafim_עסקאות שאושרו וטרם בוצעו   2_דיווחים נוספים_פירוט אגח תשואה מעל 10% _15" xfId="13759"/>
    <cellStyle name="9_Anafim_עסקאות שאושרו וטרם בוצעו   2_פירוט אגח תשואה מעל 10% " xfId="8318"/>
    <cellStyle name="9_Anafim_עסקאות שאושרו וטרם בוצעו   2_פירוט אגח תשואה מעל 10% _1" xfId="8319"/>
    <cellStyle name="9_Anafim_עסקאות שאושרו וטרם בוצעו   2_פירוט אגח תשואה מעל 10% _1_15" xfId="13761"/>
    <cellStyle name="9_Anafim_עסקאות שאושרו וטרם בוצעו   2_פירוט אגח תשואה מעל 10% _15" xfId="13760"/>
    <cellStyle name="9_Anafim_עסקאות שאושרו וטרם בוצעו   2_פירוט אגח תשואה מעל 10% _פירוט אגח תשואה מעל 10% " xfId="8320"/>
    <cellStyle name="9_Anafim_עסקאות שאושרו וטרם בוצעו   2_פירוט אגח תשואה מעל 10% _פירוט אגח תשואה מעל 10% _15" xfId="13762"/>
    <cellStyle name="9_Anafim_עסקאות שאושרו וטרם בוצעו  _1" xfId="8321"/>
    <cellStyle name="9_Anafim_עסקאות שאושרו וטרם בוצעו  _1 2" xfId="8322"/>
    <cellStyle name="9_Anafim_עסקאות שאושרו וטרם בוצעו  _1 2_15" xfId="13764"/>
    <cellStyle name="9_Anafim_עסקאות שאושרו וטרם בוצעו  _1 2_דיווחים נוספים" xfId="8323"/>
    <cellStyle name="9_Anafim_עסקאות שאושרו וטרם בוצעו  _1 2_דיווחים נוספים_1" xfId="8324"/>
    <cellStyle name="9_Anafim_עסקאות שאושרו וטרם בוצעו  _1 2_דיווחים נוספים_1_15" xfId="13766"/>
    <cellStyle name="9_Anafim_עסקאות שאושרו וטרם בוצעו  _1 2_דיווחים נוספים_1_פירוט אגח תשואה מעל 10% " xfId="8325"/>
    <cellStyle name="9_Anafim_עסקאות שאושרו וטרם בוצעו  _1 2_דיווחים נוספים_1_פירוט אגח תשואה מעל 10% _15" xfId="13767"/>
    <cellStyle name="9_Anafim_עסקאות שאושרו וטרם בוצעו  _1 2_דיווחים נוספים_15" xfId="13765"/>
    <cellStyle name="9_Anafim_עסקאות שאושרו וטרם בוצעו  _1 2_דיווחים נוספים_פירוט אגח תשואה מעל 10% " xfId="8326"/>
    <cellStyle name="9_Anafim_עסקאות שאושרו וטרם בוצעו  _1 2_דיווחים נוספים_פירוט אגח תשואה מעל 10% _15" xfId="13768"/>
    <cellStyle name="9_Anafim_עסקאות שאושרו וטרם בוצעו  _1 2_פירוט אגח תשואה מעל 10% " xfId="8327"/>
    <cellStyle name="9_Anafim_עסקאות שאושרו וטרם בוצעו  _1 2_פירוט אגח תשואה מעל 10% _1" xfId="8328"/>
    <cellStyle name="9_Anafim_עסקאות שאושרו וטרם בוצעו  _1 2_פירוט אגח תשואה מעל 10% _1_15" xfId="13770"/>
    <cellStyle name="9_Anafim_עסקאות שאושרו וטרם בוצעו  _1 2_פירוט אגח תשואה מעל 10% _15" xfId="13769"/>
    <cellStyle name="9_Anafim_עסקאות שאושרו וטרם בוצעו  _1 2_פירוט אגח תשואה מעל 10% _פירוט אגח תשואה מעל 10% " xfId="8329"/>
    <cellStyle name="9_Anafim_עסקאות שאושרו וטרם בוצעו  _1 2_פירוט אגח תשואה מעל 10% _פירוט אגח תשואה מעל 10% _15" xfId="13771"/>
    <cellStyle name="9_Anafim_עסקאות שאושרו וטרם בוצעו  _1_15" xfId="13763"/>
    <cellStyle name="9_Anafim_עסקאות שאושרו וטרם בוצעו  _1_דיווחים נוספים" xfId="8330"/>
    <cellStyle name="9_Anafim_עסקאות שאושרו וטרם בוצעו  _1_דיווחים נוספים_15" xfId="13772"/>
    <cellStyle name="9_Anafim_עסקאות שאושרו וטרם בוצעו  _1_דיווחים נוספים_פירוט אגח תשואה מעל 10% " xfId="8331"/>
    <cellStyle name="9_Anafim_עסקאות שאושרו וטרם בוצעו  _1_דיווחים נוספים_פירוט אגח תשואה מעל 10% _15" xfId="13773"/>
    <cellStyle name="9_Anafim_עסקאות שאושרו וטרם בוצעו  _1_פירוט אגח תשואה מעל 10% " xfId="8332"/>
    <cellStyle name="9_Anafim_עסקאות שאושרו וטרם בוצעו  _1_פירוט אגח תשואה מעל 10% _1" xfId="8333"/>
    <cellStyle name="9_Anafim_עסקאות שאושרו וטרם בוצעו  _1_פירוט אגח תשואה מעל 10% _1_15" xfId="13775"/>
    <cellStyle name="9_Anafim_עסקאות שאושרו וטרם בוצעו  _1_פירוט אגח תשואה מעל 10% _15" xfId="13774"/>
    <cellStyle name="9_Anafim_עסקאות שאושרו וטרם בוצעו  _1_פירוט אגח תשואה מעל 10% _פירוט אגח תשואה מעל 10% " xfId="8334"/>
    <cellStyle name="9_Anafim_עסקאות שאושרו וטרם בוצעו  _1_פירוט אגח תשואה מעל 10% _פירוט אגח תשואה מעל 10% _15" xfId="13776"/>
    <cellStyle name="9_Anafim_עסקאות שאושרו וטרם בוצעו  _15" xfId="13754"/>
    <cellStyle name="9_Anafim_עסקאות שאושרו וטרם בוצעו  _4.4." xfId="8335"/>
    <cellStyle name="9_Anafim_עסקאות שאושרו וטרם בוצעו  _4.4. 2" xfId="8336"/>
    <cellStyle name="9_Anafim_עסקאות שאושרו וטרם בוצעו  _4.4. 2_15" xfId="13778"/>
    <cellStyle name="9_Anafim_עסקאות שאושרו וטרם בוצעו  _4.4. 2_דיווחים נוספים" xfId="8337"/>
    <cellStyle name="9_Anafim_עסקאות שאושרו וטרם בוצעו  _4.4. 2_דיווחים נוספים_1" xfId="8338"/>
    <cellStyle name="9_Anafim_עסקאות שאושרו וטרם בוצעו  _4.4. 2_דיווחים נוספים_1_15" xfId="13780"/>
    <cellStyle name="9_Anafim_עסקאות שאושרו וטרם בוצעו  _4.4. 2_דיווחים נוספים_1_פירוט אגח תשואה מעל 10% " xfId="8339"/>
    <cellStyle name="9_Anafim_עסקאות שאושרו וטרם בוצעו  _4.4. 2_דיווחים נוספים_1_פירוט אגח תשואה מעל 10% _15" xfId="13781"/>
    <cellStyle name="9_Anafim_עסקאות שאושרו וטרם בוצעו  _4.4. 2_דיווחים נוספים_15" xfId="13779"/>
    <cellStyle name="9_Anafim_עסקאות שאושרו וטרם בוצעו  _4.4. 2_דיווחים נוספים_פירוט אגח תשואה מעל 10% " xfId="8340"/>
    <cellStyle name="9_Anafim_עסקאות שאושרו וטרם בוצעו  _4.4. 2_דיווחים נוספים_פירוט אגח תשואה מעל 10% _15" xfId="13782"/>
    <cellStyle name="9_Anafim_עסקאות שאושרו וטרם בוצעו  _4.4. 2_פירוט אגח תשואה מעל 10% " xfId="8341"/>
    <cellStyle name="9_Anafim_עסקאות שאושרו וטרם בוצעו  _4.4. 2_פירוט אגח תשואה מעל 10% _1" xfId="8342"/>
    <cellStyle name="9_Anafim_עסקאות שאושרו וטרם בוצעו  _4.4. 2_פירוט אגח תשואה מעל 10% _1_15" xfId="13784"/>
    <cellStyle name="9_Anafim_עסקאות שאושרו וטרם בוצעו  _4.4. 2_פירוט אגח תשואה מעל 10% _15" xfId="13783"/>
    <cellStyle name="9_Anafim_עסקאות שאושרו וטרם בוצעו  _4.4. 2_פירוט אגח תשואה מעל 10% _פירוט אגח תשואה מעל 10% " xfId="8343"/>
    <cellStyle name="9_Anafim_עסקאות שאושרו וטרם בוצעו  _4.4. 2_פירוט אגח תשואה מעל 10% _פירוט אגח תשואה מעל 10% _15" xfId="13785"/>
    <cellStyle name="9_Anafim_עסקאות שאושרו וטרם בוצעו  _4.4._15" xfId="13777"/>
    <cellStyle name="9_Anafim_עסקאות שאושרו וטרם בוצעו  _4.4._דיווחים נוספים" xfId="8344"/>
    <cellStyle name="9_Anafim_עסקאות שאושרו וטרם בוצעו  _4.4._דיווחים נוספים_15" xfId="13786"/>
    <cellStyle name="9_Anafim_עסקאות שאושרו וטרם בוצעו  _4.4._דיווחים נוספים_פירוט אגח תשואה מעל 10% " xfId="8345"/>
    <cellStyle name="9_Anafim_עסקאות שאושרו וטרם בוצעו  _4.4._דיווחים נוספים_פירוט אגח תשואה מעל 10% _15" xfId="13787"/>
    <cellStyle name="9_Anafim_עסקאות שאושרו וטרם בוצעו  _4.4._פירוט אגח תשואה מעל 10% " xfId="8346"/>
    <cellStyle name="9_Anafim_עסקאות שאושרו וטרם בוצעו  _4.4._פירוט אגח תשואה מעל 10% _1" xfId="8347"/>
    <cellStyle name="9_Anafim_עסקאות שאושרו וטרם בוצעו  _4.4._פירוט אגח תשואה מעל 10% _1_15" xfId="13789"/>
    <cellStyle name="9_Anafim_עסקאות שאושרו וטרם בוצעו  _4.4._פירוט אגח תשואה מעל 10% _15" xfId="13788"/>
    <cellStyle name="9_Anafim_עסקאות שאושרו וטרם בוצעו  _4.4._פירוט אגח תשואה מעל 10% _פירוט אגח תשואה מעל 10% " xfId="8348"/>
    <cellStyle name="9_Anafim_עסקאות שאושרו וטרם בוצעו  _4.4._פירוט אגח תשואה מעל 10% _פירוט אגח תשואה מעל 10% _15" xfId="13790"/>
    <cellStyle name="9_Anafim_עסקאות שאושרו וטרם בוצעו  _דיווחים נוספים" xfId="8349"/>
    <cellStyle name="9_Anafim_עסקאות שאושרו וטרם בוצעו  _דיווחים נוספים_1" xfId="8350"/>
    <cellStyle name="9_Anafim_עסקאות שאושרו וטרם בוצעו  _דיווחים נוספים_1_15" xfId="13792"/>
    <cellStyle name="9_Anafim_עסקאות שאושרו וטרם בוצעו  _דיווחים נוספים_1_פירוט אגח תשואה מעל 10% " xfId="8351"/>
    <cellStyle name="9_Anafim_עסקאות שאושרו וטרם בוצעו  _דיווחים נוספים_1_פירוט אגח תשואה מעל 10% _15" xfId="13793"/>
    <cellStyle name="9_Anafim_עסקאות שאושרו וטרם בוצעו  _דיווחים נוספים_15" xfId="13791"/>
    <cellStyle name="9_Anafim_עסקאות שאושרו וטרם בוצעו  _דיווחים נוספים_פירוט אגח תשואה מעל 10% " xfId="8352"/>
    <cellStyle name="9_Anafim_עסקאות שאושרו וטרם בוצעו  _דיווחים נוספים_פירוט אגח תשואה מעל 10% _15" xfId="13794"/>
    <cellStyle name="9_Anafim_עסקאות שאושרו וטרם בוצעו  _פירוט אגח תשואה מעל 10% " xfId="8353"/>
    <cellStyle name="9_Anafim_עסקאות שאושרו וטרם בוצעו  _פירוט אגח תשואה מעל 10% _1" xfId="8354"/>
    <cellStyle name="9_Anafim_עסקאות שאושרו וטרם בוצעו  _פירוט אגח תשואה מעל 10% _1_15" xfId="13796"/>
    <cellStyle name="9_Anafim_עסקאות שאושרו וטרם בוצעו  _פירוט אגח תשואה מעל 10% _15" xfId="13795"/>
    <cellStyle name="9_Anafim_עסקאות שאושרו וטרם בוצעו  _פירוט אגח תשואה מעל 10% _פירוט אגח תשואה מעל 10% " xfId="8355"/>
    <cellStyle name="9_Anafim_עסקאות שאושרו וטרם בוצעו  _פירוט אגח תשואה מעל 10% _פירוט אגח תשואה מעל 10% _15" xfId="13797"/>
    <cellStyle name="9_Anafim_פירוט אגח תשואה מעל 10% " xfId="8356"/>
    <cellStyle name="9_Anafim_פירוט אגח תשואה מעל 10%  2" xfId="8357"/>
    <cellStyle name="9_Anafim_פירוט אגח תשואה מעל 10%  2_15" xfId="13799"/>
    <cellStyle name="9_Anafim_פירוט אגח תשואה מעל 10%  2_דיווחים נוספים" xfId="8358"/>
    <cellStyle name="9_Anafim_פירוט אגח תשואה מעל 10%  2_דיווחים נוספים_1" xfId="8359"/>
    <cellStyle name="9_Anafim_פירוט אגח תשואה מעל 10%  2_דיווחים נוספים_1_15" xfId="13801"/>
    <cellStyle name="9_Anafim_פירוט אגח תשואה מעל 10%  2_דיווחים נוספים_1_פירוט אגח תשואה מעל 10% " xfId="8360"/>
    <cellStyle name="9_Anafim_פירוט אגח תשואה מעל 10%  2_דיווחים נוספים_1_פירוט אגח תשואה מעל 10% _15" xfId="13802"/>
    <cellStyle name="9_Anafim_פירוט אגח תשואה מעל 10%  2_דיווחים נוספים_15" xfId="13800"/>
    <cellStyle name="9_Anafim_פירוט אגח תשואה מעל 10%  2_דיווחים נוספים_פירוט אגח תשואה מעל 10% " xfId="8361"/>
    <cellStyle name="9_Anafim_פירוט אגח תשואה מעל 10%  2_דיווחים נוספים_פירוט אגח תשואה מעל 10% _15" xfId="13803"/>
    <cellStyle name="9_Anafim_פירוט אגח תשואה מעל 10%  2_פירוט אגח תשואה מעל 10% " xfId="8362"/>
    <cellStyle name="9_Anafim_פירוט אגח תשואה מעל 10%  2_פירוט אגח תשואה מעל 10% _1" xfId="8363"/>
    <cellStyle name="9_Anafim_פירוט אגח תשואה מעל 10%  2_פירוט אגח תשואה מעל 10% _1_15" xfId="13805"/>
    <cellStyle name="9_Anafim_פירוט אגח תשואה מעל 10%  2_פירוט אגח תשואה מעל 10% _15" xfId="13804"/>
    <cellStyle name="9_Anafim_פירוט אגח תשואה מעל 10%  2_פירוט אגח תשואה מעל 10% _פירוט אגח תשואה מעל 10% " xfId="8364"/>
    <cellStyle name="9_Anafim_פירוט אגח תשואה מעל 10%  2_פירוט אגח תשואה מעל 10% _פירוט אגח תשואה מעל 10% _15" xfId="13806"/>
    <cellStyle name="9_Anafim_פירוט אגח תשואה מעל 10% _1" xfId="8365"/>
    <cellStyle name="9_Anafim_פירוט אגח תשואה מעל 10% _1_15" xfId="13807"/>
    <cellStyle name="9_Anafim_פירוט אגח תשואה מעל 10% _1_פירוט אגח תשואה מעל 10% " xfId="8366"/>
    <cellStyle name="9_Anafim_פירוט אגח תשואה מעל 10% _1_פירוט אגח תשואה מעל 10% _15" xfId="13808"/>
    <cellStyle name="9_Anafim_פירוט אגח תשואה מעל 10% _15" xfId="13798"/>
    <cellStyle name="9_Anafim_פירוט אגח תשואה מעל 10% _2" xfId="8367"/>
    <cellStyle name="9_Anafim_פירוט אגח תשואה מעל 10% _2_15" xfId="13809"/>
    <cellStyle name="9_Anafim_פירוט אגח תשואה מעל 10% _4.4." xfId="8368"/>
    <cellStyle name="9_Anafim_פירוט אגח תשואה מעל 10% _4.4. 2" xfId="8369"/>
    <cellStyle name="9_Anafim_פירוט אגח תשואה מעל 10% _4.4. 2_15" xfId="13811"/>
    <cellStyle name="9_Anafim_פירוט אגח תשואה מעל 10% _4.4. 2_דיווחים נוספים" xfId="8370"/>
    <cellStyle name="9_Anafim_פירוט אגח תשואה מעל 10% _4.4. 2_דיווחים נוספים_1" xfId="8371"/>
    <cellStyle name="9_Anafim_פירוט אגח תשואה מעל 10% _4.4. 2_דיווחים נוספים_1_15" xfId="13813"/>
    <cellStyle name="9_Anafim_פירוט אגח תשואה מעל 10% _4.4. 2_דיווחים נוספים_1_פירוט אגח תשואה מעל 10% " xfId="8372"/>
    <cellStyle name="9_Anafim_פירוט אגח תשואה מעל 10% _4.4. 2_דיווחים נוספים_1_פירוט אגח תשואה מעל 10% _15" xfId="13814"/>
    <cellStyle name="9_Anafim_פירוט אגח תשואה מעל 10% _4.4. 2_דיווחים נוספים_15" xfId="13812"/>
    <cellStyle name="9_Anafim_פירוט אגח תשואה מעל 10% _4.4. 2_דיווחים נוספים_פירוט אגח תשואה מעל 10% " xfId="8373"/>
    <cellStyle name="9_Anafim_פירוט אגח תשואה מעל 10% _4.4. 2_דיווחים נוספים_פירוט אגח תשואה מעל 10% _15" xfId="13815"/>
    <cellStyle name="9_Anafim_פירוט אגח תשואה מעל 10% _4.4. 2_פירוט אגח תשואה מעל 10% " xfId="8374"/>
    <cellStyle name="9_Anafim_פירוט אגח תשואה מעל 10% _4.4. 2_פירוט אגח תשואה מעל 10% _1" xfId="8375"/>
    <cellStyle name="9_Anafim_פירוט אגח תשואה מעל 10% _4.4. 2_פירוט אגח תשואה מעל 10% _1_15" xfId="13817"/>
    <cellStyle name="9_Anafim_פירוט אגח תשואה מעל 10% _4.4. 2_פירוט אגח תשואה מעל 10% _15" xfId="13816"/>
    <cellStyle name="9_Anafim_פירוט אגח תשואה מעל 10% _4.4. 2_פירוט אגח תשואה מעל 10% _פירוט אגח תשואה מעל 10% " xfId="8376"/>
    <cellStyle name="9_Anafim_פירוט אגח תשואה מעל 10% _4.4. 2_פירוט אגח תשואה מעל 10% _פירוט אגח תשואה מעל 10% _15" xfId="13818"/>
    <cellStyle name="9_Anafim_פירוט אגח תשואה מעל 10% _4.4._15" xfId="13810"/>
    <cellStyle name="9_Anafim_פירוט אגח תשואה מעל 10% _4.4._דיווחים נוספים" xfId="8377"/>
    <cellStyle name="9_Anafim_פירוט אגח תשואה מעל 10% _4.4._דיווחים נוספים_15" xfId="13819"/>
    <cellStyle name="9_Anafim_פירוט אגח תשואה מעל 10% _4.4._דיווחים נוספים_פירוט אגח תשואה מעל 10% " xfId="8378"/>
    <cellStyle name="9_Anafim_פירוט אגח תשואה מעל 10% _4.4._דיווחים נוספים_פירוט אגח תשואה מעל 10% _15" xfId="13820"/>
    <cellStyle name="9_Anafim_פירוט אגח תשואה מעל 10% _4.4._פירוט אגח תשואה מעל 10% " xfId="8379"/>
    <cellStyle name="9_Anafim_פירוט אגח תשואה מעל 10% _4.4._פירוט אגח תשואה מעל 10% _1" xfId="8380"/>
    <cellStyle name="9_Anafim_פירוט אגח תשואה מעל 10% _4.4._פירוט אגח תשואה מעל 10% _1_15" xfId="13822"/>
    <cellStyle name="9_Anafim_פירוט אגח תשואה מעל 10% _4.4._פירוט אגח תשואה מעל 10% _15" xfId="13821"/>
    <cellStyle name="9_Anafim_פירוט אגח תשואה מעל 10% _4.4._פירוט אגח תשואה מעל 10% _פירוט אגח תשואה מעל 10% " xfId="8381"/>
    <cellStyle name="9_Anafim_פירוט אגח תשואה מעל 10% _4.4._פירוט אגח תשואה מעל 10% _פירוט אגח תשואה מעל 10% _15" xfId="13823"/>
    <cellStyle name="9_Anafim_פירוט אגח תשואה מעל 10% _דיווחים נוספים" xfId="8382"/>
    <cellStyle name="9_Anafim_פירוט אגח תשואה מעל 10% _דיווחים נוספים_1" xfId="8383"/>
    <cellStyle name="9_Anafim_פירוט אגח תשואה מעל 10% _דיווחים נוספים_1_15" xfId="13825"/>
    <cellStyle name="9_Anafim_פירוט אגח תשואה מעל 10% _דיווחים נוספים_1_פירוט אגח תשואה מעל 10% " xfId="8384"/>
    <cellStyle name="9_Anafim_פירוט אגח תשואה מעל 10% _דיווחים נוספים_1_פירוט אגח תשואה מעל 10% _15" xfId="13826"/>
    <cellStyle name="9_Anafim_פירוט אגח תשואה מעל 10% _דיווחים נוספים_15" xfId="13824"/>
    <cellStyle name="9_Anafim_פירוט אגח תשואה מעל 10% _דיווחים נוספים_פירוט אגח תשואה מעל 10% " xfId="8385"/>
    <cellStyle name="9_Anafim_פירוט אגח תשואה מעל 10% _דיווחים נוספים_פירוט אגח תשואה מעל 10% _15" xfId="13827"/>
    <cellStyle name="9_Anafim_פירוט אגח תשואה מעל 10% _פירוט אגח תשואה מעל 10% " xfId="8386"/>
    <cellStyle name="9_Anafim_פירוט אגח תשואה מעל 10% _פירוט אגח תשואה מעל 10% _1" xfId="8387"/>
    <cellStyle name="9_Anafim_פירוט אגח תשואה מעל 10% _פירוט אגח תשואה מעל 10% _1_15" xfId="13829"/>
    <cellStyle name="9_Anafim_פירוט אגח תשואה מעל 10% _פירוט אגח תשואה מעל 10% _15" xfId="13828"/>
    <cellStyle name="9_Anafim_פירוט אגח תשואה מעל 10% _פירוט אגח תשואה מעל 10% _פירוט אגח תשואה מעל 10% " xfId="8388"/>
    <cellStyle name="9_Anafim_פירוט אגח תשואה מעל 10% _פירוט אגח תשואה מעל 10% _פירוט אגח תשואה מעל 10% _15" xfId="13830"/>
    <cellStyle name="9_אחזקות בעלי ענין -DATA - ערכים" xfId="14708"/>
    <cellStyle name="9_דיווחים נוספים" xfId="8389"/>
    <cellStyle name="9_דיווחים נוספים 2" xfId="8390"/>
    <cellStyle name="9_דיווחים נוספים 2_15" xfId="13832"/>
    <cellStyle name="9_דיווחים נוספים 2_דיווחים נוספים" xfId="8391"/>
    <cellStyle name="9_דיווחים נוספים 2_דיווחים נוספים_1" xfId="8392"/>
    <cellStyle name="9_דיווחים נוספים 2_דיווחים נוספים_1_15" xfId="13834"/>
    <cellStyle name="9_דיווחים נוספים 2_דיווחים נוספים_1_פירוט אגח תשואה מעל 10% " xfId="8393"/>
    <cellStyle name="9_דיווחים נוספים 2_דיווחים נוספים_1_פירוט אגח תשואה מעל 10% _15" xfId="13835"/>
    <cellStyle name="9_דיווחים נוספים 2_דיווחים נוספים_15" xfId="13833"/>
    <cellStyle name="9_דיווחים נוספים 2_דיווחים נוספים_פירוט אגח תשואה מעל 10% " xfId="8394"/>
    <cellStyle name="9_דיווחים נוספים 2_דיווחים נוספים_פירוט אגח תשואה מעל 10% _15" xfId="13836"/>
    <cellStyle name="9_דיווחים נוספים 2_פירוט אגח תשואה מעל 10% " xfId="8395"/>
    <cellStyle name="9_דיווחים נוספים 2_פירוט אגח תשואה מעל 10% _1" xfId="8396"/>
    <cellStyle name="9_דיווחים נוספים 2_פירוט אגח תשואה מעל 10% _1_15" xfId="13838"/>
    <cellStyle name="9_דיווחים נוספים 2_פירוט אגח תשואה מעל 10% _15" xfId="13837"/>
    <cellStyle name="9_דיווחים נוספים 2_פירוט אגח תשואה מעל 10% _פירוט אגח תשואה מעל 10% " xfId="8397"/>
    <cellStyle name="9_דיווחים נוספים 2_פירוט אגח תשואה מעל 10% _פירוט אגח תשואה מעל 10% _15" xfId="13839"/>
    <cellStyle name="9_דיווחים נוספים_1" xfId="8398"/>
    <cellStyle name="9_דיווחים נוספים_1 2" xfId="8399"/>
    <cellStyle name="9_דיווחים נוספים_1 2_15" xfId="13841"/>
    <cellStyle name="9_דיווחים נוספים_1 2_דיווחים נוספים" xfId="8400"/>
    <cellStyle name="9_דיווחים נוספים_1 2_דיווחים נוספים_1" xfId="8401"/>
    <cellStyle name="9_דיווחים נוספים_1 2_דיווחים נוספים_1_15" xfId="13843"/>
    <cellStyle name="9_דיווחים נוספים_1 2_דיווחים נוספים_1_פירוט אגח תשואה מעל 10% " xfId="8402"/>
    <cellStyle name="9_דיווחים נוספים_1 2_דיווחים נוספים_1_פירוט אגח תשואה מעל 10% _15" xfId="13844"/>
    <cellStyle name="9_דיווחים נוספים_1 2_דיווחים נוספים_15" xfId="13842"/>
    <cellStyle name="9_דיווחים נוספים_1 2_דיווחים נוספים_פירוט אגח תשואה מעל 10% " xfId="8403"/>
    <cellStyle name="9_דיווחים נוספים_1 2_דיווחים נוספים_פירוט אגח תשואה מעל 10% _15" xfId="13845"/>
    <cellStyle name="9_דיווחים נוספים_1 2_פירוט אגח תשואה מעל 10% " xfId="8404"/>
    <cellStyle name="9_דיווחים נוספים_1 2_פירוט אגח תשואה מעל 10% _1" xfId="8405"/>
    <cellStyle name="9_דיווחים נוספים_1 2_פירוט אגח תשואה מעל 10% _1_15" xfId="13847"/>
    <cellStyle name="9_דיווחים נוספים_1 2_פירוט אגח תשואה מעל 10% _15" xfId="13846"/>
    <cellStyle name="9_דיווחים נוספים_1 2_פירוט אגח תשואה מעל 10% _פירוט אגח תשואה מעל 10% " xfId="8406"/>
    <cellStyle name="9_דיווחים נוספים_1 2_פירוט אגח תשואה מעל 10% _פירוט אגח תשואה מעל 10% _15" xfId="13848"/>
    <cellStyle name="9_דיווחים נוספים_1_15" xfId="13840"/>
    <cellStyle name="9_דיווחים נוספים_1_4.4." xfId="8407"/>
    <cellStyle name="9_דיווחים נוספים_1_4.4. 2" xfId="8408"/>
    <cellStyle name="9_דיווחים נוספים_1_4.4. 2_15" xfId="13850"/>
    <cellStyle name="9_דיווחים נוספים_1_4.4. 2_דיווחים נוספים" xfId="8409"/>
    <cellStyle name="9_דיווחים נוספים_1_4.4. 2_דיווחים נוספים_1" xfId="8410"/>
    <cellStyle name="9_דיווחים נוספים_1_4.4. 2_דיווחים נוספים_1_15" xfId="13852"/>
    <cellStyle name="9_דיווחים נוספים_1_4.4. 2_דיווחים נוספים_1_פירוט אגח תשואה מעל 10% " xfId="8411"/>
    <cellStyle name="9_דיווחים נוספים_1_4.4. 2_דיווחים נוספים_1_פירוט אגח תשואה מעל 10% _15" xfId="13853"/>
    <cellStyle name="9_דיווחים נוספים_1_4.4. 2_דיווחים נוספים_15" xfId="13851"/>
    <cellStyle name="9_דיווחים נוספים_1_4.4. 2_דיווחים נוספים_פירוט אגח תשואה מעל 10% " xfId="8412"/>
    <cellStyle name="9_דיווחים נוספים_1_4.4. 2_דיווחים נוספים_פירוט אגח תשואה מעל 10% _15" xfId="13854"/>
    <cellStyle name="9_דיווחים נוספים_1_4.4. 2_פירוט אגח תשואה מעל 10% " xfId="8413"/>
    <cellStyle name="9_דיווחים נוספים_1_4.4. 2_פירוט אגח תשואה מעל 10% _1" xfId="8414"/>
    <cellStyle name="9_דיווחים נוספים_1_4.4. 2_פירוט אגח תשואה מעל 10% _1_15" xfId="13856"/>
    <cellStyle name="9_דיווחים נוספים_1_4.4. 2_פירוט אגח תשואה מעל 10% _15" xfId="13855"/>
    <cellStyle name="9_דיווחים נוספים_1_4.4. 2_פירוט אגח תשואה מעל 10% _פירוט אגח תשואה מעל 10% " xfId="8415"/>
    <cellStyle name="9_דיווחים נוספים_1_4.4. 2_פירוט אגח תשואה מעל 10% _פירוט אגח תשואה מעל 10% _15" xfId="13857"/>
    <cellStyle name="9_דיווחים נוספים_1_4.4._15" xfId="13849"/>
    <cellStyle name="9_דיווחים נוספים_1_4.4._דיווחים נוספים" xfId="8416"/>
    <cellStyle name="9_דיווחים נוספים_1_4.4._דיווחים נוספים_15" xfId="13858"/>
    <cellStyle name="9_דיווחים נוספים_1_4.4._דיווחים נוספים_פירוט אגח תשואה מעל 10% " xfId="8417"/>
    <cellStyle name="9_דיווחים נוספים_1_4.4._דיווחים נוספים_פירוט אגח תשואה מעל 10% _15" xfId="13859"/>
    <cellStyle name="9_דיווחים נוספים_1_4.4._פירוט אגח תשואה מעל 10% " xfId="8418"/>
    <cellStyle name="9_דיווחים נוספים_1_4.4._פירוט אגח תשואה מעל 10% _1" xfId="8419"/>
    <cellStyle name="9_דיווחים נוספים_1_4.4._פירוט אגח תשואה מעל 10% _1_15" xfId="13861"/>
    <cellStyle name="9_דיווחים נוספים_1_4.4._פירוט אגח תשואה מעל 10% _15" xfId="13860"/>
    <cellStyle name="9_דיווחים נוספים_1_4.4._פירוט אגח תשואה מעל 10% _פירוט אגח תשואה מעל 10% " xfId="8420"/>
    <cellStyle name="9_דיווחים נוספים_1_4.4._פירוט אגח תשואה מעל 10% _פירוט אגח תשואה מעל 10% _15" xfId="13862"/>
    <cellStyle name="9_דיווחים נוספים_1_דיווחים נוספים" xfId="8421"/>
    <cellStyle name="9_דיווחים נוספים_1_דיווחים נוספים 2" xfId="8422"/>
    <cellStyle name="9_דיווחים נוספים_1_דיווחים נוספים 2_15" xfId="13864"/>
    <cellStyle name="9_דיווחים נוספים_1_דיווחים נוספים 2_דיווחים נוספים" xfId="8423"/>
    <cellStyle name="9_דיווחים נוספים_1_דיווחים נוספים 2_דיווחים נוספים_1" xfId="8424"/>
    <cellStyle name="9_דיווחים נוספים_1_דיווחים נוספים 2_דיווחים נוספים_1_15" xfId="13866"/>
    <cellStyle name="9_דיווחים נוספים_1_דיווחים נוספים 2_דיווחים נוספים_1_פירוט אגח תשואה מעל 10% " xfId="8425"/>
    <cellStyle name="9_דיווחים נוספים_1_דיווחים נוספים 2_דיווחים נוספים_1_פירוט אגח תשואה מעל 10% _15" xfId="13867"/>
    <cellStyle name="9_דיווחים נוספים_1_דיווחים נוספים 2_דיווחים נוספים_15" xfId="13865"/>
    <cellStyle name="9_דיווחים נוספים_1_דיווחים נוספים 2_דיווחים נוספים_פירוט אגח תשואה מעל 10% " xfId="8426"/>
    <cellStyle name="9_דיווחים נוספים_1_דיווחים נוספים 2_דיווחים נוספים_פירוט אגח תשואה מעל 10% _15" xfId="13868"/>
    <cellStyle name="9_דיווחים נוספים_1_דיווחים נוספים 2_פירוט אגח תשואה מעל 10% " xfId="8427"/>
    <cellStyle name="9_דיווחים נוספים_1_דיווחים נוספים 2_פירוט אגח תשואה מעל 10% _1" xfId="8428"/>
    <cellStyle name="9_דיווחים נוספים_1_דיווחים נוספים 2_פירוט אגח תשואה מעל 10% _1_15" xfId="13870"/>
    <cellStyle name="9_דיווחים נוספים_1_דיווחים נוספים 2_פירוט אגח תשואה מעל 10% _15" xfId="13869"/>
    <cellStyle name="9_דיווחים נוספים_1_דיווחים נוספים 2_פירוט אגח תשואה מעל 10% _פירוט אגח תשואה מעל 10% " xfId="8429"/>
    <cellStyle name="9_דיווחים נוספים_1_דיווחים נוספים 2_פירוט אגח תשואה מעל 10% _פירוט אגח תשואה מעל 10% _15" xfId="13871"/>
    <cellStyle name="9_דיווחים נוספים_1_דיווחים נוספים_1" xfId="8430"/>
    <cellStyle name="9_דיווחים נוספים_1_דיווחים נוספים_1_15" xfId="13872"/>
    <cellStyle name="9_דיווחים נוספים_1_דיווחים נוספים_1_פירוט אגח תשואה מעל 10% " xfId="8431"/>
    <cellStyle name="9_דיווחים נוספים_1_דיווחים נוספים_1_פירוט אגח תשואה מעל 10% _15" xfId="13873"/>
    <cellStyle name="9_דיווחים נוספים_1_דיווחים נוספים_15" xfId="13863"/>
    <cellStyle name="9_דיווחים נוספים_1_דיווחים נוספים_4.4." xfId="8432"/>
    <cellStyle name="9_דיווחים נוספים_1_דיווחים נוספים_4.4. 2" xfId="8433"/>
    <cellStyle name="9_דיווחים נוספים_1_דיווחים נוספים_4.4. 2_15" xfId="13875"/>
    <cellStyle name="9_דיווחים נוספים_1_דיווחים נוספים_4.4. 2_דיווחים נוספים" xfId="8434"/>
    <cellStyle name="9_דיווחים נוספים_1_דיווחים נוספים_4.4. 2_דיווחים נוספים_1" xfId="8435"/>
    <cellStyle name="9_דיווחים נוספים_1_דיווחים נוספים_4.4. 2_דיווחים נוספים_1_15" xfId="13877"/>
    <cellStyle name="9_דיווחים נוספים_1_דיווחים נוספים_4.4. 2_דיווחים נוספים_1_פירוט אגח תשואה מעל 10% " xfId="8436"/>
    <cellStyle name="9_דיווחים נוספים_1_דיווחים נוספים_4.4. 2_דיווחים נוספים_1_פירוט אגח תשואה מעל 10% _15" xfId="13878"/>
    <cellStyle name="9_דיווחים נוספים_1_דיווחים נוספים_4.4. 2_דיווחים נוספים_15" xfId="13876"/>
    <cellStyle name="9_דיווחים נוספים_1_דיווחים נוספים_4.4. 2_דיווחים נוספים_פירוט אגח תשואה מעל 10% " xfId="8437"/>
    <cellStyle name="9_דיווחים נוספים_1_דיווחים נוספים_4.4. 2_דיווחים נוספים_פירוט אגח תשואה מעל 10% _15" xfId="13879"/>
    <cellStyle name="9_דיווחים נוספים_1_דיווחים נוספים_4.4. 2_פירוט אגח תשואה מעל 10% " xfId="8438"/>
    <cellStyle name="9_דיווחים נוספים_1_דיווחים נוספים_4.4. 2_פירוט אגח תשואה מעל 10% _1" xfId="8439"/>
    <cellStyle name="9_דיווחים נוספים_1_דיווחים נוספים_4.4. 2_פירוט אגח תשואה מעל 10% _1_15" xfId="13881"/>
    <cellStyle name="9_דיווחים נוספים_1_דיווחים נוספים_4.4. 2_פירוט אגח תשואה מעל 10% _15" xfId="13880"/>
    <cellStyle name="9_דיווחים נוספים_1_דיווחים נוספים_4.4. 2_פירוט אגח תשואה מעל 10% _פירוט אגח תשואה מעל 10% " xfId="8440"/>
    <cellStyle name="9_דיווחים נוספים_1_דיווחים נוספים_4.4. 2_פירוט אגח תשואה מעל 10% _פירוט אגח תשואה מעל 10% _15" xfId="13882"/>
    <cellStyle name="9_דיווחים נוספים_1_דיווחים נוספים_4.4._15" xfId="13874"/>
    <cellStyle name="9_דיווחים נוספים_1_דיווחים נוספים_4.4._דיווחים נוספים" xfId="8441"/>
    <cellStyle name="9_דיווחים נוספים_1_דיווחים נוספים_4.4._דיווחים נוספים_15" xfId="13883"/>
    <cellStyle name="9_דיווחים נוספים_1_דיווחים נוספים_4.4._דיווחים נוספים_פירוט אגח תשואה מעל 10% " xfId="8442"/>
    <cellStyle name="9_דיווחים נוספים_1_דיווחים נוספים_4.4._דיווחים נוספים_פירוט אגח תשואה מעל 10% _15" xfId="13884"/>
    <cellStyle name="9_דיווחים נוספים_1_דיווחים נוספים_4.4._פירוט אגח תשואה מעל 10% " xfId="8443"/>
    <cellStyle name="9_דיווחים נוספים_1_דיווחים נוספים_4.4._פירוט אגח תשואה מעל 10% _1" xfId="8444"/>
    <cellStyle name="9_דיווחים נוספים_1_דיווחים נוספים_4.4._פירוט אגח תשואה מעל 10% _1_15" xfId="13886"/>
    <cellStyle name="9_דיווחים נוספים_1_דיווחים נוספים_4.4._פירוט אגח תשואה מעל 10% _15" xfId="13885"/>
    <cellStyle name="9_דיווחים נוספים_1_דיווחים נוספים_4.4._פירוט אגח תשואה מעל 10% _פירוט אגח תשואה מעל 10% " xfId="8445"/>
    <cellStyle name="9_דיווחים נוספים_1_דיווחים נוספים_4.4._פירוט אגח תשואה מעל 10% _פירוט אגח תשואה מעל 10% _15" xfId="13887"/>
    <cellStyle name="9_דיווחים נוספים_1_דיווחים נוספים_דיווחים נוספים" xfId="8446"/>
    <cellStyle name="9_דיווחים נוספים_1_דיווחים נוספים_דיווחים נוספים_15" xfId="13888"/>
    <cellStyle name="9_דיווחים נוספים_1_דיווחים נוספים_דיווחים נוספים_פירוט אגח תשואה מעל 10% " xfId="8447"/>
    <cellStyle name="9_דיווחים נוספים_1_דיווחים נוספים_דיווחים נוספים_פירוט אגח תשואה מעל 10% _15" xfId="13889"/>
    <cellStyle name="9_דיווחים נוספים_1_דיווחים נוספים_פירוט אגח תשואה מעל 10% " xfId="8448"/>
    <cellStyle name="9_דיווחים נוספים_1_דיווחים נוספים_פירוט אגח תשואה מעל 10% _1" xfId="8449"/>
    <cellStyle name="9_דיווחים נוספים_1_דיווחים נוספים_פירוט אגח תשואה מעל 10% _1_15" xfId="13891"/>
    <cellStyle name="9_דיווחים נוספים_1_דיווחים נוספים_פירוט אגח תשואה מעל 10% _15" xfId="13890"/>
    <cellStyle name="9_דיווחים נוספים_1_דיווחים נוספים_פירוט אגח תשואה מעל 10% _פירוט אגח תשואה מעל 10% " xfId="8450"/>
    <cellStyle name="9_דיווחים נוספים_1_דיווחים נוספים_פירוט אגח תשואה מעל 10% _פירוט אגח תשואה מעל 10% _15" xfId="13892"/>
    <cellStyle name="9_דיווחים נוספים_1_פירוט אגח תשואה מעל 10% " xfId="8451"/>
    <cellStyle name="9_דיווחים נוספים_1_פירוט אגח תשואה מעל 10% _1" xfId="8452"/>
    <cellStyle name="9_דיווחים נוספים_1_פירוט אגח תשואה מעל 10% _1_15" xfId="13894"/>
    <cellStyle name="9_דיווחים נוספים_1_פירוט אגח תשואה מעל 10% _15" xfId="13893"/>
    <cellStyle name="9_דיווחים נוספים_1_פירוט אגח תשואה מעל 10% _פירוט אגח תשואה מעל 10% " xfId="8453"/>
    <cellStyle name="9_דיווחים נוספים_1_פירוט אגח תשואה מעל 10% _פירוט אגח תשואה מעל 10% _15" xfId="13895"/>
    <cellStyle name="9_דיווחים נוספים_15" xfId="13831"/>
    <cellStyle name="9_דיווחים נוספים_2" xfId="8454"/>
    <cellStyle name="9_דיווחים נוספים_2 2" xfId="8455"/>
    <cellStyle name="9_דיווחים נוספים_2 2_15" xfId="13897"/>
    <cellStyle name="9_דיווחים נוספים_2 2_דיווחים נוספים" xfId="8456"/>
    <cellStyle name="9_דיווחים נוספים_2 2_דיווחים נוספים_1" xfId="8457"/>
    <cellStyle name="9_דיווחים נוספים_2 2_דיווחים נוספים_1_15" xfId="13899"/>
    <cellStyle name="9_דיווחים נוספים_2 2_דיווחים נוספים_1_פירוט אגח תשואה מעל 10% " xfId="8458"/>
    <cellStyle name="9_דיווחים נוספים_2 2_דיווחים נוספים_1_פירוט אגח תשואה מעל 10% _15" xfId="13900"/>
    <cellStyle name="9_דיווחים נוספים_2 2_דיווחים נוספים_15" xfId="13898"/>
    <cellStyle name="9_דיווחים נוספים_2 2_דיווחים נוספים_פירוט אגח תשואה מעל 10% " xfId="8459"/>
    <cellStyle name="9_דיווחים נוספים_2 2_דיווחים נוספים_פירוט אגח תשואה מעל 10% _15" xfId="13901"/>
    <cellStyle name="9_דיווחים נוספים_2 2_פירוט אגח תשואה מעל 10% " xfId="8460"/>
    <cellStyle name="9_דיווחים נוספים_2 2_פירוט אגח תשואה מעל 10% _1" xfId="8461"/>
    <cellStyle name="9_דיווחים נוספים_2 2_פירוט אגח תשואה מעל 10% _1_15" xfId="13903"/>
    <cellStyle name="9_דיווחים נוספים_2 2_פירוט אגח תשואה מעל 10% _15" xfId="13902"/>
    <cellStyle name="9_דיווחים נוספים_2 2_פירוט אגח תשואה מעל 10% _פירוט אגח תשואה מעל 10% " xfId="8462"/>
    <cellStyle name="9_דיווחים נוספים_2 2_פירוט אגח תשואה מעל 10% _פירוט אגח תשואה מעל 10% _15" xfId="13904"/>
    <cellStyle name="9_דיווחים נוספים_2_15" xfId="13896"/>
    <cellStyle name="9_דיווחים נוספים_2_4.4." xfId="8463"/>
    <cellStyle name="9_דיווחים נוספים_2_4.4. 2" xfId="8464"/>
    <cellStyle name="9_דיווחים נוספים_2_4.4. 2_15" xfId="13906"/>
    <cellStyle name="9_דיווחים נוספים_2_4.4. 2_דיווחים נוספים" xfId="8465"/>
    <cellStyle name="9_דיווחים נוספים_2_4.4. 2_דיווחים נוספים_1" xfId="8466"/>
    <cellStyle name="9_דיווחים נוספים_2_4.4. 2_דיווחים נוספים_1_15" xfId="13908"/>
    <cellStyle name="9_דיווחים נוספים_2_4.4. 2_דיווחים נוספים_1_פירוט אגח תשואה מעל 10% " xfId="8467"/>
    <cellStyle name="9_דיווחים נוספים_2_4.4. 2_דיווחים נוספים_1_פירוט אגח תשואה מעל 10% _15" xfId="13909"/>
    <cellStyle name="9_דיווחים נוספים_2_4.4. 2_דיווחים נוספים_15" xfId="13907"/>
    <cellStyle name="9_דיווחים נוספים_2_4.4. 2_דיווחים נוספים_פירוט אגח תשואה מעל 10% " xfId="8468"/>
    <cellStyle name="9_דיווחים נוספים_2_4.4. 2_דיווחים נוספים_פירוט אגח תשואה מעל 10% _15" xfId="13910"/>
    <cellStyle name="9_דיווחים נוספים_2_4.4. 2_פירוט אגח תשואה מעל 10% " xfId="8469"/>
    <cellStyle name="9_דיווחים נוספים_2_4.4. 2_פירוט אגח תשואה מעל 10% _1" xfId="8470"/>
    <cellStyle name="9_דיווחים נוספים_2_4.4. 2_פירוט אגח תשואה מעל 10% _1_15" xfId="13912"/>
    <cellStyle name="9_דיווחים נוספים_2_4.4. 2_פירוט אגח תשואה מעל 10% _15" xfId="13911"/>
    <cellStyle name="9_דיווחים נוספים_2_4.4. 2_פירוט אגח תשואה מעל 10% _פירוט אגח תשואה מעל 10% " xfId="8471"/>
    <cellStyle name="9_דיווחים נוספים_2_4.4. 2_פירוט אגח תשואה מעל 10% _פירוט אגח תשואה מעל 10% _15" xfId="13913"/>
    <cellStyle name="9_דיווחים נוספים_2_4.4._15" xfId="13905"/>
    <cellStyle name="9_דיווחים נוספים_2_4.4._דיווחים נוספים" xfId="8472"/>
    <cellStyle name="9_דיווחים נוספים_2_4.4._דיווחים נוספים_15" xfId="13914"/>
    <cellStyle name="9_דיווחים נוספים_2_4.4._דיווחים נוספים_פירוט אגח תשואה מעל 10% " xfId="8473"/>
    <cellStyle name="9_דיווחים נוספים_2_4.4._דיווחים נוספים_פירוט אגח תשואה מעל 10% _15" xfId="13915"/>
    <cellStyle name="9_דיווחים נוספים_2_4.4._פירוט אגח תשואה מעל 10% " xfId="8474"/>
    <cellStyle name="9_דיווחים נוספים_2_4.4._פירוט אגח תשואה מעל 10% _1" xfId="8475"/>
    <cellStyle name="9_דיווחים נוספים_2_4.4._פירוט אגח תשואה מעל 10% _1_15" xfId="13917"/>
    <cellStyle name="9_דיווחים נוספים_2_4.4._פירוט אגח תשואה מעל 10% _15" xfId="13916"/>
    <cellStyle name="9_דיווחים נוספים_2_4.4._פירוט אגח תשואה מעל 10% _פירוט אגח תשואה מעל 10% " xfId="8476"/>
    <cellStyle name="9_דיווחים נוספים_2_4.4._פירוט אגח תשואה מעל 10% _פירוט אגח תשואה מעל 10% _15" xfId="13918"/>
    <cellStyle name="9_דיווחים נוספים_2_דיווחים נוספים" xfId="8477"/>
    <cellStyle name="9_דיווחים נוספים_2_דיווחים נוספים_15" xfId="13919"/>
    <cellStyle name="9_דיווחים נוספים_2_דיווחים נוספים_פירוט אגח תשואה מעל 10% " xfId="8478"/>
    <cellStyle name="9_דיווחים נוספים_2_דיווחים נוספים_פירוט אגח תשואה מעל 10% _15" xfId="13920"/>
    <cellStyle name="9_דיווחים נוספים_2_פירוט אגח תשואה מעל 10% " xfId="8479"/>
    <cellStyle name="9_דיווחים נוספים_2_פירוט אגח תשואה מעל 10% _1" xfId="8480"/>
    <cellStyle name="9_דיווחים נוספים_2_פירוט אגח תשואה מעל 10% _1_15" xfId="13922"/>
    <cellStyle name="9_דיווחים נוספים_2_פירוט אגח תשואה מעל 10% _15" xfId="13921"/>
    <cellStyle name="9_דיווחים נוספים_2_פירוט אגח תשואה מעל 10% _פירוט אגח תשואה מעל 10% " xfId="8481"/>
    <cellStyle name="9_דיווחים נוספים_2_פירוט אגח תשואה מעל 10% _פירוט אגח תשואה מעל 10% _15" xfId="13923"/>
    <cellStyle name="9_דיווחים נוספים_3" xfId="8482"/>
    <cellStyle name="9_דיווחים נוספים_3_15" xfId="13924"/>
    <cellStyle name="9_דיווחים נוספים_3_פירוט אגח תשואה מעל 10% " xfId="8483"/>
    <cellStyle name="9_דיווחים נוספים_3_פירוט אגח תשואה מעל 10% _15" xfId="13925"/>
    <cellStyle name="9_דיווחים נוספים_4.4." xfId="8484"/>
    <cellStyle name="9_דיווחים נוספים_4.4. 2" xfId="8485"/>
    <cellStyle name="9_דיווחים נוספים_4.4. 2_15" xfId="13927"/>
    <cellStyle name="9_דיווחים נוספים_4.4. 2_דיווחים נוספים" xfId="8486"/>
    <cellStyle name="9_דיווחים נוספים_4.4. 2_דיווחים נוספים_1" xfId="8487"/>
    <cellStyle name="9_דיווחים נוספים_4.4. 2_דיווחים נוספים_1_15" xfId="13929"/>
    <cellStyle name="9_דיווחים נוספים_4.4. 2_דיווחים נוספים_1_פירוט אגח תשואה מעל 10% " xfId="8488"/>
    <cellStyle name="9_דיווחים נוספים_4.4. 2_דיווחים נוספים_1_פירוט אגח תשואה מעל 10% _15" xfId="13930"/>
    <cellStyle name="9_דיווחים נוספים_4.4. 2_דיווחים נוספים_15" xfId="13928"/>
    <cellStyle name="9_דיווחים נוספים_4.4. 2_דיווחים נוספים_פירוט אגח תשואה מעל 10% " xfId="8489"/>
    <cellStyle name="9_דיווחים נוספים_4.4. 2_דיווחים נוספים_פירוט אגח תשואה מעל 10% _15" xfId="13931"/>
    <cellStyle name="9_דיווחים נוספים_4.4. 2_פירוט אגח תשואה מעל 10% " xfId="8490"/>
    <cellStyle name="9_דיווחים נוספים_4.4. 2_פירוט אגח תשואה מעל 10% _1" xfId="8491"/>
    <cellStyle name="9_דיווחים נוספים_4.4. 2_פירוט אגח תשואה מעל 10% _1_15" xfId="13933"/>
    <cellStyle name="9_דיווחים נוספים_4.4. 2_פירוט אגח תשואה מעל 10% _15" xfId="13932"/>
    <cellStyle name="9_דיווחים נוספים_4.4. 2_פירוט אגח תשואה מעל 10% _פירוט אגח תשואה מעל 10% " xfId="8492"/>
    <cellStyle name="9_דיווחים נוספים_4.4. 2_פירוט אגח תשואה מעל 10% _פירוט אגח תשואה מעל 10% _15" xfId="13934"/>
    <cellStyle name="9_דיווחים נוספים_4.4._15" xfId="13926"/>
    <cellStyle name="9_דיווחים נוספים_4.4._דיווחים נוספים" xfId="8493"/>
    <cellStyle name="9_דיווחים נוספים_4.4._דיווחים נוספים_15" xfId="13935"/>
    <cellStyle name="9_דיווחים נוספים_4.4._דיווחים נוספים_פירוט אגח תשואה מעל 10% " xfId="8494"/>
    <cellStyle name="9_דיווחים נוספים_4.4._דיווחים נוספים_פירוט אגח תשואה מעל 10% _15" xfId="13936"/>
    <cellStyle name="9_דיווחים נוספים_4.4._פירוט אגח תשואה מעל 10% " xfId="8495"/>
    <cellStyle name="9_דיווחים נוספים_4.4._פירוט אגח תשואה מעל 10% _1" xfId="8496"/>
    <cellStyle name="9_דיווחים נוספים_4.4._פירוט אגח תשואה מעל 10% _1_15" xfId="13938"/>
    <cellStyle name="9_דיווחים נוספים_4.4._פירוט אגח תשואה מעל 10% _15" xfId="13937"/>
    <cellStyle name="9_דיווחים נוספים_4.4._פירוט אגח תשואה מעל 10% _פירוט אגח תשואה מעל 10% " xfId="8497"/>
    <cellStyle name="9_דיווחים נוספים_4.4._פירוט אגח תשואה מעל 10% _פירוט אגח תשואה מעל 10% _15" xfId="13939"/>
    <cellStyle name="9_דיווחים נוספים_דיווחים נוספים" xfId="8498"/>
    <cellStyle name="9_דיווחים נוספים_דיווחים נוספים 2" xfId="8499"/>
    <cellStyle name="9_דיווחים נוספים_דיווחים נוספים 2_15" xfId="13941"/>
    <cellStyle name="9_דיווחים נוספים_דיווחים נוספים 2_דיווחים נוספים" xfId="8500"/>
    <cellStyle name="9_דיווחים נוספים_דיווחים נוספים 2_דיווחים נוספים_1" xfId="8501"/>
    <cellStyle name="9_דיווחים נוספים_דיווחים נוספים 2_דיווחים נוספים_1_15" xfId="13943"/>
    <cellStyle name="9_דיווחים נוספים_דיווחים נוספים 2_דיווחים נוספים_1_פירוט אגח תשואה מעל 10% " xfId="8502"/>
    <cellStyle name="9_דיווחים נוספים_דיווחים נוספים 2_דיווחים נוספים_1_פירוט אגח תשואה מעל 10% _15" xfId="13944"/>
    <cellStyle name="9_דיווחים נוספים_דיווחים נוספים 2_דיווחים נוספים_15" xfId="13942"/>
    <cellStyle name="9_דיווחים נוספים_דיווחים נוספים 2_דיווחים נוספים_פירוט אגח תשואה מעל 10% " xfId="8503"/>
    <cellStyle name="9_דיווחים נוספים_דיווחים נוספים 2_דיווחים נוספים_פירוט אגח תשואה מעל 10% _15" xfId="13945"/>
    <cellStyle name="9_דיווחים נוספים_דיווחים נוספים 2_פירוט אגח תשואה מעל 10% " xfId="8504"/>
    <cellStyle name="9_דיווחים נוספים_דיווחים נוספים 2_פירוט אגח תשואה מעל 10% _1" xfId="8505"/>
    <cellStyle name="9_דיווחים נוספים_דיווחים נוספים 2_פירוט אגח תשואה מעל 10% _1_15" xfId="13947"/>
    <cellStyle name="9_דיווחים נוספים_דיווחים נוספים 2_פירוט אגח תשואה מעל 10% _15" xfId="13946"/>
    <cellStyle name="9_דיווחים נוספים_דיווחים נוספים 2_פירוט אגח תשואה מעל 10% _פירוט אגח תשואה מעל 10% " xfId="8506"/>
    <cellStyle name="9_דיווחים נוספים_דיווחים נוספים 2_פירוט אגח תשואה מעל 10% _פירוט אגח תשואה מעל 10% _15" xfId="13948"/>
    <cellStyle name="9_דיווחים נוספים_דיווחים נוספים_1" xfId="8507"/>
    <cellStyle name="9_דיווחים נוספים_דיווחים נוספים_1_15" xfId="13949"/>
    <cellStyle name="9_דיווחים נוספים_דיווחים נוספים_1_פירוט אגח תשואה מעל 10% " xfId="8508"/>
    <cellStyle name="9_דיווחים נוספים_דיווחים נוספים_1_פירוט אגח תשואה מעל 10% _15" xfId="13950"/>
    <cellStyle name="9_דיווחים נוספים_דיווחים נוספים_15" xfId="13940"/>
    <cellStyle name="9_דיווחים נוספים_דיווחים נוספים_4.4." xfId="8509"/>
    <cellStyle name="9_דיווחים נוספים_דיווחים נוספים_4.4. 2" xfId="8510"/>
    <cellStyle name="9_דיווחים נוספים_דיווחים נוספים_4.4. 2_15" xfId="13952"/>
    <cellStyle name="9_דיווחים נוספים_דיווחים נוספים_4.4. 2_דיווחים נוספים" xfId="8511"/>
    <cellStyle name="9_דיווחים נוספים_דיווחים נוספים_4.4. 2_דיווחים נוספים_1" xfId="8512"/>
    <cellStyle name="9_דיווחים נוספים_דיווחים נוספים_4.4. 2_דיווחים נוספים_1_15" xfId="13954"/>
    <cellStyle name="9_דיווחים נוספים_דיווחים נוספים_4.4. 2_דיווחים נוספים_1_פירוט אגח תשואה מעל 10% " xfId="8513"/>
    <cellStyle name="9_דיווחים נוספים_דיווחים נוספים_4.4. 2_דיווחים נוספים_1_פירוט אגח תשואה מעל 10% _15" xfId="13955"/>
    <cellStyle name="9_דיווחים נוספים_דיווחים נוספים_4.4. 2_דיווחים נוספים_15" xfId="13953"/>
    <cellStyle name="9_דיווחים נוספים_דיווחים נוספים_4.4. 2_דיווחים נוספים_פירוט אגח תשואה מעל 10% " xfId="8514"/>
    <cellStyle name="9_דיווחים נוספים_דיווחים נוספים_4.4. 2_דיווחים נוספים_פירוט אגח תשואה מעל 10% _15" xfId="13956"/>
    <cellStyle name="9_דיווחים נוספים_דיווחים נוספים_4.4. 2_פירוט אגח תשואה מעל 10% " xfId="8515"/>
    <cellStyle name="9_דיווחים נוספים_דיווחים נוספים_4.4. 2_פירוט אגח תשואה מעל 10% _1" xfId="8516"/>
    <cellStyle name="9_דיווחים נוספים_דיווחים נוספים_4.4. 2_פירוט אגח תשואה מעל 10% _1_15" xfId="13958"/>
    <cellStyle name="9_דיווחים נוספים_דיווחים נוספים_4.4. 2_פירוט אגח תשואה מעל 10% _15" xfId="13957"/>
    <cellStyle name="9_דיווחים נוספים_דיווחים נוספים_4.4. 2_פירוט אגח תשואה מעל 10% _פירוט אגח תשואה מעל 10% " xfId="8517"/>
    <cellStyle name="9_דיווחים נוספים_דיווחים נוספים_4.4. 2_פירוט אגח תשואה מעל 10% _פירוט אגח תשואה מעל 10% _15" xfId="13959"/>
    <cellStyle name="9_דיווחים נוספים_דיווחים נוספים_4.4._15" xfId="13951"/>
    <cellStyle name="9_דיווחים נוספים_דיווחים נוספים_4.4._דיווחים נוספים" xfId="8518"/>
    <cellStyle name="9_דיווחים נוספים_דיווחים נוספים_4.4._דיווחים נוספים_15" xfId="13960"/>
    <cellStyle name="9_דיווחים נוספים_דיווחים נוספים_4.4._דיווחים נוספים_פירוט אגח תשואה מעל 10% " xfId="8519"/>
    <cellStyle name="9_דיווחים נוספים_דיווחים נוספים_4.4._דיווחים נוספים_פירוט אגח תשואה מעל 10% _15" xfId="13961"/>
    <cellStyle name="9_דיווחים נוספים_דיווחים נוספים_4.4._פירוט אגח תשואה מעל 10% " xfId="8520"/>
    <cellStyle name="9_דיווחים נוספים_דיווחים נוספים_4.4._פירוט אגח תשואה מעל 10% _1" xfId="8521"/>
    <cellStyle name="9_דיווחים נוספים_דיווחים נוספים_4.4._פירוט אגח תשואה מעל 10% _1_15" xfId="13963"/>
    <cellStyle name="9_דיווחים נוספים_דיווחים נוספים_4.4._פירוט אגח תשואה מעל 10% _15" xfId="13962"/>
    <cellStyle name="9_דיווחים נוספים_דיווחים נוספים_4.4._פירוט אגח תשואה מעל 10% _פירוט אגח תשואה מעל 10% " xfId="8522"/>
    <cellStyle name="9_דיווחים נוספים_דיווחים נוספים_4.4._פירוט אגח תשואה מעל 10% _פירוט אגח תשואה מעל 10% _15" xfId="13964"/>
    <cellStyle name="9_דיווחים נוספים_דיווחים נוספים_דיווחים נוספים" xfId="8523"/>
    <cellStyle name="9_דיווחים נוספים_דיווחים נוספים_דיווחים נוספים_15" xfId="13965"/>
    <cellStyle name="9_דיווחים נוספים_דיווחים נוספים_דיווחים נוספים_פירוט אגח תשואה מעל 10% " xfId="8524"/>
    <cellStyle name="9_דיווחים נוספים_דיווחים נוספים_דיווחים נוספים_פירוט אגח תשואה מעל 10% _15" xfId="13966"/>
    <cellStyle name="9_דיווחים נוספים_דיווחים נוספים_פירוט אגח תשואה מעל 10% " xfId="8525"/>
    <cellStyle name="9_דיווחים נוספים_דיווחים נוספים_פירוט אגח תשואה מעל 10% _1" xfId="8526"/>
    <cellStyle name="9_דיווחים נוספים_דיווחים נוספים_פירוט אגח תשואה מעל 10% _1_15" xfId="13968"/>
    <cellStyle name="9_דיווחים נוספים_דיווחים נוספים_פירוט אגח תשואה מעל 10% _15" xfId="13967"/>
    <cellStyle name="9_דיווחים נוספים_דיווחים נוספים_פירוט אגח תשואה מעל 10% _פירוט אגח תשואה מעל 10% " xfId="8527"/>
    <cellStyle name="9_דיווחים נוספים_דיווחים נוספים_פירוט אגח תשואה מעל 10% _פירוט אגח תשואה מעל 10% _15" xfId="13969"/>
    <cellStyle name="9_דיווחים נוספים_פירוט אגח תשואה מעל 10% " xfId="8528"/>
    <cellStyle name="9_דיווחים נוספים_פירוט אגח תשואה מעל 10% _1" xfId="8529"/>
    <cellStyle name="9_דיווחים נוספים_פירוט אגח תשואה מעל 10% _1_15" xfId="13971"/>
    <cellStyle name="9_דיווחים נוספים_פירוט אגח תשואה מעל 10% _15" xfId="13970"/>
    <cellStyle name="9_דיווחים נוספים_פירוט אגח תשואה מעל 10% _פירוט אגח תשואה מעל 10% " xfId="8530"/>
    <cellStyle name="9_דיווחים נוספים_פירוט אגח תשואה מעל 10% _פירוט אגח תשואה מעל 10% _15" xfId="13972"/>
    <cellStyle name="9_הערות" xfId="8531"/>
    <cellStyle name="9_הערות 2" xfId="8532"/>
    <cellStyle name="9_הערות 2_15" xfId="13974"/>
    <cellStyle name="9_הערות 2_דיווחים נוספים" xfId="8533"/>
    <cellStyle name="9_הערות 2_דיווחים נוספים_1" xfId="8534"/>
    <cellStyle name="9_הערות 2_דיווחים נוספים_1_15" xfId="13976"/>
    <cellStyle name="9_הערות 2_דיווחים נוספים_1_פירוט אגח תשואה מעל 10% " xfId="8535"/>
    <cellStyle name="9_הערות 2_דיווחים נוספים_1_פירוט אגח תשואה מעל 10% _15" xfId="13977"/>
    <cellStyle name="9_הערות 2_דיווחים נוספים_15" xfId="13975"/>
    <cellStyle name="9_הערות 2_דיווחים נוספים_פירוט אגח תשואה מעל 10% " xfId="8536"/>
    <cellStyle name="9_הערות 2_דיווחים נוספים_פירוט אגח תשואה מעל 10% _15" xfId="13978"/>
    <cellStyle name="9_הערות 2_פירוט אגח תשואה מעל 10% " xfId="8537"/>
    <cellStyle name="9_הערות 2_פירוט אגח תשואה מעל 10% _1" xfId="8538"/>
    <cellStyle name="9_הערות 2_פירוט אגח תשואה מעל 10% _1_15" xfId="13980"/>
    <cellStyle name="9_הערות 2_פירוט אגח תשואה מעל 10% _15" xfId="13979"/>
    <cellStyle name="9_הערות 2_פירוט אגח תשואה מעל 10% _פירוט אגח תשואה מעל 10% " xfId="8539"/>
    <cellStyle name="9_הערות 2_פירוט אגח תשואה מעל 10% _פירוט אגח תשואה מעל 10% _15" xfId="13981"/>
    <cellStyle name="9_הערות_15" xfId="13973"/>
    <cellStyle name="9_הערות_4.4." xfId="8540"/>
    <cellStyle name="9_הערות_4.4. 2" xfId="8541"/>
    <cellStyle name="9_הערות_4.4. 2_15" xfId="13983"/>
    <cellStyle name="9_הערות_4.4. 2_דיווחים נוספים" xfId="8542"/>
    <cellStyle name="9_הערות_4.4. 2_דיווחים נוספים_1" xfId="8543"/>
    <cellStyle name="9_הערות_4.4. 2_דיווחים נוספים_1_15" xfId="13985"/>
    <cellStyle name="9_הערות_4.4. 2_דיווחים נוספים_1_פירוט אגח תשואה מעל 10% " xfId="8544"/>
    <cellStyle name="9_הערות_4.4. 2_דיווחים נוספים_1_פירוט אגח תשואה מעל 10% _15" xfId="13986"/>
    <cellStyle name="9_הערות_4.4. 2_דיווחים נוספים_15" xfId="13984"/>
    <cellStyle name="9_הערות_4.4. 2_דיווחים נוספים_פירוט אגח תשואה מעל 10% " xfId="8545"/>
    <cellStyle name="9_הערות_4.4. 2_דיווחים נוספים_פירוט אגח תשואה מעל 10% _15" xfId="13987"/>
    <cellStyle name="9_הערות_4.4. 2_פירוט אגח תשואה מעל 10% " xfId="8546"/>
    <cellStyle name="9_הערות_4.4. 2_פירוט אגח תשואה מעל 10% _1" xfId="8547"/>
    <cellStyle name="9_הערות_4.4. 2_פירוט אגח תשואה מעל 10% _1_15" xfId="13989"/>
    <cellStyle name="9_הערות_4.4. 2_פירוט אגח תשואה מעל 10% _15" xfId="13988"/>
    <cellStyle name="9_הערות_4.4. 2_פירוט אגח תשואה מעל 10% _פירוט אגח תשואה מעל 10% " xfId="8548"/>
    <cellStyle name="9_הערות_4.4. 2_פירוט אגח תשואה מעל 10% _פירוט אגח תשואה מעל 10% _15" xfId="13990"/>
    <cellStyle name="9_הערות_4.4._15" xfId="13982"/>
    <cellStyle name="9_הערות_4.4._דיווחים נוספים" xfId="8549"/>
    <cellStyle name="9_הערות_4.4._דיווחים נוספים_15" xfId="13991"/>
    <cellStyle name="9_הערות_4.4._דיווחים נוספים_פירוט אגח תשואה מעל 10% " xfId="8550"/>
    <cellStyle name="9_הערות_4.4._דיווחים נוספים_פירוט אגח תשואה מעל 10% _15" xfId="13992"/>
    <cellStyle name="9_הערות_4.4._פירוט אגח תשואה מעל 10% " xfId="8551"/>
    <cellStyle name="9_הערות_4.4._פירוט אגח תשואה מעל 10% _1" xfId="8552"/>
    <cellStyle name="9_הערות_4.4._פירוט אגח תשואה מעל 10% _1_15" xfId="13994"/>
    <cellStyle name="9_הערות_4.4._פירוט אגח תשואה מעל 10% _15" xfId="13993"/>
    <cellStyle name="9_הערות_4.4._פירוט אגח תשואה מעל 10% _פירוט אגח תשואה מעל 10% " xfId="8553"/>
    <cellStyle name="9_הערות_4.4._פירוט אגח תשואה מעל 10% _פירוט אגח תשואה מעל 10% _15" xfId="13995"/>
    <cellStyle name="9_הערות_דיווחים נוספים" xfId="8554"/>
    <cellStyle name="9_הערות_דיווחים נוספים_1" xfId="8555"/>
    <cellStyle name="9_הערות_דיווחים נוספים_1_15" xfId="13997"/>
    <cellStyle name="9_הערות_דיווחים נוספים_1_פירוט אגח תשואה מעל 10% " xfId="8556"/>
    <cellStyle name="9_הערות_דיווחים נוספים_1_פירוט אגח תשואה מעל 10% _15" xfId="13998"/>
    <cellStyle name="9_הערות_דיווחים נוספים_15" xfId="13996"/>
    <cellStyle name="9_הערות_דיווחים נוספים_פירוט אגח תשואה מעל 10% " xfId="8557"/>
    <cellStyle name="9_הערות_דיווחים נוספים_פירוט אגח תשואה מעל 10% _15" xfId="13999"/>
    <cellStyle name="9_הערות_פירוט אגח תשואה מעל 10% " xfId="8558"/>
    <cellStyle name="9_הערות_פירוט אגח תשואה מעל 10% _1" xfId="8559"/>
    <cellStyle name="9_הערות_פירוט אגח תשואה מעל 10% _1_15" xfId="14001"/>
    <cellStyle name="9_הערות_פירוט אגח תשואה מעל 10% _15" xfId="14000"/>
    <cellStyle name="9_הערות_פירוט אגח תשואה מעל 10% _פירוט אגח תשואה מעל 10% " xfId="8560"/>
    <cellStyle name="9_הערות_פירוט אגח תשואה מעל 10% _פירוט אגח תשואה מעל 10% _15" xfId="14002"/>
    <cellStyle name="9_יתרת מסגרות אשראי לניצול " xfId="8561"/>
    <cellStyle name="9_יתרת מסגרות אשראי לניצול  2" xfId="8562"/>
    <cellStyle name="9_יתרת מסגרות אשראי לניצול  2_15" xfId="14004"/>
    <cellStyle name="9_יתרת מסגרות אשראי לניצול  2_דיווחים נוספים" xfId="8563"/>
    <cellStyle name="9_יתרת מסגרות אשראי לניצול  2_דיווחים נוספים_1" xfId="8564"/>
    <cellStyle name="9_יתרת מסגרות אשראי לניצול  2_דיווחים נוספים_1_15" xfId="14006"/>
    <cellStyle name="9_יתרת מסגרות אשראי לניצול  2_דיווחים נוספים_1_פירוט אגח תשואה מעל 10% " xfId="8565"/>
    <cellStyle name="9_יתרת מסגרות אשראי לניצול  2_דיווחים נוספים_1_פירוט אגח תשואה מעל 10% _15" xfId="14007"/>
    <cellStyle name="9_יתרת מסגרות אשראי לניצול  2_דיווחים נוספים_15" xfId="14005"/>
    <cellStyle name="9_יתרת מסגרות אשראי לניצול  2_דיווחים נוספים_פירוט אגח תשואה מעל 10% " xfId="8566"/>
    <cellStyle name="9_יתרת מסגרות אשראי לניצול  2_דיווחים נוספים_פירוט אגח תשואה מעל 10% _15" xfId="14008"/>
    <cellStyle name="9_יתרת מסגרות אשראי לניצול  2_פירוט אגח תשואה מעל 10% " xfId="8567"/>
    <cellStyle name="9_יתרת מסגרות אשראי לניצול  2_פירוט אגח תשואה מעל 10% _1" xfId="8568"/>
    <cellStyle name="9_יתרת מסגרות אשראי לניצול  2_פירוט אגח תשואה מעל 10% _1_15" xfId="14010"/>
    <cellStyle name="9_יתרת מסגרות אשראי לניצול  2_פירוט אגח תשואה מעל 10% _15" xfId="14009"/>
    <cellStyle name="9_יתרת מסגרות אשראי לניצול  2_פירוט אגח תשואה מעל 10% _פירוט אגח תשואה מעל 10% " xfId="8569"/>
    <cellStyle name="9_יתרת מסגרות אשראי לניצול  2_פירוט אגח תשואה מעל 10% _פירוט אגח תשואה מעל 10% _15" xfId="14011"/>
    <cellStyle name="9_יתרת מסגרות אשראי לניצול _15" xfId="14003"/>
    <cellStyle name="9_יתרת מסגרות אשראי לניצול _4.4." xfId="8570"/>
    <cellStyle name="9_יתרת מסגרות אשראי לניצול _4.4. 2" xfId="8571"/>
    <cellStyle name="9_יתרת מסגרות אשראי לניצול _4.4. 2_15" xfId="14013"/>
    <cellStyle name="9_יתרת מסגרות אשראי לניצול _4.4. 2_דיווחים נוספים" xfId="8572"/>
    <cellStyle name="9_יתרת מסגרות אשראי לניצול _4.4. 2_דיווחים נוספים_1" xfId="8573"/>
    <cellStyle name="9_יתרת מסגרות אשראי לניצול _4.4. 2_דיווחים נוספים_1_15" xfId="14015"/>
    <cellStyle name="9_יתרת מסגרות אשראי לניצול _4.4. 2_דיווחים נוספים_1_פירוט אגח תשואה מעל 10% " xfId="8574"/>
    <cellStyle name="9_יתרת מסגרות אשראי לניצול _4.4. 2_דיווחים נוספים_1_פירוט אגח תשואה מעל 10% _15" xfId="14016"/>
    <cellStyle name="9_יתרת מסגרות אשראי לניצול _4.4. 2_דיווחים נוספים_15" xfId="14014"/>
    <cellStyle name="9_יתרת מסגרות אשראי לניצול _4.4. 2_דיווחים נוספים_פירוט אגח תשואה מעל 10% " xfId="8575"/>
    <cellStyle name="9_יתרת מסגרות אשראי לניצול _4.4. 2_דיווחים נוספים_פירוט אגח תשואה מעל 10% _15" xfId="14017"/>
    <cellStyle name="9_יתרת מסגרות אשראי לניצול _4.4. 2_פירוט אגח תשואה מעל 10% " xfId="8576"/>
    <cellStyle name="9_יתרת מסגרות אשראי לניצול _4.4. 2_פירוט אגח תשואה מעל 10% _1" xfId="8577"/>
    <cellStyle name="9_יתרת מסגרות אשראי לניצול _4.4. 2_פירוט אגח תשואה מעל 10% _1_15" xfId="14019"/>
    <cellStyle name="9_יתרת מסגרות אשראי לניצול _4.4. 2_פירוט אגח תשואה מעל 10% _15" xfId="14018"/>
    <cellStyle name="9_יתרת מסגרות אשראי לניצול _4.4. 2_פירוט אגח תשואה מעל 10% _פירוט אגח תשואה מעל 10% " xfId="8578"/>
    <cellStyle name="9_יתרת מסגרות אשראי לניצול _4.4. 2_פירוט אגח תשואה מעל 10% _פירוט אגח תשואה מעל 10% _15" xfId="14020"/>
    <cellStyle name="9_יתרת מסגרות אשראי לניצול _4.4._15" xfId="14012"/>
    <cellStyle name="9_יתרת מסגרות אשראי לניצול _4.4._דיווחים נוספים" xfId="8579"/>
    <cellStyle name="9_יתרת מסגרות אשראי לניצול _4.4._דיווחים נוספים_15" xfId="14021"/>
    <cellStyle name="9_יתרת מסגרות אשראי לניצול _4.4._דיווחים נוספים_פירוט אגח תשואה מעל 10% " xfId="8580"/>
    <cellStyle name="9_יתרת מסגרות אשראי לניצול _4.4._דיווחים נוספים_פירוט אגח תשואה מעל 10% _15" xfId="14022"/>
    <cellStyle name="9_יתרת מסגרות אשראי לניצול _4.4._פירוט אגח תשואה מעל 10% " xfId="8581"/>
    <cellStyle name="9_יתרת מסגרות אשראי לניצול _4.4._פירוט אגח תשואה מעל 10% _1" xfId="8582"/>
    <cellStyle name="9_יתרת מסגרות אשראי לניצול _4.4._פירוט אגח תשואה מעל 10% _1_15" xfId="14024"/>
    <cellStyle name="9_יתרת מסגרות אשראי לניצול _4.4._פירוט אגח תשואה מעל 10% _15" xfId="14023"/>
    <cellStyle name="9_יתרת מסגרות אשראי לניצול _4.4._פירוט אגח תשואה מעל 10% _פירוט אגח תשואה מעל 10% " xfId="8583"/>
    <cellStyle name="9_יתרת מסגרות אשראי לניצול _4.4._פירוט אגח תשואה מעל 10% _פירוט אגח תשואה מעל 10% _15" xfId="14025"/>
    <cellStyle name="9_יתרת מסגרות אשראי לניצול _דיווחים נוספים" xfId="8584"/>
    <cellStyle name="9_יתרת מסגרות אשראי לניצול _דיווחים נוספים_1" xfId="8585"/>
    <cellStyle name="9_יתרת מסגרות אשראי לניצול _דיווחים נוספים_1_15" xfId="14027"/>
    <cellStyle name="9_יתרת מסגרות אשראי לניצול _דיווחים נוספים_1_פירוט אגח תשואה מעל 10% " xfId="8586"/>
    <cellStyle name="9_יתרת מסגרות אשראי לניצול _דיווחים נוספים_1_פירוט אגח תשואה מעל 10% _15" xfId="14028"/>
    <cellStyle name="9_יתרת מסגרות אשראי לניצול _דיווחים נוספים_15" xfId="14026"/>
    <cellStyle name="9_יתרת מסגרות אשראי לניצול _דיווחים נוספים_פירוט אגח תשואה מעל 10% " xfId="8587"/>
    <cellStyle name="9_יתרת מסגרות אשראי לניצול _דיווחים נוספים_פירוט אגח תשואה מעל 10% _15" xfId="14029"/>
    <cellStyle name="9_יתרת מסגרות אשראי לניצול _פירוט אגח תשואה מעל 10% " xfId="8588"/>
    <cellStyle name="9_יתרת מסגרות אשראי לניצול _פירוט אגח תשואה מעל 10% _1" xfId="8589"/>
    <cellStyle name="9_יתרת מסגרות אשראי לניצול _פירוט אגח תשואה מעל 10% _1_15" xfId="14031"/>
    <cellStyle name="9_יתרת מסגרות אשראי לניצול _פירוט אגח תשואה מעל 10% _15" xfId="14030"/>
    <cellStyle name="9_יתרת מסגרות אשראי לניצול _פירוט אגח תשואה מעל 10% _פירוט אגח תשואה מעל 10% " xfId="8590"/>
    <cellStyle name="9_יתרת מסגרות אשראי לניצול _פירוט אגח תשואה מעל 10% _פירוט אגח תשואה מעל 10% _15" xfId="14032"/>
    <cellStyle name="9_משקל בתא100" xfId="8591"/>
    <cellStyle name="9_משקל בתא100 2" xfId="8592"/>
    <cellStyle name="9_משקל בתא100 2 2" xfId="8593"/>
    <cellStyle name="9_משקל בתא100 2 2_15" xfId="14035"/>
    <cellStyle name="9_משקל בתא100 2 2_דיווחים נוספים" xfId="8594"/>
    <cellStyle name="9_משקל בתא100 2 2_דיווחים נוספים_1" xfId="8595"/>
    <cellStyle name="9_משקל בתא100 2 2_דיווחים נוספים_1_15" xfId="14037"/>
    <cellStyle name="9_משקל בתא100 2 2_דיווחים נוספים_1_פירוט אגח תשואה מעל 10% " xfId="8596"/>
    <cellStyle name="9_משקל בתא100 2 2_דיווחים נוספים_1_פירוט אגח תשואה מעל 10% _15" xfId="14038"/>
    <cellStyle name="9_משקל בתא100 2 2_דיווחים נוספים_15" xfId="14036"/>
    <cellStyle name="9_משקל בתא100 2 2_דיווחים נוספים_פירוט אגח תשואה מעל 10% " xfId="8597"/>
    <cellStyle name="9_משקל בתא100 2 2_דיווחים נוספים_פירוט אגח תשואה מעל 10% _15" xfId="14039"/>
    <cellStyle name="9_משקל בתא100 2 2_פירוט אגח תשואה מעל 10% " xfId="8598"/>
    <cellStyle name="9_משקל בתא100 2 2_פירוט אגח תשואה מעל 10% _1" xfId="8599"/>
    <cellStyle name="9_משקל בתא100 2 2_פירוט אגח תשואה מעל 10% _1_15" xfId="14041"/>
    <cellStyle name="9_משקל בתא100 2 2_פירוט אגח תשואה מעל 10% _15" xfId="14040"/>
    <cellStyle name="9_משקל בתא100 2 2_פירוט אגח תשואה מעל 10% _פירוט אגח תשואה מעל 10% " xfId="8600"/>
    <cellStyle name="9_משקל בתא100 2 2_פירוט אגח תשואה מעל 10% _פירוט אגח תשואה מעל 10% _15" xfId="14042"/>
    <cellStyle name="9_משקל בתא100 2_15" xfId="14034"/>
    <cellStyle name="9_משקל בתא100 2_4.4." xfId="8601"/>
    <cellStyle name="9_משקל בתא100 2_4.4. 2" xfId="8602"/>
    <cellStyle name="9_משקל בתא100 2_4.4. 2_15" xfId="14044"/>
    <cellStyle name="9_משקל בתא100 2_4.4. 2_דיווחים נוספים" xfId="8603"/>
    <cellStyle name="9_משקל בתא100 2_4.4. 2_דיווחים נוספים_1" xfId="8604"/>
    <cellStyle name="9_משקל בתא100 2_4.4. 2_דיווחים נוספים_1_15" xfId="14046"/>
    <cellStyle name="9_משקל בתא100 2_4.4. 2_דיווחים נוספים_1_פירוט אגח תשואה מעל 10% " xfId="8605"/>
    <cellStyle name="9_משקל בתא100 2_4.4. 2_דיווחים נוספים_1_פירוט אגח תשואה מעל 10% _15" xfId="14047"/>
    <cellStyle name="9_משקל בתא100 2_4.4. 2_דיווחים נוספים_15" xfId="14045"/>
    <cellStyle name="9_משקל בתא100 2_4.4. 2_דיווחים נוספים_פירוט אגח תשואה מעל 10% " xfId="8606"/>
    <cellStyle name="9_משקל בתא100 2_4.4. 2_דיווחים נוספים_פירוט אגח תשואה מעל 10% _15" xfId="14048"/>
    <cellStyle name="9_משקל בתא100 2_4.4. 2_פירוט אגח תשואה מעל 10% " xfId="8607"/>
    <cellStyle name="9_משקל בתא100 2_4.4. 2_פירוט אגח תשואה מעל 10% _1" xfId="8608"/>
    <cellStyle name="9_משקל בתא100 2_4.4. 2_פירוט אגח תשואה מעל 10% _1_15" xfId="14050"/>
    <cellStyle name="9_משקל בתא100 2_4.4. 2_פירוט אגח תשואה מעל 10% _15" xfId="14049"/>
    <cellStyle name="9_משקל בתא100 2_4.4. 2_פירוט אגח תשואה מעל 10% _פירוט אגח תשואה מעל 10% " xfId="8609"/>
    <cellStyle name="9_משקל בתא100 2_4.4. 2_פירוט אגח תשואה מעל 10% _פירוט אגח תשואה מעל 10% _15" xfId="14051"/>
    <cellStyle name="9_משקל בתא100 2_4.4._15" xfId="14043"/>
    <cellStyle name="9_משקל בתא100 2_4.4._דיווחים נוספים" xfId="8610"/>
    <cellStyle name="9_משקל בתא100 2_4.4._דיווחים נוספים_15" xfId="14052"/>
    <cellStyle name="9_משקל בתא100 2_4.4._דיווחים נוספים_פירוט אגח תשואה מעל 10% " xfId="8611"/>
    <cellStyle name="9_משקל בתא100 2_4.4._דיווחים נוספים_פירוט אגח תשואה מעל 10% _15" xfId="14053"/>
    <cellStyle name="9_משקל בתא100 2_4.4._פירוט אגח תשואה מעל 10% " xfId="8612"/>
    <cellStyle name="9_משקל בתא100 2_4.4._פירוט אגח תשואה מעל 10% _1" xfId="8613"/>
    <cellStyle name="9_משקל בתא100 2_4.4._פירוט אגח תשואה מעל 10% _1_15" xfId="14055"/>
    <cellStyle name="9_משקל בתא100 2_4.4._פירוט אגח תשואה מעל 10% _15" xfId="14054"/>
    <cellStyle name="9_משקל בתא100 2_4.4._פירוט אגח תשואה מעל 10% _פירוט אגח תשואה מעל 10% " xfId="8614"/>
    <cellStyle name="9_משקל בתא100 2_4.4._פירוט אגח תשואה מעל 10% _פירוט אגח תשואה מעל 10% _15" xfId="14056"/>
    <cellStyle name="9_משקל בתא100 2_דיווחים נוספים" xfId="8615"/>
    <cellStyle name="9_משקל בתא100 2_דיווחים נוספים 2" xfId="8616"/>
    <cellStyle name="9_משקל בתא100 2_דיווחים נוספים 2_15" xfId="14058"/>
    <cellStyle name="9_משקל בתא100 2_דיווחים נוספים 2_דיווחים נוספים" xfId="8617"/>
    <cellStyle name="9_משקל בתא100 2_דיווחים נוספים 2_דיווחים נוספים_1" xfId="8618"/>
    <cellStyle name="9_משקל בתא100 2_דיווחים נוספים 2_דיווחים נוספים_1_15" xfId="14060"/>
    <cellStyle name="9_משקל בתא100 2_דיווחים נוספים 2_דיווחים נוספים_1_פירוט אגח תשואה מעל 10% " xfId="8619"/>
    <cellStyle name="9_משקל בתא100 2_דיווחים נוספים 2_דיווחים נוספים_1_פירוט אגח תשואה מעל 10% _15" xfId="14061"/>
    <cellStyle name="9_משקל בתא100 2_דיווחים נוספים 2_דיווחים נוספים_15" xfId="14059"/>
    <cellStyle name="9_משקל בתא100 2_דיווחים נוספים 2_דיווחים נוספים_פירוט אגח תשואה מעל 10% " xfId="8620"/>
    <cellStyle name="9_משקל בתא100 2_דיווחים נוספים 2_דיווחים נוספים_פירוט אגח תשואה מעל 10% _15" xfId="14062"/>
    <cellStyle name="9_משקל בתא100 2_דיווחים נוספים 2_פירוט אגח תשואה מעל 10% " xfId="8621"/>
    <cellStyle name="9_משקל בתא100 2_דיווחים נוספים 2_פירוט אגח תשואה מעל 10% _1" xfId="8622"/>
    <cellStyle name="9_משקל בתא100 2_דיווחים נוספים 2_פירוט אגח תשואה מעל 10% _1_15" xfId="14064"/>
    <cellStyle name="9_משקל בתא100 2_דיווחים נוספים 2_פירוט אגח תשואה מעל 10% _15" xfId="14063"/>
    <cellStyle name="9_משקל בתא100 2_דיווחים נוספים 2_פירוט אגח תשואה מעל 10% _פירוט אגח תשואה מעל 10% " xfId="8623"/>
    <cellStyle name="9_משקל בתא100 2_דיווחים נוספים 2_פירוט אגח תשואה מעל 10% _פירוט אגח תשואה מעל 10% _15" xfId="14065"/>
    <cellStyle name="9_משקל בתא100 2_דיווחים נוספים_1" xfId="8624"/>
    <cellStyle name="9_משקל בתא100 2_דיווחים נוספים_1 2" xfId="8625"/>
    <cellStyle name="9_משקל בתא100 2_דיווחים נוספים_1 2_15" xfId="14067"/>
    <cellStyle name="9_משקל בתא100 2_דיווחים נוספים_1 2_דיווחים נוספים" xfId="8626"/>
    <cellStyle name="9_משקל בתא100 2_דיווחים נוספים_1 2_דיווחים נוספים_1" xfId="8627"/>
    <cellStyle name="9_משקל בתא100 2_דיווחים נוספים_1 2_דיווחים נוספים_1_15" xfId="14069"/>
    <cellStyle name="9_משקל בתא100 2_דיווחים נוספים_1 2_דיווחים נוספים_1_פירוט אגח תשואה מעל 10% " xfId="8628"/>
    <cellStyle name="9_משקל בתא100 2_דיווחים נוספים_1 2_דיווחים נוספים_1_פירוט אגח תשואה מעל 10% _15" xfId="14070"/>
    <cellStyle name="9_משקל בתא100 2_דיווחים נוספים_1 2_דיווחים נוספים_15" xfId="14068"/>
    <cellStyle name="9_משקל בתא100 2_דיווחים נוספים_1 2_דיווחים נוספים_פירוט אגח תשואה מעל 10% " xfId="8629"/>
    <cellStyle name="9_משקל בתא100 2_דיווחים נוספים_1 2_דיווחים נוספים_פירוט אגח תשואה מעל 10% _15" xfId="14071"/>
    <cellStyle name="9_משקל בתא100 2_דיווחים נוספים_1 2_פירוט אגח תשואה מעל 10% " xfId="8630"/>
    <cellStyle name="9_משקל בתא100 2_דיווחים נוספים_1 2_פירוט אגח תשואה מעל 10% _1" xfId="8631"/>
    <cellStyle name="9_משקל בתא100 2_דיווחים נוספים_1 2_פירוט אגח תשואה מעל 10% _1_15" xfId="14073"/>
    <cellStyle name="9_משקל בתא100 2_דיווחים נוספים_1 2_פירוט אגח תשואה מעל 10% _15" xfId="14072"/>
    <cellStyle name="9_משקל בתא100 2_דיווחים נוספים_1 2_פירוט אגח תשואה מעל 10% _פירוט אגח תשואה מעל 10% " xfId="8632"/>
    <cellStyle name="9_משקל בתא100 2_דיווחים נוספים_1 2_פירוט אגח תשואה מעל 10% _פירוט אגח תשואה מעל 10% _15" xfId="14074"/>
    <cellStyle name="9_משקל בתא100 2_דיווחים נוספים_1_15" xfId="14066"/>
    <cellStyle name="9_משקל בתא100 2_דיווחים נוספים_1_4.4." xfId="8633"/>
    <cellStyle name="9_משקל בתא100 2_דיווחים נוספים_1_4.4. 2" xfId="8634"/>
    <cellStyle name="9_משקל בתא100 2_דיווחים נוספים_1_4.4. 2_15" xfId="14076"/>
    <cellStyle name="9_משקל בתא100 2_דיווחים נוספים_1_4.4. 2_דיווחים נוספים" xfId="8635"/>
    <cellStyle name="9_משקל בתא100 2_דיווחים נוספים_1_4.4. 2_דיווחים נוספים_1" xfId="8636"/>
    <cellStyle name="9_משקל בתא100 2_דיווחים נוספים_1_4.4. 2_דיווחים נוספים_1_15" xfId="14078"/>
    <cellStyle name="9_משקל בתא100 2_דיווחים נוספים_1_4.4. 2_דיווחים נוספים_1_פירוט אגח תשואה מעל 10% " xfId="8637"/>
    <cellStyle name="9_משקל בתא100 2_דיווחים נוספים_1_4.4. 2_דיווחים נוספים_1_פירוט אגח תשואה מעל 10% _15" xfId="14079"/>
    <cellStyle name="9_משקל בתא100 2_דיווחים נוספים_1_4.4. 2_דיווחים נוספים_15" xfId="14077"/>
    <cellStyle name="9_משקל בתא100 2_דיווחים נוספים_1_4.4. 2_דיווחים נוספים_פירוט אגח תשואה מעל 10% " xfId="8638"/>
    <cellStyle name="9_משקל בתא100 2_דיווחים נוספים_1_4.4. 2_דיווחים נוספים_פירוט אגח תשואה מעל 10% _15" xfId="14080"/>
    <cellStyle name="9_משקל בתא100 2_דיווחים נוספים_1_4.4. 2_פירוט אגח תשואה מעל 10% " xfId="8639"/>
    <cellStyle name="9_משקל בתא100 2_דיווחים נוספים_1_4.4. 2_פירוט אגח תשואה מעל 10% _1" xfId="8640"/>
    <cellStyle name="9_משקל בתא100 2_דיווחים נוספים_1_4.4. 2_פירוט אגח תשואה מעל 10% _1_15" xfId="14082"/>
    <cellStyle name="9_משקל בתא100 2_דיווחים נוספים_1_4.4. 2_פירוט אגח תשואה מעל 10% _15" xfId="14081"/>
    <cellStyle name="9_משקל בתא100 2_דיווחים נוספים_1_4.4. 2_פירוט אגח תשואה מעל 10% _פירוט אגח תשואה מעל 10% " xfId="8641"/>
    <cellStyle name="9_משקל בתא100 2_דיווחים נוספים_1_4.4. 2_פירוט אגח תשואה מעל 10% _פירוט אגח תשואה מעל 10% _15" xfId="14083"/>
    <cellStyle name="9_משקל בתא100 2_דיווחים נוספים_1_4.4._15" xfId="14075"/>
    <cellStyle name="9_משקל בתא100 2_דיווחים נוספים_1_4.4._דיווחים נוספים" xfId="8642"/>
    <cellStyle name="9_משקל בתא100 2_דיווחים נוספים_1_4.4._דיווחים נוספים_15" xfId="14084"/>
    <cellStyle name="9_משקל בתא100 2_דיווחים נוספים_1_4.4._דיווחים נוספים_פירוט אגח תשואה מעל 10% " xfId="8643"/>
    <cellStyle name="9_משקל בתא100 2_דיווחים נוספים_1_4.4._דיווחים נוספים_פירוט אגח תשואה מעל 10% _15" xfId="14085"/>
    <cellStyle name="9_משקל בתא100 2_דיווחים נוספים_1_4.4._פירוט אגח תשואה מעל 10% " xfId="8644"/>
    <cellStyle name="9_משקל בתא100 2_דיווחים נוספים_1_4.4._פירוט אגח תשואה מעל 10% _1" xfId="8645"/>
    <cellStyle name="9_משקל בתא100 2_דיווחים נוספים_1_4.4._פירוט אגח תשואה מעל 10% _1_15" xfId="14087"/>
    <cellStyle name="9_משקל בתא100 2_דיווחים נוספים_1_4.4._פירוט אגח תשואה מעל 10% _15" xfId="14086"/>
    <cellStyle name="9_משקל בתא100 2_דיווחים נוספים_1_4.4._פירוט אגח תשואה מעל 10% _פירוט אגח תשואה מעל 10% " xfId="8646"/>
    <cellStyle name="9_משקל בתא100 2_דיווחים נוספים_1_4.4._פירוט אגח תשואה מעל 10% _פירוט אגח תשואה מעל 10% _15" xfId="14088"/>
    <cellStyle name="9_משקל בתא100 2_דיווחים נוספים_1_דיווחים נוספים" xfId="8647"/>
    <cellStyle name="9_משקל בתא100 2_דיווחים נוספים_1_דיווחים נוספים_15" xfId="14089"/>
    <cellStyle name="9_משקל בתא100 2_דיווחים נוספים_1_דיווחים נוספים_פירוט אגח תשואה מעל 10% " xfId="8648"/>
    <cellStyle name="9_משקל בתא100 2_דיווחים נוספים_1_דיווחים נוספים_פירוט אגח תשואה מעל 10% _15" xfId="14090"/>
    <cellStyle name="9_משקל בתא100 2_דיווחים נוספים_1_פירוט אגח תשואה מעל 10% " xfId="8649"/>
    <cellStyle name="9_משקל בתא100 2_דיווחים נוספים_1_פירוט אגח תשואה מעל 10% _1" xfId="8650"/>
    <cellStyle name="9_משקל בתא100 2_דיווחים נוספים_1_פירוט אגח תשואה מעל 10% _1_15" xfId="14092"/>
    <cellStyle name="9_משקל בתא100 2_דיווחים נוספים_1_פירוט אגח תשואה מעל 10% _15" xfId="14091"/>
    <cellStyle name="9_משקל בתא100 2_דיווחים נוספים_1_פירוט אגח תשואה מעל 10% _פירוט אגח תשואה מעל 10% " xfId="8651"/>
    <cellStyle name="9_משקל בתא100 2_דיווחים נוספים_1_פירוט אגח תשואה מעל 10% _פירוט אגח תשואה מעל 10% _15" xfId="14093"/>
    <cellStyle name="9_משקל בתא100 2_דיווחים נוספים_15" xfId="14057"/>
    <cellStyle name="9_משקל בתא100 2_דיווחים נוספים_2" xfId="8652"/>
    <cellStyle name="9_משקל בתא100 2_דיווחים נוספים_2_15" xfId="14094"/>
    <cellStyle name="9_משקל בתא100 2_דיווחים נוספים_2_פירוט אגח תשואה מעל 10% " xfId="8653"/>
    <cellStyle name="9_משקל בתא100 2_דיווחים נוספים_2_פירוט אגח תשואה מעל 10% _15" xfId="14095"/>
    <cellStyle name="9_משקל בתא100 2_דיווחים נוספים_4.4." xfId="8654"/>
    <cellStyle name="9_משקל בתא100 2_דיווחים נוספים_4.4. 2" xfId="8655"/>
    <cellStyle name="9_משקל בתא100 2_דיווחים נוספים_4.4. 2_15" xfId="14097"/>
    <cellStyle name="9_משקל בתא100 2_דיווחים נוספים_4.4. 2_דיווחים נוספים" xfId="8656"/>
    <cellStyle name="9_משקל בתא100 2_דיווחים נוספים_4.4. 2_דיווחים נוספים_1" xfId="8657"/>
    <cellStyle name="9_משקל בתא100 2_דיווחים נוספים_4.4. 2_דיווחים נוספים_1_15" xfId="14099"/>
    <cellStyle name="9_משקל בתא100 2_דיווחים נוספים_4.4. 2_דיווחים נוספים_1_פירוט אגח תשואה מעל 10% " xfId="8658"/>
    <cellStyle name="9_משקל בתא100 2_דיווחים נוספים_4.4. 2_דיווחים נוספים_1_פירוט אגח תשואה מעל 10% _15" xfId="14100"/>
    <cellStyle name="9_משקל בתא100 2_דיווחים נוספים_4.4. 2_דיווחים נוספים_15" xfId="14098"/>
    <cellStyle name="9_משקל בתא100 2_דיווחים נוספים_4.4. 2_דיווחים נוספים_פירוט אגח תשואה מעל 10% " xfId="8659"/>
    <cellStyle name="9_משקל בתא100 2_דיווחים נוספים_4.4. 2_דיווחים נוספים_פירוט אגח תשואה מעל 10% _15" xfId="14101"/>
    <cellStyle name="9_משקל בתא100 2_דיווחים נוספים_4.4. 2_פירוט אגח תשואה מעל 10% " xfId="8660"/>
    <cellStyle name="9_משקל בתא100 2_דיווחים נוספים_4.4. 2_פירוט אגח תשואה מעל 10% _1" xfId="8661"/>
    <cellStyle name="9_משקל בתא100 2_דיווחים נוספים_4.4. 2_פירוט אגח תשואה מעל 10% _1_15" xfId="14103"/>
    <cellStyle name="9_משקל בתא100 2_דיווחים נוספים_4.4. 2_פירוט אגח תשואה מעל 10% _15" xfId="14102"/>
    <cellStyle name="9_משקל בתא100 2_דיווחים נוספים_4.4. 2_פירוט אגח תשואה מעל 10% _פירוט אגח תשואה מעל 10% " xfId="8662"/>
    <cellStyle name="9_משקל בתא100 2_דיווחים נוספים_4.4. 2_פירוט אגח תשואה מעל 10% _פירוט אגח תשואה מעל 10% _15" xfId="14104"/>
    <cellStyle name="9_משקל בתא100 2_דיווחים נוספים_4.4._15" xfId="14096"/>
    <cellStyle name="9_משקל בתא100 2_דיווחים נוספים_4.4._דיווחים נוספים" xfId="8663"/>
    <cellStyle name="9_משקל בתא100 2_דיווחים נוספים_4.4._דיווחים נוספים_15" xfId="14105"/>
    <cellStyle name="9_משקל בתא100 2_דיווחים נוספים_4.4._דיווחים נוספים_פירוט אגח תשואה מעל 10% " xfId="8664"/>
    <cellStyle name="9_משקל בתא100 2_דיווחים נוספים_4.4._דיווחים נוספים_פירוט אגח תשואה מעל 10% _15" xfId="14106"/>
    <cellStyle name="9_משקל בתא100 2_דיווחים נוספים_4.4._פירוט אגח תשואה מעל 10% " xfId="8665"/>
    <cellStyle name="9_משקל בתא100 2_דיווחים נוספים_4.4._פירוט אגח תשואה מעל 10% _1" xfId="8666"/>
    <cellStyle name="9_משקל בתא100 2_דיווחים נוספים_4.4._פירוט אגח תשואה מעל 10% _1_15" xfId="14108"/>
    <cellStyle name="9_משקל בתא100 2_דיווחים נוספים_4.4._פירוט אגח תשואה מעל 10% _15" xfId="14107"/>
    <cellStyle name="9_משקל בתא100 2_דיווחים נוספים_4.4._פירוט אגח תשואה מעל 10% _פירוט אגח תשואה מעל 10% " xfId="8667"/>
    <cellStyle name="9_משקל בתא100 2_דיווחים נוספים_4.4._פירוט אגח תשואה מעל 10% _פירוט אגח תשואה מעל 10% _15" xfId="14109"/>
    <cellStyle name="9_משקל בתא100 2_דיווחים נוספים_דיווחים נוספים" xfId="8668"/>
    <cellStyle name="9_משקל בתא100 2_דיווחים נוספים_דיווחים נוספים 2" xfId="8669"/>
    <cellStyle name="9_משקל בתא100 2_דיווחים נוספים_דיווחים נוספים 2_15" xfId="14111"/>
    <cellStyle name="9_משקל בתא100 2_דיווחים נוספים_דיווחים נוספים 2_דיווחים נוספים" xfId="8670"/>
    <cellStyle name="9_משקל בתא100 2_דיווחים נוספים_דיווחים נוספים 2_דיווחים נוספים_1" xfId="8671"/>
    <cellStyle name="9_משקל בתא100 2_דיווחים נוספים_דיווחים נוספים 2_דיווחים נוספים_1_15" xfId="14113"/>
    <cellStyle name="9_משקל בתא100 2_דיווחים נוספים_דיווחים נוספים 2_דיווחים נוספים_1_פירוט אגח תשואה מעל 10% " xfId="8672"/>
    <cellStyle name="9_משקל בתא100 2_דיווחים נוספים_דיווחים נוספים 2_דיווחים נוספים_1_פירוט אגח תשואה מעל 10% _15" xfId="14114"/>
    <cellStyle name="9_משקל בתא100 2_דיווחים נוספים_דיווחים נוספים 2_דיווחים נוספים_15" xfId="14112"/>
    <cellStyle name="9_משקל בתא100 2_דיווחים נוספים_דיווחים נוספים 2_דיווחים נוספים_פירוט אגח תשואה מעל 10% " xfId="8673"/>
    <cellStyle name="9_משקל בתא100 2_דיווחים נוספים_דיווחים נוספים 2_דיווחים נוספים_פירוט אגח תשואה מעל 10% _15" xfId="14115"/>
    <cellStyle name="9_משקל בתא100 2_דיווחים נוספים_דיווחים נוספים 2_פירוט אגח תשואה מעל 10% " xfId="8674"/>
    <cellStyle name="9_משקל בתא100 2_דיווחים נוספים_דיווחים נוספים 2_פירוט אגח תשואה מעל 10% _1" xfId="8675"/>
    <cellStyle name="9_משקל בתא100 2_דיווחים נוספים_דיווחים נוספים 2_פירוט אגח תשואה מעל 10% _1_15" xfId="14117"/>
    <cellStyle name="9_משקל בתא100 2_דיווחים נוספים_דיווחים נוספים 2_פירוט אגח תשואה מעל 10% _15" xfId="14116"/>
    <cellStyle name="9_משקל בתא100 2_דיווחים נוספים_דיווחים נוספים 2_פירוט אגח תשואה מעל 10% _פירוט אגח תשואה מעל 10% " xfId="8676"/>
    <cellStyle name="9_משקל בתא100 2_דיווחים נוספים_דיווחים נוספים 2_פירוט אגח תשואה מעל 10% _פירוט אגח תשואה מעל 10% _15" xfId="14118"/>
    <cellStyle name="9_משקל בתא100 2_דיווחים נוספים_דיווחים נוספים_1" xfId="8677"/>
    <cellStyle name="9_משקל בתא100 2_דיווחים נוספים_דיווחים נוספים_1_15" xfId="14119"/>
    <cellStyle name="9_משקל בתא100 2_דיווחים נוספים_דיווחים נוספים_1_פירוט אגח תשואה מעל 10% " xfId="8678"/>
    <cellStyle name="9_משקל בתא100 2_דיווחים נוספים_דיווחים נוספים_1_פירוט אגח תשואה מעל 10% _15" xfId="14120"/>
    <cellStyle name="9_משקל בתא100 2_דיווחים נוספים_דיווחים נוספים_15" xfId="14110"/>
    <cellStyle name="9_משקל בתא100 2_דיווחים נוספים_דיווחים נוספים_4.4." xfId="8679"/>
    <cellStyle name="9_משקל בתא100 2_דיווחים נוספים_דיווחים נוספים_4.4. 2" xfId="8680"/>
    <cellStyle name="9_משקל בתא100 2_דיווחים נוספים_דיווחים נוספים_4.4. 2_15" xfId="14122"/>
    <cellStyle name="9_משקל בתא100 2_דיווחים נוספים_דיווחים נוספים_4.4. 2_דיווחים נוספים" xfId="8681"/>
    <cellStyle name="9_משקל בתא100 2_דיווחים נוספים_דיווחים נוספים_4.4. 2_דיווחים נוספים_1" xfId="8682"/>
    <cellStyle name="9_משקל בתא100 2_דיווחים נוספים_דיווחים נוספים_4.4. 2_דיווחים נוספים_1_15" xfId="14124"/>
    <cellStyle name="9_משקל בתא100 2_דיווחים נוספים_דיווחים נוספים_4.4. 2_דיווחים נוספים_1_פירוט אגח תשואה מעל 10% " xfId="8683"/>
    <cellStyle name="9_משקל בתא100 2_דיווחים נוספים_דיווחים נוספים_4.4. 2_דיווחים נוספים_1_פירוט אגח תשואה מעל 10% _15" xfId="14125"/>
    <cellStyle name="9_משקל בתא100 2_דיווחים נוספים_דיווחים נוספים_4.4. 2_דיווחים נוספים_15" xfId="14123"/>
    <cellStyle name="9_משקל בתא100 2_דיווחים נוספים_דיווחים נוספים_4.4. 2_דיווחים נוספים_פירוט אגח תשואה מעל 10% " xfId="8684"/>
    <cellStyle name="9_משקל בתא100 2_דיווחים נוספים_דיווחים נוספים_4.4. 2_דיווחים נוספים_פירוט אגח תשואה מעל 10% _15" xfId="14126"/>
    <cellStyle name="9_משקל בתא100 2_דיווחים נוספים_דיווחים נוספים_4.4. 2_פירוט אגח תשואה מעל 10% " xfId="8685"/>
    <cellStyle name="9_משקל בתא100 2_דיווחים נוספים_דיווחים נוספים_4.4. 2_פירוט אגח תשואה מעל 10% _1" xfId="8686"/>
    <cellStyle name="9_משקל בתא100 2_דיווחים נוספים_דיווחים נוספים_4.4. 2_פירוט אגח תשואה מעל 10% _1_15" xfId="14128"/>
    <cellStyle name="9_משקל בתא100 2_דיווחים נוספים_דיווחים נוספים_4.4. 2_פירוט אגח תשואה מעל 10% _15" xfId="14127"/>
    <cellStyle name="9_משקל בתא100 2_דיווחים נוספים_דיווחים נוספים_4.4. 2_פירוט אגח תשואה מעל 10% _פירוט אגח תשואה מעל 10% " xfId="8687"/>
    <cellStyle name="9_משקל בתא100 2_דיווחים נוספים_דיווחים נוספים_4.4. 2_פירוט אגח תשואה מעל 10% _פירוט אגח תשואה מעל 10% _15" xfId="14129"/>
    <cellStyle name="9_משקל בתא100 2_דיווחים נוספים_דיווחים נוספים_4.4._15" xfId="14121"/>
    <cellStyle name="9_משקל בתא100 2_דיווחים נוספים_דיווחים נוספים_4.4._דיווחים נוספים" xfId="8688"/>
    <cellStyle name="9_משקל בתא100 2_דיווחים נוספים_דיווחים נוספים_4.4._דיווחים נוספים_15" xfId="14130"/>
    <cellStyle name="9_משקל בתא100 2_דיווחים נוספים_דיווחים נוספים_4.4._דיווחים נוספים_פירוט אגח תשואה מעל 10% " xfId="8689"/>
    <cellStyle name="9_משקל בתא100 2_דיווחים נוספים_דיווחים נוספים_4.4._דיווחים נוספים_פירוט אגח תשואה מעל 10% _15" xfId="14131"/>
    <cellStyle name="9_משקל בתא100 2_דיווחים נוספים_דיווחים נוספים_4.4._פירוט אגח תשואה מעל 10% " xfId="8690"/>
    <cellStyle name="9_משקל בתא100 2_דיווחים נוספים_דיווחים נוספים_4.4._פירוט אגח תשואה מעל 10% _1" xfId="8691"/>
    <cellStyle name="9_משקל בתא100 2_דיווחים נוספים_דיווחים נוספים_4.4._פירוט אגח תשואה מעל 10% _1_15" xfId="14133"/>
    <cellStyle name="9_משקל בתא100 2_דיווחים נוספים_דיווחים נוספים_4.4._פירוט אגח תשואה מעל 10% _15" xfId="14132"/>
    <cellStyle name="9_משקל בתא100 2_דיווחים נוספים_דיווחים נוספים_4.4._פירוט אגח תשואה מעל 10% _פירוט אגח תשואה מעל 10% " xfId="8692"/>
    <cellStyle name="9_משקל בתא100 2_דיווחים נוספים_דיווחים נוספים_4.4._פירוט אגח תשואה מעל 10% _פירוט אגח תשואה מעל 10% _15" xfId="14134"/>
    <cellStyle name="9_משקל בתא100 2_דיווחים נוספים_דיווחים נוספים_דיווחים נוספים" xfId="8693"/>
    <cellStyle name="9_משקל בתא100 2_דיווחים נוספים_דיווחים נוספים_דיווחים נוספים_15" xfId="14135"/>
    <cellStyle name="9_משקל בתא100 2_דיווחים נוספים_דיווחים נוספים_דיווחים נוספים_פירוט אגח תשואה מעל 10% " xfId="8694"/>
    <cellStyle name="9_משקל בתא100 2_דיווחים נוספים_דיווחים נוספים_דיווחים נוספים_פירוט אגח תשואה מעל 10% _15" xfId="14136"/>
    <cellStyle name="9_משקל בתא100 2_דיווחים נוספים_דיווחים נוספים_פירוט אגח תשואה מעל 10% " xfId="8695"/>
    <cellStyle name="9_משקל בתא100 2_דיווחים נוספים_דיווחים נוספים_פירוט אגח תשואה מעל 10% _1" xfId="8696"/>
    <cellStyle name="9_משקל בתא100 2_דיווחים נוספים_דיווחים נוספים_פירוט אגח תשואה מעל 10% _1_15" xfId="14138"/>
    <cellStyle name="9_משקל בתא100 2_דיווחים נוספים_דיווחים נוספים_פירוט אגח תשואה מעל 10% _15" xfId="14137"/>
    <cellStyle name="9_משקל בתא100 2_דיווחים נוספים_דיווחים נוספים_פירוט אגח תשואה מעל 10% _פירוט אגח תשואה מעל 10% " xfId="8697"/>
    <cellStyle name="9_משקל בתא100 2_דיווחים נוספים_דיווחים נוספים_פירוט אגח תשואה מעל 10% _פירוט אגח תשואה מעל 10% _15" xfId="14139"/>
    <cellStyle name="9_משקל בתא100 2_דיווחים נוספים_פירוט אגח תשואה מעל 10% " xfId="8698"/>
    <cellStyle name="9_משקל בתא100 2_דיווחים נוספים_פירוט אגח תשואה מעל 10% _1" xfId="8699"/>
    <cellStyle name="9_משקל בתא100 2_דיווחים נוספים_פירוט אגח תשואה מעל 10% _1_15" xfId="14141"/>
    <cellStyle name="9_משקל בתא100 2_דיווחים נוספים_פירוט אגח תשואה מעל 10% _15" xfId="14140"/>
    <cellStyle name="9_משקל בתא100 2_דיווחים נוספים_פירוט אגח תשואה מעל 10% _פירוט אגח תשואה מעל 10% " xfId="8700"/>
    <cellStyle name="9_משקל בתא100 2_דיווחים נוספים_פירוט אגח תשואה מעל 10% _פירוט אגח תשואה מעל 10% _15" xfId="14142"/>
    <cellStyle name="9_משקל בתא100 2_עסקאות שאושרו וטרם בוצעו  " xfId="8701"/>
    <cellStyle name="9_משקל בתא100 2_עסקאות שאושרו וטרם בוצעו   2" xfId="8702"/>
    <cellStyle name="9_משקל בתא100 2_עסקאות שאושרו וטרם בוצעו   2_15" xfId="14144"/>
    <cellStyle name="9_משקל בתא100 2_עסקאות שאושרו וטרם בוצעו   2_דיווחים נוספים" xfId="8703"/>
    <cellStyle name="9_משקל בתא100 2_עסקאות שאושרו וטרם בוצעו   2_דיווחים נוספים_1" xfId="8704"/>
    <cellStyle name="9_משקל בתא100 2_עסקאות שאושרו וטרם בוצעו   2_דיווחים נוספים_1_15" xfId="14146"/>
    <cellStyle name="9_משקל בתא100 2_עסקאות שאושרו וטרם בוצעו   2_דיווחים נוספים_1_פירוט אגח תשואה מעל 10% " xfId="8705"/>
    <cellStyle name="9_משקל בתא100 2_עסקאות שאושרו וטרם בוצעו   2_דיווחים נוספים_1_פירוט אגח תשואה מעל 10% _15" xfId="14147"/>
    <cellStyle name="9_משקל בתא100 2_עסקאות שאושרו וטרם בוצעו   2_דיווחים נוספים_15" xfId="14145"/>
    <cellStyle name="9_משקל בתא100 2_עסקאות שאושרו וטרם בוצעו   2_דיווחים נוספים_פירוט אגח תשואה מעל 10% " xfId="8706"/>
    <cellStyle name="9_משקל בתא100 2_עסקאות שאושרו וטרם בוצעו   2_דיווחים נוספים_פירוט אגח תשואה מעל 10% _15" xfId="14148"/>
    <cellStyle name="9_משקל בתא100 2_עסקאות שאושרו וטרם בוצעו   2_פירוט אגח תשואה מעל 10% " xfId="8707"/>
    <cellStyle name="9_משקל בתא100 2_עסקאות שאושרו וטרם בוצעו   2_פירוט אגח תשואה מעל 10% _1" xfId="8708"/>
    <cellStyle name="9_משקל בתא100 2_עסקאות שאושרו וטרם בוצעו   2_פירוט אגח תשואה מעל 10% _1_15" xfId="14150"/>
    <cellStyle name="9_משקל בתא100 2_עסקאות שאושרו וטרם בוצעו   2_פירוט אגח תשואה מעל 10% _15" xfId="14149"/>
    <cellStyle name="9_משקל בתא100 2_עסקאות שאושרו וטרם בוצעו   2_פירוט אגח תשואה מעל 10% _פירוט אגח תשואה מעל 10% " xfId="8709"/>
    <cellStyle name="9_משקל בתא100 2_עסקאות שאושרו וטרם בוצעו   2_פירוט אגח תשואה מעל 10% _פירוט אגח תשואה מעל 10% _15" xfId="14151"/>
    <cellStyle name="9_משקל בתא100 2_עסקאות שאושרו וטרם בוצעו  _15" xfId="14143"/>
    <cellStyle name="9_משקל בתא100 2_עסקאות שאושרו וטרם בוצעו  _דיווחים נוספים" xfId="8710"/>
    <cellStyle name="9_משקל בתא100 2_עסקאות שאושרו וטרם בוצעו  _דיווחים נוספים_15" xfId="14152"/>
    <cellStyle name="9_משקל בתא100 2_עסקאות שאושרו וטרם בוצעו  _דיווחים נוספים_פירוט אגח תשואה מעל 10% " xfId="8711"/>
    <cellStyle name="9_משקל בתא100 2_עסקאות שאושרו וטרם בוצעו  _דיווחים נוספים_פירוט אגח תשואה מעל 10% _15" xfId="14153"/>
    <cellStyle name="9_משקל בתא100 2_עסקאות שאושרו וטרם בוצעו  _פירוט אגח תשואה מעל 10% " xfId="8712"/>
    <cellStyle name="9_משקל בתא100 2_עסקאות שאושרו וטרם בוצעו  _פירוט אגח תשואה מעל 10% _1" xfId="8713"/>
    <cellStyle name="9_משקל בתא100 2_עסקאות שאושרו וטרם בוצעו  _פירוט אגח תשואה מעל 10% _1_15" xfId="14155"/>
    <cellStyle name="9_משקל בתא100 2_עסקאות שאושרו וטרם בוצעו  _פירוט אגח תשואה מעל 10% _15" xfId="14154"/>
    <cellStyle name="9_משקל בתא100 2_עסקאות שאושרו וטרם בוצעו  _פירוט אגח תשואה מעל 10% _פירוט אגח תשואה מעל 10% " xfId="8714"/>
    <cellStyle name="9_משקל בתא100 2_עסקאות שאושרו וטרם בוצעו  _פירוט אגח תשואה מעל 10% _פירוט אגח תשואה מעל 10% _15" xfId="14156"/>
    <cellStyle name="9_משקל בתא100 2_פירוט אגח תשואה מעל 10% " xfId="8715"/>
    <cellStyle name="9_משקל בתא100 2_פירוט אגח תשואה מעל 10%  2" xfId="8716"/>
    <cellStyle name="9_משקל בתא100 2_פירוט אגח תשואה מעל 10%  2_15" xfId="14158"/>
    <cellStyle name="9_משקל בתא100 2_פירוט אגח תשואה מעל 10%  2_דיווחים נוספים" xfId="8717"/>
    <cellStyle name="9_משקל בתא100 2_פירוט אגח תשואה מעל 10%  2_דיווחים נוספים_1" xfId="8718"/>
    <cellStyle name="9_משקל בתא100 2_פירוט אגח תשואה מעל 10%  2_דיווחים נוספים_1_15" xfId="14160"/>
    <cellStyle name="9_משקל בתא100 2_פירוט אגח תשואה מעל 10%  2_דיווחים נוספים_1_פירוט אגח תשואה מעל 10% " xfId="8719"/>
    <cellStyle name="9_משקל בתא100 2_פירוט אגח תשואה מעל 10%  2_דיווחים נוספים_1_פירוט אגח תשואה מעל 10% _15" xfId="14161"/>
    <cellStyle name="9_משקל בתא100 2_פירוט אגח תשואה מעל 10%  2_דיווחים נוספים_15" xfId="14159"/>
    <cellStyle name="9_משקל בתא100 2_פירוט אגח תשואה מעל 10%  2_דיווחים נוספים_פירוט אגח תשואה מעל 10% " xfId="8720"/>
    <cellStyle name="9_משקל בתא100 2_פירוט אגח תשואה מעל 10%  2_דיווחים נוספים_פירוט אגח תשואה מעל 10% _15" xfId="14162"/>
    <cellStyle name="9_משקל בתא100 2_פירוט אגח תשואה מעל 10%  2_פירוט אגח תשואה מעל 10% " xfId="8721"/>
    <cellStyle name="9_משקל בתא100 2_פירוט אגח תשואה מעל 10%  2_פירוט אגח תשואה מעל 10% _1" xfId="8722"/>
    <cellStyle name="9_משקל בתא100 2_פירוט אגח תשואה מעל 10%  2_פירוט אגח תשואה מעל 10% _1_15" xfId="14164"/>
    <cellStyle name="9_משקל בתא100 2_פירוט אגח תשואה מעל 10%  2_פירוט אגח תשואה מעל 10% _15" xfId="14163"/>
    <cellStyle name="9_משקל בתא100 2_פירוט אגח תשואה מעל 10%  2_פירוט אגח תשואה מעל 10% _פירוט אגח תשואה מעל 10% " xfId="8723"/>
    <cellStyle name="9_משקל בתא100 2_פירוט אגח תשואה מעל 10%  2_פירוט אגח תשואה מעל 10% _פירוט אגח תשואה מעל 10% _15" xfId="14165"/>
    <cellStyle name="9_משקל בתא100 2_פירוט אגח תשואה מעל 10% _1" xfId="8724"/>
    <cellStyle name="9_משקל בתא100 2_פירוט אגח תשואה מעל 10% _1_15" xfId="14166"/>
    <cellStyle name="9_משקל בתא100 2_פירוט אגח תשואה מעל 10% _1_פירוט אגח תשואה מעל 10% " xfId="8725"/>
    <cellStyle name="9_משקל בתא100 2_פירוט אגח תשואה מעל 10% _1_פירוט אגח תשואה מעל 10% _15" xfId="14167"/>
    <cellStyle name="9_משקל בתא100 2_פירוט אגח תשואה מעל 10% _15" xfId="14157"/>
    <cellStyle name="9_משקל בתא100 2_פירוט אגח תשואה מעל 10% _2" xfId="8726"/>
    <cellStyle name="9_משקל בתא100 2_פירוט אגח תשואה מעל 10% _2_15" xfId="14168"/>
    <cellStyle name="9_משקל בתא100 2_פירוט אגח תשואה מעל 10% _4.4." xfId="8727"/>
    <cellStyle name="9_משקל בתא100 2_פירוט אגח תשואה מעל 10% _4.4. 2" xfId="8728"/>
    <cellStyle name="9_משקל בתא100 2_פירוט אגח תשואה מעל 10% _4.4. 2_15" xfId="14170"/>
    <cellStyle name="9_משקל בתא100 2_פירוט אגח תשואה מעל 10% _4.4. 2_דיווחים נוספים" xfId="8729"/>
    <cellStyle name="9_משקל בתא100 2_פירוט אגח תשואה מעל 10% _4.4. 2_דיווחים נוספים_1" xfId="8730"/>
    <cellStyle name="9_משקל בתא100 2_פירוט אגח תשואה מעל 10% _4.4. 2_דיווחים נוספים_1_15" xfId="14172"/>
    <cellStyle name="9_משקל בתא100 2_פירוט אגח תשואה מעל 10% _4.4. 2_דיווחים נוספים_1_פירוט אגח תשואה מעל 10% " xfId="8731"/>
    <cellStyle name="9_משקל בתא100 2_פירוט אגח תשואה מעל 10% _4.4. 2_דיווחים נוספים_1_פירוט אגח תשואה מעל 10% _15" xfId="14173"/>
    <cellStyle name="9_משקל בתא100 2_פירוט אגח תשואה מעל 10% _4.4. 2_דיווחים נוספים_15" xfId="14171"/>
    <cellStyle name="9_משקל בתא100 2_פירוט אגח תשואה מעל 10% _4.4. 2_דיווחים נוספים_פירוט אגח תשואה מעל 10% " xfId="8732"/>
    <cellStyle name="9_משקל בתא100 2_פירוט אגח תשואה מעל 10% _4.4. 2_דיווחים נוספים_פירוט אגח תשואה מעל 10% _15" xfId="14174"/>
    <cellStyle name="9_משקל בתא100 2_פירוט אגח תשואה מעל 10% _4.4. 2_פירוט אגח תשואה מעל 10% " xfId="8733"/>
    <cellStyle name="9_משקל בתא100 2_פירוט אגח תשואה מעל 10% _4.4. 2_פירוט אגח תשואה מעל 10% _1" xfId="8734"/>
    <cellStyle name="9_משקל בתא100 2_פירוט אגח תשואה מעל 10% _4.4. 2_פירוט אגח תשואה מעל 10% _1_15" xfId="14176"/>
    <cellStyle name="9_משקל בתא100 2_פירוט אגח תשואה מעל 10% _4.4. 2_פירוט אגח תשואה מעל 10% _15" xfId="14175"/>
    <cellStyle name="9_משקל בתא100 2_פירוט אגח תשואה מעל 10% _4.4. 2_פירוט אגח תשואה מעל 10% _פירוט אגח תשואה מעל 10% " xfId="8735"/>
    <cellStyle name="9_משקל בתא100 2_פירוט אגח תשואה מעל 10% _4.4. 2_פירוט אגח תשואה מעל 10% _פירוט אגח תשואה מעל 10% _15" xfId="14177"/>
    <cellStyle name="9_משקל בתא100 2_פירוט אגח תשואה מעל 10% _4.4._15" xfId="14169"/>
    <cellStyle name="9_משקל בתא100 2_פירוט אגח תשואה מעל 10% _4.4._דיווחים נוספים" xfId="8736"/>
    <cellStyle name="9_משקל בתא100 2_פירוט אגח תשואה מעל 10% _4.4._דיווחים נוספים_15" xfId="14178"/>
    <cellStyle name="9_משקל בתא100 2_פירוט אגח תשואה מעל 10% _4.4._דיווחים נוספים_פירוט אגח תשואה מעל 10% " xfId="8737"/>
    <cellStyle name="9_משקל בתא100 2_פירוט אגח תשואה מעל 10% _4.4._דיווחים נוספים_פירוט אגח תשואה מעל 10% _15" xfId="14179"/>
    <cellStyle name="9_משקל בתא100 2_פירוט אגח תשואה מעל 10% _4.4._פירוט אגח תשואה מעל 10% " xfId="8738"/>
    <cellStyle name="9_משקל בתא100 2_פירוט אגח תשואה מעל 10% _4.4._פירוט אגח תשואה מעל 10% _1" xfId="8739"/>
    <cellStyle name="9_משקל בתא100 2_פירוט אגח תשואה מעל 10% _4.4._פירוט אגח תשואה מעל 10% _1_15" xfId="14181"/>
    <cellStyle name="9_משקל בתא100 2_פירוט אגח תשואה מעל 10% _4.4._פירוט אגח תשואה מעל 10% _15" xfId="14180"/>
    <cellStyle name="9_משקל בתא100 2_פירוט אגח תשואה מעל 10% _4.4._פירוט אגח תשואה מעל 10% _פירוט אגח תשואה מעל 10% " xfId="8740"/>
    <cellStyle name="9_משקל בתא100 2_פירוט אגח תשואה מעל 10% _4.4._פירוט אגח תשואה מעל 10% _פירוט אגח תשואה מעל 10% _15" xfId="14182"/>
    <cellStyle name="9_משקל בתא100 2_פירוט אגח תשואה מעל 10% _דיווחים נוספים" xfId="8741"/>
    <cellStyle name="9_משקל בתא100 2_פירוט אגח תשואה מעל 10% _דיווחים נוספים_1" xfId="8742"/>
    <cellStyle name="9_משקל בתא100 2_פירוט אגח תשואה מעל 10% _דיווחים נוספים_1_15" xfId="14184"/>
    <cellStyle name="9_משקל בתא100 2_פירוט אגח תשואה מעל 10% _דיווחים נוספים_1_פירוט אגח תשואה מעל 10% " xfId="8743"/>
    <cellStyle name="9_משקל בתא100 2_פירוט אגח תשואה מעל 10% _דיווחים נוספים_1_פירוט אגח תשואה מעל 10% _15" xfId="14185"/>
    <cellStyle name="9_משקל בתא100 2_פירוט אגח תשואה מעל 10% _דיווחים נוספים_15" xfId="14183"/>
    <cellStyle name="9_משקל בתא100 2_פירוט אגח תשואה מעל 10% _דיווחים נוספים_פירוט אגח תשואה מעל 10% " xfId="8744"/>
    <cellStyle name="9_משקל בתא100 2_פירוט אגח תשואה מעל 10% _דיווחים נוספים_פירוט אגח תשואה מעל 10% _15" xfId="14186"/>
    <cellStyle name="9_משקל בתא100 2_פירוט אגח תשואה מעל 10% _פירוט אגח תשואה מעל 10% " xfId="8745"/>
    <cellStyle name="9_משקל בתא100 2_פירוט אגח תשואה מעל 10% _פירוט אגח תשואה מעל 10% _1" xfId="8746"/>
    <cellStyle name="9_משקל בתא100 2_פירוט אגח תשואה מעל 10% _פירוט אגח תשואה מעל 10% _1_15" xfId="14188"/>
    <cellStyle name="9_משקל בתא100 2_פירוט אגח תשואה מעל 10% _פירוט אגח תשואה מעל 10% _15" xfId="14187"/>
    <cellStyle name="9_משקל בתא100 2_פירוט אגח תשואה מעל 10% _פירוט אגח תשואה מעל 10% _פירוט אגח תשואה מעל 10% " xfId="8747"/>
    <cellStyle name="9_משקל בתא100 2_פירוט אגח תשואה מעל 10% _פירוט אגח תשואה מעל 10% _פירוט אגח תשואה מעל 10% _15" xfId="14189"/>
    <cellStyle name="9_משקל בתא100 3" xfId="8748"/>
    <cellStyle name="9_משקל בתא100 3_15" xfId="14190"/>
    <cellStyle name="9_משקל בתא100 3_דיווחים נוספים" xfId="8749"/>
    <cellStyle name="9_משקל בתא100 3_דיווחים נוספים_1" xfId="8750"/>
    <cellStyle name="9_משקל בתא100 3_דיווחים נוספים_1_15" xfId="14192"/>
    <cellStyle name="9_משקל בתא100 3_דיווחים נוספים_1_פירוט אגח תשואה מעל 10% " xfId="8751"/>
    <cellStyle name="9_משקל בתא100 3_דיווחים נוספים_1_פירוט אגח תשואה מעל 10% _15" xfId="14193"/>
    <cellStyle name="9_משקל בתא100 3_דיווחים נוספים_15" xfId="14191"/>
    <cellStyle name="9_משקל בתא100 3_דיווחים נוספים_פירוט אגח תשואה מעל 10% " xfId="8752"/>
    <cellStyle name="9_משקל בתא100 3_דיווחים נוספים_פירוט אגח תשואה מעל 10% _15" xfId="14194"/>
    <cellStyle name="9_משקל בתא100 3_פירוט אגח תשואה מעל 10% " xfId="8753"/>
    <cellStyle name="9_משקל בתא100 3_פירוט אגח תשואה מעל 10% _1" xfId="8754"/>
    <cellStyle name="9_משקל בתא100 3_פירוט אגח תשואה מעל 10% _1_15" xfId="14196"/>
    <cellStyle name="9_משקל בתא100 3_פירוט אגח תשואה מעל 10% _15" xfId="14195"/>
    <cellStyle name="9_משקל בתא100 3_פירוט אגח תשואה מעל 10% _פירוט אגח תשואה מעל 10% " xfId="8755"/>
    <cellStyle name="9_משקל בתא100 3_פירוט אגח תשואה מעל 10% _פירוט אגח תשואה מעל 10% _15" xfId="14197"/>
    <cellStyle name="9_משקל בתא100_15" xfId="14033"/>
    <cellStyle name="9_משקל בתא100_4.4." xfId="8756"/>
    <cellStyle name="9_משקל בתא100_4.4. 2" xfId="8757"/>
    <cellStyle name="9_משקל בתא100_4.4. 2_15" xfId="14199"/>
    <cellStyle name="9_משקל בתא100_4.4. 2_דיווחים נוספים" xfId="8758"/>
    <cellStyle name="9_משקל בתא100_4.4. 2_דיווחים נוספים_1" xfId="8759"/>
    <cellStyle name="9_משקל בתא100_4.4. 2_דיווחים נוספים_1_15" xfId="14201"/>
    <cellStyle name="9_משקל בתא100_4.4. 2_דיווחים נוספים_1_פירוט אגח תשואה מעל 10% " xfId="8760"/>
    <cellStyle name="9_משקל בתא100_4.4. 2_דיווחים נוספים_1_פירוט אגח תשואה מעל 10% _15" xfId="14202"/>
    <cellStyle name="9_משקל בתא100_4.4. 2_דיווחים נוספים_15" xfId="14200"/>
    <cellStyle name="9_משקל בתא100_4.4. 2_דיווחים נוספים_פירוט אגח תשואה מעל 10% " xfId="8761"/>
    <cellStyle name="9_משקל בתא100_4.4. 2_דיווחים נוספים_פירוט אגח תשואה מעל 10% _15" xfId="14203"/>
    <cellStyle name="9_משקל בתא100_4.4. 2_פירוט אגח תשואה מעל 10% " xfId="8762"/>
    <cellStyle name="9_משקל בתא100_4.4. 2_פירוט אגח תשואה מעל 10% _1" xfId="8763"/>
    <cellStyle name="9_משקל בתא100_4.4. 2_פירוט אגח תשואה מעל 10% _1_15" xfId="14205"/>
    <cellStyle name="9_משקל בתא100_4.4. 2_פירוט אגח תשואה מעל 10% _15" xfId="14204"/>
    <cellStyle name="9_משקל בתא100_4.4. 2_פירוט אגח תשואה מעל 10% _פירוט אגח תשואה מעל 10% " xfId="8764"/>
    <cellStyle name="9_משקל בתא100_4.4. 2_פירוט אגח תשואה מעל 10% _פירוט אגח תשואה מעל 10% _15" xfId="14206"/>
    <cellStyle name="9_משקל בתא100_4.4._15" xfId="14198"/>
    <cellStyle name="9_משקל בתא100_4.4._דיווחים נוספים" xfId="8765"/>
    <cellStyle name="9_משקל בתא100_4.4._דיווחים נוספים_15" xfId="14207"/>
    <cellStyle name="9_משקל בתא100_4.4._דיווחים נוספים_פירוט אגח תשואה מעל 10% " xfId="8766"/>
    <cellStyle name="9_משקל בתא100_4.4._דיווחים נוספים_פירוט אגח תשואה מעל 10% _15" xfId="14208"/>
    <cellStyle name="9_משקל בתא100_4.4._פירוט אגח תשואה מעל 10% " xfId="8767"/>
    <cellStyle name="9_משקל בתא100_4.4._פירוט אגח תשואה מעל 10% _1" xfId="8768"/>
    <cellStyle name="9_משקל בתא100_4.4._פירוט אגח תשואה מעל 10% _1_15" xfId="14210"/>
    <cellStyle name="9_משקל בתא100_4.4._פירוט אגח תשואה מעל 10% _15" xfId="14209"/>
    <cellStyle name="9_משקל בתא100_4.4._פירוט אגח תשואה מעל 10% _פירוט אגח תשואה מעל 10% " xfId="8769"/>
    <cellStyle name="9_משקל בתא100_4.4._פירוט אגח תשואה מעל 10% _פירוט אגח תשואה מעל 10% _15" xfId="14211"/>
    <cellStyle name="9_משקל בתא100_דיווחים נוספים" xfId="8770"/>
    <cellStyle name="9_משקל בתא100_דיווחים נוספים 2" xfId="8771"/>
    <cellStyle name="9_משקל בתא100_דיווחים נוספים 2_15" xfId="14213"/>
    <cellStyle name="9_משקל בתא100_דיווחים נוספים 2_דיווחים נוספים" xfId="8772"/>
    <cellStyle name="9_משקל בתא100_דיווחים נוספים 2_דיווחים נוספים_1" xfId="8773"/>
    <cellStyle name="9_משקל בתא100_דיווחים נוספים 2_דיווחים נוספים_1_15" xfId="14215"/>
    <cellStyle name="9_משקל בתא100_דיווחים נוספים 2_דיווחים נוספים_1_פירוט אגח תשואה מעל 10% " xfId="8774"/>
    <cellStyle name="9_משקל בתא100_דיווחים נוספים 2_דיווחים נוספים_1_פירוט אגח תשואה מעל 10% _15" xfId="14216"/>
    <cellStyle name="9_משקל בתא100_דיווחים נוספים 2_דיווחים נוספים_15" xfId="14214"/>
    <cellStyle name="9_משקל בתא100_דיווחים נוספים 2_דיווחים נוספים_פירוט אגח תשואה מעל 10% " xfId="8775"/>
    <cellStyle name="9_משקל בתא100_דיווחים נוספים 2_דיווחים נוספים_פירוט אגח תשואה מעל 10% _15" xfId="14217"/>
    <cellStyle name="9_משקל בתא100_דיווחים נוספים 2_פירוט אגח תשואה מעל 10% " xfId="8776"/>
    <cellStyle name="9_משקל בתא100_דיווחים נוספים 2_פירוט אגח תשואה מעל 10% _1" xfId="8777"/>
    <cellStyle name="9_משקל בתא100_דיווחים נוספים 2_פירוט אגח תשואה מעל 10% _1_15" xfId="14219"/>
    <cellStyle name="9_משקל בתא100_דיווחים נוספים 2_פירוט אגח תשואה מעל 10% _15" xfId="14218"/>
    <cellStyle name="9_משקל בתא100_דיווחים נוספים 2_פירוט אגח תשואה מעל 10% _פירוט אגח תשואה מעל 10% " xfId="8778"/>
    <cellStyle name="9_משקל בתא100_דיווחים נוספים 2_פירוט אגח תשואה מעל 10% _פירוט אגח תשואה מעל 10% _15" xfId="14220"/>
    <cellStyle name="9_משקל בתא100_דיווחים נוספים_1" xfId="8779"/>
    <cellStyle name="9_משקל בתא100_דיווחים נוספים_1 2" xfId="8780"/>
    <cellStyle name="9_משקל בתא100_דיווחים נוספים_1 2_15" xfId="14222"/>
    <cellStyle name="9_משקל בתא100_דיווחים נוספים_1 2_דיווחים נוספים" xfId="8781"/>
    <cellStyle name="9_משקל בתא100_דיווחים נוספים_1 2_דיווחים נוספים_1" xfId="8782"/>
    <cellStyle name="9_משקל בתא100_דיווחים נוספים_1 2_דיווחים נוספים_1_15" xfId="14224"/>
    <cellStyle name="9_משקל בתא100_דיווחים נוספים_1 2_דיווחים נוספים_1_פירוט אגח תשואה מעל 10% " xfId="8783"/>
    <cellStyle name="9_משקל בתא100_דיווחים נוספים_1 2_דיווחים נוספים_1_פירוט אגח תשואה מעל 10% _15" xfId="14225"/>
    <cellStyle name="9_משקל בתא100_דיווחים נוספים_1 2_דיווחים נוספים_15" xfId="14223"/>
    <cellStyle name="9_משקל בתא100_דיווחים נוספים_1 2_דיווחים נוספים_פירוט אגח תשואה מעל 10% " xfId="8784"/>
    <cellStyle name="9_משקל בתא100_דיווחים נוספים_1 2_דיווחים נוספים_פירוט אגח תשואה מעל 10% _15" xfId="14226"/>
    <cellStyle name="9_משקל בתא100_דיווחים נוספים_1 2_פירוט אגח תשואה מעל 10% " xfId="8785"/>
    <cellStyle name="9_משקל בתא100_דיווחים נוספים_1 2_פירוט אגח תשואה מעל 10% _1" xfId="8786"/>
    <cellStyle name="9_משקל בתא100_דיווחים נוספים_1 2_פירוט אגח תשואה מעל 10% _1_15" xfId="14228"/>
    <cellStyle name="9_משקל בתא100_דיווחים נוספים_1 2_פירוט אגח תשואה מעל 10% _15" xfId="14227"/>
    <cellStyle name="9_משקל בתא100_דיווחים נוספים_1 2_פירוט אגח תשואה מעל 10% _פירוט אגח תשואה מעל 10% " xfId="8787"/>
    <cellStyle name="9_משקל בתא100_דיווחים נוספים_1 2_פירוט אגח תשואה מעל 10% _פירוט אגח תשואה מעל 10% _15" xfId="14229"/>
    <cellStyle name="9_משקל בתא100_דיווחים נוספים_1_15" xfId="14221"/>
    <cellStyle name="9_משקל בתא100_דיווחים נוספים_1_4.4." xfId="8788"/>
    <cellStyle name="9_משקל בתא100_דיווחים נוספים_1_4.4. 2" xfId="8789"/>
    <cellStyle name="9_משקל בתא100_דיווחים נוספים_1_4.4. 2_15" xfId="14231"/>
    <cellStyle name="9_משקל בתא100_דיווחים נוספים_1_4.4. 2_דיווחים נוספים" xfId="8790"/>
    <cellStyle name="9_משקל בתא100_דיווחים נוספים_1_4.4. 2_דיווחים נוספים_1" xfId="8791"/>
    <cellStyle name="9_משקל בתא100_דיווחים נוספים_1_4.4. 2_דיווחים נוספים_1_15" xfId="14233"/>
    <cellStyle name="9_משקל בתא100_דיווחים נוספים_1_4.4. 2_דיווחים נוספים_1_פירוט אגח תשואה מעל 10% " xfId="8792"/>
    <cellStyle name="9_משקל בתא100_דיווחים נוספים_1_4.4. 2_דיווחים נוספים_1_פירוט אגח תשואה מעל 10% _15" xfId="14234"/>
    <cellStyle name="9_משקל בתא100_דיווחים נוספים_1_4.4. 2_דיווחים נוספים_15" xfId="14232"/>
    <cellStyle name="9_משקל בתא100_דיווחים נוספים_1_4.4. 2_דיווחים נוספים_פירוט אגח תשואה מעל 10% " xfId="8793"/>
    <cellStyle name="9_משקל בתא100_דיווחים נוספים_1_4.4. 2_דיווחים נוספים_פירוט אגח תשואה מעל 10% _15" xfId="14235"/>
    <cellStyle name="9_משקל בתא100_דיווחים נוספים_1_4.4. 2_פירוט אגח תשואה מעל 10% " xfId="8794"/>
    <cellStyle name="9_משקל בתא100_דיווחים נוספים_1_4.4. 2_פירוט אגח תשואה מעל 10% _1" xfId="8795"/>
    <cellStyle name="9_משקל בתא100_דיווחים נוספים_1_4.4. 2_פירוט אגח תשואה מעל 10% _1_15" xfId="14237"/>
    <cellStyle name="9_משקל בתא100_דיווחים נוספים_1_4.4. 2_פירוט אגח תשואה מעל 10% _15" xfId="14236"/>
    <cellStyle name="9_משקל בתא100_דיווחים נוספים_1_4.4. 2_פירוט אגח תשואה מעל 10% _פירוט אגח תשואה מעל 10% " xfId="8796"/>
    <cellStyle name="9_משקל בתא100_דיווחים נוספים_1_4.4. 2_פירוט אגח תשואה מעל 10% _פירוט אגח תשואה מעל 10% _15" xfId="14238"/>
    <cellStyle name="9_משקל בתא100_דיווחים נוספים_1_4.4._15" xfId="14230"/>
    <cellStyle name="9_משקל בתא100_דיווחים נוספים_1_4.4._דיווחים נוספים" xfId="8797"/>
    <cellStyle name="9_משקל בתא100_דיווחים נוספים_1_4.4._דיווחים נוספים_15" xfId="14239"/>
    <cellStyle name="9_משקל בתא100_דיווחים נוספים_1_4.4._דיווחים נוספים_פירוט אגח תשואה מעל 10% " xfId="8798"/>
    <cellStyle name="9_משקל בתא100_דיווחים נוספים_1_4.4._דיווחים נוספים_פירוט אגח תשואה מעל 10% _15" xfId="14240"/>
    <cellStyle name="9_משקל בתא100_דיווחים נוספים_1_4.4._פירוט אגח תשואה מעל 10% " xfId="8799"/>
    <cellStyle name="9_משקל בתא100_דיווחים נוספים_1_4.4._פירוט אגח תשואה מעל 10% _1" xfId="8800"/>
    <cellStyle name="9_משקל בתא100_דיווחים נוספים_1_4.4._פירוט אגח תשואה מעל 10% _1_15" xfId="14242"/>
    <cellStyle name="9_משקל בתא100_דיווחים נוספים_1_4.4._פירוט אגח תשואה מעל 10% _15" xfId="14241"/>
    <cellStyle name="9_משקל בתא100_דיווחים נוספים_1_4.4._פירוט אגח תשואה מעל 10% _פירוט אגח תשואה מעל 10% " xfId="8801"/>
    <cellStyle name="9_משקל בתא100_דיווחים נוספים_1_4.4._פירוט אגח תשואה מעל 10% _פירוט אגח תשואה מעל 10% _15" xfId="14243"/>
    <cellStyle name="9_משקל בתא100_דיווחים נוספים_1_דיווחים נוספים" xfId="8802"/>
    <cellStyle name="9_משקל בתא100_דיווחים נוספים_1_דיווחים נוספים 2" xfId="8803"/>
    <cellStyle name="9_משקל בתא100_דיווחים נוספים_1_דיווחים נוספים 2_15" xfId="14245"/>
    <cellStyle name="9_משקל בתא100_דיווחים נוספים_1_דיווחים נוספים 2_דיווחים נוספים" xfId="8804"/>
    <cellStyle name="9_משקל בתא100_דיווחים נוספים_1_דיווחים נוספים 2_דיווחים נוספים_1" xfId="8805"/>
    <cellStyle name="9_משקל בתא100_דיווחים נוספים_1_דיווחים נוספים 2_דיווחים נוספים_1_15" xfId="14247"/>
    <cellStyle name="9_משקל בתא100_דיווחים נוספים_1_דיווחים נוספים 2_דיווחים נוספים_1_פירוט אגח תשואה מעל 10% " xfId="8806"/>
    <cellStyle name="9_משקל בתא100_דיווחים נוספים_1_דיווחים נוספים 2_דיווחים נוספים_1_פירוט אגח תשואה מעל 10% _15" xfId="14248"/>
    <cellStyle name="9_משקל בתא100_דיווחים נוספים_1_דיווחים נוספים 2_דיווחים נוספים_15" xfId="14246"/>
    <cellStyle name="9_משקל בתא100_דיווחים נוספים_1_דיווחים נוספים 2_דיווחים נוספים_פירוט אגח תשואה מעל 10% " xfId="8807"/>
    <cellStyle name="9_משקל בתא100_דיווחים נוספים_1_דיווחים נוספים 2_דיווחים נוספים_פירוט אגח תשואה מעל 10% _15" xfId="14249"/>
    <cellStyle name="9_משקל בתא100_דיווחים נוספים_1_דיווחים נוספים 2_פירוט אגח תשואה מעל 10% " xfId="8808"/>
    <cellStyle name="9_משקל בתא100_דיווחים נוספים_1_דיווחים נוספים 2_פירוט אגח תשואה מעל 10% _1" xfId="8809"/>
    <cellStyle name="9_משקל בתא100_דיווחים נוספים_1_דיווחים נוספים 2_פירוט אגח תשואה מעל 10% _1_15" xfId="14251"/>
    <cellStyle name="9_משקל בתא100_דיווחים נוספים_1_דיווחים נוספים 2_פירוט אגח תשואה מעל 10% _15" xfId="14250"/>
    <cellStyle name="9_משקל בתא100_דיווחים נוספים_1_דיווחים נוספים 2_פירוט אגח תשואה מעל 10% _פירוט אגח תשואה מעל 10% " xfId="8810"/>
    <cellStyle name="9_משקל בתא100_דיווחים נוספים_1_דיווחים נוספים 2_פירוט אגח תשואה מעל 10% _פירוט אגח תשואה מעל 10% _15" xfId="14252"/>
    <cellStyle name="9_משקל בתא100_דיווחים נוספים_1_דיווחים נוספים_1" xfId="8811"/>
    <cellStyle name="9_משקל בתא100_דיווחים נוספים_1_דיווחים נוספים_1_15" xfId="14253"/>
    <cellStyle name="9_משקל בתא100_דיווחים נוספים_1_דיווחים נוספים_1_פירוט אגח תשואה מעל 10% " xfId="8812"/>
    <cellStyle name="9_משקל בתא100_דיווחים נוספים_1_דיווחים נוספים_1_פירוט אגח תשואה מעל 10% _15" xfId="14254"/>
    <cellStyle name="9_משקל בתא100_דיווחים נוספים_1_דיווחים נוספים_15" xfId="14244"/>
    <cellStyle name="9_משקל בתא100_דיווחים נוספים_1_דיווחים נוספים_4.4." xfId="8813"/>
    <cellStyle name="9_משקל בתא100_דיווחים נוספים_1_דיווחים נוספים_4.4. 2" xfId="8814"/>
    <cellStyle name="9_משקל בתא100_דיווחים נוספים_1_דיווחים נוספים_4.4. 2_15" xfId="14256"/>
    <cellStyle name="9_משקל בתא100_דיווחים נוספים_1_דיווחים נוספים_4.4. 2_דיווחים נוספים" xfId="8815"/>
    <cellStyle name="9_משקל בתא100_דיווחים נוספים_1_דיווחים נוספים_4.4. 2_דיווחים נוספים_1" xfId="8816"/>
    <cellStyle name="9_משקל בתא100_דיווחים נוספים_1_דיווחים נוספים_4.4. 2_דיווחים נוספים_1_15" xfId="14258"/>
    <cellStyle name="9_משקל בתא100_דיווחים נוספים_1_דיווחים נוספים_4.4. 2_דיווחים נוספים_1_פירוט אגח תשואה מעל 10% " xfId="8817"/>
    <cellStyle name="9_משקל בתא100_דיווחים נוספים_1_דיווחים נוספים_4.4. 2_דיווחים נוספים_1_פירוט אגח תשואה מעל 10% _15" xfId="14259"/>
    <cellStyle name="9_משקל בתא100_דיווחים נוספים_1_דיווחים נוספים_4.4. 2_דיווחים נוספים_15" xfId="14257"/>
    <cellStyle name="9_משקל בתא100_דיווחים נוספים_1_דיווחים נוספים_4.4. 2_דיווחים נוספים_פירוט אגח תשואה מעל 10% " xfId="8818"/>
    <cellStyle name="9_משקל בתא100_דיווחים נוספים_1_דיווחים נוספים_4.4. 2_דיווחים נוספים_פירוט אגח תשואה מעל 10% _15" xfId="14260"/>
    <cellStyle name="9_משקל בתא100_דיווחים נוספים_1_דיווחים נוספים_4.4. 2_פירוט אגח תשואה מעל 10% " xfId="8819"/>
    <cellStyle name="9_משקל בתא100_דיווחים נוספים_1_דיווחים נוספים_4.4. 2_פירוט אגח תשואה מעל 10% _1" xfId="8820"/>
    <cellStyle name="9_משקל בתא100_דיווחים נוספים_1_דיווחים נוספים_4.4. 2_פירוט אגח תשואה מעל 10% _1_15" xfId="14262"/>
    <cellStyle name="9_משקל בתא100_דיווחים נוספים_1_דיווחים נוספים_4.4. 2_פירוט אגח תשואה מעל 10% _15" xfId="14261"/>
    <cellStyle name="9_משקל בתא100_דיווחים נוספים_1_דיווחים נוספים_4.4. 2_פירוט אגח תשואה מעל 10% _פירוט אגח תשואה מעל 10% " xfId="8821"/>
    <cellStyle name="9_משקל בתא100_דיווחים נוספים_1_דיווחים נוספים_4.4. 2_פירוט אגח תשואה מעל 10% _פירוט אגח תשואה מעל 10% _15" xfId="14263"/>
    <cellStyle name="9_משקל בתא100_דיווחים נוספים_1_דיווחים נוספים_4.4._15" xfId="14255"/>
    <cellStyle name="9_משקל בתא100_דיווחים נוספים_1_דיווחים נוספים_4.4._דיווחים נוספים" xfId="8822"/>
    <cellStyle name="9_משקל בתא100_דיווחים נוספים_1_דיווחים נוספים_4.4._דיווחים נוספים_15" xfId="14264"/>
    <cellStyle name="9_משקל בתא100_דיווחים נוספים_1_דיווחים נוספים_4.4._דיווחים נוספים_פירוט אגח תשואה מעל 10% " xfId="8823"/>
    <cellStyle name="9_משקל בתא100_דיווחים נוספים_1_דיווחים נוספים_4.4._דיווחים נוספים_פירוט אגח תשואה מעל 10% _15" xfId="14265"/>
    <cellStyle name="9_משקל בתא100_דיווחים נוספים_1_דיווחים נוספים_4.4._פירוט אגח תשואה מעל 10% " xfId="8824"/>
    <cellStyle name="9_משקל בתא100_דיווחים נוספים_1_דיווחים נוספים_4.4._פירוט אגח תשואה מעל 10% _1" xfId="8825"/>
    <cellStyle name="9_משקל בתא100_דיווחים נוספים_1_דיווחים נוספים_4.4._פירוט אגח תשואה מעל 10% _1_15" xfId="14267"/>
    <cellStyle name="9_משקל בתא100_דיווחים נוספים_1_דיווחים נוספים_4.4._פירוט אגח תשואה מעל 10% _15" xfId="14266"/>
    <cellStyle name="9_משקל בתא100_דיווחים נוספים_1_דיווחים נוספים_4.4._פירוט אגח תשואה מעל 10% _פירוט אגח תשואה מעל 10% " xfId="8826"/>
    <cellStyle name="9_משקל בתא100_דיווחים נוספים_1_דיווחים נוספים_4.4._פירוט אגח תשואה מעל 10% _פירוט אגח תשואה מעל 10% _15" xfId="14268"/>
    <cellStyle name="9_משקל בתא100_דיווחים נוספים_1_דיווחים נוספים_דיווחים נוספים" xfId="8827"/>
    <cellStyle name="9_משקל בתא100_דיווחים נוספים_1_דיווחים נוספים_דיווחים נוספים_15" xfId="14269"/>
    <cellStyle name="9_משקל בתא100_דיווחים נוספים_1_דיווחים נוספים_דיווחים נוספים_פירוט אגח תשואה מעל 10% " xfId="8828"/>
    <cellStyle name="9_משקל בתא100_דיווחים נוספים_1_דיווחים נוספים_דיווחים נוספים_פירוט אגח תשואה מעל 10% _15" xfId="14270"/>
    <cellStyle name="9_משקל בתא100_דיווחים נוספים_1_דיווחים נוספים_פירוט אגח תשואה מעל 10% " xfId="8829"/>
    <cellStyle name="9_משקל בתא100_דיווחים נוספים_1_דיווחים נוספים_פירוט אגח תשואה מעל 10% _1" xfId="8830"/>
    <cellStyle name="9_משקל בתא100_דיווחים נוספים_1_דיווחים נוספים_פירוט אגח תשואה מעל 10% _1_15" xfId="14272"/>
    <cellStyle name="9_משקל בתא100_דיווחים נוספים_1_דיווחים נוספים_פירוט אגח תשואה מעל 10% _15" xfId="14271"/>
    <cellStyle name="9_משקל בתא100_דיווחים נוספים_1_דיווחים נוספים_פירוט אגח תשואה מעל 10% _פירוט אגח תשואה מעל 10% " xfId="8831"/>
    <cellStyle name="9_משקל בתא100_דיווחים נוספים_1_דיווחים נוספים_פירוט אגח תשואה מעל 10% _פירוט אגח תשואה מעל 10% _15" xfId="14273"/>
    <cellStyle name="9_משקל בתא100_דיווחים נוספים_1_פירוט אגח תשואה מעל 10% " xfId="8832"/>
    <cellStyle name="9_משקל בתא100_דיווחים נוספים_1_פירוט אגח תשואה מעל 10% _1" xfId="8833"/>
    <cellStyle name="9_משקל בתא100_דיווחים נוספים_1_פירוט אגח תשואה מעל 10% _1_15" xfId="14275"/>
    <cellStyle name="9_משקל בתא100_דיווחים נוספים_1_פירוט אגח תשואה מעל 10% _15" xfId="14274"/>
    <cellStyle name="9_משקל בתא100_דיווחים נוספים_1_פירוט אגח תשואה מעל 10% _פירוט אגח תשואה מעל 10% " xfId="8834"/>
    <cellStyle name="9_משקל בתא100_דיווחים נוספים_1_פירוט אגח תשואה מעל 10% _פירוט אגח תשואה מעל 10% _15" xfId="14276"/>
    <cellStyle name="9_משקל בתא100_דיווחים נוספים_15" xfId="14212"/>
    <cellStyle name="9_משקל בתא100_דיווחים נוספים_2" xfId="8835"/>
    <cellStyle name="9_משקל בתא100_דיווחים נוספים_2 2" xfId="8836"/>
    <cellStyle name="9_משקל בתא100_דיווחים נוספים_2 2_15" xfId="14278"/>
    <cellStyle name="9_משקל בתא100_דיווחים נוספים_2 2_דיווחים נוספים" xfId="8837"/>
    <cellStyle name="9_משקל בתא100_דיווחים נוספים_2 2_דיווחים נוספים_1" xfId="8838"/>
    <cellStyle name="9_משקל בתא100_דיווחים נוספים_2 2_דיווחים נוספים_1_15" xfId="14280"/>
    <cellStyle name="9_משקל בתא100_דיווחים נוספים_2 2_דיווחים נוספים_1_פירוט אגח תשואה מעל 10% " xfId="8839"/>
    <cellStyle name="9_משקל בתא100_דיווחים נוספים_2 2_דיווחים נוספים_1_פירוט אגח תשואה מעל 10% _15" xfId="14281"/>
    <cellStyle name="9_משקל בתא100_דיווחים נוספים_2 2_דיווחים נוספים_15" xfId="14279"/>
    <cellStyle name="9_משקל בתא100_דיווחים נוספים_2 2_דיווחים נוספים_פירוט אגח תשואה מעל 10% " xfId="8840"/>
    <cellStyle name="9_משקל בתא100_דיווחים נוספים_2 2_דיווחים נוספים_פירוט אגח תשואה מעל 10% _15" xfId="14282"/>
    <cellStyle name="9_משקל בתא100_דיווחים נוספים_2 2_פירוט אגח תשואה מעל 10% " xfId="8841"/>
    <cellStyle name="9_משקל בתא100_דיווחים נוספים_2 2_פירוט אגח תשואה מעל 10% _1" xfId="8842"/>
    <cellStyle name="9_משקל בתא100_דיווחים נוספים_2 2_פירוט אגח תשואה מעל 10% _1_15" xfId="14284"/>
    <cellStyle name="9_משקל בתא100_דיווחים נוספים_2 2_פירוט אגח תשואה מעל 10% _15" xfId="14283"/>
    <cellStyle name="9_משקל בתא100_דיווחים נוספים_2 2_פירוט אגח תשואה מעל 10% _פירוט אגח תשואה מעל 10% " xfId="8843"/>
    <cellStyle name="9_משקל בתא100_דיווחים נוספים_2 2_פירוט אגח תשואה מעל 10% _פירוט אגח תשואה מעל 10% _15" xfId="14285"/>
    <cellStyle name="9_משקל בתא100_דיווחים נוספים_2_15" xfId="14277"/>
    <cellStyle name="9_משקל בתא100_דיווחים נוספים_2_4.4." xfId="8844"/>
    <cellStyle name="9_משקל בתא100_דיווחים נוספים_2_4.4. 2" xfId="8845"/>
    <cellStyle name="9_משקל בתא100_דיווחים נוספים_2_4.4. 2_15" xfId="14287"/>
    <cellStyle name="9_משקל בתא100_דיווחים נוספים_2_4.4. 2_דיווחים נוספים" xfId="8846"/>
    <cellStyle name="9_משקל בתא100_דיווחים נוספים_2_4.4. 2_דיווחים נוספים_1" xfId="8847"/>
    <cellStyle name="9_משקל בתא100_דיווחים נוספים_2_4.4. 2_דיווחים נוספים_1_15" xfId="14289"/>
    <cellStyle name="9_משקל בתא100_דיווחים נוספים_2_4.4. 2_דיווחים נוספים_1_פירוט אגח תשואה מעל 10% " xfId="8848"/>
    <cellStyle name="9_משקל בתא100_דיווחים נוספים_2_4.4. 2_דיווחים נוספים_1_פירוט אגח תשואה מעל 10% _15" xfId="14290"/>
    <cellStyle name="9_משקל בתא100_דיווחים נוספים_2_4.4. 2_דיווחים נוספים_15" xfId="14288"/>
    <cellStyle name="9_משקל בתא100_דיווחים נוספים_2_4.4. 2_דיווחים נוספים_פירוט אגח תשואה מעל 10% " xfId="8849"/>
    <cellStyle name="9_משקל בתא100_דיווחים נוספים_2_4.4. 2_דיווחים נוספים_פירוט אגח תשואה מעל 10% _15" xfId="14291"/>
    <cellStyle name="9_משקל בתא100_דיווחים נוספים_2_4.4. 2_פירוט אגח תשואה מעל 10% " xfId="8850"/>
    <cellStyle name="9_משקל בתא100_דיווחים נוספים_2_4.4. 2_פירוט אגח תשואה מעל 10% _1" xfId="8851"/>
    <cellStyle name="9_משקל בתא100_דיווחים נוספים_2_4.4. 2_פירוט אגח תשואה מעל 10% _1_15" xfId="14293"/>
    <cellStyle name="9_משקל בתא100_דיווחים נוספים_2_4.4. 2_פירוט אגח תשואה מעל 10% _15" xfId="14292"/>
    <cellStyle name="9_משקל בתא100_דיווחים נוספים_2_4.4. 2_פירוט אגח תשואה מעל 10% _פירוט אגח תשואה מעל 10% " xfId="8852"/>
    <cellStyle name="9_משקל בתא100_דיווחים נוספים_2_4.4. 2_פירוט אגח תשואה מעל 10% _פירוט אגח תשואה מעל 10% _15" xfId="14294"/>
    <cellStyle name="9_משקל בתא100_דיווחים נוספים_2_4.4._15" xfId="14286"/>
    <cellStyle name="9_משקל בתא100_דיווחים נוספים_2_4.4._דיווחים נוספים" xfId="8853"/>
    <cellStyle name="9_משקל בתא100_דיווחים נוספים_2_4.4._דיווחים נוספים_15" xfId="14295"/>
    <cellStyle name="9_משקל בתא100_דיווחים נוספים_2_4.4._דיווחים נוספים_פירוט אגח תשואה מעל 10% " xfId="8854"/>
    <cellStyle name="9_משקל בתא100_דיווחים נוספים_2_4.4._דיווחים נוספים_פירוט אגח תשואה מעל 10% _15" xfId="14296"/>
    <cellStyle name="9_משקל בתא100_דיווחים נוספים_2_4.4._פירוט אגח תשואה מעל 10% " xfId="8855"/>
    <cellStyle name="9_משקל בתא100_דיווחים נוספים_2_4.4._פירוט אגח תשואה מעל 10% _1" xfId="8856"/>
    <cellStyle name="9_משקל בתא100_דיווחים נוספים_2_4.4._פירוט אגח תשואה מעל 10% _1_15" xfId="14298"/>
    <cellStyle name="9_משקל בתא100_דיווחים נוספים_2_4.4._פירוט אגח תשואה מעל 10% _15" xfId="14297"/>
    <cellStyle name="9_משקל בתא100_דיווחים נוספים_2_4.4._פירוט אגח תשואה מעל 10% _פירוט אגח תשואה מעל 10% " xfId="8857"/>
    <cellStyle name="9_משקל בתא100_דיווחים נוספים_2_4.4._פירוט אגח תשואה מעל 10% _פירוט אגח תשואה מעל 10% _15" xfId="14299"/>
    <cellStyle name="9_משקל בתא100_דיווחים נוספים_2_דיווחים נוספים" xfId="8858"/>
    <cellStyle name="9_משקל בתא100_דיווחים נוספים_2_דיווחים נוספים_15" xfId="14300"/>
    <cellStyle name="9_משקל בתא100_דיווחים נוספים_2_דיווחים נוספים_פירוט אגח תשואה מעל 10% " xfId="8859"/>
    <cellStyle name="9_משקל בתא100_דיווחים נוספים_2_דיווחים נוספים_פירוט אגח תשואה מעל 10% _15" xfId="14301"/>
    <cellStyle name="9_משקל בתא100_דיווחים נוספים_2_פירוט אגח תשואה מעל 10% " xfId="8860"/>
    <cellStyle name="9_משקל בתא100_דיווחים נוספים_2_פירוט אגח תשואה מעל 10% _1" xfId="8861"/>
    <cellStyle name="9_משקל בתא100_דיווחים נוספים_2_פירוט אגח תשואה מעל 10% _1_15" xfId="14303"/>
    <cellStyle name="9_משקל בתא100_דיווחים נוספים_2_פירוט אגח תשואה מעל 10% _15" xfId="14302"/>
    <cellStyle name="9_משקל בתא100_דיווחים נוספים_2_פירוט אגח תשואה מעל 10% _פירוט אגח תשואה מעל 10% " xfId="8862"/>
    <cellStyle name="9_משקל בתא100_דיווחים נוספים_2_פירוט אגח תשואה מעל 10% _פירוט אגח תשואה מעל 10% _15" xfId="14304"/>
    <cellStyle name="9_משקל בתא100_דיווחים נוספים_3" xfId="8863"/>
    <cellStyle name="9_משקל בתא100_דיווחים נוספים_3_15" xfId="14305"/>
    <cellStyle name="9_משקל בתא100_דיווחים נוספים_3_פירוט אגח תשואה מעל 10% " xfId="8864"/>
    <cellStyle name="9_משקל בתא100_דיווחים נוספים_3_פירוט אגח תשואה מעל 10% _15" xfId="14306"/>
    <cellStyle name="9_משקל בתא100_דיווחים נוספים_4.4." xfId="8865"/>
    <cellStyle name="9_משקל בתא100_דיווחים נוספים_4.4. 2" xfId="8866"/>
    <cellStyle name="9_משקל בתא100_דיווחים נוספים_4.4. 2_15" xfId="14308"/>
    <cellStyle name="9_משקל בתא100_דיווחים נוספים_4.4. 2_דיווחים נוספים" xfId="8867"/>
    <cellStyle name="9_משקל בתא100_דיווחים נוספים_4.4. 2_דיווחים נוספים_1" xfId="8868"/>
    <cellStyle name="9_משקל בתא100_דיווחים נוספים_4.4. 2_דיווחים נוספים_1_15" xfId="14310"/>
    <cellStyle name="9_משקל בתא100_דיווחים נוספים_4.4. 2_דיווחים נוספים_1_פירוט אגח תשואה מעל 10% " xfId="8869"/>
    <cellStyle name="9_משקל בתא100_דיווחים נוספים_4.4. 2_דיווחים נוספים_1_פירוט אגח תשואה מעל 10% _15" xfId="14311"/>
    <cellStyle name="9_משקל בתא100_דיווחים נוספים_4.4. 2_דיווחים נוספים_15" xfId="14309"/>
    <cellStyle name="9_משקל בתא100_דיווחים נוספים_4.4. 2_דיווחים נוספים_פירוט אגח תשואה מעל 10% " xfId="8870"/>
    <cellStyle name="9_משקל בתא100_דיווחים נוספים_4.4. 2_דיווחים נוספים_פירוט אגח תשואה מעל 10% _15" xfId="14312"/>
    <cellStyle name="9_משקל בתא100_דיווחים נוספים_4.4. 2_פירוט אגח תשואה מעל 10% " xfId="8871"/>
    <cellStyle name="9_משקל בתא100_דיווחים נוספים_4.4. 2_פירוט אגח תשואה מעל 10% _1" xfId="8872"/>
    <cellStyle name="9_משקל בתא100_דיווחים נוספים_4.4. 2_פירוט אגח תשואה מעל 10% _1_15" xfId="14314"/>
    <cellStyle name="9_משקל בתא100_דיווחים נוספים_4.4. 2_פירוט אגח תשואה מעל 10% _15" xfId="14313"/>
    <cellStyle name="9_משקל בתא100_דיווחים נוספים_4.4. 2_פירוט אגח תשואה מעל 10% _פירוט אגח תשואה מעל 10% " xfId="8873"/>
    <cellStyle name="9_משקל בתא100_דיווחים נוספים_4.4. 2_פירוט אגח תשואה מעל 10% _פירוט אגח תשואה מעל 10% _15" xfId="14315"/>
    <cellStyle name="9_משקל בתא100_דיווחים נוספים_4.4._15" xfId="14307"/>
    <cellStyle name="9_משקל בתא100_דיווחים נוספים_4.4._דיווחים נוספים" xfId="8874"/>
    <cellStyle name="9_משקל בתא100_דיווחים נוספים_4.4._דיווחים נוספים_15" xfId="14316"/>
    <cellStyle name="9_משקל בתא100_דיווחים נוספים_4.4._דיווחים נוספים_פירוט אגח תשואה מעל 10% " xfId="8875"/>
    <cellStyle name="9_משקל בתא100_דיווחים נוספים_4.4._דיווחים נוספים_פירוט אגח תשואה מעל 10% _15" xfId="14317"/>
    <cellStyle name="9_משקל בתא100_דיווחים נוספים_4.4._פירוט אגח תשואה מעל 10% " xfId="8876"/>
    <cellStyle name="9_משקל בתא100_דיווחים נוספים_4.4._פירוט אגח תשואה מעל 10% _1" xfId="8877"/>
    <cellStyle name="9_משקל בתא100_דיווחים נוספים_4.4._פירוט אגח תשואה מעל 10% _1_15" xfId="14319"/>
    <cellStyle name="9_משקל בתא100_דיווחים נוספים_4.4._פירוט אגח תשואה מעל 10% _15" xfId="14318"/>
    <cellStyle name="9_משקל בתא100_דיווחים נוספים_4.4._פירוט אגח תשואה מעל 10% _פירוט אגח תשואה מעל 10% " xfId="8878"/>
    <cellStyle name="9_משקל בתא100_דיווחים נוספים_4.4._פירוט אגח תשואה מעל 10% _פירוט אגח תשואה מעל 10% _15" xfId="14320"/>
    <cellStyle name="9_משקל בתא100_דיווחים נוספים_דיווחים נוספים" xfId="8879"/>
    <cellStyle name="9_משקל בתא100_דיווחים נוספים_דיווחים נוספים 2" xfId="8880"/>
    <cellStyle name="9_משקל בתא100_דיווחים נוספים_דיווחים נוספים 2_15" xfId="14322"/>
    <cellStyle name="9_משקל בתא100_דיווחים נוספים_דיווחים נוספים 2_דיווחים נוספים" xfId="8881"/>
    <cellStyle name="9_משקל בתא100_דיווחים נוספים_דיווחים נוספים 2_דיווחים נוספים_1" xfId="8882"/>
    <cellStyle name="9_משקל בתא100_דיווחים נוספים_דיווחים נוספים 2_דיווחים נוספים_1_15" xfId="14324"/>
    <cellStyle name="9_משקל בתא100_דיווחים נוספים_דיווחים נוספים 2_דיווחים נוספים_1_פירוט אגח תשואה מעל 10% " xfId="8883"/>
    <cellStyle name="9_משקל בתא100_דיווחים נוספים_דיווחים נוספים 2_דיווחים נוספים_1_פירוט אגח תשואה מעל 10% _15" xfId="14325"/>
    <cellStyle name="9_משקל בתא100_דיווחים נוספים_דיווחים נוספים 2_דיווחים נוספים_15" xfId="14323"/>
    <cellStyle name="9_משקל בתא100_דיווחים נוספים_דיווחים נוספים 2_דיווחים נוספים_פירוט אגח תשואה מעל 10% " xfId="8884"/>
    <cellStyle name="9_משקל בתא100_דיווחים נוספים_דיווחים נוספים 2_דיווחים נוספים_פירוט אגח תשואה מעל 10% _15" xfId="14326"/>
    <cellStyle name="9_משקל בתא100_דיווחים נוספים_דיווחים נוספים 2_פירוט אגח תשואה מעל 10% " xfId="8885"/>
    <cellStyle name="9_משקל בתא100_דיווחים נוספים_דיווחים נוספים 2_פירוט אגח תשואה מעל 10% _1" xfId="8886"/>
    <cellStyle name="9_משקל בתא100_דיווחים נוספים_דיווחים נוספים 2_פירוט אגח תשואה מעל 10% _1_15" xfId="14328"/>
    <cellStyle name="9_משקל בתא100_דיווחים נוספים_דיווחים נוספים 2_פירוט אגח תשואה מעל 10% _15" xfId="14327"/>
    <cellStyle name="9_משקל בתא100_דיווחים נוספים_דיווחים נוספים 2_פירוט אגח תשואה מעל 10% _פירוט אגח תשואה מעל 10% " xfId="8887"/>
    <cellStyle name="9_משקל בתא100_דיווחים נוספים_דיווחים נוספים 2_פירוט אגח תשואה מעל 10% _פירוט אגח תשואה מעל 10% _15" xfId="14329"/>
    <cellStyle name="9_משקל בתא100_דיווחים נוספים_דיווחים נוספים_1" xfId="8888"/>
    <cellStyle name="9_משקל בתא100_דיווחים נוספים_דיווחים נוספים_1_15" xfId="14330"/>
    <cellStyle name="9_משקל בתא100_דיווחים נוספים_דיווחים נוספים_1_פירוט אגח תשואה מעל 10% " xfId="8889"/>
    <cellStyle name="9_משקל בתא100_דיווחים נוספים_דיווחים נוספים_1_פירוט אגח תשואה מעל 10% _15" xfId="14331"/>
    <cellStyle name="9_משקל בתא100_דיווחים נוספים_דיווחים נוספים_15" xfId="14321"/>
    <cellStyle name="9_משקל בתא100_דיווחים נוספים_דיווחים נוספים_4.4." xfId="8890"/>
    <cellStyle name="9_משקל בתא100_דיווחים נוספים_דיווחים נוספים_4.4. 2" xfId="8891"/>
    <cellStyle name="9_משקל בתא100_דיווחים נוספים_דיווחים נוספים_4.4. 2_15" xfId="14333"/>
    <cellStyle name="9_משקל בתא100_דיווחים נוספים_דיווחים נוספים_4.4. 2_דיווחים נוספים" xfId="8892"/>
    <cellStyle name="9_משקל בתא100_דיווחים נוספים_דיווחים נוספים_4.4. 2_דיווחים נוספים_1" xfId="8893"/>
    <cellStyle name="9_משקל בתא100_דיווחים נוספים_דיווחים נוספים_4.4. 2_דיווחים נוספים_1_15" xfId="14335"/>
    <cellStyle name="9_משקל בתא100_דיווחים נוספים_דיווחים נוספים_4.4. 2_דיווחים נוספים_1_פירוט אגח תשואה מעל 10% " xfId="8894"/>
    <cellStyle name="9_משקל בתא100_דיווחים נוספים_דיווחים נוספים_4.4. 2_דיווחים נוספים_1_פירוט אגח תשואה מעל 10% _15" xfId="14336"/>
    <cellStyle name="9_משקל בתא100_דיווחים נוספים_דיווחים נוספים_4.4. 2_דיווחים נוספים_15" xfId="14334"/>
    <cellStyle name="9_משקל בתא100_דיווחים נוספים_דיווחים נוספים_4.4. 2_דיווחים נוספים_פירוט אגח תשואה מעל 10% " xfId="8895"/>
    <cellStyle name="9_משקל בתא100_דיווחים נוספים_דיווחים נוספים_4.4. 2_דיווחים נוספים_פירוט אגח תשואה מעל 10% _15" xfId="14337"/>
    <cellStyle name="9_משקל בתא100_דיווחים נוספים_דיווחים נוספים_4.4. 2_פירוט אגח תשואה מעל 10% " xfId="8896"/>
    <cellStyle name="9_משקל בתא100_דיווחים נוספים_דיווחים נוספים_4.4. 2_פירוט אגח תשואה מעל 10% _1" xfId="8897"/>
    <cellStyle name="9_משקל בתא100_דיווחים נוספים_דיווחים נוספים_4.4. 2_פירוט אגח תשואה מעל 10% _1_15" xfId="14339"/>
    <cellStyle name="9_משקל בתא100_דיווחים נוספים_דיווחים נוספים_4.4. 2_פירוט אגח תשואה מעל 10% _15" xfId="14338"/>
    <cellStyle name="9_משקל בתא100_דיווחים נוספים_דיווחים נוספים_4.4. 2_פירוט אגח תשואה מעל 10% _פירוט אגח תשואה מעל 10% " xfId="8898"/>
    <cellStyle name="9_משקל בתא100_דיווחים נוספים_דיווחים נוספים_4.4. 2_פירוט אגח תשואה מעל 10% _פירוט אגח תשואה מעל 10% _15" xfId="14340"/>
    <cellStyle name="9_משקל בתא100_דיווחים נוספים_דיווחים נוספים_4.4._15" xfId="14332"/>
    <cellStyle name="9_משקל בתא100_דיווחים נוספים_דיווחים נוספים_4.4._דיווחים נוספים" xfId="8899"/>
    <cellStyle name="9_משקל בתא100_דיווחים נוספים_דיווחים נוספים_4.4._דיווחים נוספים_15" xfId="14341"/>
    <cellStyle name="9_משקל בתא100_דיווחים נוספים_דיווחים נוספים_4.4._דיווחים נוספים_פירוט אגח תשואה מעל 10% " xfId="8900"/>
    <cellStyle name="9_משקל בתא100_דיווחים נוספים_דיווחים נוספים_4.4._דיווחים נוספים_פירוט אגח תשואה מעל 10% _15" xfId="14342"/>
    <cellStyle name="9_משקל בתא100_דיווחים נוספים_דיווחים נוספים_4.4._פירוט אגח תשואה מעל 10% " xfId="8901"/>
    <cellStyle name="9_משקל בתא100_דיווחים נוספים_דיווחים נוספים_4.4._פירוט אגח תשואה מעל 10% _1" xfId="8902"/>
    <cellStyle name="9_משקל בתא100_דיווחים נוספים_דיווחים נוספים_4.4._פירוט אגח תשואה מעל 10% _1_15" xfId="14344"/>
    <cellStyle name="9_משקל בתא100_דיווחים נוספים_דיווחים נוספים_4.4._פירוט אגח תשואה מעל 10% _15" xfId="14343"/>
    <cellStyle name="9_משקל בתא100_דיווחים נוספים_דיווחים נוספים_4.4._פירוט אגח תשואה מעל 10% _פירוט אגח תשואה מעל 10% " xfId="8903"/>
    <cellStyle name="9_משקל בתא100_דיווחים נוספים_דיווחים נוספים_4.4._פירוט אגח תשואה מעל 10% _פירוט אגח תשואה מעל 10% _15" xfId="14345"/>
    <cellStyle name="9_משקל בתא100_דיווחים נוספים_דיווחים נוספים_דיווחים נוספים" xfId="8904"/>
    <cellStyle name="9_משקל בתא100_דיווחים נוספים_דיווחים נוספים_דיווחים נוספים_15" xfId="14346"/>
    <cellStyle name="9_משקל בתא100_דיווחים נוספים_דיווחים נוספים_דיווחים נוספים_פירוט אגח תשואה מעל 10% " xfId="8905"/>
    <cellStyle name="9_משקל בתא100_דיווחים נוספים_דיווחים נוספים_דיווחים נוספים_פירוט אגח תשואה מעל 10% _15" xfId="14347"/>
    <cellStyle name="9_משקל בתא100_דיווחים נוספים_דיווחים נוספים_פירוט אגח תשואה מעל 10% " xfId="8906"/>
    <cellStyle name="9_משקל בתא100_דיווחים נוספים_דיווחים נוספים_פירוט אגח תשואה מעל 10% _1" xfId="8907"/>
    <cellStyle name="9_משקל בתא100_דיווחים נוספים_דיווחים נוספים_פירוט אגח תשואה מעל 10% _1_15" xfId="14349"/>
    <cellStyle name="9_משקל בתא100_דיווחים נוספים_דיווחים נוספים_פירוט אגח תשואה מעל 10% _15" xfId="14348"/>
    <cellStyle name="9_משקל בתא100_דיווחים נוספים_דיווחים נוספים_פירוט אגח תשואה מעל 10% _פירוט אגח תשואה מעל 10% " xfId="8908"/>
    <cellStyle name="9_משקל בתא100_דיווחים נוספים_דיווחים נוספים_פירוט אגח תשואה מעל 10% _פירוט אגח תשואה מעל 10% _15" xfId="14350"/>
    <cellStyle name="9_משקל בתא100_דיווחים נוספים_פירוט אגח תשואה מעל 10% " xfId="8909"/>
    <cellStyle name="9_משקל בתא100_דיווחים נוספים_פירוט אגח תשואה מעל 10% _1" xfId="8910"/>
    <cellStyle name="9_משקל בתא100_דיווחים נוספים_פירוט אגח תשואה מעל 10% _1_15" xfId="14352"/>
    <cellStyle name="9_משקל בתא100_דיווחים נוספים_פירוט אגח תשואה מעל 10% _15" xfId="14351"/>
    <cellStyle name="9_משקל בתא100_דיווחים נוספים_פירוט אגח תשואה מעל 10% _פירוט אגח תשואה מעל 10% " xfId="8911"/>
    <cellStyle name="9_משקל בתא100_דיווחים נוספים_פירוט אגח תשואה מעל 10% _פירוט אגח תשואה מעל 10% _15" xfId="14353"/>
    <cellStyle name="9_משקל בתא100_הערות" xfId="8912"/>
    <cellStyle name="9_משקל בתא100_הערות 2" xfId="8913"/>
    <cellStyle name="9_משקל בתא100_הערות 2_15" xfId="14355"/>
    <cellStyle name="9_משקל בתא100_הערות 2_דיווחים נוספים" xfId="8914"/>
    <cellStyle name="9_משקל בתא100_הערות 2_דיווחים נוספים_1" xfId="8915"/>
    <cellStyle name="9_משקל בתא100_הערות 2_דיווחים נוספים_1_15" xfId="14357"/>
    <cellStyle name="9_משקל בתא100_הערות 2_דיווחים נוספים_1_פירוט אגח תשואה מעל 10% " xfId="8916"/>
    <cellStyle name="9_משקל בתא100_הערות 2_דיווחים נוספים_1_פירוט אגח תשואה מעל 10% _15" xfId="14358"/>
    <cellStyle name="9_משקל בתא100_הערות 2_דיווחים נוספים_15" xfId="14356"/>
    <cellStyle name="9_משקל בתא100_הערות 2_דיווחים נוספים_פירוט אגח תשואה מעל 10% " xfId="8917"/>
    <cellStyle name="9_משקל בתא100_הערות 2_דיווחים נוספים_פירוט אגח תשואה מעל 10% _15" xfId="14359"/>
    <cellStyle name="9_משקל בתא100_הערות 2_פירוט אגח תשואה מעל 10% " xfId="8918"/>
    <cellStyle name="9_משקל בתא100_הערות 2_פירוט אגח תשואה מעל 10% _1" xfId="8919"/>
    <cellStyle name="9_משקל בתא100_הערות 2_פירוט אגח תשואה מעל 10% _1_15" xfId="14361"/>
    <cellStyle name="9_משקל בתא100_הערות 2_פירוט אגח תשואה מעל 10% _15" xfId="14360"/>
    <cellStyle name="9_משקל בתא100_הערות 2_פירוט אגח תשואה מעל 10% _פירוט אגח תשואה מעל 10% " xfId="8920"/>
    <cellStyle name="9_משקל בתא100_הערות 2_פירוט אגח תשואה מעל 10% _פירוט אגח תשואה מעל 10% _15" xfId="14362"/>
    <cellStyle name="9_משקל בתא100_הערות_15" xfId="14354"/>
    <cellStyle name="9_משקל בתא100_הערות_4.4." xfId="8921"/>
    <cellStyle name="9_משקל בתא100_הערות_4.4. 2" xfId="8922"/>
    <cellStyle name="9_משקל בתא100_הערות_4.4. 2_15" xfId="14364"/>
    <cellStyle name="9_משקל בתא100_הערות_4.4. 2_דיווחים נוספים" xfId="8923"/>
    <cellStyle name="9_משקל בתא100_הערות_4.4. 2_דיווחים נוספים_1" xfId="8924"/>
    <cellStyle name="9_משקל בתא100_הערות_4.4. 2_דיווחים נוספים_1_15" xfId="14366"/>
    <cellStyle name="9_משקל בתא100_הערות_4.4. 2_דיווחים נוספים_1_פירוט אגח תשואה מעל 10% " xfId="8925"/>
    <cellStyle name="9_משקל בתא100_הערות_4.4. 2_דיווחים נוספים_1_פירוט אגח תשואה מעל 10% _15" xfId="14367"/>
    <cellStyle name="9_משקל בתא100_הערות_4.4. 2_דיווחים נוספים_15" xfId="14365"/>
    <cellStyle name="9_משקל בתא100_הערות_4.4. 2_דיווחים נוספים_פירוט אגח תשואה מעל 10% " xfId="8926"/>
    <cellStyle name="9_משקל בתא100_הערות_4.4. 2_דיווחים נוספים_פירוט אגח תשואה מעל 10% _15" xfId="14368"/>
    <cellStyle name="9_משקל בתא100_הערות_4.4. 2_פירוט אגח תשואה מעל 10% " xfId="8927"/>
    <cellStyle name="9_משקל בתא100_הערות_4.4. 2_פירוט אגח תשואה מעל 10% _1" xfId="8928"/>
    <cellStyle name="9_משקל בתא100_הערות_4.4. 2_פירוט אגח תשואה מעל 10% _1_15" xfId="14370"/>
    <cellStyle name="9_משקל בתא100_הערות_4.4. 2_פירוט אגח תשואה מעל 10% _15" xfId="14369"/>
    <cellStyle name="9_משקל בתא100_הערות_4.4. 2_פירוט אגח תשואה מעל 10% _פירוט אגח תשואה מעל 10% " xfId="8929"/>
    <cellStyle name="9_משקל בתא100_הערות_4.4. 2_פירוט אגח תשואה מעל 10% _פירוט אגח תשואה מעל 10% _15" xfId="14371"/>
    <cellStyle name="9_משקל בתא100_הערות_4.4._15" xfId="14363"/>
    <cellStyle name="9_משקל בתא100_הערות_4.4._דיווחים נוספים" xfId="8930"/>
    <cellStyle name="9_משקל בתא100_הערות_4.4._דיווחים נוספים_15" xfId="14372"/>
    <cellStyle name="9_משקל בתא100_הערות_4.4._דיווחים נוספים_פירוט אגח תשואה מעל 10% " xfId="8931"/>
    <cellStyle name="9_משקל בתא100_הערות_4.4._דיווחים נוספים_פירוט אגח תשואה מעל 10% _15" xfId="14373"/>
    <cellStyle name="9_משקל בתא100_הערות_4.4._פירוט אגח תשואה מעל 10% " xfId="8932"/>
    <cellStyle name="9_משקל בתא100_הערות_4.4._פירוט אגח תשואה מעל 10% _1" xfId="8933"/>
    <cellStyle name="9_משקל בתא100_הערות_4.4._פירוט אגח תשואה מעל 10% _1_15" xfId="14375"/>
    <cellStyle name="9_משקל בתא100_הערות_4.4._פירוט אגח תשואה מעל 10% _15" xfId="14374"/>
    <cellStyle name="9_משקל בתא100_הערות_4.4._פירוט אגח תשואה מעל 10% _פירוט אגח תשואה מעל 10% " xfId="8934"/>
    <cellStyle name="9_משקל בתא100_הערות_4.4._פירוט אגח תשואה מעל 10% _פירוט אגח תשואה מעל 10% _15" xfId="14376"/>
    <cellStyle name="9_משקל בתא100_הערות_דיווחים נוספים" xfId="8935"/>
    <cellStyle name="9_משקל בתא100_הערות_דיווחים נוספים_1" xfId="8936"/>
    <cellStyle name="9_משקל בתא100_הערות_דיווחים נוספים_1_15" xfId="14378"/>
    <cellStyle name="9_משקל בתא100_הערות_דיווחים נוספים_1_פירוט אגח תשואה מעל 10% " xfId="8937"/>
    <cellStyle name="9_משקל בתא100_הערות_דיווחים נוספים_1_פירוט אגח תשואה מעל 10% _15" xfId="14379"/>
    <cellStyle name="9_משקל בתא100_הערות_דיווחים נוספים_15" xfId="14377"/>
    <cellStyle name="9_משקל בתא100_הערות_דיווחים נוספים_פירוט אגח תשואה מעל 10% " xfId="8938"/>
    <cellStyle name="9_משקל בתא100_הערות_דיווחים נוספים_פירוט אגח תשואה מעל 10% _15" xfId="14380"/>
    <cellStyle name="9_משקל בתא100_הערות_פירוט אגח תשואה מעל 10% " xfId="8939"/>
    <cellStyle name="9_משקל בתא100_הערות_פירוט אגח תשואה מעל 10% _1" xfId="8940"/>
    <cellStyle name="9_משקל בתא100_הערות_פירוט אגח תשואה מעל 10% _1_15" xfId="14382"/>
    <cellStyle name="9_משקל בתא100_הערות_פירוט אגח תשואה מעל 10% _15" xfId="14381"/>
    <cellStyle name="9_משקל בתא100_הערות_פירוט אגח תשואה מעל 10% _פירוט אגח תשואה מעל 10% " xfId="8941"/>
    <cellStyle name="9_משקל בתא100_הערות_פירוט אגח תשואה מעל 10% _פירוט אגח תשואה מעל 10% _15" xfId="14383"/>
    <cellStyle name="9_משקל בתא100_יתרת מסגרות אשראי לניצול " xfId="8942"/>
    <cellStyle name="9_משקל בתא100_יתרת מסגרות אשראי לניצול  2" xfId="8943"/>
    <cellStyle name="9_משקל בתא100_יתרת מסגרות אשראי לניצול  2_15" xfId="14385"/>
    <cellStyle name="9_משקל בתא100_יתרת מסגרות אשראי לניצול  2_דיווחים נוספים" xfId="8944"/>
    <cellStyle name="9_משקל בתא100_יתרת מסגרות אשראי לניצול  2_דיווחים נוספים_1" xfId="8945"/>
    <cellStyle name="9_משקל בתא100_יתרת מסגרות אשראי לניצול  2_דיווחים נוספים_1_15" xfId="14387"/>
    <cellStyle name="9_משקל בתא100_יתרת מסגרות אשראי לניצול  2_דיווחים נוספים_1_פירוט אגח תשואה מעל 10% " xfId="8946"/>
    <cellStyle name="9_משקל בתא100_יתרת מסגרות אשראי לניצול  2_דיווחים נוספים_1_פירוט אגח תשואה מעל 10% _15" xfId="14388"/>
    <cellStyle name="9_משקל בתא100_יתרת מסגרות אשראי לניצול  2_דיווחים נוספים_15" xfId="14386"/>
    <cellStyle name="9_משקל בתא100_יתרת מסגרות אשראי לניצול  2_דיווחים נוספים_פירוט אגח תשואה מעל 10% " xfId="8947"/>
    <cellStyle name="9_משקל בתא100_יתרת מסגרות אשראי לניצול  2_דיווחים נוספים_פירוט אגח תשואה מעל 10% _15" xfId="14389"/>
    <cellStyle name="9_משקל בתא100_יתרת מסגרות אשראי לניצול  2_פירוט אגח תשואה מעל 10% " xfId="8948"/>
    <cellStyle name="9_משקל בתא100_יתרת מסגרות אשראי לניצול  2_פירוט אגח תשואה מעל 10% _1" xfId="8949"/>
    <cellStyle name="9_משקל בתא100_יתרת מסגרות אשראי לניצול  2_פירוט אגח תשואה מעל 10% _1_15" xfId="14391"/>
    <cellStyle name="9_משקל בתא100_יתרת מסגרות אשראי לניצול  2_פירוט אגח תשואה מעל 10% _15" xfId="14390"/>
    <cellStyle name="9_משקל בתא100_יתרת מסגרות אשראי לניצול  2_פירוט אגח תשואה מעל 10% _פירוט אגח תשואה מעל 10% " xfId="8950"/>
    <cellStyle name="9_משקל בתא100_יתרת מסגרות אשראי לניצול  2_פירוט אגח תשואה מעל 10% _פירוט אגח תשואה מעל 10% _15" xfId="14392"/>
    <cellStyle name="9_משקל בתא100_יתרת מסגרות אשראי לניצול _15" xfId="14384"/>
    <cellStyle name="9_משקל בתא100_יתרת מסגרות אשראי לניצול _4.4." xfId="8951"/>
    <cellStyle name="9_משקל בתא100_יתרת מסגרות אשראי לניצול _4.4. 2" xfId="8952"/>
    <cellStyle name="9_משקל בתא100_יתרת מסגרות אשראי לניצול _4.4. 2_15" xfId="14394"/>
    <cellStyle name="9_משקל בתא100_יתרת מסגרות אשראי לניצול _4.4. 2_דיווחים נוספים" xfId="8953"/>
    <cellStyle name="9_משקל בתא100_יתרת מסגרות אשראי לניצול _4.4. 2_דיווחים נוספים_1" xfId="8954"/>
    <cellStyle name="9_משקל בתא100_יתרת מסגרות אשראי לניצול _4.4. 2_דיווחים נוספים_1_15" xfId="14396"/>
    <cellStyle name="9_משקל בתא100_יתרת מסגרות אשראי לניצול _4.4. 2_דיווחים נוספים_1_פירוט אגח תשואה מעל 10% " xfId="8955"/>
    <cellStyle name="9_משקל בתא100_יתרת מסגרות אשראי לניצול _4.4. 2_דיווחים נוספים_1_פירוט אגח תשואה מעל 10% _15" xfId="14397"/>
    <cellStyle name="9_משקל בתא100_יתרת מסגרות אשראי לניצול _4.4. 2_דיווחים נוספים_15" xfId="14395"/>
    <cellStyle name="9_משקל בתא100_יתרת מסגרות אשראי לניצול _4.4. 2_דיווחים נוספים_פירוט אגח תשואה מעל 10% " xfId="8956"/>
    <cellStyle name="9_משקל בתא100_יתרת מסגרות אשראי לניצול _4.4. 2_דיווחים נוספים_פירוט אגח תשואה מעל 10% _15" xfId="14398"/>
    <cellStyle name="9_משקל בתא100_יתרת מסגרות אשראי לניצול _4.4. 2_פירוט אגח תשואה מעל 10% " xfId="8957"/>
    <cellStyle name="9_משקל בתא100_יתרת מסגרות אשראי לניצול _4.4. 2_פירוט אגח תשואה מעל 10% _1" xfId="8958"/>
    <cellStyle name="9_משקל בתא100_יתרת מסגרות אשראי לניצול _4.4. 2_פירוט אגח תשואה מעל 10% _1_15" xfId="14400"/>
    <cellStyle name="9_משקל בתא100_יתרת מסגרות אשראי לניצול _4.4. 2_פירוט אגח תשואה מעל 10% _15" xfId="14399"/>
    <cellStyle name="9_משקל בתא100_יתרת מסגרות אשראי לניצול _4.4. 2_פירוט אגח תשואה מעל 10% _פירוט אגח תשואה מעל 10% " xfId="8959"/>
    <cellStyle name="9_משקל בתא100_יתרת מסגרות אשראי לניצול _4.4. 2_פירוט אגח תשואה מעל 10% _פירוט אגח תשואה מעל 10% _15" xfId="14401"/>
    <cellStyle name="9_משקל בתא100_יתרת מסגרות אשראי לניצול _4.4._15" xfId="14393"/>
    <cellStyle name="9_משקל בתא100_יתרת מסגרות אשראי לניצול _4.4._דיווחים נוספים" xfId="8960"/>
    <cellStyle name="9_משקל בתא100_יתרת מסגרות אשראי לניצול _4.4._דיווחים נוספים_15" xfId="14402"/>
    <cellStyle name="9_משקל בתא100_יתרת מסגרות אשראי לניצול _4.4._דיווחים נוספים_פירוט אגח תשואה מעל 10% " xfId="8961"/>
    <cellStyle name="9_משקל בתא100_יתרת מסגרות אשראי לניצול _4.4._דיווחים נוספים_פירוט אגח תשואה מעל 10% _15" xfId="14403"/>
    <cellStyle name="9_משקל בתא100_יתרת מסגרות אשראי לניצול _4.4._פירוט אגח תשואה מעל 10% " xfId="8962"/>
    <cellStyle name="9_משקל בתא100_יתרת מסגרות אשראי לניצול _4.4._פירוט אגח תשואה מעל 10% _1" xfId="8963"/>
    <cellStyle name="9_משקל בתא100_יתרת מסגרות אשראי לניצול _4.4._פירוט אגח תשואה מעל 10% _1_15" xfId="14405"/>
    <cellStyle name="9_משקל בתא100_יתרת מסגרות אשראי לניצול _4.4._פירוט אגח תשואה מעל 10% _15" xfId="14404"/>
    <cellStyle name="9_משקל בתא100_יתרת מסגרות אשראי לניצול _4.4._פירוט אגח תשואה מעל 10% _פירוט אגח תשואה מעל 10% " xfId="8964"/>
    <cellStyle name="9_משקל בתא100_יתרת מסגרות אשראי לניצול _4.4._פירוט אגח תשואה מעל 10% _פירוט אגח תשואה מעל 10% _15" xfId="14406"/>
    <cellStyle name="9_משקל בתא100_יתרת מסגרות אשראי לניצול _דיווחים נוספים" xfId="8965"/>
    <cellStyle name="9_משקל בתא100_יתרת מסגרות אשראי לניצול _דיווחים נוספים_1" xfId="8966"/>
    <cellStyle name="9_משקל בתא100_יתרת מסגרות אשראי לניצול _דיווחים נוספים_1_15" xfId="14408"/>
    <cellStyle name="9_משקל בתא100_יתרת מסגרות אשראי לניצול _דיווחים נוספים_1_פירוט אגח תשואה מעל 10% " xfId="8967"/>
    <cellStyle name="9_משקל בתא100_יתרת מסגרות אשראי לניצול _דיווחים נוספים_1_פירוט אגח תשואה מעל 10% _15" xfId="14409"/>
    <cellStyle name="9_משקל בתא100_יתרת מסגרות אשראי לניצול _דיווחים נוספים_15" xfId="14407"/>
    <cellStyle name="9_משקל בתא100_יתרת מסגרות אשראי לניצול _דיווחים נוספים_פירוט אגח תשואה מעל 10% " xfId="8968"/>
    <cellStyle name="9_משקל בתא100_יתרת מסגרות אשראי לניצול _דיווחים נוספים_פירוט אגח תשואה מעל 10% _15" xfId="14410"/>
    <cellStyle name="9_משקל בתא100_יתרת מסגרות אשראי לניצול _פירוט אגח תשואה מעל 10% " xfId="8969"/>
    <cellStyle name="9_משקל בתא100_יתרת מסגרות אשראי לניצול _פירוט אגח תשואה מעל 10% _1" xfId="8970"/>
    <cellStyle name="9_משקל בתא100_יתרת מסגרות אשראי לניצול _פירוט אגח תשואה מעל 10% _1_15" xfId="14412"/>
    <cellStyle name="9_משקל בתא100_יתרת מסגרות אשראי לניצול _פירוט אגח תשואה מעל 10% _15" xfId="14411"/>
    <cellStyle name="9_משקל בתא100_יתרת מסגרות אשראי לניצול _פירוט אגח תשואה מעל 10% _פירוט אגח תשואה מעל 10% " xfId="8971"/>
    <cellStyle name="9_משקל בתא100_יתרת מסגרות אשראי לניצול _פירוט אגח תשואה מעל 10% _פירוט אגח תשואה מעל 10% _15" xfId="14413"/>
    <cellStyle name="9_משקל בתא100_עסקאות שאושרו וטרם בוצעו  " xfId="8972"/>
    <cellStyle name="9_משקל בתא100_עסקאות שאושרו וטרם בוצעו   2" xfId="8973"/>
    <cellStyle name="9_משקל בתא100_עסקאות שאושרו וטרם בוצעו   2_15" xfId="14415"/>
    <cellStyle name="9_משקל בתא100_עסקאות שאושרו וטרם בוצעו   2_דיווחים נוספים" xfId="8974"/>
    <cellStyle name="9_משקל בתא100_עסקאות שאושרו וטרם בוצעו   2_דיווחים נוספים_1" xfId="8975"/>
    <cellStyle name="9_משקל בתא100_עסקאות שאושרו וטרם בוצעו   2_דיווחים נוספים_1_15" xfId="14417"/>
    <cellStyle name="9_משקל בתא100_עסקאות שאושרו וטרם בוצעו   2_דיווחים נוספים_1_פירוט אגח תשואה מעל 10% " xfId="8976"/>
    <cellStyle name="9_משקל בתא100_עסקאות שאושרו וטרם בוצעו   2_דיווחים נוספים_1_פירוט אגח תשואה מעל 10% _15" xfId="14418"/>
    <cellStyle name="9_משקל בתא100_עסקאות שאושרו וטרם בוצעו   2_דיווחים נוספים_15" xfId="14416"/>
    <cellStyle name="9_משקל בתא100_עסקאות שאושרו וטרם בוצעו   2_דיווחים נוספים_פירוט אגח תשואה מעל 10% " xfId="8977"/>
    <cellStyle name="9_משקל בתא100_עסקאות שאושרו וטרם בוצעו   2_דיווחים נוספים_פירוט אגח תשואה מעל 10% _15" xfId="14419"/>
    <cellStyle name="9_משקל בתא100_עסקאות שאושרו וטרם בוצעו   2_פירוט אגח תשואה מעל 10% " xfId="8978"/>
    <cellStyle name="9_משקל בתא100_עסקאות שאושרו וטרם בוצעו   2_פירוט אגח תשואה מעל 10% _1" xfId="8979"/>
    <cellStyle name="9_משקל בתא100_עסקאות שאושרו וטרם בוצעו   2_פירוט אגח תשואה מעל 10% _1_15" xfId="14421"/>
    <cellStyle name="9_משקל בתא100_עסקאות שאושרו וטרם בוצעו   2_פירוט אגח תשואה מעל 10% _15" xfId="14420"/>
    <cellStyle name="9_משקל בתא100_עסקאות שאושרו וטרם בוצעו   2_פירוט אגח תשואה מעל 10% _פירוט אגח תשואה מעל 10% " xfId="8980"/>
    <cellStyle name="9_משקל בתא100_עסקאות שאושרו וטרם בוצעו   2_פירוט אגח תשואה מעל 10% _פירוט אגח תשואה מעל 10% _15" xfId="14422"/>
    <cellStyle name="9_משקל בתא100_עסקאות שאושרו וטרם בוצעו  _1" xfId="8981"/>
    <cellStyle name="9_משקל בתא100_עסקאות שאושרו וטרם בוצעו  _1 2" xfId="8982"/>
    <cellStyle name="9_משקל בתא100_עסקאות שאושרו וטרם בוצעו  _1 2_15" xfId="14424"/>
    <cellStyle name="9_משקל בתא100_עסקאות שאושרו וטרם בוצעו  _1 2_דיווחים נוספים" xfId="8983"/>
    <cellStyle name="9_משקל בתא100_עסקאות שאושרו וטרם בוצעו  _1 2_דיווחים נוספים_1" xfId="8984"/>
    <cellStyle name="9_משקל בתא100_עסקאות שאושרו וטרם בוצעו  _1 2_דיווחים נוספים_1_15" xfId="14426"/>
    <cellStyle name="9_משקל בתא100_עסקאות שאושרו וטרם בוצעו  _1 2_דיווחים נוספים_1_פירוט אגח תשואה מעל 10% " xfId="8985"/>
    <cellStyle name="9_משקל בתא100_עסקאות שאושרו וטרם בוצעו  _1 2_דיווחים נוספים_1_פירוט אגח תשואה מעל 10% _15" xfId="14427"/>
    <cellStyle name="9_משקל בתא100_עסקאות שאושרו וטרם בוצעו  _1 2_דיווחים נוספים_15" xfId="14425"/>
    <cellStyle name="9_משקל בתא100_עסקאות שאושרו וטרם בוצעו  _1 2_דיווחים נוספים_פירוט אגח תשואה מעל 10% " xfId="8986"/>
    <cellStyle name="9_משקל בתא100_עסקאות שאושרו וטרם בוצעו  _1 2_דיווחים נוספים_פירוט אגח תשואה מעל 10% _15" xfId="14428"/>
    <cellStyle name="9_משקל בתא100_עסקאות שאושרו וטרם בוצעו  _1 2_פירוט אגח תשואה מעל 10% " xfId="8987"/>
    <cellStyle name="9_משקל בתא100_עסקאות שאושרו וטרם בוצעו  _1 2_פירוט אגח תשואה מעל 10% _1" xfId="8988"/>
    <cellStyle name="9_משקל בתא100_עסקאות שאושרו וטרם בוצעו  _1 2_פירוט אגח תשואה מעל 10% _1_15" xfId="14430"/>
    <cellStyle name="9_משקל בתא100_עסקאות שאושרו וטרם בוצעו  _1 2_פירוט אגח תשואה מעל 10% _15" xfId="14429"/>
    <cellStyle name="9_משקל בתא100_עסקאות שאושרו וטרם בוצעו  _1 2_פירוט אגח תשואה מעל 10% _פירוט אגח תשואה מעל 10% " xfId="8989"/>
    <cellStyle name="9_משקל בתא100_עסקאות שאושרו וטרם בוצעו  _1 2_פירוט אגח תשואה מעל 10% _פירוט אגח תשואה מעל 10% _15" xfId="14431"/>
    <cellStyle name="9_משקל בתא100_עסקאות שאושרו וטרם בוצעו  _1_15" xfId="14423"/>
    <cellStyle name="9_משקל בתא100_עסקאות שאושרו וטרם בוצעו  _1_דיווחים נוספים" xfId="8990"/>
    <cellStyle name="9_משקל בתא100_עסקאות שאושרו וטרם בוצעו  _1_דיווחים נוספים_15" xfId="14432"/>
    <cellStyle name="9_משקל בתא100_עסקאות שאושרו וטרם בוצעו  _1_דיווחים נוספים_פירוט אגח תשואה מעל 10% " xfId="8991"/>
    <cellStyle name="9_משקל בתא100_עסקאות שאושרו וטרם בוצעו  _1_דיווחים נוספים_פירוט אגח תשואה מעל 10% _15" xfId="14433"/>
    <cellStyle name="9_משקל בתא100_עסקאות שאושרו וטרם בוצעו  _1_פירוט אגח תשואה מעל 10% " xfId="8992"/>
    <cellStyle name="9_משקל בתא100_עסקאות שאושרו וטרם בוצעו  _1_פירוט אגח תשואה מעל 10% _1" xfId="8993"/>
    <cellStyle name="9_משקל בתא100_עסקאות שאושרו וטרם בוצעו  _1_פירוט אגח תשואה מעל 10% _1_15" xfId="14435"/>
    <cellStyle name="9_משקל בתא100_עסקאות שאושרו וטרם בוצעו  _1_פירוט אגח תשואה מעל 10% _15" xfId="14434"/>
    <cellStyle name="9_משקל בתא100_עסקאות שאושרו וטרם בוצעו  _1_פירוט אגח תשואה מעל 10% _פירוט אגח תשואה מעל 10% " xfId="8994"/>
    <cellStyle name="9_משקל בתא100_עסקאות שאושרו וטרם בוצעו  _1_פירוט אגח תשואה מעל 10% _פירוט אגח תשואה מעל 10% _15" xfId="14436"/>
    <cellStyle name="9_משקל בתא100_עסקאות שאושרו וטרם בוצעו  _15" xfId="14414"/>
    <cellStyle name="9_משקל בתא100_עסקאות שאושרו וטרם בוצעו  _4.4." xfId="8995"/>
    <cellStyle name="9_משקל בתא100_עסקאות שאושרו וטרם בוצעו  _4.4. 2" xfId="8996"/>
    <cellStyle name="9_משקל בתא100_עסקאות שאושרו וטרם בוצעו  _4.4. 2_15" xfId="14438"/>
    <cellStyle name="9_משקל בתא100_עסקאות שאושרו וטרם בוצעו  _4.4. 2_דיווחים נוספים" xfId="8997"/>
    <cellStyle name="9_משקל בתא100_עסקאות שאושרו וטרם בוצעו  _4.4. 2_דיווחים נוספים_1" xfId="8998"/>
    <cellStyle name="9_משקל בתא100_עסקאות שאושרו וטרם בוצעו  _4.4. 2_דיווחים נוספים_1_15" xfId="14440"/>
    <cellStyle name="9_משקל בתא100_עסקאות שאושרו וטרם בוצעו  _4.4. 2_דיווחים נוספים_1_פירוט אגח תשואה מעל 10% " xfId="8999"/>
    <cellStyle name="9_משקל בתא100_עסקאות שאושרו וטרם בוצעו  _4.4. 2_דיווחים נוספים_1_פירוט אגח תשואה מעל 10% _15" xfId="14441"/>
    <cellStyle name="9_משקל בתא100_עסקאות שאושרו וטרם בוצעו  _4.4. 2_דיווחים נוספים_15" xfId="14439"/>
    <cellStyle name="9_משקל בתא100_עסקאות שאושרו וטרם בוצעו  _4.4. 2_דיווחים נוספים_פירוט אגח תשואה מעל 10% " xfId="9000"/>
    <cellStyle name="9_משקל בתא100_עסקאות שאושרו וטרם בוצעו  _4.4. 2_דיווחים נוספים_פירוט אגח תשואה מעל 10% _15" xfId="14442"/>
    <cellStyle name="9_משקל בתא100_עסקאות שאושרו וטרם בוצעו  _4.4. 2_פירוט אגח תשואה מעל 10% " xfId="9001"/>
    <cellStyle name="9_משקל בתא100_עסקאות שאושרו וטרם בוצעו  _4.4. 2_פירוט אגח תשואה מעל 10% _1" xfId="9002"/>
    <cellStyle name="9_משקל בתא100_עסקאות שאושרו וטרם בוצעו  _4.4. 2_פירוט אגח תשואה מעל 10% _1_15" xfId="14444"/>
    <cellStyle name="9_משקל בתא100_עסקאות שאושרו וטרם בוצעו  _4.4. 2_פירוט אגח תשואה מעל 10% _15" xfId="14443"/>
    <cellStyle name="9_משקל בתא100_עסקאות שאושרו וטרם בוצעו  _4.4. 2_פירוט אגח תשואה מעל 10% _פירוט אגח תשואה מעל 10% " xfId="9003"/>
    <cellStyle name="9_משקל בתא100_עסקאות שאושרו וטרם בוצעו  _4.4. 2_פירוט אגח תשואה מעל 10% _פירוט אגח תשואה מעל 10% _15" xfId="14445"/>
    <cellStyle name="9_משקל בתא100_עסקאות שאושרו וטרם בוצעו  _4.4._15" xfId="14437"/>
    <cellStyle name="9_משקל בתא100_עסקאות שאושרו וטרם בוצעו  _4.4._דיווחים נוספים" xfId="9004"/>
    <cellStyle name="9_משקל בתא100_עסקאות שאושרו וטרם בוצעו  _4.4._דיווחים נוספים_15" xfId="14446"/>
    <cellStyle name="9_משקל בתא100_עסקאות שאושרו וטרם בוצעו  _4.4._דיווחים נוספים_פירוט אגח תשואה מעל 10% " xfId="9005"/>
    <cellStyle name="9_משקל בתא100_עסקאות שאושרו וטרם בוצעו  _4.4._דיווחים נוספים_פירוט אגח תשואה מעל 10% _15" xfId="14447"/>
    <cellStyle name="9_משקל בתא100_עסקאות שאושרו וטרם בוצעו  _4.4._פירוט אגח תשואה מעל 10% " xfId="9006"/>
    <cellStyle name="9_משקל בתא100_עסקאות שאושרו וטרם בוצעו  _4.4._פירוט אגח תשואה מעל 10% _1" xfId="9007"/>
    <cellStyle name="9_משקל בתא100_עסקאות שאושרו וטרם בוצעו  _4.4._פירוט אגח תשואה מעל 10% _1_15" xfId="14449"/>
    <cellStyle name="9_משקל בתא100_עסקאות שאושרו וטרם בוצעו  _4.4._פירוט אגח תשואה מעל 10% _15" xfId="14448"/>
    <cellStyle name="9_משקל בתא100_עסקאות שאושרו וטרם בוצעו  _4.4._פירוט אגח תשואה מעל 10% _פירוט אגח תשואה מעל 10% " xfId="9008"/>
    <cellStyle name="9_משקל בתא100_עסקאות שאושרו וטרם בוצעו  _4.4._פירוט אגח תשואה מעל 10% _פירוט אגח תשואה מעל 10% _15" xfId="14450"/>
    <cellStyle name="9_משקל בתא100_עסקאות שאושרו וטרם בוצעו  _דיווחים נוספים" xfId="9009"/>
    <cellStyle name="9_משקל בתא100_עסקאות שאושרו וטרם בוצעו  _דיווחים נוספים_1" xfId="9010"/>
    <cellStyle name="9_משקל בתא100_עסקאות שאושרו וטרם בוצעו  _דיווחים נוספים_1_15" xfId="14452"/>
    <cellStyle name="9_משקל בתא100_עסקאות שאושרו וטרם בוצעו  _דיווחים נוספים_1_פירוט אגח תשואה מעל 10% " xfId="9011"/>
    <cellStyle name="9_משקל בתא100_עסקאות שאושרו וטרם בוצעו  _דיווחים נוספים_1_פירוט אגח תשואה מעל 10% _15" xfId="14453"/>
    <cellStyle name="9_משקל בתא100_עסקאות שאושרו וטרם בוצעו  _דיווחים נוספים_15" xfId="14451"/>
    <cellStyle name="9_משקל בתא100_עסקאות שאושרו וטרם בוצעו  _דיווחים נוספים_פירוט אגח תשואה מעל 10% " xfId="9012"/>
    <cellStyle name="9_משקל בתא100_עסקאות שאושרו וטרם בוצעו  _דיווחים נוספים_פירוט אגח תשואה מעל 10% _15" xfId="14454"/>
    <cellStyle name="9_משקל בתא100_עסקאות שאושרו וטרם בוצעו  _פירוט אגח תשואה מעל 10% " xfId="9013"/>
    <cellStyle name="9_משקל בתא100_עסקאות שאושרו וטרם בוצעו  _פירוט אגח תשואה מעל 10% _1" xfId="9014"/>
    <cellStyle name="9_משקל בתא100_עסקאות שאושרו וטרם בוצעו  _פירוט אגח תשואה מעל 10% _1_15" xfId="14456"/>
    <cellStyle name="9_משקל בתא100_עסקאות שאושרו וטרם בוצעו  _פירוט אגח תשואה מעל 10% _15" xfId="14455"/>
    <cellStyle name="9_משקל בתא100_עסקאות שאושרו וטרם בוצעו  _פירוט אגח תשואה מעל 10% _פירוט אגח תשואה מעל 10% " xfId="9015"/>
    <cellStyle name="9_משקל בתא100_עסקאות שאושרו וטרם בוצעו  _פירוט אגח תשואה מעל 10% _פירוט אגח תשואה מעל 10% _15" xfId="14457"/>
    <cellStyle name="9_משקל בתא100_פירוט אגח תשואה מעל 10% " xfId="9016"/>
    <cellStyle name="9_משקל בתא100_פירוט אגח תשואה מעל 10%  2" xfId="9017"/>
    <cellStyle name="9_משקל בתא100_פירוט אגח תשואה מעל 10%  2_15" xfId="14459"/>
    <cellStyle name="9_משקל בתא100_פירוט אגח תשואה מעל 10%  2_דיווחים נוספים" xfId="9018"/>
    <cellStyle name="9_משקל בתא100_פירוט אגח תשואה מעל 10%  2_דיווחים נוספים_1" xfId="9019"/>
    <cellStyle name="9_משקל בתא100_פירוט אגח תשואה מעל 10%  2_דיווחים נוספים_1_15" xfId="14461"/>
    <cellStyle name="9_משקל בתא100_פירוט אגח תשואה מעל 10%  2_דיווחים נוספים_1_פירוט אגח תשואה מעל 10% " xfId="9020"/>
    <cellStyle name="9_משקל בתא100_פירוט אגח תשואה מעל 10%  2_דיווחים נוספים_1_פירוט אגח תשואה מעל 10% _15" xfId="14462"/>
    <cellStyle name="9_משקל בתא100_פירוט אגח תשואה מעל 10%  2_דיווחים נוספים_15" xfId="14460"/>
    <cellStyle name="9_משקל בתא100_פירוט אגח תשואה מעל 10%  2_דיווחים נוספים_פירוט אגח תשואה מעל 10% " xfId="9021"/>
    <cellStyle name="9_משקל בתא100_פירוט אגח תשואה מעל 10%  2_דיווחים נוספים_פירוט אגח תשואה מעל 10% _15" xfId="14463"/>
    <cellStyle name="9_משקל בתא100_פירוט אגח תשואה מעל 10%  2_פירוט אגח תשואה מעל 10% " xfId="9022"/>
    <cellStyle name="9_משקל בתא100_פירוט אגח תשואה מעל 10%  2_פירוט אגח תשואה מעל 10% _1" xfId="9023"/>
    <cellStyle name="9_משקל בתא100_פירוט אגח תשואה מעל 10%  2_פירוט אגח תשואה מעל 10% _1_15" xfId="14465"/>
    <cellStyle name="9_משקל בתא100_פירוט אגח תשואה מעל 10%  2_פירוט אגח תשואה מעל 10% _15" xfId="14464"/>
    <cellStyle name="9_משקל בתא100_פירוט אגח תשואה מעל 10%  2_פירוט אגח תשואה מעל 10% _פירוט אגח תשואה מעל 10% " xfId="9024"/>
    <cellStyle name="9_משקל בתא100_פירוט אגח תשואה מעל 10%  2_פירוט אגח תשואה מעל 10% _פירוט אגח תשואה מעל 10% _15" xfId="14466"/>
    <cellStyle name="9_משקל בתא100_פירוט אגח תשואה מעל 10% _1" xfId="9025"/>
    <cellStyle name="9_משקל בתא100_פירוט אגח תשואה מעל 10% _1_15" xfId="14467"/>
    <cellStyle name="9_משקל בתא100_פירוט אגח תשואה מעל 10% _1_פירוט אגח תשואה מעל 10% " xfId="9026"/>
    <cellStyle name="9_משקל בתא100_פירוט אגח תשואה מעל 10% _1_פירוט אגח תשואה מעל 10% _15" xfId="14468"/>
    <cellStyle name="9_משקל בתא100_פירוט אגח תשואה מעל 10% _15" xfId="14458"/>
    <cellStyle name="9_משקל בתא100_פירוט אגח תשואה מעל 10% _2" xfId="9027"/>
    <cellStyle name="9_משקל בתא100_פירוט אגח תשואה מעל 10% _2_15" xfId="14469"/>
    <cellStyle name="9_משקל בתא100_פירוט אגח תשואה מעל 10% _4.4." xfId="9028"/>
    <cellStyle name="9_משקל בתא100_פירוט אגח תשואה מעל 10% _4.4. 2" xfId="9029"/>
    <cellStyle name="9_משקל בתא100_פירוט אגח תשואה מעל 10% _4.4. 2_15" xfId="14471"/>
    <cellStyle name="9_משקל בתא100_פירוט אגח תשואה מעל 10% _4.4. 2_דיווחים נוספים" xfId="9030"/>
    <cellStyle name="9_משקל בתא100_פירוט אגח תשואה מעל 10% _4.4. 2_דיווחים נוספים_1" xfId="9031"/>
    <cellStyle name="9_משקל בתא100_פירוט אגח תשואה מעל 10% _4.4. 2_דיווחים נוספים_1_15" xfId="14473"/>
    <cellStyle name="9_משקל בתא100_פירוט אגח תשואה מעל 10% _4.4. 2_דיווחים נוספים_1_פירוט אגח תשואה מעל 10% " xfId="9032"/>
    <cellStyle name="9_משקל בתא100_פירוט אגח תשואה מעל 10% _4.4. 2_דיווחים נוספים_1_פירוט אגח תשואה מעל 10% _15" xfId="14474"/>
    <cellStyle name="9_משקל בתא100_פירוט אגח תשואה מעל 10% _4.4. 2_דיווחים נוספים_15" xfId="14472"/>
    <cellStyle name="9_משקל בתא100_פירוט אגח תשואה מעל 10% _4.4. 2_דיווחים נוספים_פירוט אגח תשואה מעל 10% " xfId="9033"/>
    <cellStyle name="9_משקל בתא100_פירוט אגח תשואה מעל 10% _4.4. 2_דיווחים נוספים_פירוט אגח תשואה מעל 10% _15" xfId="14475"/>
    <cellStyle name="9_משקל בתא100_פירוט אגח תשואה מעל 10% _4.4. 2_פירוט אגח תשואה מעל 10% " xfId="9034"/>
    <cellStyle name="9_משקל בתא100_פירוט אגח תשואה מעל 10% _4.4. 2_פירוט אגח תשואה מעל 10% _1" xfId="9035"/>
    <cellStyle name="9_משקל בתא100_פירוט אגח תשואה מעל 10% _4.4. 2_פירוט אגח תשואה מעל 10% _1_15" xfId="14477"/>
    <cellStyle name="9_משקל בתא100_פירוט אגח תשואה מעל 10% _4.4. 2_פירוט אגח תשואה מעל 10% _15" xfId="14476"/>
    <cellStyle name="9_משקל בתא100_פירוט אגח תשואה מעל 10% _4.4. 2_פירוט אגח תשואה מעל 10% _פירוט אגח תשואה מעל 10% " xfId="9036"/>
    <cellStyle name="9_משקל בתא100_פירוט אגח תשואה מעל 10% _4.4. 2_פירוט אגח תשואה מעל 10% _פירוט אגח תשואה מעל 10% _15" xfId="14478"/>
    <cellStyle name="9_משקל בתא100_פירוט אגח תשואה מעל 10% _4.4._15" xfId="14470"/>
    <cellStyle name="9_משקל בתא100_פירוט אגח תשואה מעל 10% _4.4._דיווחים נוספים" xfId="9037"/>
    <cellStyle name="9_משקל בתא100_פירוט אגח תשואה מעל 10% _4.4._דיווחים נוספים_15" xfId="14479"/>
    <cellStyle name="9_משקל בתא100_פירוט אגח תשואה מעל 10% _4.4._דיווחים נוספים_פירוט אגח תשואה מעל 10% " xfId="9038"/>
    <cellStyle name="9_משקל בתא100_פירוט אגח תשואה מעל 10% _4.4._דיווחים נוספים_פירוט אגח תשואה מעל 10% _15" xfId="14480"/>
    <cellStyle name="9_משקל בתא100_פירוט אגח תשואה מעל 10% _4.4._פירוט אגח תשואה מעל 10% " xfId="9039"/>
    <cellStyle name="9_משקל בתא100_פירוט אגח תשואה מעל 10% _4.4._פירוט אגח תשואה מעל 10% _1" xfId="9040"/>
    <cellStyle name="9_משקל בתא100_פירוט אגח תשואה מעל 10% _4.4._פירוט אגח תשואה מעל 10% _1_15" xfId="14482"/>
    <cellStyle name="9_משקל בתא100_פירוט אגח תשואה מעל 10% _4.4._פירוט אגח תשואה מעל 10% _15" xfId="14481"/>
    <cellStyle name="9_משקל בתא100_פירוט אגח תשואה מעל 10% _4.4._פירוט אגח תשואה מעל 10% _פירוט אגח תשואה מעל 10% " xfId="9041"/>
    <cellStyle name="9_משקל בתא100_פירוט אגח תשואה מעל 10% _4.4._פירוט אגח תשואה מעל 10% _פירוט אגח תשואה מעל 10% _15" xfId="14483"/>
    <cellStyle name="9_משקל בתא100_פירוט אגח תשואה מעל 10% _דיווחים נוספים" xfId="9042"/>
    <cellStyle name="9_משקל בתא100_פירוט אגח תשואה מעל 10% _דיווחים נוספים_1" xfId="9043"/>
    <cellStyle name="9_משקל בתא100_פירוט אגח תשואה מעל 10% _דיווחים נוספים_1_15" xfId="14485"/>
    <cellStyle name="9_משקל בתא100_פירוט אגח תשואה מעל 10% _דיווחים נוספים_1_פירוט אגח תשואה מעל 10% " xfId="9044"/>
    <cellStyle name="9_משקל בתא100_פירוט אגח תשואה מעל 10% _דיווחים נוספים_1_פירוט אגח תשואה מעל 10% _15" xfId="14486"/>
    <cellStyle name="9_משקל בתא100_פירוט אגח תשואה מעל 10% _דיווחים נוספים_15" xfId="14484"/>
    <cellStyle name="9_משקל בתא100_פירוט אגח תשואה מעל 10% _דיווחים נוספים_פירוט אגח תשואה מעל 10% " xfId="9045"/>
    <cellStyle name="9_משקל בתא100_פירוט אגח תשואה מעל 10% _דיווחים נוספים_פירוט אגח תשואה מעל 10% _15" xfId="14487"/>
    <cellStyle name="9_משקל בתא100_פירוט אגח תשואה מעל 10% _פירוט אגח תשואה מעל 10% " xfId="9046"/>
    <cellStyle name="9_משקל בתא100_פירוט אגח תשואה מעל 10% _פירוט אגח תשואה מעל 10% _1" xfId="9047"/>
    <cellStyle name="9_משקל בתא100_פירוט אגח תשואה מעל 10% _פירוט אגח תשואה מעל 10% _1_15" xfId="14489"/>
    <cellStyle name="9_משקל בתא100_פירוט אגח תשואה מעל 10% _פירוט אגח תשואה מעל 10% _15" xfId="14488"/>
    <cellStyle name="9_משקל בתא100_פירוט אגח תשואה מעל 10% _פירוט אגח תשואה מעל 10% _פירוט אגח תשואה מעל 10% " xfId="9048"/>
    <cellStyle name="9_משקל בתא100_פירוט אגח תשואה מעל 10% _פירוט אגח תשואה מעל 10% _פירוט אגח תשואה מעל 10% _15" xfId="14490"/>
    <cellStyle name="9_עסקאות שאושרו וטרם בוצעו  " xfId="9049"/>
    <cellStyle name="9_עסקאות שאושרו וטרם בוצעו   2" xfId="9050"/>
    <cellStyle name="9_עסקאות שאושרו וטרם בוצעו   2_15" xfId="14492"/>
    <cellStyle name="9_עסקאות שאושרו וטרם בוצעו   2_דיווחים נוספים" xfId="9051"/>
    <cellStyle name="9_עסקאות שאושרו וטרם בוצעו   2_דיווחים נוספים_1" xfId="9052"/>
    <cellStyle name="9_עסקאות שאושרו וטרם בוצעו   2_דיווחים נוספים_1_15" xfId="14494"/>
    <cellStyle name="9_עסקאות שאושרו וטרם בוצעו   2_דיווחים נוספים_1_פירוט אגח תשואה מעל 10% " xfId="9053"/>
    <cellStyle name="9_עסקאות שאושרו וטרם בוצעו   2_דיווחים נוספים_1_פירוט אגח תשואה מעל 10% _15" xfId="14495"/>
    <cellStyle name="9_עסקאות שאושרו וטרם בוצעו   2_דיווחים נוספים_15" xfId="14493"/>
    <cellStyle name="9_עסקאות שאושרו וטרם בוצעו   2_דיווחים נוספים_פירוט אגח תשואה מעל 10% " xfId="9054"/>
    <cellStyle name="9_עסקאות שאושרו וטרם בוצעו   2_דיווחים נוספים_פירוט אגח תשואה מעל 10% _15" xfId="14496"/>
    <cellStyle name="9_עסקאות שאושרו וטרם בוצעו   2_פירוט אגח תשואה מעל 10% " xfId="9055"/>
    <cellStyle name="9_עסקאות שאושרו וטרם בוצעו   2_פירוט אגח תשואה מעל 10% _1" xfId="9056"/>
    <cellStyle name="9_עסקאות שאושרו וטרם בוצעו   2_פירוט אגח תשואה מעל 10% _1_15" xfId="14498"/>
    <cellStyle name="9_עסקאות שאושרו וטרם בוצעו   2_פירוט אגח תשואה מעל 10% _15" xfId="14497"/>
    <cellStyle name="9_עסקאות שאושרו וטרם בוצעו   2_פירוט אגח תשואה מעל 10% _פירוט אגח תשואה מעל 10% " xfId="9057"/>
    <cellStyle name="9_עסקאות שאושרו וטרם בוצעו   2_פירוט אגח תשואה מעל 10% _פירוט אגח תשואה מעל 10% _15" xfId="14499"/>
    <cellStyle name="9_עסקאות שאושרו וטרם בוצעו  _1" xfId="9058"/>
    <cellStyle name="9_עסקאות שאושרו וטרם בוצעו  _1 2" xfId="9059"/>
    <cellStyle name="9_עסקאות שאושרו וטרם בוצעו  _1 2_15" xfId="14501"/>
    <cellStyle name="9_עסקאות שאושרו וטרם בוצעו  _1 2_דיווחים נוספים" xfId="9060"/>
    <cellStyle name="9_עסקאות שאושרו וטרם בוצעו  _1 2_דיווחים נוספים_1" xfId="9061"/>
    <cellStyle name="9_עסקאות שאושרו וטרם בוצעו  _1 2_דיווחים נוספים_1_15" xfId="14503"/>
    <cellStyle name="9_עסקאות שאושרו וטרם בוצעו  _1 2_דיווחים נוספים_1_פירוט אגח תשואה מעל 10% " xfId="9062"/>
    <cellStyle name="9_עסקאות שאושרו וטרם בוצעו  _1 2_דיווחים נוספים_1_פירוט אגח תשואה מעל 10% _15" xfId="14504"/>
    <cellStyle name="9_עסקאות שאושרו וטרם בוצעו  _1 2_דיווחים נוספים_15" xfId="14502"/>
    <cellStyle name="9_עסקאות שאושרו וטרם בוצעו  _1 2_דיווחים נוספים_פירוט אגח תשואה מעל 10% " xfId="9063"/>
    <cellStyle name="9_עסקאות שאושרו וטרם בוצעו  _1 2_דיווחים נוספים_פירוט אגח תשואה מעל 10% _15" xfId="14505"/>
    <cellStyle name="9_עסקאות שאושרו וטרם בוצעו  _1 2_פירוט אגח תשואה מעל 10% " xfId="9064"/>
    <cellStyle name="9_עסקאות שאושרו וטרם בוצעו  _1 2_פירוט אגח תשואה מעל 10% _1" xfId="9065"/>
    <cellStyle name="9_עסקאות שאושרו וטרם בוצעו  _1 2_פירוט אגח תשואה מעל 10% _1_15" xfId="14507"/>
    <cellStyle name="9_עסקאות שאושרו וטרם בוצעו  _1 2_פירוט אגח תשואה מעל 10% _15" xfId="14506"/>
    <cellStyle name="9_עסקאות שאושרו וטרם בוצעו  _1 2_פירוט אגח תשואה מעל 10% _פירוט אגח תשואה מעל 10% " xfId="9066"/>
    <cellStyle name="9_עסקאות שאושרו וטרם בוצעו  _1 2_פירוט אגח תשואה מעל 10% _פירוט אגח תשואה מעל 10% _15" xfId="14508"/>
    <cellStyle name="9_עסקאות שאושרו וטרם בוצעו  _1_15" xfId="14500"/>
    <cellStyle name="9_עסקאות שאושרו וטרם בוצעו  _1_דיווחים נוספים" xfId="9067"/>
    <cellStyle name="9_עסקאות שאושרו וטרם בוצעו  _1_דיווחים נוספים_15" xfId="14509"/>
    <cellStyle name="9_עסקאות שאושרו וטרם בוצעו  _1_דיווחים נוספים_פירוט אגח תשואה מעל 10% " xfId="9068"/>
    <cellStyle name="9_עסקאות שאושרו וטרם בוצעו  _1_דיווחים נוספים_פירוט אגח תשואה מעל 10% _15" xfId="14510"/>
    <cellStyle name="9_עסקאות שאושרו וטרם בוצעו  _1_פירוט אגח תשואה מעל 10% " xfId="9069"/>
    <cellStyle name="9_עסקאות שאושרו וטרם בוצעו  _1_פירוט אגח תשואה מעל 10% _1" xfId="9070"/>
    <cellStyle name="9_עסקאות שאושרו וטרם בוצעו  _1_פירוט אגח תשואה מעל 10% _1_15" xfId="14512"/>
    <cellStyle name="9_עסקאות שאושרו וטרם בוצעו  _1_פירוט אגח תשואה מעל 10% _15" xfId="14511"/>
    <cellStyle name="9_עסקאות שאושרו וטרם בוצעו  _1_פירוט אגח תשואה מעל 10% _פירוט אגח תשואה מעל 10% " xfId="9071"/>
    <cellStyle name="9_עסקאות שאושרו וטרם בוצעו  _1_פירוט אגח תשואה מעל 10% _פירוט אגח תשואה מעל 10% _15" xfId="14513"/>
    <cellStyle name="9_עסקאות שאושרו וטרם בוצעו  _15" xfId="14491"/>
    <cellStyle name="9_עסקאות שאושרו וטרם בוצעו  _4.4." xfId="9072"/>
    <cellStyle name="9_עסקאות שאושרו וטרם בוצעו  _4.4. 2" xfId="9073"/>
    <cellStyle name="9_עסקאות שאושרו וטרם בוצעו  _4.4. 2_15" xfId="14515"/>
    <cellStyle name="9_עסקאות שאושרו וטרם בוצעו  _4.4. 2_דיווחים נוספים" xfId="9074"/>
    <cellStyle name="9_עסקאות שאושרו וטרם בוצעו  _4.4. 2_דיווחים נוספים_1" xfId="9075"/>
    <cellStyle name="9_עסקאות שאושרו וטרם בוצעו  _4.4. 2_דיווחים נוספים_1_15" xfId="14517"/>
    <cellStyle name="9_עסקאות שאושרו וטרם בוצעו  _4.4. 2_דיווחים נוספים_1_פירוט אגח תשואה מעל 10% " xfId="9076"/>
    <cellStyle name="9_עסקאות שאושרו וטרם בוצעו  _4.4. 2_דיווחים נוספים_1_פירוט אגח תשואה מעל 10% _15" xfId="14518"/>
    <cellStyle name="9_עסקאות שאושרו וטרם בוצעו  _4.4. 2_דיווחים נוספים_15" xfId="14516"/>
    <cellStyle name="9_עסקאות שאושרו וטרם בוצעו  _4.4. 2_דיווחים נוספים_פירוט אגח תשואה מעל 10% " xfId="9077"/>
    <cellStyle name="9_עסקאות שאושרו וטרם בוצעו  _4.4. 2_דיווחים נוספים_פירוט אגח תשואה מעל 10% _15" xfId="14519"/>
    <cellStyle name="9_עסקאות שאושרו וטרם בוצעו  _4.4. 2_פירוט אגח תשואה מעל 10% " xfId="9078"/>
    <cellStyle name="9_עסקאות שאושרו וטרם בוצעו  _4.4. 2_פירוט אגח תשואה מעל 10% _1" xfId="9079"/>
    <cellStyle name="9_עסקאות שאושרו וטרם בוצעו  _4.4. 2_פירוט אגח תשואה מעל 10% _1_15" xfId="14521"/>
    <cellStyle name="9_עסקאות שאושרו וטרם בוצעו  _4.4. 2_פירוט אגח תשואה מעל 10% _15" xfId="14520"/>
    <cellStyle name="9_עסקאות שאושרו וטרם בוצעו  _4.4. 2_פירוט אגח תשואה מעל 10% _פירוט אגח תשואה מעל 10% " xfId="9080"/>
    <cellStyle name="9_עסקאות שאושרו וטרם בוצעו  _4.4. 2_פירוט אגח תשואה מעל 10% _פירוט אגח תשואה מעל 10% _15" xfId="14522"/>
    <cellStyle name="9_עסקאות שאושרו וטרם בוצעו  _4.4._15" xfId="14514"/>
    <cellStyle name="9_עסקאות שאושרו וטרם בוצעו  _4.4._דיווחים נוספים" xfId="9081"/>
    <cellStyle name="9_עסקאות שאושרו וטרם בוצעו  _4.4._דיווחים נוספים_15" xfId="14523"/>
    <cellStyle name="9_עסקאות שאושרו וטרם בוצעו  _4.4._דיווחים נוספים_פירוט אגח תשואה מעל 10% " xfId="9082"/>
    <cellStyle name="9_עסקאות שאושרו וטרם בוצעו  _4.4._דיווחים נוספים_פירוט אגח תשואה מעל 10% _15" xfId="14524"/>
    <cellStyle name="9_עסקאות שאושרו וטרם בוצעו  _4.4._פירוט אגח תשואה מעל 10% " xfId="9083"/>
    <cellStyle name="9_עסקאות שאושרו וטרם בוצעו  _4.4._פירוט אגח תשואה מעל 10% _1" xfId="9084"/>
    <cellStyle name="9_עסקאות שאושרו וטרם בוצעו  _4.4._פירוט אגח תשואה מעל 10% _1_15" xfId="14526"/>
    <cellStyle name="9_עסקאות שאושרו וטרם בוצעו  _4.4._פירוט אגח תשואה מעל 10% _15" xfId="14525"/>
    <cellStyle name="9_עסקאות שאושרו וטרם בוצעו  _4.4._פירוט אגח תשואה מעל 10% _פירוט אגח תשואה מעל 10% " xfId="9085"/>
    <cellStyle name="9_עסקאות שאושרו וטרם בוצעו  _4.4._פירוט אגח תשואה מעל 10% _פירוט אגח תשואה מעל 10% _15" xfId="14527"/>
    <cellStyle name="9_עסקאות שאושרו וטרם בוצעו  _דיווחים נוספים" xfId="9086"/>
    <cellStyle name="9_עסקאות שאושרו וטרם בוצעו  _דיווחים נוספים_1" xfId="9087"/>
    <cellStyle name="9_עסקאות שאושרו וטרם בוצעו  _דיווחים נוספים_1_15" xfId="14529"/>
    <cellStyle name="9_עסקאות שאושרו וטרם בוצעו  _דיווחים נוספים_1_פירוט אגח תשואה מעל 10% " xfId="9088"/>
    <cellStyle name="9_עסקאות שאושרו וטרם בוצעו  _דיווחים נוספים_1_פירוט אגח תשואה מעל 10% _15" xfId="14530"/>
    <cellStyle name="9_עסקאות שאושרו וטרם בוצעו  _דיווחים נוספים_15" xfId="14528"/>
    <cellStyle name="9_עסקאות שאושרו וטרם בוצעו  _דיווחים נוספים_פירוט אגח תשואה מעל 10% " xfId="9089"/>
    <cellStyle name="9_עסקאות שאושרו וטרם בוצעו  _דיווחים נוספים_פירוט אגח תשואה מעל 10% _15" xfId="14531"/>
    <cellStyle name="9_עסקאות שאושרו וטרם בוצעו  _פירוט אגח תשואה מעל 10% " xfId="9090"/>
    <cellStyle name="9_עסקאות שאושרו וטרם בוצעו  _פירוט אגח תשואה מעל 10% _1" xfId="9091"/>
    <cellStyle name="9_עסקאות שאושרו וטרם בוצעו  _פירוט אגח תשואה מעל 10% _1_15" xfId="14533"/>
    <cellStyle name="9_עסקאות שאושרו וטרם בוצעו  _פירוט אגח תשואה מעל 10% _15" xfId="14532"/>
    <cellStyle name="9_עסקאות שאושרו וטרם בוצעו  _פירוט אגח תשואה מעל 10% _פירוט אגח תשואה מעל 10% " xfId="9092"/>
    <cellStyle name="9_עסקאות שאושרו וטרם בוצעו  _פירוט אגח תשואה מעל 10% _פירוט אגח תשואה מעל 10% _15" xfId="14534"/>
    <cellStyle name="9_פירוט אגח תשואה מעל 10% " xfId="9093"/>
    <cellStyle name="9_פירוט אגח תשואה מעל 10%  2" xfId="9094"/>
    <cellStyle name="9_פירוט אגח תשואה מעל 10%  2_15" xfId="14536"/>
    <cellStyle name="9_פירוט אגח תשואה מעל 10%  2_דיווחים נוספים" xfId="9095"/>
    <cellStyle name="9_פירוט אגח תשואה מעל 10%  2_דיווחים נוספים_1" xfId="9096"/>
    <cellStyle name="9_פירוט אגח תשואה מעל 10%  2_דיווחים נוספים_1_15" xfId="14538"/>
    <cellStyle name="9_פירוט אגח תשואה מעל 10%  2_דיווחים נוספים_1_פירוט אגח תשואה מעל 10% " xfId="9097"/>
    <cellStyle name="9_פירוט אגח תשואה מעל 10%  2_דיווחים נוספים_1_פירוט אגח תשואה מעל 10% _15" xfId="14539"/>
    <cellStyle name="9_פירוט אגח תשואה מעל 10%  2_דיווחים נוספים_15" xfId="14537"/>
    <cellStyle name="9_פירוט אגח תשואה מעל 10%  2_דיווחים נוספים_פירוט אגח תשואה מעל 10% " xfId="9098"/>
    <cellStyle name="9_פירוט אגח תשואה מעל 10%  2_דיווחים נוספים_פירוט אגח תשואה מעל 10% _15" xfId="14540"/>
    <cellStyle name="9_פירוט אגח תשואה מעל 10%  2_פירוט אגח תשואה מעל 10% " xfId="9099"/>
    <cellStyle name="9_פירוט אגח תשואה מעל 10%  2_פירוט אגח תשואה מעל 10% _1" xfId="9100"/>
    <cellStyle name="9_פירוט אגח תשואה מעל 10%  2_פירוט אגח תשואה מעל 10% _1_15" xfId="14542"/>
    <cellStyle name="9_פירוט אגח תשואה מעל 10%  2_פירוט אגח תשואה מעל 10% _15" xfId="14541"/>
    <cellStyle name="9_פירוט אגח תשואה מעל 10%  2_פירוט אגח תשואה מעל 10% _פירוט אגח תשואה מעל 10% " xfId="9101"/>
    <cellStyle name="9_פירוט אגח תשואה מעל 10%  2_פירוט אגח תשואה מעל 10% _פירוט אגח תשואה מעל 10% _15" xfId="14543"/>
    <cellStyle name="9_פירוט אגח תשואה מעל 10% _1" xfId="9102"/>
    <cellStyle name="9_פירוט אגח תשואה מעל 10% _1_15" xfId="14544"/>
    <cellStyle name="9_פירוט אגח תשואה מעל 10% _1_פירוט אגח תשואה מעל 10% " xfId="9103"/>
    <cellStyle name="9_פירוט אגח תשואה מעל 10% _1_פירוט אגח תשואה מעל 10% _15" xfId="14545"/>
    <cellStyle name="9_פירוט אגח תשואה מעל 10% _15" xfId="14535"/>
    <cellStyle name="9_פירוט אגח תשואה מעל 10% _2" xfId="9104"/>
    <cellStyle name="9_פירוט אגח תשואה מעל 10% _2_15" xfId="14546"/>
    <cellStyle name="9_פירוט אגח תשואה מעל 10% _4.4." xfId="9105"/>
    <cellStyle name="9_פירוט אגח תשואה מעל 10% _4.4. 2" xfId="9106"/>
    <cellStyle name="9_פירוט אגח תשואה מעל 10% _4.4. 2_15" xfId="14548"/>
    <cellStyle name="9_פירוט אגח תשואה מעל 10% _4.4. 2_דיווחים נוספים" xfId="9107"/>
    <cellStyle name="9_פירוט אגח תשואה מעל 10% _4.4. 2_דיווחים נוספים_1" xfId="9108"/>
    <cellStyle name="9_פירוט אגח תשואה מעל 10% _4.4. 2_דיווחים נוספים_1_15" xfId="14550"/>
    <cellStyle name="9_פירוט אגח תשואה מעל 10% _4.4. 2_דיווחים נוספים_1_פירוט אגח תשואה מעל 10% " xfId="9109"/>
    <cellStyle name="9_פירוט אגח תשואה מעל 10% _4.4. 2_דיווחים נוספים_1_פירוט אגח תשואה מעל 10% _15" xfId="14551"/>
    <cellStyle name="9_פירוט אגח תשואה מעל 10% _4.4. 2_דיווחים נוספים_15" xfId="14549"/>
    <cellStyle name="9_פירוט אגח תשואה מעל 10% _4.4. 2_דיווחים נוספים_פירוט אגח תשואה מעל 10% " xfId="9110"/>
    <cellStyle name="9_פירוט אגח תשואה מעל 10% _4.4. 2_דיווחים נוספים_פירוט אגח תשואה מעל 10% _15" xfId="14552"/>
    <cellStyle name="9_פירוט אגח תשואה מעל 10% _4.4. 2_פירוט אגח תשואה מעל 10% " xfId="9111"/>
    <cellStyle name="9_פירוט אגח תשואה מעל 10% _4.4. 2_פירוט אגח תשואה מעל 10% _1" xfId="9112"/>
    <cellStyle name="9_פירוט אגח תשואה מעל 10% _4.4. 2_פירוט אגח תשואה מעל 10% _1_15" xfId="14554"/>
    <cellStyle name="9_פירוט אגח תשואה מעל 10% _4.4. 2_פירוט אגח תשואה מעל 10% _15" xfId="14553"/>
    <cellStyle name="9_פירוט אגח תשואה מעל 10% _4.4. 2_פירוט אגח תשואה מעל 10% _פירוט אגח תשואה מעל 10% " xfId="9113"/>
    <cellStyle name="9_פירוט אגח תשואה מעל 10% _4.4. 2_פירוט אגח תשואה מעל 10% _פירוט אגח תשואה מעל 10% _15" xfId="14555"/>
    <cellStyle name="9_פירוט אגח תשואה מעל 10% _4.4._15" xfId="14547"/>
    <cellStyle name="9_פירוט אגח תשואה מעל 10% _4.4._דיווחים נוספים" xfId="9114"/>
    <cellStyle name="9_פירוט אגח תשואה מעל 10% _4.4._דיווחים נוספים_15" xfId="14556"/>
    <cellStyle name="9_פירוט אגח תשואה מעל 10% _4.4._דיווחים נוספים_פירוט אגח תשואה מעל 10% " xfId="9115"/>
    <cellStyle name="9_פירוט אגח תשואה מעל 10% _4.4._דיווחים נוספים_פירוט אגח תשואה מעל 10% _15" xfId="14557"/>
    <cellStyle name="9_פירוט אגח תשואה מעל 10% _4.4._פירוט אגח תשואה מעל 10% " xfId="9116"/>
    <cellStyle name="9_פירוט אגח תשואה מעל 10% _4.4._פירוט אגח תשואה מעל 10% _1" xfId="9117"/>
    <cellStyle name="9_פירוט אגח תשואה מעל 10% _4.4._פירוט אגח תשואה מעל 10% _1_15" xfId="14559"/>
    <cellStyle name="9_פירוט אגח תשואה מעל 10% _4.4._פירוט אגח תשואה מעל 10% _15" xfId="14558"/>
    <cellStyle name="9_פירוט אגח תשואה מעל 10% _4.4._פירוט אגח תשואה מעל 10% _פירוט אגח תשואה מעל 10% " xfId="9118"/>
    <cellStyle name="9_פירוט אגח תשואה מעל 10% _4.4._פירוט אגח תשואה מעל 10% _פירוט אגח תשואה מעל 10% _15" xfId="14560"/>
    <cellStyle name="9_פירוט אגח תשואה מעל 10% _דיווחים נוספים" xfId="9119"/>
    <cellStyle name="9_פירוט אגח תשואה מעל 10% _דיווחים נוספים_1" xfId="9120"/>
    <cellStyle name="9_פירוט אגח תשואה מעל 10% _דיווחים נוספים_1_15" xfId="14562"/>
    <cellStyle name="9_פירוט אגח תשואה מעל 10% _דיווחים נוספים_1_פירוט אגח תשואה מעל 10% " xfId="9121"/>
    <cellStyle name="9_פירוט אגח תשואה מעל 10% _דיווחים נוספים_1_פירוט אגח תשואה מעל 10% _15" xfId="14563"/>
    <cellStyle name="9_פירוט אגח תשואה מעל 10% _דיווחים נוספים_15" xfId="14561"/>
    <cellStyle name="9_פירוט אגח תשואה מעל 10% _דיווחים נוספים_פירוט אגח תשואה מעל 10% " xfId="9122"/>
    <cellStyle name="9_פירוט אגח תשואה מעל 10% _דיווחים נוספים_פירוט אגח תשואה מעל 10% _15" xfId="14564"/>
    <cellStyle name="9_פירוט אגח תשואה מעל 10% _פירוט אגח תשואה מעל 10% " xfId="9123"/>
    <cellStyle name="9_פירוט אגח תשואה מעל 10% _פירוט אגח תשואה מעל 10% _1" xfId="9124"/>
    <cellStyle name="9_פירוט אגח תשואה מעל 10% _פירוט אגח תשואה מעל 10% _1_15" xfId="14566"/>
    <cellStyle name="9_פירוט אגח תשואה מעל 10% _פירוט אגח תשואה מעל 10% _15" xfId="14565"/>
    <cellStyle name="9_פירוט אגח תשואה מעל 10% _פירוט אגח תשואה מעל 10% _פירוט אגח תשואה מעל 10% " xfId="9125"/>
    <cellStyle name="9_פירוט אגח תשואה מעל 10% _פירוט אגח תשואה מעל 10% _פירוט אגח תשואה מעל 10% _15" xfId="14567"/>
    <cellStyle name="Accent1" xfId="9126"/>
    <cellStyle name="Accent1 - 20%" xfId="9127"/>
    <cellStyle name="Accent1 - 20% 2" xfId="16835"/>
    <cellStyle name="Accent1 - 40%" xfId="9128"/>
    <cellStyle name="Accent1 - 40% 2" xfId="16836"/>
    <cellStyle name="Accent1 - 60%" xfId="9129"/>
    <cellStyle name="Accent1 - 60% 2" xfId="16837"/>
    <cellStyle name="Accent1 2" xfId="16834"/>
    <cellStyle name="Accent1 3" xfId="16945"/>
    <cellStyle name="Accent1_10" xfId="16760"/>
    <cellStyle name="Accent2" xfId="9130"/>
    <cellStyle name="Accent2 - 20%" xfId="9131"/>
    <cellStyle name="Accent2 - 20% 2" xfId="16839"/>
    <cellStyle name="Accent2 - 40%" xfId="9132"/>
    <cellStyle name="Accent2 - 40% 2" xfId="16840"/>
    <cellStyle name="Accent2 - 60%" xfId="9133"/>
    <cellStyle name="Accent2 - 60% 2" xfId="16841"/>
    <cellStyle name="Accent2 2" xfId="16838"/>
    <cellStyle name="Accent2 3" xfId="16946"/>
    <cellStyle name="Accent2_10" xfId="16761"/>
    <cellStyle name="Accent3" xfId="9134"/>
    <cellStyle name="Accent3 - 20%" xfId="9135"/>
    <cellStyle name="Accent3 - 20% 2" xfId="16843"/>
    <cellStyle name="Accent3 - 40%" xfId="9136"/>
    <cellStyle name="Accent3 - 40% 2" xfId="16844"/>
    <cellStyle name="Accent3 - 60%" xfId="9137"/>
    <cellStyle name="Accent3 - 60% 2" xfId="16845"/>
    <cellStyle name="Accent3 2" xfId="16842"/>
    <cellStyle name="Accent3 3" xfId="16947"/>
    <cellStyle name="Accent3_10" xfId="16762"/>
    <cellStyle name="Accent4" xfId="9138"/>
    <cellStyle name="Accent4 - 20%" xfId="9139"/>
    <cellStyle name="Accent4 - 20% 2" xfId="16847"/>
    <cellStyle name="Accent4 - 40%" xfId="9140"/>
    <cellStyle name="Accent4 - 40% 2" xfId="16848"/>
    <cellStyle name="Accent4 - 60%" xfId="9141"/>
    <cellStyle name="Accent4 - 60% 2" xfId="16849"/>
    <cellStyle name="Accent4 2" xfId="16846"/>
    <cellStyle name="Accent4 3" xfId="16948"/>
    <cellStyle name="Accent4_10" xfId="16763"/>
    <cellStyle name="Accent5" xfId="9142"/>
    <cellStyle name="Accent5 - 20%" xfId="9143"/>
    <cellStyle name="Accent5 - 20% 2" xfId="16851"/>
    <cellStyle name="Accent5 - 40%" xfId="9144"/>
    <cellStyle name="Accent5 - 40% 2" xfId="16852"/>
    <cellStyle name="Accent5 - 60%" xfId="9145"/>
    <cellStyle name="Accent5 - 60% 2" xfId="16853"/>
    <cellStyle name="Accent5 2" xfId="16850"/>
    <cellStyle name="Accent5 3" xfId="16949"/>
    <cellStyle name="Accent5_10" xfId="16764"/>
    <cellStyle name="Accent6" xfId="9146"/>
    <cellStyle name="Accent6 - 20%" xfId="9147"/>
    <cellStyle name="Accent6 - 20% 2" xfId="16855"/>
    <cellStyle name="Accent6 - 40%" xfId="9148"/>
    <cellStyle name="Accent6 - 40% 2" xfId="16856"/>
    <cellStyle name="Accent6 - 60%" xfId="9149"/>
    <cellStyle name="Accent6 - 60% 2" xfId="16857"/>
    <cellStyle name="Accent6 2" xfId="16854"/>
    <cellStyle name="Accent6 3" xfId="16950"/>
    <cellStyle name="Accent6_10" xfId="16765"/>
    <cellStyle name="Bad" xfId="9150"/>
    <cellStyle name="Bad 2" xfId="16858"/>
    <cellStyle name="Calculation" xfId="9151"/>
    <cellStyle name="Calculation 2" xfId="9152"/>
    <cellStyle name="Calculation 3" xfId="16859"/>
    <cellStyle name="Calculation_10" xfId="16766"/>
    <cellStyle name="Check Cell" xfId="9153"/>
    <cellStyle name="Check Cell 2" xfId="16860"/>
    <cellStyle name="Comma" xfId="13" builtinId="3"/>
    <cellStyle name="Comma 10" xfId="16814"/>
    <cellStyle name="Comma 2" xfId="1"/>
    <cellStyle name="Comma 2 12" xfId="16941"/>
    <cellStyle name="Comma 2 2" xfId="17"/>
    <cellStyle name="Comma 2 2 2" xfId="9154"/>
    <cellStyle name="Comma 2 3" xfId="9155"/>
    <cellStyle name="Comma 2 4" xfId="9156"/>
    <cellStyle name="Comma 2 5" xfId="9157"/>
    <cellStyle name="Comma 2 6" xfId="9158"/>
    <cellStyle name="Comma 2 7" xfId="16755"/>
    <cellStyle name="Comma 2 8" xfId="18"/>
    <cellStyle name="Comma 2 9" xfId="16861"/>
    <cellStyle name="Comma 2_10" xfId="16771"/>
    <cellStyle name="Comma 3" xfId="16"/>
    <cellStyle name="Comma 3 2" xfId="26"/>
    <cellStyle name="Comma 4" xfId="14709"/>
    <cellStyle name="Comma 5" xfId="15"/>
    <cellStyle name="Comma 5 2" xfId="16938"/>
    <cellStyle name="Comma 6" xfId="14710"/>
    <cellStyle name="Comma 7" xfId="14711"/>
    <cellStyle name="Comma 8" xfId="14712"/>
    <cellStyle name="Comma 9" xfId="14713"/>
    <cellStyle name="Currency [0] _1" xfId="2"/>
    <cellStyle name="Emphasis 1" xfId="9159"/>
    <cellStyle name="Emphasis 1 2" xfId="16862"/>
    <cellStyle name="Emphasis 2" xfId="9160"/>
    <cellStyle name="Emphasis 2 2" xfId="16863"/>
    <cellStyle name="Emphasis 3" xfId="9161"/>
    <cellStyle name="Emphasis 3 2" xfId="16864"/>
    <cellStyle name="Euro" xfId="9162"/>
    <cellStyle name="Explanatory Text" xfId="9163"/>
    <cellStyle name="Explanatory Text 2" xfId="16865"/>
    <cellStyle name="Followed Hyperlink" xfId="9164"/>
    <cellStyle name="Good" xfId="9165"/>
    <cellStyle name="Good 2" xfId="16866"/>
    <cellStyle name="Heading 1" xfId="9166"/>
    <cellStyle name="Heading 1 2" xfId="16867"/>
    <cellStyle name="Heading 2" xfId="9167"/>
    <cellStyle name="Heading 2 2" xfId="16868"/>
    <cellStyle name="Heading 3" xfId="9168"/>
    <cellStyle name="Heading 3 2" xfId="16869"/>
    <cellStyle name="Heading 4" xfId="9169"/>
    <cellStyle name="Heading 4 2" xfId="16870"/>
    <cellStyle name="Hyperlink" xfId="9170"/>
    <cellStyle name="Hyperlink 2" xfId="3"/>
    <cellStyle name="Input" xfId="9171"/>
    <cellStyle name="Input 2" xfId="9172"/>
    <cellStyle name="Input 3" xfId="16871"/>
    <cellStyle name="Input_10" xfId="16767"/>
    <cellStyle name="Linked Cell" xfId="9173"/>
    <cellStyle name="Linked Cell 2" xfId="16872"/>
    <cellStyle name="Neutral" xfId="9174"/>
    <cellStyle name="Neutral 2" xfId="16873"/>
    <cellStyle name="Normal" xfId="0" builtinId="0"/>
    <cellStyle name="Normal 10" xfId="9175"/>
    <cellStyle name="Normal 10 2" xfId="9176"/>
    <cellStyle name="Normal 10 2 2" xfId="14714"/>
    <cellStyle name="Normal 10 2 2 2" xfId="14715"/>
    <cellStyle name="Normal 10 2 2 2 2" xfId="14716"/>
    <cellStyle name="Normal 10 2 2 3" xfId="14717"/>
    <cellStyle name="Normal 10 2 2 3 2" xfId="14718"/>
    <cellStyle name="Normal 10 2 2 4" xfId="14719"/>
    <cellStyle name="Normal 10 2 3" xfId="14720"/>
    <cellStyle name="Normal 10 2 3 2" xfId="14721"/>
    <cellStyle name="Normal 10 2 4" xfId="14722"/>
    <cellStyle name="Normal 10 2 4 2" xfId="14723"/>
    <cellStyle name="Normal 10 2 5" xfId="14724"/>
    <cellStyle name="Normal 10 2_15" xfId="16729"/>
    <cellStyle name="Normal 10 3" xfId="9177"/>
    <cellStyle name="Normal 10 3 2" xfId="14725"/>
    <cellStyle name="Normal 10 3 2 2" xfId="14726"/>
    <cellStyle name="Normal 10 3 3" xfId="14727"/>
    <cellStyle name="Normal 10 3 3 2" xfId="14728"/>
    <cellStyle name="Normal 10 3 4" xfId="14729"/>
    <cellStyle name="Normal 10 3_15" xfId="16730"/>
    <cellStyle name="Normal 10 4" xfId="9178"/>
    <cellStyle name="Normal 10 4 2" xfId="14730"/>
    <cellStyle name="Normal 10 4_15" xfId="16731"/>
    <cellStyle name="Normal 10 5" xfId="14731"/>
    <cellStyle name="Normal 10 5 2" xfId="14732"/>
    <cellStyle name="Normal 10 6" xfId="14733"/>
    <cellStyle name="Normal 10_15" xfId="14568"/>
    <cellStyle name="Normal 103" xfId="16942"/>
    <cellStyle name="Normal 11" xfId="4"/>
    <cellStyle name="Normal 11 2" xfId="9180"/>
    <cellStyle name="Normal 11 3" xfId="16756"/>
    <cellStyle name="Normal 11 4" xfId="9179"/>
    <cellStyle name="Normal 11 5" xfId="16874"/>
    <cellStyle name="Normal 11_10" xfId="16772"/>
    <cellStyle name="Normal 12" xfId="9181"/>
    <cellStyle name="Normal 12 2" xfId="14734"/>
    <cellStyle name="Normal 12 2 2" xfId="14735"/>
    <cellStyle name="Normal 12 2 2 2" xfId="14736"/>
    <cellStyle name="Normal 12 2 3" xfId="14737"/>
    <cellStyle name="Normal 12 2 3 2" xfId="14738"/>
    <cellStyle name="Normal 12 2 4" xfId="14739"/>
    <cellStyle name="Normal 12 3" xfId="14740"/>
    <cellStyle name="Normal 12 3 2" xfId="14741"/>
    <cellStyle name="Normal 12 4" xfId="14742"/>
    <cellStyle name="Normal 12 4 2" xfId="14743"/>
    <cellStyle name="Normal 12 5" xfId="14744"/>
    <cellStyle name="Normal 12_15" xfId="16732"/>
    <cellStyle name="Normal 13" xfId="9182"/>
    <cellStyle name="Normal 13 2" xfId="16978"/>
    <cellStyle name="Normal 14" xfId="9183"/>
    <cellStyle name="Normal 14 2" xfId="14745"/>
    <cellStyle name="Normal 14 2 2" xfId="14746"/>
    <cellStyle name="Normal 14 3" xfId="14747"/>
    <cellStyle name="Normal 14 3 2" xfId="14748"/>
    <cellStyle name="Normal 14 4" xfId="14749"/>
    <cellStyle name="Normal 14_15" xfId="16733"/>
    <cellStyle name="Normal 15" xfId="9184"/>
    <cellStyle name="Normal 15 2" xfId="16977"/>
    <cellStyle name="Normal 16" xfId="9185"/>
    <cellStyle name="Normal 16 2" xfId="14750"/>
    <cellStyle name="Normal 16_15" xfId="16734"/>
    <cellStyle name="Normal 17" xfId="9186"/>
    <cellStyle name="Normal 17 2" xfId="14751"/>
    <cellStyle name="Normal 17_15" xfId="16735"/>
    <cellStyle name="Normal 18" xfId="9187"/>
    <cellStyle name="Normal 19" xfId="9188"/>
    <cellStyle name="Normal 19 2" xfId="9189"/>
    <cellStyle name="Normal 19_15" xfId="14569"/>
    <cellStyle name="Normal 2" xfId="5"/>
    <cellStyle name="Normal 2 10" xfId="14752"/>
    <cellStyle name="Normal 2 10 2" xfId="14753"/>
    <cellStyle name="Normal 2 11" xfId="14754"/>
    <cellStyle name="Normal 2 11 2" xfId="14755"/>
    <cellStyle name="Normal 2 12" xfId="14756"/>
    <cellStyle name="Normal 2 13" xfId="22"/>
    <cellStyle name="Normal 2 14" xfId="16815"/>
    <cellStyle name="Normal 2 2" xfId="9191"/>
    <cellStyle name="Normal 2 2 2" xfId="14757"/>
    <cellStyle name="Normal 2 2_15" xfId="16736"/>
    <cellStyle name="Normal 2 3" xfId="9192"/>
    <cellStyle name="Normal 2 3 10" xfId="14758"/>
    <cellStyle name="Normal 2 3 2" xfId="14759"/>
    <cellStyle name="Normal 2 3 2 2" xfId="14760"/>
    <cellStyle name="Normal 2 3 2 2 2" xfId="14761"/>
    <cellStyle name="Normal 2 3 2 2 2 2" xfId="14762"/>
    <cellStyle name="Normal 2 3 2 2 2 2 2" xfId="14763"/>
    <cellStyle name="Normal 2 3 2 2 2 2 2 2" xfId="14764"/>
    <cellStyle name="Normal 2 3 2 2 2 2 2 2 2" xfId="14765"/>
    <cellStyle name="Normal 2 3 2 2 2 2 2 3" xfId="14766"/>
    <cellStyle name="Normal 2 3 2 2 2 2 2 3 2" xfId="14767"/>
    <cellStyle name="Normal 2 3 2 2 2 2 2 4" xfId="14768"/>
    <cellStyle name="Normal 2 3 2 2 2 2 3" xfId="14769"/>
    <cellStyle name="Normal 2 3 2 2 2 2 3 2" xfId="14770"/>
    <cellStyle name="Normal 2 3 2 2 2 2 4" xfId="14771"/>
    <cellStyle name="Normal 2 3 2 2 2 2 4 2" xfId="14772"/>
    <cellStyle name="Normal 2 3 2 2 2 2 5" xfId="14773"/>
    <cellStyle name="Normal 2 3 2 2 2 3" xfId="14774"/>
    <cellStyle name="Normal 2 3 2 2 2 3 2" xfId="14775"/>
    <cellStyle name="Normal 2 3 2 2 2 3 2 2" xfId="14776"/>
    <cellStyle name="Normal 2 3 2 2 2 3 3" xfId="14777"/>
    <cellStyle name="Normal 2 3 2 2 2 3 3 2" xfId="14778"/>
    <cellStyle name="Normal 2 3 2 2 2 3 4" xfId="14779"/>
    <cellStyle name="Normal 2 3 2 2 2 4" xfId="14780"/>
    <cellStyle name="Normal 2 3 2 2 2 4 2" xfId="14781"/>
    <cellStyle name="Normal 2 3 2 2 2 5" xfId="14782"/>
    <cellStyle name="Normal 2 3 2 2 2 5 2" xfId="14783"/>
    <cellStyle name="Normal 2 3 2 2 2 6" xfId="14784"/>
    <cellStyle name="Normal 2 3 2 2 3" xfId="14785"/>
    <cellStyle name="Normal 2 3 2 2 3 2" xfId="14786"/>
    <cellStyle name="Normal 2 3 2 2 3 2 2" xfId="14787"/>
    <cellStyle name="Normal 2 3 2 2 3 2 2 2" xfId="14788"/>
    <cellStyle name="Normal 2 3 2 2 3 2 3" xfId="14789"/>
    <cellStyle name="Normal 2 3 2 2 3 2 3 2" xfId="14790"/>
    <cellStyle name="Normal 2 3 2 2 3 2 4" xfId="14791"/>
    <cellStyle name="Normal 2 3 2 2 3 3" xfId="14792"/>
    <cellStyle name="Normal 2 3 2 2 3 3 2" xfId="14793"/>
    <cellStyle name="Normal 2 3 2 2 3 4" xfId="14794"/>
    <cellStyle name="Normal 2 3 2 2 3 4 2" xfId="14795"/>
    <cellStyle name="Normal 2 3 2 2 3 5" xfId="14796"/>
    <cellStyle name="Normal 2 3 2 2 4" xfId="14797"/>
    <cellStyle name="Normal 2 3 2 2 4 2" xfId="14798"/>
    <cellStyle name="Normal 2 3 2 2 4 2 2" xfId="14799"/>
    <cellStyle name="Normal 2 3 2 2 4 3" xfId="14800"/>
    <cellStyle name="Normal 2 3 2 2 4 3 2" xfId="14801"/>
    <cellStyle name="Normal 2 3 2 2 4 4" xfId="14802"/>
    <cellStyle name="Normal 2 3 2 2 5" xfId="14803"/>
    <cellStyle name="Normal 2 3 2 2 5 2" xfId="14804"/>
    <cellStyle name="Normal 2 3 2 2 6" xfId="14805"/>
    <cellStyle name="Normal 2 3 2 2 6 2" xfId="14806"/>
    <cellStyle name="Normal 2 3 2 2 7" xfId="14807"/>
    <cellStyle name="Normal 2 3 2 3" xfId="14808"/>
    <cellStyle name="Normal 2 3 2 3 2" xfId="14809"/>
    <cellStyle name="Normal 2 3 2 3 2 2" xfId="14810"/>
    <cellStyle name="Normal 2 3 2 3 2 2 2" xfId="14811"/>
    <cellStyle name="Normal 2 3 2 3 2 2 2 2" xfId="14812"/>
    <cellStyle name="Normal 2 3 2 3 2 2 3" xfId="14813"/>
    <cellStyle name="Normal 2 3 2 3 2 2 3 2" xfId="14814"/>
    <cellStyle name="Normal 2 3 2 3 2 2 4" xfId="14815"/>
    <cellStyle name="Normal 2 3 2 3 2 3" xfId="14816"/>
    <cellStyle name="Normal 2 3 2 3 2 3 2" xfId="14817"/>
    <cellStyle name="Normal 2 3 2 3 2 4" xfId="14818"/>
    <cellStyle name="Normal 2 3 2 3 2 4 2" xfId="14819"/>
    <cellStyle name="Normal 2 3 2 3 2 5" xfId="14820"/>
    <cellStyle name="Normal 2 3 2 3 3" xfId="14821"/>
    <cellStyle name="Normal 2 3 2 3 3 2" xfId="14822"/>
    <cellStyle name="Normal 2 3 2 3 3 2 2" xfId="14823"/>
    <cellStyle name="Normal 2 3 2 3 3 3" xfId="14824"/>
    <cellStyle name="Normal 2 3 2 3 3 3 2" xfId="14825"/>
    <cellStyle name="Normal 2 3 2 3 3 4" xfId="14826"/>
    <cellStyle name="Normal 2 3 2 3 4" xfId="14827"/>
    <cellStyle name="Normal 2 3 2 3 4 2" xfId="14828"/>
    <cellStyle name="Normal 2 3 2 3 5" xfId="14829"/>
    <cellStyle name="Normal 2 3 2 3 5 2" xfId="14830"/>
    <cellStyle name="Normal 2 3 2 3 6" xfId="14831"/>
    <cellStyle name="Normal 2 3 2 4" xfId="14832"/>
    <cellStyle name="Normal 2 3 2 4 2" xfId="14833"/>
    <cellStyle name="Normal 2 3 2 4 2 2" xfId="14834"/>
    <cellStyle name="Normal 2 3 2 4 2 2 2" xfId="14835"/>
    <cellStyle name="Normal 2 3 2 4 2 3" xfId="14836"/>
    <cellStyle name="Normal 2 3 2 4 2 3 2" xfId="14837"/>
    <cellStyle name="Normal 2 3 2 4 2 4" xfId="14838"/>
    <cellStyle name="Normal 2 3 2 4 3" xfId="14839"/>
    <cellStyle name="Normal 2 3 2 4 3 2" xfId="14840"/>
    <cellStyle name="Normal 2 3 2 4 4" xfId="14841"/>
    <cellStyle name="Normal 2 3 2 4 4 2" xfId="14842"/>
    <cellStyle name="Normal 2 3 2 4 5" xfId="14843"/>
    <cellStyle name="Normal 2 3 2 5" xfId="14844"/>
    <cellStyle name="Normal 2 3 2 5 2" xfId="14845"/>
    <cellStyle name="Normal 2 3 2 5 2 2" xfId="14846"/>
    <cellStyle name="Normal 2 3 2 5 3" xfId="14847"/>
    <cellStyle name="Normal 2 3 2 5 3 2" xfId="14848"/>
    <cellStyle name="Normal 2 3 2 5 4" xfId="14849"/>
    <cellStyle name="Normal 2 3 2 6" xfId="14850"/>
    <cellStyle name="Normal 2 3 2 6 2" xfId="14851"/>
    <cellStyle name="Normal 2 3 2 7" xfId="14852"/>
    <cellStyle name="Normal 2 3 2 7 2" xfId="14853"/>
    <cellStyle name="Normal 2 3 2 8" xfId="14854"/>
    <cellStyle name="Normal 2 3 3" xfId="14855"/>
    <cellStyle name="Normal 2 3 3 2" xfId="14856"/>
    <cellStyle name="Normal 2 3 3 2 2" xfId="14857"/>
    <cellStyle name="Normal 2 3 3 2 2 2" xfId="14858"/>
    <cellStyle name="Normal 2 3 3 2 2 2 2" xfId="14859"/>
    <cellStyle name="Normal 2 3 3 2 2 2 2 2" xfId="14860"/>
    <cellStyle name="Normal 2 3 3 2 2 2 3" xfId="14861"/>
    <cellStyle name="Normal 2 3 3 2 2 2 3 2" xfId="14862"/>
    <cellStyle name="Normal 2 3 3 2 2 2 4" xfId="14863"/>
    <cellStyle name="Normal 2 3 3 2 2 3" xfId="14864"/>
    <cellStyle name="Normal 2 3 3 2 2 3 2" xfId="14865"/>
    <cellStyle name="Normal 2 3 3 2 2 4" xfId="14866"/>
    <cellStyle name="Normal 2 3 3 2 2 4 2" xfId="14867"/>
    <cellStyle name="Normal 2 3 3 2 2 5" xfId="14868"/>
    <cellStyle name="Normal 2 3 3 2 3" xfId="14869"/>
    <cellStyle name="Normal 2 3 3 2 3 2" xfId="14870"/>
    <cellStyle name="Normal 2 3 3 2 3 2 2" xfId="14871"/>
    <cellStyle name="Normal 2 3 3 2 3 3" xfId="14872"/>
    <cellStyle name="Normal 2 3 3 2 3 3 2" xfId="14873"/>
    <cellStyle name="Normal 2 3 3 2 3 4" xfId="14874"/>
    <cellStyle name="Normal 2 3 3 2 4" xfId="14875"/>
    <cellStyle name="Normal 2 3 3 2 4 2" xfId="14876"/>
    <cellStyle name="Normal 2 3 3 2 5" xfId="14877"/>
    <cellStyle name="Normal 2 3 3 2 5 2" xfId="14878"/>
    <cellStyle name="Normal 2 3 3 2 6" xfId="14879"/>
    <cellStyle name="Normal 2 3 3 3" xfId="14880"/>
    <cellStyle name="Normal 2 3 3 3 2" xfId="14881"/>
    <cellStyle name="Normal 2 3 3 3 2 2" xfId="14882"/>
    <cellStyle name="Normal 2 3 3 3 2 2 2" xfId="14883"/>
    <cellStyle name="Normal 2 3 3 3 2 3" xfId="14884"/>
    <cellStyle name="Normal 2 3 3 3 2 3 2" xfId="14885"/>
    <cellStyle name="Normal 2 3 3 3 2 4" xfId="14886"/>
    <cellStyle name="Normal 2 3 3 3 3" xfId="14887"/>
    <cellStyle name="Normal 2 3 3 3 3 2" xfId="14888"/>
    <cellStyle name="Normal 2 3 3 3 4" xfId="14889"/>
    <cellStyle name="Normal 2 3 3 3 4 2" xfId="14890"/>
    <cellStyle name="Normal 2 3 3 3 5" xfId="14891"/>
    <cellStyle name="Normal 2 3 3 4" xfId="14892"/>
    <cellStyle name="Normal 2 3 3 4 2" xfId="14893"/>
    <cellStyle name="Normal 2 3 3 4 2 2" xfId="14894"/>
    <cellStyle name="Normal 2 3 3 4 3" xfId="14895"/>
    <cellStyle name="Normal 2 3 3 4 3 2" xfId="14896"/>
    <cellStyle name="Normal 2 3 3 4 4" xfId="14897"/>
    <cellStyle name="Normal 2 3 3 5" xfId="14898"/>
    <cellStyle name="Normal 2 3 3 5 2" xfId="14899"/>
    <cellStyle name="Normal 2 3 3 6" xfId="14900"/>
    <cellStyle name="Normal 2 3 3 6 2" xfId="14901"/>
    <cellStyle name="Normal 2 3 3 7" xfId="14902"/>
    <cellStyle name="Normal 2 3 4" xfId="14903"/>
    <cellStyle name="Normal 2 3 4 2" xfId="14904"/>
    <cellStyle name="Normal 2 3 4 2 2" xfId="14905"/>
    <cellStyle name="Normal 2 3 4 2 2 2" xfId="14906"/>
    <cellStyle name="Normal 2 3 4 2 2 2 2" xfId="14907"/>
    <cellStyle name="Normal 2 3 4 2 2 3" xfId="14908"/>
    <cellStyle name="Normal 2 3 4 2 2 3 2" xfId="14909"/>
    <cellStyle name="Normal 2 3 4 2 2 4" xfId="14910"/>
    <cellStyle name="Normal 2 3 4 2 3" xfId="14911"/>
    <cellStyle name="Normal 2 3 4 2 3 2" xfId="14912"/>
    <cellStyle name="Normal 2 3 4 2 4" xfId="14913"/>
    <cellStyle name="Normal 2 3 4 2 4 2" xfId="14914"/>
    <cellStyle name="Normal 2 3 4 2 5" xfId="14915"/>
    <cellStyle name="Normal 2 3 4 3" xfId="14916"/>
    <cellStyle name="Normal 2 3 4 3 2" xfId="14917"/>
    <cellStyle name="Normal 2 3 4 3 2 2" xfId="14918"/>
    <cellStyle name="Normal 2 3 4 3 3" xfId="14919"/>
    <cellStyle name="Normal 2 3 4 3 3 2" xfId="14920"/>
    <cellStyle name="Normal 2 3 4 3 4" xfId="14921"/>
    <cellStyle name="Normal 2 3 4 4" xfId="14922"/>
    <cellStyle name="Normal 2 3 4 4 2" xfId="14923"/>
    <cellStyle name="Normal 2 3 4 5" xfId="14924"/>
    <cellStyle name="Normal 2 3 4 5 2" xfId="14925"/>
    <cellStyle name="Normal 2 3 4 6" xfId="14926"/>
    <cellStyle name="Normal 2 3 5" xfId="14927"/>
    <cellStyle name="Normal 2 3 5 2" xfId="14928"/>
    <cellStyle name="Normal 2 3 5 2 2" xfId="14929"/>
    <cellStyle name="Normal 2 3 5 2 2 2" xfId="14930"/>
    <cellStyle name="Normal 2 3 5 2 3" xfId="14931"/>
    <cellStyle name="Normal 2 3 5 2 3 2" xfId="14932"/>
    <cellStyle name="Normal 2 3 5 2 4" xfId="14933"/>
    <cellStyle name="Normal 2 3 5 3" xfId="14934"/>
    <cellStyle name="Normal 2 3 5 3 2" xfId="14935"/>
    <cellStyle name="Normal 2 3 5 4" xfId="14936"/>
    <cellStyle name="Normal 2 3 5 4 2" xfId="14937"/>
    <cellStyle name="Normal 2 3 5 5" xfId="14938"/>
    <cellStyle name="Normal 2 3 6" xfId="14939"/>
    <cellStyle name="Normal 2 3 6 2" xfId="14940"/>
    <cellStyle name="Normal 2 3 6 2 2" xfId="14941"/>
    <cellStyle name="Normal 2 3 6 3" xfId="14942"/>
    <cellStyle name="Normal 2 3 6 3 2" xfId="14943"/>
    <cellStyle name="Normal 2 3 6 4" xfId="14944"/>
    <cellStyle name="Normal 2 3 7" xfId="14945"/>
    <cellStyle name="Normal 2 3 7 2" xfId="14946"/>
    <cellStyle name="Normal 2 3 7 2 2" xfId="14947"/>
    <cellStyle name="Normal 2 3 7 3" xfId="14948"/>
    <cellStyle name="Normal 2 3 7 3 2" xfId="14949"/>
    <cellStyle name="Normal 2 3 7 4" xfId="14950"/>
    <cellStyle name="Normal 2 3 8" xfId="14951"/>
    <cellStyle name="Normal 2 3 8 2" xfId="14952"/>
    <cellStyle name="Normal 2 3 9" xfId="14953"/>
    <cellStyle name="Normal 2 3 9 2" xfId="14954"/>
    <cellStyle name="Normal 2 3_15" xfId="16737"/>
    <cellStyle name="Normal 2 4" xfId="9193"/>
    <cellStyle name="Normal 2 4 2" xfId="14955"/>
    <cellStyle name="Normal 2 4 2 2" xfId="14956"/>
    <cellStyle name="Normal 2 4 2 2 2" xfId="14957"/>
    <cellStyle name="Normal 2 4 2 2 2 2" xfId="14958"/>
    <cellStyle name="Normal 2 4 2 2 2 2 2" xfId="14959"/>
    <cellStyle name="Normal 2 4 2 2 2 2 2 2" xfId="14960"/>
    <cellStyle name="Normal 2 4 2 2 2 2 3" xfId="14961"/>
    <cellStyle name="Normal 2 4 2 2 2 2 3 2" xfId="14962"/>
    <cellStyle name="Normal 2 4 2 2 2 2 4" xfId="14963"/>
    <cellStyle name="Normal 2 4 2 2 2 3" xfId="14964"/>
    <cellStyle name="Normal 2 4 2 2 2 3 2" xfId="14965"/>
    <cellStyle name="Normal 2 4 2 2 2 4" xfId="14966"/>
    <cellStyle name="Normal 2 4 2 2 2 4 2" xfId="14967"/>
    <cellStyle name="Normal 2 4 2 2 2 5" xfId="14968"/>
    <cellStyle name="Normal 2 4 2 2 3" xfId="14969"/>
    <cellStyle name="Normal 2 4 2 2 3 2" xfId="14970"/>
    <cellStyle name="Normal 2 4 2 2 3 2 2" xfId="14971"/>
    <cellStyle name="Normal 2 4 2 2 3 3" xfId="14972"/>
    <cellStyle name="Normal 2 4 2 2 3 3 2" xfId="14973"/>
    <cellStyle name="Normal 2 4 2 2 3 4" xfId="14974"/>
    <cellStyle name="Normal 2 4 2 2 4" xfId="14975"/>
    <cellStyle name="Normal 2 4 2 2 4 2" xfId="14976"/>
    <cellStyle name="Normal 2 4 2 2 5" xfId="14977"/>
    <cellStyle name="Normal 2 4 2 2 5 2" xfId="14978"/>
    <cellStyle name="Normal 2 4 2 2 6" xfId="14979"/>
    <cellStyle name="Normal 2 4 2 3" xfId="14980"/>
    <cellStyle name="Normal 2 4 2 3 2" xfId="14981"/>
    <cellStyle name="Normal 2 4 2 3 2 2" xfId="14982"/>
    <cellStyle name="Normal 2 4 2 3 2 2 2" xfId="14983"/>
    <cellStyle name="Normal 2 4 2 3 2 3" xfId="14984"/>
    <cellStyle name="Normal 2 4 2 3 2 3 2" xfId="14985"/>
    <cellStyle name="Normal 2 4 2 3 2 4" xfId="14986"/>
    <cellStyle name="Normal 2 4 2 3 3" xfId="14987"/>
    <cellStyle name="Normal 2 4 2 3 3 2" xfId="14988"/>
    <cellStyle name="Normal 2 4 2 3 4" xfId="14989"/>
    <cellStyle name="Normal 2 4 2 3 4 2" xfId="14990"/>
    <cellStyle name="Normal 2 4 2 3 5" xfId="14991"/>
    <cellStyle name="Normal 2 4 2 4" xfId="14992"/>
    <cellStyle name="Normal 2 4 2 4 2" xfId="14993"/>
    <cellStyle name="Normal 2 4 2 4 2 2" xfId="14994"/>
    <cellStyle name="Normal 2 4 2 4 3" xfId="14995"/>
    <cellStyle name="Normal 2 4 2 4 3 2" xfId="14996"/>
    <cellStyle name="Normal 2 4 2 4 4" xfId="14997"/>
    <cellStyle name="Normal 2 4 2 5" xfId="14998"/>
    <cellStyle name="Normal 2 4 2 5 2" xfId="14999"/>
    <cellStyle name="Normal 2 4 2 6" xfId="15000"/>
    <cellStyle name="Normal 2 4 2 6 2" xfId="15001"/>
    <cellStyle name="Normal 2 4 2 7" xfId="15002"/>
    <cellStyle name="Normal 2 4 3" xfId="15003"/>
    <cellStyle name="Normal 2 4 3 2" xfId="15004"/>
    <cellStyle name="Normal 2 4 3 2 2" xfId="15005"/>
    <cellStyle name="Normal 2 4 3 2 2 2" xfId="15006"/>
    <cellStyle name="Normal 2 4 3 2 2 2 2" xfId="15007"/>
    <cellStyle name="Normal 2 4 3 2 2 3" xfId="15008"/>
    <cellStyle name="Normal 2 4 3 2 2 3 2" xfId="15009"/>
    <cellStyle name="Normal 2 4 3 2 2 4" xfId="15010"/>
    <cellStyle name="Normal 2 4 3 2 3" xfId="15011"/>
    <cellStyle name="Normal 2 4 3 2 3 2" xfId="15012"/>
    <cellStyle name="Normal 2 4 3 2 4" xfId="15013"/>
    <cellStyle name="Normal 2 4 3 2 4 2" xfId="15014"/>
    <cellStyle name="Normal 2 4 3 2 5" xfId="15015"/>
    <cellStyle name="Normal 2 4 3 3" xfId="15016"/>
    <cellStyle name="Normal 2 4 3 3 2" xfId="15017"/>
    <cellStyle name="Normal 2 4 3 3 2 2" xfId="15018"/>
    <cellStyle name="Normal 2 4 3 3 3" xfId="15019"/>
    <cellStyle name="Normal 2 4 3 3 3 2" xfId="15020"/>
    <cellStyle name="Normal 2 4 3 3 4" xfId="15021"/>
    <cellStyle name="Normal 2 4 3 4" xfId="15022"/>
    <cellStyle name="Normal 2 4 3 4 2" xfId="15023"/>
    <cellStyle name="Normal 2 4 3 5" xfId="15024"/>
    <cellStyle name="Normal 2 4 3 5 2" xfId="15025"/>
    <cellStyle name="Normal 2 4 3 6" xfId="15026"/>
    <cellStyle name="Normal 2 4 4" xfId="15027"/>
    <cellStyle name="Normal 2 4 4 2" xfId="15028"/>
    <cellStyle name="Normal 2 4 4 2 2" xfId="15029"/>
    <cellStyle name="Normal 2 4 4 2 2 2" xfId="15030"/>
    <cellStyle name="Normal 2 4 4 2 3" xfId="15031"/>
    <cellStyle name="Normal 2 4 4 2 3 2" xfId="15032"/>
    <cellStyle name="Normal 2 4 4 2 4" xfId="15033"/>
    <cellStyle name="Normal 2 4 4 3" xfId="15034"/>
    <cellStyle name="Normal 2 4 4 3 2" xfId="15035"/>
    <cellStyle name="Normal 2 4 4 4" xfId="15036"/>
    <cellStyle name="Normal 2 4 4 4 2" xfId="15037"/>
    <cellStyle name="Normal 2 4 4 5" xfId="15038"/>
    <cellStyle name="Normal 2 4 5" xfId="15039"/>
    <cellStyle name="Normal 2 4 5 2" xfId="15040"/>
    <cellStyle name="Normal 2 4 5 2 2" xfId="15041"/>
    <cellStyle name="Normal 2 4 5 3" xfId="15042"/>
    <cellStyle name="Normal 2 4 5 3 2" xfId="15043"/>
    <cellStyle name="Normal 2 4 5 4" xfId="15044"/>
    <cellStyle name="Normal 2 4 6" xfId="15045"/>
    <cellStyle name="Normal 2 4 6 2" xfId="15046"/>
    <cellStyle name="Normal 2 4 7" xfId="15047"/>
    <cellStyle name="Normal 2 4 7 2" xfId="15048"/>
    <cellStyle name="Normal 2 4 8" xfId="15049"/>
    <cellStyle name="Normal 2 4_15" xfId="16738"/>
    <cellStyle name="Normal 2 5" xfId="9194"/>
    <cellStyle name="Normal 2 6" xfId="9195"/>
    <cellStyle name="Normal 2 6 2" xfId="15050"/>
    <cellStyle name="Normal 2 6 2 2" xfId="15051"/>
    <cellStyle name="Normal 2 6 2 2 2" xfId="15052"/>
    <cellStyle name="Normal 2 6 2 2 2 2" xfId="15053"/>
    <cellStyle name="Normal 2 6 2 2 3" xfId="15054"/>
    <cellStyle name="Normal 2 6 2 2 3 2" xfId="15055"/>
    <cellStyle name="Normal 2 6 2 2 4" xfId="15056"/>
    <cellStyle name="Normal 2 6 2 3" xfId="15057"/>
    <cellStyle name="Normal 2 6 2 3 2" xfId="15058"/>
    <cellStyle name="Normal 2 6 2 4" xfId="15059"/>
    <cellStyle name="Normal 2 6 2 4 2" xfId="15060"/>
    <cellStyle name="Normal 2 6 2 5" xfId="15061"/>
    <cellStyle name="Normal 2 6 3" xfId="15062"/>
    <cellStyle name="Normal 2 6 3 2" xfId="15063"/>
    <cellStyle name="Normal 2 6 3 2 2" xfId="15064"/>
    <cellStyle name="Normal 2 6 3 3" xfId="15065"/>
    <cellStyle name="Normal 2 6 3 3 2" xfId="15066"/>
    <cellStyle name="Normal 2 6 3 4" xfId="15067"/>
    <cellStyle name="Normal 2 6 4" xfId="15068"/>
    <cellStyle name="Normal 2 6 4 2" xfId="15069"/>
    <cellStyle name="Normal 2 6 5" xfId="15070"/>
    <cellStyle name="Normal 2 6 5 2" xfId="15071"/>
    <cellStyle name="Normal 2 6 6" xfId="15072"/>
    <cellStyle name="Normal 2 6_15" xfId="16739"/>
    <cellStyle name="Normal 2 7" xfId="15073"/>
    <cellStyle name="Normal 2 7 2" xfId="15074"/>
    <cellStyle name="Normal 2 7 2 2" xfId="15075"/>
    <cellStyle name="Normal 2 7 2 2 2" xfId="15076"/>
    <cellStyle name="Normal 2 7 2 3" xfId="15077"/>
    <cellStyle name="Normal 2 7 2 3 2" xfId="15078"/>
    <cellStyle name="Normal 2 7 2 4" xfId="15079"/>
    <cellStyle name="Normal 2 7 3" xfId="15080"/>
    <cellStyle name="Normal 2 7 3 2" xfId="15081"/>
    <cellStyle name="Normal 2 7 4" xfId="15082"/>
    <cellStyle name="Normal 2 7 4 2" xfId="15083"/>
    <cellStyle name="Normal 2 7 5" xfId="15084"/>
    <cellStyle name="Normal 2 8" xfId="15085"/>
    <cellStyle name="Normal 2 8 2" xfId="15086"/>
    <cellStyle name="Normal 2 8 2 2" xfId="15087"/>
    <cellStyle name="Normal 2 8 3" xfId="15088"/>
    <cellStyle name="Normal 2 8 3 2" xfId="15089"/>
    <cellStyle name="Normal 2 8 4" xfId="15090"/>
    <cellStyle name="Normal 2 9" xfId="15091"/>
    <cellStyle name="Normal 2 9 2" xfId="15092"/>
    <cellStyle name="Normal 2 9 2 2" xfId="15093"/>
    <cellStyle name="Normal 2 9 3" xfId="15094"/>
    <cellStyle name="Normal 2 9 3 2" xfId="15095"/>
    <cellStyle name="Normal 2 9 4" xfId="15096"/>
    <cellStyle name="Normal 2_16" xfId="9190"/>
    <cellStyle name="Normal 20" xfId="9196"/>
    <cellStyle name="Normal 21" xfId="9197"/>
    <cellStyle name="Normal 22" xfId="9198"/>
    <cellStyle name="Normal 23" xfId="9199"/>
    <cellStyle name="Normal 24" xfId="9200"/>
    <cellStyle name="Normal 25" xfId="9201"/>
    <cellStyle name="Normal 26" xfId="9202"/>
    <cellStyle name="Normal 27" xfId="9203"/>
    <cellStyle name="Normal 28" xfId="9204"/>
    <cellStyle name="Normal 29" xfId="9205"/>
    <cellStyle name="Normal 3" xfId="6"/>
    <cellStyle name="Normal 3 10" xfId="15097"/>
    <cellStyle name="Normal 3 10 2" xfId="15098"/>
    <cellStyle name="Normal 3 11" xfId="15099"/>
    <cellStyle name="Normal 3 11 2" xfId="15100"/>
    <cellStyle name="Normal 3 12" xfId="15101"/>
    <cellStyle name="Normal 3 13" xfId="27"/>
    <cellStyle name="Normal 3 14" xfId="16875"/>
    <cellStyle name="Normal 3 2" xfId="9206"/>
    <cellStyle name="Normal 3 2 10" xfId="15102"/>
    <cellStyle name="Normal 3 2 2" xfId="9207"/>
    <cellStyle name="Normal 3 2 2 2" xfId="15103"/>
    <cellStyle name="Normal 3 2 2 2 2" xfId="15104"/>
    <cellStyle name="Normal 3 2 2 2 2 2" xfId="15105"/>
    <cellStyle name="Normal 3 2 2 2 2 2 2" xfId="15106"/>
    <cellStyle name="Normal 3 2 2 2 2 2 2 2" xfId="15107"/>
    <cellStyle name="Normal 3 2 2 2 2 2 2 2 2" xfId="15108"/>
    <cellStyle name="Normal 3 2 2 2 2 2 2 3" xfId="15109"/>
    <cellStyle name="Normal 3 2 2 2 2 2 2 3 2" xfId="15110"/>
    <cellStyle name="Normal 3 2 2 2 2 2 2 4" xfId="15111"/>
    <cellStyle name="Normal 3 2 2 2 2 2 3" xfId="15112"/>
    <cellStyle name="Normal 3 2 2 2 2 2 3 2" xfId="15113"/>
    <cellStyle name="Normal 3 2 2 2 2 2 4" xfId="15114"/>
    <cellStyle name="Normal 3 2 2 2 2 2 4 2" xfId="15115"/>
    <cellStyle name="Normal 3 2 2 2 2 2 5" xfId="15116"/>
    <cellStyle name="Normal 3 2 2 2 2 3" xfId="15117"/>
    <cellStyle name="Normal 3 2 2 2 2 3 2" xfId="15118"/>
    <cellStyle name="Normal 3 2 2 2 2 3 2 2" xfId="15119"/>
    <cellStyle name="Normal 3 2 2 2 2 3 3" xfId="15120"/>
    <cellStyle name="Normal 3 2 2 2 2 3 3 2" xfId="15121"/>
    <cellStyle name="Normal 3 2 2 2 2 3 4" xfId="15122"/>
    <cellStyle name="Normal 3 2 2 2 2 4" xfId="15123"/>
    <cellStyle name="Normal 3 2 2 2 2 4 2" xfId="15124"/>
    <cellStyle name="Normal 3 2 2 2 2 5" xfId="15125"/>
    <cellStyle name="Normal 3 2 2 2 2 5 2" xfId="15126"/>
    <cellStyle name="Normal 3 2 2 2 2 6" xfId="15127"/>
    <cellStyle name="Normal 3 2 2 2 3" xfId="15128"/>
    <cellStyle name="Normal 3 2 2 2 3 2" xfId="15129"/>
    <cellStyle name="Normal 3 2 2 2 3 2 2" xfId="15130"/>
    <cellStyle name="Normal 3 2 2 2 3 2 2 2" xfId="15131"/>
    <cellStyle name="Normal 3 2 2 2 3 2 3" xfId="15132"/>
    <cellStyle name="Normal 3 2 2 2 3 2 3 2" xfId="15133"/>
    <cellStyle name="Normal 3 2 2 2 3 2 4" xfId="15134"/>
    <cellStyle name="Normal 3 2 2 2 3 3" xfId="15135"/>
    <cellStyle name="Normal 3 2 2 2 3 3 2" xfId="15136"/>
    <cellStyle name="Normal 3 2 2 2 3 4" xfId="15137"/>
    <cellStyle name="Normal 3 2 2 2 3 4 2" xfId="15138"/>
    <cellStyle name="Normal 3 2 2 2 3 5" xfId="15139"/>
    <cellStyle name="Normal 3 2 2 2 4" xfId="15140"/>
    <cellStyle name="Normal 3 2 2 2 4 2" xfId="15141"/>
    <cellStyle name="Normal 3 2 2 2 4 2 2" xfId="15142"/>
    <cellStyle name="Normal 3 2 2 2 4 3" xfId="15143"/>
    <cellStyle name="Normal 3 2 2 2 4 3 2" xfId="15144"/>
    <cellStyle name="Normal 3 2 2 2 4 4" xfId="15145"/>
    <cellStyle name="Normal 3 2 2 2 5" xfId="15146"/>
    <cellStyle name="Normal 3 2 2 2 5 2" xfId="15147"/>
    <cellStyle name="Normal 3 2 2 2 6" xfId="15148"/>
    <cellStyle name="Normal 3 2 2 2 6 2" xfId="15149"/>
    <cellStyle name="Normal 3 2 2 2 7" xfId="15150"/>
    <cellStyle name="Normal 3 2 2 3" xfId="15151"/>
    <cellStyle name="Normal 3 2 2 3 2" xfId="15152"/>
    <cellStyle name="Normal 3 2 2 3 2 2" xfId="15153"/>
    <cellStyle name="Normal 3 2 2 3 2 2 2" xfId="15154"/>
    <cellStyle name="Normal 3 2 2 3 2 2 2 2" xfId="15155"/>
    <cellStyle name="Normal 3 2 2 3 2 2 3" xfId="15156"/>
    <cellStyle name="Normal 3 2 2 3 2 2 3 2" xfId="15157"/>
    <cellStyle name="Normal 3 2 2 3 2 2 4" xfId="15158"/>
    <cellStyle name="Normal 3 2 2 3 2 3" xfId="15159"/>
    <cellStyle name="Normal 3 2 2 3 2 3 2" xfId="15160"/>
    <cellStyle name="Normal 3 2 2 3 2 4" xfId="15161"/>
    <cellStyle name="Normal 3 2 2 3 2 4 2" xfId="15162"/>
    <cellStyle name="Normal 3 2 2 3 2 5" xfId="15163"/>
    <cellStyle name="Normal 3 2 2 3 3" xfId="15164"/>
    <cellStyle name="Normal 3 2 2 3 3 2" xfId="15165"/>
    <cellStyle name="Normal 3 2 2 3 3 2 2" xfId="15166"/>
    <cellStyle name="Normal 3 2 2 3 3 3" xfId="15167"/>
    <cellStyle name="Normal 3 2 2 3 3 3 2" xfId="15168"/>
    <cellStyle name="Normal 3 2 2 3 3 4" xfId="15169"/>
    <cellStyle name="Normal 3 2 2 3 4" xfId="15170"/>
    <cellStyle name="Normal 3 2 2 3 4 2" xfId="15171"/>
    <cellStyle name="Normal 3 2 2 3 5" xfId="15172"/>
    <cellStyle name="Normal 3 2 2 3 5 2" xfId="15173"/>
    <cellStyle name="Normal 3 2 2 3 6" xfId="15174"/>
    <cellStyle name="Normal 3 2 2 4" xfId="15175"/>
    <cellStyle name="Normal 3 2 2 4 2" xfId="15176"/>
    <cellStyle name="Normal 3 2 2 4 2 2" xfId="15177"/>
    <cellStyle name="Normal 3 2 2 4 2 2 2" xfId="15178"/>
    <cellStyle name="Normal 3 2 2 4 2 3" xfId="15179"/>
    <cellStyle name="Normal 3 2 2 4 2 3 2" xfId="15180"/>
    <cellStyle name="Normal 3 2 2 4 2 4" xfId="15181"/>
    <cellStyle name="Normal 3 2 2 4 3" xfId="15182"/>
    <cellStyle name="Normal 3 2 2 4 3 2" xfId="15183"/>
    <cellStyle name="Normal 3 2 2 4 4" xfId="15184"/>
    <cellStyle name="Normal 3 2 2 4 4 2" xfId="15185"/>
    <cellStyle name="Normal 3 2 2 4 5" xfId="15186"/>
    <cellStyle name="Normal 3 2 2 5" xfId="15187"/>
    <cellStyle name="Normal 3 2 2 5 2" xfId="15188"/>
    <cellStyle name="Normal 3 2 2 5 2 2" xfId="15189"/>
    <cellStyle name="Normal 3 2 2 5 3" xfId="15190"/>
    <cellStyle name="Normal 3 2 2 5 3 2" xfId="15191"/>
    <cellStyle name="Normal 3 2 2 5 4" xfId="15192"/>
    <cellStyle name="Normal 3 2 2 6" xfId="15193"/>
    <cellStyle name="Normal 3 2 2 6 2" xfId="15194"/>
    <cellStyle name="Normal 3 2 2 7" xfId="15195"/>
    <cellStyle name="Normal 3 2 2 7 2" xfId="15196"/>
    <cellStyle name="Normal 3 2 2 8" xfId="15197"/>
    <cellStyle name="Normal 3 2 2_15" xfId="16740"/>
    <cellStyle name="Normal 3 2 3" xfId="15198"/>
    <cellStyle name="Normal 3 2 3 2" xfId="15199"/>
    <cellStyle name="Normal 3 2 3 2 2" xfId="15200"/>
    <cellStyle name="Normal 3 2 3 2 2 2" xfId="15201"/>
    <cellStyle name="Normal 3 2 3 2 2 2 2" xfId="15202"/>
    <cellStyle name="Normal 3 2 3 2 2 2 2 2" xfId="15203"/>
    <cellStyle name="Normal 3 2 3 2 2 2 3" xfId="15204"/>
    <cellStyle name="Normal 3 2 3 2 2 2 3 2" xfId="15205"/>
    <cellStyle name="Normal 3 2 3 2 2 2 4" xfId="15206"/>
    <cellStyle name="Normal 3 2 3 2 2 3" xfId="15207"/>
    <cellStyle name="Normal 3 2 3 2 2 3 2" xfId="15208"/>
    <cellStyle name="Normal 3 2 3 2 2 4" xfId="15209"/>
    <cellStyle name="Normal 3 2 3 2 2 4 2" xfId="15210"/>
    <cellStyle name="Normal 3 2 3 2 2 5" xfId="15211"/>
    <cellStyle name="Normal 3 2 3 2 3" xfId="15212"/>
    <cellStyle name="Normal 3 2 3 2 3 2" xfId="15213"/>
    <cellStyle name="Normal 3 2 3 2 3 2 2" xfId="15214"/>
    <cellStyle name="Normal 3 2 3 2 3 3" xfId="15215"/>
    <cellStyle name="Normal 3 2 3 2 3 3 2" xfId="15216"/>
    <cellStyle name="Normal 3 2 3 2 3 4" xfId="15217"/>
    <cellStyle name="Normal 3 2 3 2 4" xfId="15218"/>
    <cellStyle name="Normal 3 2 3 2 4 2" xfId="15219"/>
    <cellStyle name="Normal 3 2 3 2 5" xfId="15220"/>
    <cellStyle name="Normal 3 2 3 2 5 2" xfId="15221"/>
    <cellStyle name="Normal 3 2 3 2 6" xfId="15222"/>
    <cellStyle name="Normal 3 2 3 3" xfId="15223"/>
    <cellStyle name="Normal 3 2 3 3 2" xfId="15224"/>
    <cellStyle name="Normal 3 2 3 3 2 2" xfId="15225"/>
    <cellStyle name="Normal 3 2 3 3 2 2 2" xfId="15226"/>
    <cellStyle name="Normal 3 2 3 3 2 3" xfId="15227"/>
    <cellStyle name="Normal 3 2 3 3 2 3 2" xfId="15228"/>
    <cellStyle name="Normal 3 2 3 3 2 4" xfId="15229"/>
    <cellStyle name="Normal 3 2 3 3 3" xfId="15230"/>
    <cellStyle name="Normal 3 2 3 3 3 2" xfId="15231"/>
    <cellStyle name="Normal 3 2 3 3 4" xfId="15232"/>
    <cellStyle name="Normal 3 2 3 3 4 2" xfId="15233"/>
    <cellStyle name="Normal 3 2 3 3 5" xfId="15234"/>
    <cellStyle name="Normal 3 2 3 4" xfId="15235"/>
    <cellStyle name="Normal 3 2 3 4 2" xfId="15236"/>
    <cellStyle name="Normal 3 2 3 4 2 2" xfId="15237"/>
    <cellStyle name="Normal 3 2 3 4 3" xfId="15238"/>
    <cellStyle name="Normal 3 2 3 4 3 2" xfId="15239"/>
    <cellStyle name="Normal 3 2 3 4 4" xfId="15240"/>
    <cellStyle name="Normal 3 2 3 5" xfId="15241"/>
    <cellStyle name="Normal 3 2 3 5 2" xfId="15242"/>
    <cellStyle name="Normal 3 2 3 6" xfId="15243"/>
    <cellStyle name="Normal 3 2 3 6 2" xfId="15244"/>
    <cellStyle name="Normal 3 2 3 7" xfId="15245"/>
    <cellStyle name="Normal 3 2 4" xfId="15246"/>
    <cellStyle name="Normal 3 2 4 2" xfId="15247"/>
    <cellStyle name="Normal 3 2 4 2 2" xfId="15248"/>
    <cellStyle name="Normal 3 2 4 2 2 2" xfId="15249"/>
    <cellStyle name="Normal 3 2 4 2 2 2 2" xfId="15250"/>
    <cellStyle name="Normal 3 2 4 2 2 3" xfId="15251"/>
    <cellStyle name="Normal 3 2 4 2 2 3 2" xfId="15252"/>
    <cellStyle name="Normal 3 2 4 2 2 4" xfId="15253"/>
    <cellStyle name="Normal 3 2 4 2 3" xfId="15254"/>
    <cellStyle name="Normal 3 2 4 2 3 2" xfId="15255"/>
    <cellStyle name="Normal 3 2 4 2 4" xfId="15256"/>
    <cellStyle name="Normal 3 2 4 2 4 2" xfId="15257"/>
    <cellStyle name="Normal 3 2 4 2 5" xfId="15258"/>
    <cellStyle name="Normal 3 2 4 3" xfId="15259"/>
    <cellStyle name="Normal 3 2 4 3 2" xfId="15260"/>
    <cellStyle name="Normal 3 2 4 3 2 2" xfId="15261"/>
    <cellStyle name="Normal 3 2 4 3 3" xfId="15262"/>
    <cellStyle name="Normal 3 2 4 3 3 2" xfId="15263"/>
    <cellStyle name="Normal 3 2 4 3 4" xfId="15264"/>
    <cellStyle name="Normal 3 2 4 4" xfId="15265"/>
    <cellStyle name="Normal 3 2 4 4 2" xfId="15266"/>
    <cellStyle name="Normal 3 2 4 5" xfId="15267"/>
    <cellStyle name="Normal 3 2 4 5 2" xfId="15268"/>
    <cellStyle name="Normal 3 2 4 6" xfId="15269"/>
    <cellStyle name="Normal 3 2 5" xfId="15270"/>
    <cellStyle name="Normal 3 2 5 2" xfId="15271"/>
    <cellStyle name="Normal 3 2 5 2 2" xfId="15272"/>
    <cellStyle name="Normal 3 2 5 2 2 2" xfId="15273"/>
    <cellStyle name="Normal 3 2 5 2 3" xfId="15274"/>
    <cellStyle name="Normal 3 2 5 2 3 2" xfId="15275"/>
    <cellStyle name="Normal 3 2 5 2 4" xfId="15276"/>
    <cellStyle name="Normal 3 2 5 3" xfId="15277"/>
    <cellStyle name="Normal 3 2 5 3 2" xfId="15278"/>
    <cellStyle name="Normal 3 2 5 4" xfId="15279"/>
    <cellStyle name="Normal 3 2 5 4 2" xfId="15280"/>
    <cellStyle name="Normal 3 2 5 5" xfId="15281"/>
    <cellStyle name="Normal 3 2 6" xfId="15282"/>
    <cellStyle name="Normal 3 2 6 2" xfId="15283"/>
    <cellStyle name="Normal 3 2 6 2 2" xfId="15284"/>
    <cellStyle name="Normal 3 2 6 3" xfId="15285"/>
    <cellStyle name="Normal 3 2 6 3 2" xfId="15286"/>
    <cellStyle name="Normal 3 2 6 4" xfId="15287"/>
    <cellStyle name="Normal 3 2 7" xfId="15288"/>
    <cellStyle name="Normal 3 2 7 2" xfId="15289"/>
    <cellStyle name="Normal 3 2 7 2 2" xfId="15290"/>
    <cellStyle name="Normal 3 2 7 3" xfId="15291"/>
    <cellStyle name="Normal 3 2 7 3 2" xfId="15292"/>
    <cellStyle name="Normal 3 2 7 4" xfId="15293"/>
    <cellStyle name="Normal 3 2 8" xfId="15294"/>
    <cellStyle name="Normal 3 2 8 2" xfId="15295"/>
    <cellStyle name="Normal 3 2 9" xfId="15296"/>
    <cellStyle name="Normal 3 2 9 2" xfId="15297"/>
    <cellStyle name="Normal 3 2_15" xfId="14571"/>
    <cellStyle name="Normal 3 3" xfId="9208"/>
    <cellStyle name="Normal 3 3 2" xfId="15298"/>
    <cellStyle name="Normal 3 3 2 2" xfId="15299"/>
    <cellStyle name="Normal 3 3 2 2 2" xfId="15300"/>
    <cellStyle name="Normal 3 3 2 2 2 2" xfId="15301"/>
    <cellStyle name="Normal 3 3 2 2 2 2 2" xfId="15302"/>
    <cellStyle name="Normal 3 3 2 2 2 2 2 2" xfId="15303"/>
    <cellStyle name="Normal 3 3 2 2 2 2 3" xfId="15304"/>
    <cellStyle name="Normal 3 3 2 2 2 2 3 2" xfId="15305"/>
    <cellStyle name="Normal 3 3 2 2 2 2 4" xfId="15306"/>
    <cellStyle name="Normal 3 3 2 2 2 3" xfId="15307"/>
    <cellStyle name="Normal 3 3 2 2 2 3 2" xfId="15308"/>
    <cellStyle name="Normal 3 3 2 2 2 4" xfId="15309"/>
    <cellStyle name="Normal 3 3 2 2 2 4 2" xfId="15310"/>
    <cellStyle name="Normal 3 3 2 2 2 5" xfId="15311"/>
    <cellStyle name="Normal 3 3 2 2 3" xfId="15312"/>
    <cellStyle name="Normal 3 3 2 2 3 2" xfId="15313"/>
    <cellStyle name="Normal 3 3 2 2 3 2 2" xfId="15314"/>
    <cellStyle name="Normal 3 3 2 2 3 3" xfId="15315"/>
    <cellStyle name="Normal 3 3 2 2 3 3 2" xfId="15316"/>
    <cellStyle name="Normal 3 3 2 2 3 4" xfId="15317"/>
    <cellStyle name="Normal 3 3 2 2 4" xfId="15318"/>
    <cellStyle name="Normal 3 3 2 2 4 2" xfId="15319"/>
    <cellStyle name="Normal 3 3 2 2 5" xfId="15320"/>
    <cellStyle name="Normal 3 3 2 2 5 2" xfId="15321"/>
    <cellStyle name="Normal 3 3 2 2 6" xfId="15322"/>
    <cellStyle name="Normal 3 3 2 3" xfId="15323"/>
    <cellStyle name="Normal 3 3 2 3 2" xfId="15324"/>
    <cellStyle name="Normal 3 3 2 3 2 2" xfId="15325"/>
    <cellStyle name="Normal 3 3 2 3 2 2 2" xfId="15326"/>
    <cellStyle name="Normal 3 3 2 3 2 3" xfId="15327"/>
    <cellStyle name="Normal 3 3 2 3 2 3 2" xfId="15328"/>
    <cellStyle name="Normal 3 3 2 3 2 4" xfId="15329"/>
    <cellStyle name="Normal 3 3 2 3 3" xfId="15330"/>
    <cellStyle name="Normal 3 3 2 3 3 2" xfId="15331"/>
    <cellStyle name="Normal 3 3 2 3 4" xfId="15332"/>
    <cellStyle name="Normal 3 3 2 3 4 2" xfId="15333"/>
    <cellStyle name="Normal 3 3 2 3 5" xfId="15334"/>
    <cellStyle name="Normal 3 3 2 4" xfId="15335"/>
    <cellStyle name="Normal 3 3 2 4 2" xfId="15336"/>
    <cellStyle name="Normal 3 3 2 4 2 2" xfId="15337"/>
    <cellStyle name="Normal 3 3 2 4 3" xfId="15338"/>
    <cellStyle name="Normal 3 3 2 4 3 2" xfId="15339"/>
    <cellStyle name="Normal 3 3 2 4 4" xfId="15340"/>
    <cellStyle name="Normal 3 3 2 5" xfId="15341"/>
    <cellStyle name="Normal 3 3 2 5 2" xfId="15342"/>
    <cellStyle name="Normal 3 3 2 6" xfId="15343"/>
    <cellStyle name="Normal 3 3 2 6 2" xfId="15344"/>
    <cellStyle name="Normal 3 3 2 7" xfId="15345"/>
    <cellStyle name="Normal 3 3 3" xfId="15346"/>
    <cellStyle name="Normal 3 3 3 2" xfId="15347"/>
    <cellStyle name="Normal 3 3 3 2 2" xfId="15348"/>
    <cellStyle name="Normal 3 3 3 2 2 2" xfId="15349"/>
    <cellStyle name="Normal 3 3 3 2 2 2 2" xfId="15350"/>
    <cellStyle name="Normal 3 3 3 2 2 3" xfId="15351"/>
    <cellStyle name="Normal 3 3 3 2 2 3 2" xfId="15352"/>
    <cellStyle name="Normal 3 3 3 2 2 4" xfId="15353"/>
    <cellStyle name="Normal 3 3 3 2 3" xfId="15354"/>
    <cellStyle name="Normal 3 3 3 2 3 2" xfId="15355"/>
    <cellStyle name="Normal 3 3 3 2 4" xfId="15356"/>
    <cellStyle name="Normal 3 3 3 2 4 2" xfId="15357"/>
    <cellStyle name="Normal 3 3 3 2 5" xfId="15358"/>
    <cellStyle name="Normal 3 3 3 3" xfId="15359"/>
    <cellStyle name="Normal 3 3 3 3 2" xfId="15360"/>
    <cellStyle name="Normal 3 3 3 3 2 2" xfId="15361"/>
    <cellStyle name="Normal 3 3 3 3 3" xfId="15362"/>
    <cellStyle name="Normal 3 3 3 3 3 2" xfId="15363"/>
    <cellStyle name="Normal 3 3 3 3 4" xfId="15364"/>
    <cellStyle name="Normal 3 3 3 4" xfId="15365"/>
    <cellStyle name="Normal 3 3 3 4 2" xfId="15366"/>
    <cellStyle name="Normal 3 3 3 5" xfId="15367"/>
    <cellStyle name="Normal 3 3 3 5 2" xfId="15368"/>
    <cellStyle name="Normal 3 3 3 6" xfId="15369"/>
    <cellStyle name="Normal 3 3 4" xfId="15370"/>
    <cellStyle name="Normal 3 3 4 2" xfId="15371"/>
    <cellStyle name="Normal 3 3 4 2 2" xfId="15372"/>
    <cellStyle name="Normal 3 3 4 2 2 2" xfId="15373"/>
    <cellStyle name="Normal 3 3 4 2 3" xfId="15374"/>
    <cellStyle name="Normal 3 3 4 2 3 2" xfId="15375"/>
    <cellStyle name="Normal 3 3 4 2 4" xfId="15376"/>
    <cellStyle name="Normal 3 3 4 3" xfId="15377"/>
    <cellStyle name="Normal 3 3 4 3 2" xfId="15378"/>
    <cellStyle name="Normal 3 3 4 4" xfId="15379"/>
    <cellStyle name="Normal 3 3 4 4 2" xfId="15380"/>
    <cellStyle name="Normal 3 3 4 5" xfId="15381"/>
    <cellStyle name="Normal 3 3 5" xfId="15382"/>
    <cellStyle name="Normal 3 3 5 2" xfId="15383"/>
    <cellStyle name="Normal 3 3 5 2 2" xfId="15384"/>
    <cellStyle name="Normal 3 3 5 3" xfId="15385"/>
    <cellStyle name="Normal 3 3 5 3 2" xfId="15386"/>
    <cellStyle name="Normal 3 3 5 4" xfId="15387"/>
    <cellStyle name="Normal 3 3 6" xfId="15388"/>
    <cellStyle name="Normal 3 3 6 2" xfId="15389"/>
    <cellStyle name="Normal 3 3 7" xfId="15390"/>
    <cellStyle name="Normal 3 3 7 2" xfId="15391"/>
    <cellStyle name="Normal 3 3 8" xfId="15392"/>
    <cellStyle name="Normal 3 3_15" xfId="16741"/>
    <cellStyle name="Normal 3 4" xfId="15393"/>
    <cellStyle name="Normal 3 4 2" xfId="15394"/>
    <cellStyle name="Normal 3 4 2 2" xfId="15395"/>
    <cellStyle name="Normal 3 4 2 2 2" xfId="15396"/>
    <cellStyle name="Normal 3 4 2 2 2 2" xfId="15397"/>
    <cellStyle name="Normal 3 4 2 2 2 2 2" xfId="15398"/>
    <cellStyle name="Normal 3 4 2 2 2 3" xfId="15399"/>
    <cellStyle name="Normal 3 4 2 2 2 3 2" xfId="15400"/>
    <cellStyle name="Normal 3 4 2 2 2 4" xfId="15401"/>
    <cellStyle name="Normal 3 4 2 2 3" xfId="15402"/>
    <cellStyle name="Normal 3 4 2 2 3 2" xfId="15403"/>
    <cellStyle name="Normal 3 4 2 2 4" xfId="15404"/>
    <cellStyle name="Normal 3 4 2 2 4 2" xfId="15405"/>
    <cellStyle name="Normal 3 4 2 2 5" xfId="15406"/>
    <cellStyle name="Normal 3 4 2 3" xfId="15407"/>
    <cellStyle name="Normal 3 4 2 3 2" xfId="15408"/>
    <cellStyle name="Normal 3 4 2 3 2 2" xfId="15409"/>
    <cellStyle name="Normal 3 4 2 3 3" xfId="15410"/>
    <cellStyle name="Normal 3 4 2 3 3 2" xfId="15411"/>
    <cellStyle name="Normal 3 4 2 3 4" xfId="15412"/>
    <cellStyle name="Normal 3 4 2 4" xfId="15413"/>
    <cellStyle name="Normal 3 4 2 4 2" xfId="15414"/>
    <cellStyle name="Normal 3 4 2 5" xfId="15415"/>
    <cellStyle name="Normal 3 4 2 5 2" xfId="15416"/>
    <cellStyle name="Normal 3 4 2 6" xfId="15417"/>
    <cellStyle name="Normal 3 4 3" xfId="15418"/>
    <cellStyle name="Normal 3 4 3 2" xfId="15419"/>
    <cellStyle name="Normal 3 4 3 2 2" xfId="15420"/>
    <cellStyle name="Normal 3 4 3 2 2 2" xfId="15421"/>
    <cellStyle name="Normal 3 4 3 2 3" xfId="15422"/>
    <cellStyle name="Normal 3 4 3 2 3 2" xfId="15423"/>
    <cellStyle name="Normal 3 4 3 2 4" xfId="15424"/>
    <cellStyle name="Normal 3 4 3 3" xfId="15425"/>
    <cellStyle name="Normal 3 4 3 3 2" xfId="15426"/>
    <cellStyle name="Normal 3 4 3 4" xfId="15427"/>
    <cellStyle name="Normal 3 4 3 4 2" xfId="15428"/>
    <cellStyle name="Normal 3 4 3 5" xfId="15429"/>
    <cellStyle name="Normal 3 4 4" xfId="15430"/>
    <cellStyle name="Normal 3 4 4 2" xfId="15431"/>
    <cellStyle name="Normal 3 4 4 2 2" xfId="15432"/>
    <cellStyle name="Normal 3 4 4 3" xfId="15433"/>
    <cellStyle name="Normal 3 4 4 3 2" xfId="15434"/>
    <cellStyle name="Normal 3 4 4 4" xfId="15435"/>
    <cellStyle name="Normal 3 4 5" xfId="15436"/>
    <cellStyle name="Normal 3 4 5 2" xfId="15437"/>
    <cellStyle name="Normal 3 4 6" xfId="15438"/>
    <cellStyle name="Normal 3 4 6 2" xfId="15439"/>
    <cellStyle name="Normal 3 4 7" xfId="15440"/>
    <cellStyle name="Normal 3 5" xfId="15441"/>
    <cellStyle name="Normal 3 5 2" xfId="15442"/>
    <cellStyle name="Normal 3 5 2 2" xfId="15443"/>
    <cellStyle name="Normal 3 5 2 2 2" xfId="15444"/>
    <cellStyle name="Normal 3 5 2 2 2 2" xfId="15445"/>
    <cellStyle name="Normal 3 5 2 2 2 2 2" xfId="15446"/>
    <cellStyle name="Normal 3 5 2 2 2 3" xfId="15447"/>
    <cellStyle name="Normal 3 5 2 2 2 3 2" xfId="15448"/>
    <cellStyle name="Normal 3 5 2 2 2 4" xfId="15449"/>
    <cellStyle name="Normal 3 5 2 2 3" xfId="15450"/>
    <cellStyle name="Normal 3 5 2 2 3 2" xfId="15451"/>
    <cellStyle name="Normal 3 5 2 2 4" xfId="15452"/>
    <cellStyle name="Normal 3 5 2 2 4 2" xfId="15453"/>
    <cellStyle name="Normal 3 5 2 2 5" xfId="15454"/>
    <cellStyle name="Normal 3 5 2 3" xfId="15455"/>
    <cellStyle name="Normal 3 5 2 3 2" xfId="15456"/>
    <cellStyle name="Normal 3 5 2 3 2 2" xfId="15457"/>
    <cellStyle name="Normal 3 5 2 3 3" xfId="15458"/>
    <cellStyle name="Normal 3 5 2 3 3 2" xfId="15459"/>
    <cellStyle name="Normal 3 5 2 3 4" xfId="15460"/>
    <cellStyle name="Normal 3 5 2 4" xfId="15461"/>
    <cellStyle name="Normal 3 5 2 4 2" xfId="15462"/>
    <cellStyle name="Normal 3 5 2 5" xfId="15463"/>
    <cellStyle name="Normal 3 5 2 5 2" xfId="15464"/>
    <cellStyle name="Normal 3 5 2 6" xfId="15465"/>
    <cellStyle name="Normal 3 5 3" xfId="15466"/>
    <cellStyle name="Normal 3 5 3 2" xfId="15467"/>
    <cellStyle name="Normal 3 5 3 2 2" xfId="15468"/>
    <cellStyle name="Normal 3 5 3 2 2 2" xfId="15469"/>
    <cellStyle name="Normal 3 5 3 2 3" xfId="15470"/>
    <cellStyle name="Normal 3 5 3 2 3 2" xfId="15471"/>
    <cellStyle name="Normal 3 5 3 2 4" xfId="15472"/>
    <cellStyle name="Normal 3 5 3 3" xfId="15473"/>
    <cellStyle name="Normal 3 5 3 3 2" xfId="15474"/>
    <cellStyle name="Normal 3 5 3 4" xfId="15475"/>
    <cellStyle name="Normal 3 5 3 4 2" xfId="15476"/>
    <cellStyle name="Normal 3 5 3 5" xfId="15477"/>
    <cellStyle name="Normal 3 5 4" xfId="15478"/>
    <cellStyle name="Normal 3 5 4 2" xfId="15479"/>
    <cellStyle name="Normal 3 5 4 2 2" xfId="15480"/>
    <cellStyle name="Normal 3 5 4 3" xfId="15481"/>
    <cellStyle name="Normal 3 5 4 3 2" xfId="15482"/>
    <cellStyle name="Normal 3 5 4 4" xfId="15483"/>
    <cellStyle name="Normal 3 5 5" xfId="15484"/>
    <cellStyle name="Normal 3 5 5 2" xfId="15485"/>
    <cellStyle name="Normal 3 5 6" xfId="15486"/>
    <cellStyle name="Normal 3 5 6 2" xfId="15487"/>
    <cellStyle name="Normal 3 5 7" xfId="15488"/>
    <cellStyle name="Normal 3 6" xfId="15489"/>
    <cellStyle name="Normal 3 6 2" xfId="15490"/>
    <cellStyle name="Normal 3 6 2 2" xfId="15491"/>
    <cellStyle name="Normal 3 6 2 2 2" xfId="15492"/>
    <cellStyle name="Normal 3 6 2 2 2 2" xfId="15493"/>
    <cellStyle name="Normal 3 6 2 2 3" xfId="15494"/>
    <cellStyle name="Normal 3 6 2 2 3 2" xfId="15495"/>
    <cellStyle name="Normal 3 6 2 2 4" xfId="15496"/>
    <cellStyle name="Normal 3 6 2 3" xfId="15497"/>
    <cellStyle name="Normal 3 6 2 3 2" xfId="15498"/>
    <cellStyle name="Normal 3 6 2 4" xfId="15499"/>
    <cellStyle name="Normal 3 6 2 4 2" xfId="15500"/>
    <cellStyle name="Normal 3 6 2 5" xfId="15501"/>
    <cellStyle name="Normal 3 6 3" xfId="15502"/>
    <cellStyle name="Normal 3 6 3 2" xfId="15503"/>
    <cellStyle name="Normal 3 6 3 2 2" xfId="15504"/>
    <cellStyle name="Normal 3 6 3 3" xfId="15505"/>
    <cellStyle name="Normal 3 6 3 3 2" xfId="15506"/>
    <cellStyle name="Normal 3 6 3 4" xfId="15507"/>
    <cellStyle name="Normal 3 6 4" xfId="15508"/>
    <cellStyle name="Normal 3 6 4 2" xfId="15509"/>
    <cellStyle name="Normal 3 6 5" xfId="15510"/>
    <cellStyle name="Normal 3 6 5 2" xfId="15511"/>
    <cellStyle name="Normal 3 6 6" xfId="15512"/>
    <cellStyle name="Normal 3 7" xfId="15513"/>
    <cellStyle name="Normal 3 7 2" xfId="15514"/>
    <cellStyle name="Normal 3 7 2 2" xfId="15515"/>
    <cellStyle name="Normal 3 7 2 2 2" xfId="15516"/>
    <cellStyle name="Normal 3 7 2 3" xfId="15517"/>
    <cellStyle name="Normal 3 7 2 3 2" xfId="15518"/>
    <cellStyle name="Normal 3 7 2 4" xfId="15519"/>
    <cellStyle name="Normal 3 7 3" xfId="15520"/>
    <cellStyle name="Normal 3 7 3 2" xfId="15521"/>
    <cellStyle name="Normal 3 7 4" xfId="15522"/>
    <cellStyle name="Normal 3 7 4 2" xfId="15523"/>
    <cellStyle name="Normal 3 7 5" xfId="15524"/>
    <cellStyle name="Normal 3 8" xfId="15525"/>
    <cellStyle name="Normal 3 8 2" xfId="15526"/>
    <cellStyle name="Normal 3 8 2 2" xfId="15527"/>
    <cellStyle name="Normal 3 8 3" xfId="15528"/>
    <cellStyle name="Normal 3 8 3 2" xfId="15529"/>
    <cellStyle name="Normal 3 8 4" xfId="15530"/>
    <cellStyle name="Normal 3 9" xfId="15531"/>
    <cellStyle name="Normal 3 9 2" xfId="15532"/>
    <cellStyle name="Normal 3 9 2 2" xfId="15533"/>
    <cellStyle name="Normal 3 9 3" xfId="15534"/>
    <cellStyle name="Normal 3 9 3 2" xfId="15535"/>
    <cellStyle name="Normal 3 9 4" xfId="15536"/>
    <cellStyle name="Normal 3_15" xfId="14570"/>
    <cellStyle name="Normal 30" xfId="9209"/>
    <cellStyle name="Normal 31" xfId="9210"/>
    <cellStyle name="Normal 32" xfId="9211"/>
    <cellStyle name="Normal 33" xfId="9212"/>
    <cellStyle name="Normal 34" xfId="9213"/>
    <cellStyle name="Normal 35" xfId="9214"/>
    <cellStyle name="Normal 36" xfId="9215"/>
    <cellStyle name="Normal 37" xfId="9216"/>
    <cellStyle name="Normal 38" xfId="9217"/>
    <cellStyle name="Normal 39" xfId="9218"/>
    <cellStyle name="Normal 4" xfId="12"/>
    <cellStyle name="Normal 4 2" xfId="9219"/>
    <cellStyle name="Normal 4 2 2" xfId="9220"/>
    <cellStyle name="Normal 4 2_15" xfId="14573"/>
    <cellStyle name="Normal 4 3" xfId="24"/>
    <cellStyle name="Normal 4 4" xfId="16876"/>
    <cellStyle name="Normal 4 5" xfId="16951"/>
    <cellStyle name="Normal 4_15" xfId="14572"/>
    <cellStyle name="Normal 40" xfId="9221"/>
    <cellStyle name="Normal 41" xfId="9222"/>
    <cellStyle name="Normal 42" xfId="9223"/>
    <cellStyle name="Normal 43" xfId="9224"/>
    <cellStyle name="Normal 44" xfId="9225"/>
    <cellStyle name="Normal 44 2" xfId="9226"/>
    <cellStyle name="Normal 44_15" xfId="14574"/>
    <cellStyle name="Normal 45" xfId="9227"/>
    <cellStyle name="Normal 46" xfId="9228"/>
    <cellStyle name="Normal 47" xfId="9229"/>
    <cellStyle name="Normal 48" xfId="9230"/>
    <cellStyle name="Normal 49" xfId="9231"/>
    <cellStyle name="Normal 5" xfId="19"/>
    <cellStyle name="Normal 5 10" xfId="15537"/>
    <cellStyle name="Normal 5 11" xfId="9232"/>
    <cellStyle name="Normal 5 12" xfId="16877"/>
    <cellStyle name="Normal 5 13" xfId="16980"/>
    <cellStyle name="Normal 5 2" xfId="9233"/>
    <cellStyle name="Normal 5 2 2" xfId="15538"/>
    <cellStyle name="Normal 5 2 2 2" xfId="15539"/>
    <cellStyle name="Normal 5 2 2 2 2" xfId="15540"/>
    <cellStyle name="Normal 5 2 2 2 2 2" xfId="15541"/>
    <cellStyle name="Normal 5 2 2 2 2 2 2" xfId="15542"/>
    <cellStyle name="Normal 5 2 2 2 2 2 2 2" xfId="15543"/>
    <cellStyle name="Normal 5 2 2 2 2 2 3" xfId="15544"/>
    <cellStyle name="Normal 5 2 2 2 2 2 3 2" xfId="15545"/>
    <cellStyle name="Normal 5 2 2 2 2 2 4" xfId="15546"/>
    <cellStyle name="Normal 5 2 2 2 2 3" xfId="15547"/>
    <cellStyle name="Normal 5 2 2 2 2 3 2" xfId="15548"/>
    <cellStyle name="Normal 5 2 2 2 2 4" xfId="15549"/>
    <cellStyle name="Normal 5 2 2 2 2 4 2" xfId="15550"/>
    <cellStyle name="Normal 5 2 2 2 2 5" xfId="15551"/>
    <cellStyle name="Normal 5 2 2 2 3" xfId="15552"/>
    <cellStyle name="Normal 5 2 2 2 3 2" xfId="15553"/>
    <cellStyle name="Normal 5 2 2 2 3 2 2" xfId="15554"/>
    <cellStyle name="Normal 5 2 2 2 3 3" xfId="15555"/>
    <cellStyle name="Normal 5 2 2 2 3 3 2" xfId="15556"/>
    <cellStyle name="Normal 5 2 2 2 3 4" xfId="15557"/>
    <cellStyle name="Normal 5 2 2 2 4" xfId="15558"/>
    <cellStyle name="Normal 5 2 2 2 4 2" xfId="15559"/>
    <cellStyle name="Normal 5 2 2 2 5" xfId="15560"/>
    <cellStyle name="Normal 5 2 2 2 5 2" xfId="15561"/>
    <cellStyle name="Normal 5 2 2 2 6" xfId="15562"/>
    <cellStyle name="Normal 5 2 2 3" xfId="15563"/>
    <cellStyle name="Normal 5 2 2 3 2" xfId="15564"/>
    <cellStyle name="Normal 5 2 2 3 2 2" xfId="15565"/>
    <cellStyle name="Normal 5 2 2 3 2 2 2" xfId="15566"/>
    <cellStyle name="Normal 5 2 2 3 2 3" xfId="15567"/>
    <cellStyle name="Normal 5 2 2 3 2 3 2" xfId="15568"/>
    <cellStyle name="Normal 5 2 2 3 2 4" xfId="15569"/>
    <cellStyle name="Normal 5 2 2 3 3" xfId="15570"/>
    <cellStyle name="Normal 5 2 2 3 3 2" xfId="15571"/>
    <cellStyle name="Normal 5 2 2 3 4" xfId="15572"/>
    <cellStyle name="Normal 5 2 2 3 4 2" xfId="15573"/>
    <cellStyle name="Normal 5 2 2 3 5" xfId="15574"/>
    <cellStyle name="Normal 5 2 2 4" xfId="15575"/>
    <cellStyle name="Normal 5 2 2 4 2" xfId="15576"/>
    <cellStyle name="Normal 5 2 2 4 2 2" xfId="15577"/>
    <cellStyle name="Normal 5 2 2 4 3" xfId="15578"/>
    <cellStyle name="Normal 5 2 2 4 3 2" xfId="15579"/>
    <cellStyle name="Normal 5 2 2 4 4" xfId="15580"/>
    <cellStyle name="Normal 5 2 2 5" xfId="15581"/>
    <cellStyle name="Normal 5 2 2 5 2" xfId="15582"/>
    <cellStyle name="Normal 5 2 2 6" xfId="15583"/>
    <cellStyle name="Normal 5 2 2 6 2" xfId="15584"/>
    <cellStyle name="Normal 5 2 2 7" xfId="15585"/>
    <cellStyle name="Normal 5 2 3" xfId="15586"/>
    <cellStyle name="Normal 5 2 3 2" xfId="15587"/>
    <cellStyle name="Normal 5 2 3 2 2" xfId="15588"/>
    <cellStyle name="Normal 5 2 3 2 2 2" xfId="15589"/>
    <cellStyle name="Normal 5 2 3 2 2 2 2" xfId="15590"/>
    <cellStyle name="Normal 5 2 3 2 2 3" xfId="15591"/>
    <cellStyle name="Normal 5 2 3 2 2 3 2" xfId="15592"/>
    <cellStyle name="Normal 5 2 3 2 2 4" xfId="15593"/>
    <cellStyle name="Normal 5 2 3 2 3" xfId="15594"/>
    <cellStyle name="Normal 5 2 3 2 3 2" xfId="15595"/>
    <cellStyle name="Normal 5 2 3 2 4" xfId="15596"/>
    <cellStyle name="Normal 5 2 3 2 4 2" xfId="15597"/>
    <cellStyle name="Normal 5 2 3 2 5" xfId="15598"/>
    <cellStyle name="Normal 5 2 3 3" xfId="15599"/>
    <cellStyle name="Normal 5 2 3 3 2" xfId="15600"/>
    <cellStyle name="Normal 5 2 3 3 2 2" xfId="15601"/>
    <cellStyle name="Normal 5 2 3 3 3" xfId="15602"/>
    <cellStyle name="Normal 5 2 3 3 3 2" xfId="15603"/>
    <cellStyle name="Normal 5 2 3 3 4" xfId="15604"/>
    <cellStyle name="Normal 5 2 3 4" xfId="15605"/>
    <cellStyle name="Normal 5 2 3 4 2" xfId="15606"/>
    <cellStyle name="Normal 5 2 3 5" xfId="15607"/>
    <cellStyle name="Normal 5 2 3 5 2" xfId="15608"/>
    <cellStyle name="Normal 5 2 3 6" xfId="15609"/>
    <cellStyle name="Normal 5 2 4" xfId="15610"/>
    <cellStyle name="Normal 5 2 4 2" xfId="15611"/>
    <cellStyle name="Normal 5 2 4 2 2" xfId="15612"/>
    <cellStyle name="Normal 5 2 4 2 2 2" xfId="15613"/>
    <cellStyle name="Normal 5 2 4 2 3" xfId="15614"/>
    <cellStyle name="Normal 5 2 4 2 3 2" xfId="15615"/>
    <cellStyle name="Normal 5 2 4 2 4" xfId="15616"/>
    <cellStyle name="Normal 5 2 4 3" xfId="15617"/>
    <cellStyle name="Normal 5 2 4 3 2" xfId="15618"/>
    <cellStyle name="Normal 5 2 4 4" xfId="15619"/>
    <cellStyle name="Normal 5 2 4 4 2" xfId="15620"/>
    <cellStyle name="Normal 5 2 4 5" xfId="15621"/>
    <cellStyle name="Normal 5 2 5" xfId="15622"/>
    <cellStyle name="Normal 5 2 5 2" xfId="15623"/>
    <cellStyle name="Normal 5 2 5 2 2" xfId="15624"/>
    <cellStyle name="Normal 5 2 5 3" xfId="15625"/>
    <cellStyle name="Normal 5 2 5 3 2" xfId="15626"/>
    <cellStyle name="Normal 5 2 5 4" xfId="15627"/>
    <cellStyle name="Normal 5 2 6" xfId="15628"/>
    <cellStyle name="Normal 5 2 6 2" xfId="15629"/>
    <cellStyle name="Normal 5 2 7" xfId="15630"/>
    <cellStyle name="Normal 5 2 7 2" xfId="15631"/>
    <cellStyle name="Normal 5 2 8" xfId="15632"/>
    <cellStyle name="Normal 5 2_15" xfId="16742"/>
    <cellStyle name="Normal 5 3" xfId="9234"/>
    <cellStyle name="Normal 5 3 2" xfId="15633"/>
    <cellStyle name="Normal 5 3 2 2" xfId="15634"/>
    <cellStyle name="Normal 5 3 2 2 2" xfId="15635"/>
    <cellStyle name="Normal 5 3 2 2 2 2" xfId="15636"/>
    <cellStyle name="Normal 5 3 2 2 2 2 2" xfId="15637"/>
    <cellStyle name="Normal 5 3 2 2 2 3" xfId="15638"/>
    <cellStyle name="Normal 5 3 2 2 2 3 2" xfId="15639"/>
    <cellStyle name="Normal 5 3 2 2 2 4" xfId="15640"/>
    <cellStyle name="Normal 5 3 2 2 3" xfId="15641"/>
    <cellStyle name="Normal 5 3 2 2 3 2" xfId="15642"/>
    <cellStyle name="Normal 5 3 2 2 4" xfId="15643"/>
    <cellStyle name="Normal 5 3 2 2 4 2" xfId="15644"/>
    <cellStyle name="Normal 5 3 2 2 5" xfId="15645"/>
    <cellStyle name="Normal 5 3 2 3" xfId="15646"/>
    <cellStyle name="Normal 5 3 2 3 2" xfId="15647"/>
    <cellStyle name="Normal 5 3 2 3 2 2" xfId="15648"/>
    <cellStyle name="Normal 5 3 2 3 3" xfId="15649"/>
    <cellStyle name="Normal 5 3 2 3 3 2" xfId="15650"/>
    <cellStyle name="Normal 5 3 2 3 4" xfId="15651"/>
    <cellStyle name="Normal 5 3 2 4" xfId="15652"/>
    <cellStyle name="Normal 5 3 2 4 2" xfId="15653"/>
    <cellStyle name="Normal 5 3 2 5" xfId="15654"/>
    <cellStyle name="Normal 5 3 2 5 2" xfId="15655"/>
    <cellStyle name="Normal 5 3 2 6" xfId="15656"/>
    <cellStyle name="Normal 5 3 3" xfId="15657"/>
    <cellStyle name="Normal 5 3 3 2" xfId="15658"/>
    <cellStyle name="Normal 5 3 3 2 2" xfId="15659"/>
    <cellStyle name="Normal 5 3 3 2 2 2" xfId="15660"/>
    <cellStyle name="Normal 5 3 3 2 3" xfId="15661"/>
    <cellStyle name="Normal 5 3 3 2 3 2" xfId="15662"/>
    <cellStyle name="Normal 5 3 3 2 4" xfId="15663"/>
    <cellStyle name="Normal 5 3 3 3" xfId="15664"/>
    <cellStyle name="Normal 5 3 3 3 2" xfId="15665"/>
    <cellStyle name="Normal 5 3 3 4" xfId="15666"/>
    <cellStyle name="Normal 5 3 3 4 2" xfId="15667"/>
    <cellStyle name="Normal 5 3 3 5" xfId="15668"/>
    <cellStyle name="Normal 5 3 4" xfId="15669"/>
    <cellStyle name="Normal 5 3 4 2" xfId="15670"/>
    <cellStyle name="Normal 5 3 4 2 2" xfId="15671"/>
    <cellStyle name="Normal 5 3 4 3" xfId="15672"/>
    <cellStyle name="Normal 5 3 4 3 2" xfId="15673"/>
    <cellStyle name="Normal 5 3 4 4" xfId="15674"/>
    <cellStyle name="Normal 5 3 5" xfId="15675"/>
    <cellStyle name="Normal 5 3 5 2" xfId="15676"/>
    <cellStyle name="Normal 5 3 6" xfId="15677"/>
    <cellStyle name="Normal 5 3 6 2" xfId="15678"/>
    <cellStyle name="Normal 5 3 7" xfId="15679"/>
    <cellStyle name="Normal 5 3_15" xfId="16743"/>
    <cellStyle name="Normal 5 4" xfId="15680"/>
    <cellStyle name="Normal 5 4 2" xfId="15681"/>
    <cellStyle name="Normal 5 4 2 2" xfId="15682"/>
    <cellStyle name="Normal 5 4 2 2 2" xfId="15683"/>
    <cellStyle name="Normal 5 4 2 2 2 2" xfId="15684"/>
    <cellStyle name="Normal 5 4 2 2 3" xfId="15685"/>
    <cellStyle name="Normal 5 4 2 2 3 2" xfId="15686"/>
    <cellStyle name="Normal 5 4 2 2 4" xfId="15687"/>
    <cellStyle name="Normal 5 4 2 3" xfId="15688"/>
    <cellStyle name="Normal 5 4 2 3 2" xfId="15689"/>
    <cellStyle name="Normal 5 4 2 4" xfId="15690"/>
    <cellStyle name="Normal 5 4 2 4 2" xfId="15691"/>
    <cellStyle name="Normal 5 4 2 5" xfId="15692"/>
    <cellStyle name="Normal 5 4 3" xfId="15693"/>
    <cellStyle name="Normal 5 4 3 2" xfId="15694"/>
    <cellStyle name="Normal 5 4 3 2 2" xfId="15695"/>
    <cellStyle name="Normal 5 4 3 3" xfId="15696"/>
    <cellStyle name="Normal 5 4 3 3 2" xfId="15697"/>
    <cellStyle name="Normal 5 4 3 4" xfId="15698"/>
    <cellStyle name="Normal 5 4 4" xfId="15699"/>
    <cellStyle name="Normal 5 4 4 2" xfId="15700"/>
    <cellStyle name="Normal 5 4 5" xfId="15701"/>
    <cellStyle name="Normal 5 4 5 2" xfId="15702"/>
    <cellStyle name="Normal 5 4 6" xfId="15703"/>
    <cellStyle name="Normal 5 5" xfId="15704"/>
    <cellStyle name="Normal 5 5 2" xfId="15705"/>
    <cellStyle name="Normal 5 5 2 2" xfId="15706"/>
    <cellStyle name="Normal 5 5 2 2 2" xfId="15707"/>
    <cellStyle name="Normal 5 5 2 3" xfId="15708"/>
    <cellStyle name="Normal 5 5 2 3 2" xfId="15709"/>
    <cellStyle name="Normal 5 5 2 4" xfId="15710"/>
    <cellStyle name="Normal 5 5 3" xfId="15711"/>
    <cellStyle name="Normal 5 5 3 2" xfId="15712"/>
    <cellStyle name="Normal 5 5 4" xfId="15713"/>
    <cellStyle name="Normal 5 5 4 2" xfId="15714"/>
    <cellStyle name="Normal 5 5 5" xfId="15715"/>
    <cellStyle name="Normal 5 6" xfId="15716"/>
    <cellStyle name="Normal 5 6 2" xfId="15717"/>
    <cellStyle name="Normal 5 6 2 2" xfId="15718"/>
    <cellStyle name="Normal 5 6 3" xfId="15719"/>
    <cellStyle name="Normal 5 6 3 2" xfId="15720"/>
    <cellStyle name="Normal 5 6 4" xfId="15721"/>
    <cellStyle name="Normal 5 7" xfId="15722"/>
    <cellStyle name="Normal 5 7 2" xfId="15723"/>
    <cellStyle name="Normal 5 7 2 2" xfId="15724"/>
    <cellStyle name="Normal 5 7 3" xfId="15725"/>
    <cellStyle name="Normal 5 7 3 2" xfId="15726"/>
    <cellStyle name="Normal 5 7 4" xfId="15727"/>
    <cellStyle name="Normal 5 8" xfId="15728"/>
    <cellStyle name="Normal 5 8 2" xfId="15729"/>
    <cellStyle name="Normal 5 9" xfId="15730"/>
    <cellStyle name="Normal 5 9 2" xfId="15731"/>
    <cellStyle name="Normal 5_15" xfId="14575"/>
    <cellStyle name="Normal 50" xfId="9235"/>
    <cellStyle name="Normal 51" xfId="9236"/>
    <cellStyle name="Normal 52" xfId="16754"/>
    <cellStyle name="Normal 53" xfId="16759"/>
    <cellStyle name="Normal 54" xfId="16813"/>
    <cellStyle name="Normal 55" xfId="16924"/>
    <cellStyle name="Normal 56" xfId="16952"/>
    <cellStyle name="Normal 57" xfId="16922"/>
    <cellStyle name="Normal 58" xfId="16944"/>
    <cellStyle name="Normal 59" xfId="16965"/>
    <cellStyle name="Normal 6" xfId="9237"/>
    <cellStyle name="Normal 6 2" xfId="9238"/>
    <cellStyle name="Normal 6 2 2" xfId="9239"/>
    <cellStyle name="Normal 6 2 3" xfId="9240"/>
    <cellStyle name="Normal 6 2_15" xfId="14577"/>
    <cellStyle name="Normal 6 3" xfId="9241"/>
    <cellStyle name="Normal 6_15" xfId="14576"/>
    <cellStyle name="Normal 60" xfId="16966"/>
    <cellStyle name="Normal 61" xfId="16967"/>
    <cellStyle name="Normal 62" xfId="16968"/>
    <cellStyle name="Normal 63" xfId="16969"/>
    <cellStyle name="Normal 64" xfId="16970"/>
    <cellStyle name="Normal 65" xfId="16971"/>
    <cellStyle name="Normal 66" xfId="16972"/>
    <cellStyle name="Normal 67" xfId="16973"/>
    <cellStyle name="Normal 68" xfId="16974"/>
    <cellStyle name="Normal 69" xfId="16975"/>
    <cellStyle name="Normal 7" xfId="9242"/>
    <cellStyle name="Normal 7 2" xfId="9243"/>
    <cellStyle name="Normal 7 2 2" xfId="9537"/>
    <cellStyle name="Normal 7 2 2 2" xfId="15732"/>
    <cellStyle name="Normal 7 2 2 2 2" xfId="15733"/>
    <cellStyle name="Normal 7 2 2 2 2 2" xfId="14646"/>
    <cellStyle name="Normal 7 2 2 2 2 2 2" xfId="15734"/>
    <cellStyle name="Normal 7 2 2 2 2 3" xfId="15735"/>
    <cellStyle name="Normal 7 2 2 2 2 3 2" xfId="15736"/>
    <cellStyle name="Normal 7 2 2 2 2 4" xfId="15737"/>
    <cellStyle name="Normal 7 2 2 2 3" xfId="15738"/>
    <cellStyle name="Normal 7 2 2 2 3 2" xfId="15739"/>
    <cellStyle name="Normal 7 2 2 2 4" xfId="15740"/>
    <cellStyle name="Normal 7 2 2 2 4 2" xfId="15741"/>
    <cellStyle name="Normal 7 2 2 2 5" xfId="15742"/>
    <cellStyle name="Normal 7 2 2 3" xfId="15743"/>
    <cellStyle name="Normal 7 2 2 3 2" xfId="15744"/>
    <cellStyle name="Normal 7 2 2 3 2 2" xfId="15745"/>
    <cellStyle name="Normal 7 2 2 3 3" xfId="15746"/>
    <cellStyle name="Normal 7 2 2 3 3 2" xfId="15747"/>
    <cellStyle name="Normal 7 2 2 3 4" xfId="15748"/>
    <cellStyle name="Normal 7 2 2 4" xfId="15749"/>
    <cellStyle name="Normal 7 2 2 4 2" xfId="15750"/>
    <cellStyle name="Normal 7 2 2 5" xfId="15751"/>
    <cellStyle name="Normal 7 2 2 5 2" xfId="15752"/>
    <cellStyle name="Normal 7 2 2 6" xfId="15753"/>
    <cellStyle name="Normal 7 2 3" xfId="15754"/>
    <cellStyle name="Normal 7 2 3 2" xfId="15755"/>
    <cellStyle name="Normal 7 2 3 2 2" xfId="15756"/>
    <cellStyle name="Normal 7 2 3 2 2 2" xfId="15757"/>
    <cellStyle name="Normal 7 2 3 2 3" xfId="15758"/>
    <cellStyle name="Normal 7 2 3 2 3 2" xfId="15759"/>
    <cellStyle name="Normal 7 2 3 2 4" xfId="15760"/>
    <cellStyle name="Normal 7 2 3 3" xfId="15761"/>
    <cellStyle name="Normal 7 2 3 3 2" xfId="15762"/>
    <cellStyle name="Normal 7 2 3 4" xfId="15763"/>
    <cellStyle name="Normal 7 2 3 4 2" xfId="15764"/>
    <cellStyle name="Normal 7 2 3 5" xfId="15765"/>
    <cellStyle name="Normal 7 2 4" xfId="15766"/>
    <cellStyle name="Normal 7 2 4 2" xfId="15767"/>
    <cellStyle name="Normal 7 2 4 2 2" xfId="15768"/>
    <cellStyle name="Normal 7 2 4 3" xfId="15769"/>
    <cellStyle name="Normal 7 2 4 3 2" xfId="15770"/>
    <cellStyle name="Normal 7 2 4 4" xfId="15771"/>
    <cellStyle name="Normal 7 2 5" xfId="15772"/>
    <cellStyle name="Normal 7 2 5 2" xfId="15773"/>
    <cellStyle name="Normal 7 2 6" xfId="15774"/>
    <cellStyle name="Normal 7 2 6 2" xfId="15775"/>
    <cellStyle name="Normal 7 2 7" xfId="15776"/>
    <cellStyle name="Normal 7 2_15" xfId="14579"/>
    <cellStyle name="Normal 7 3" xfId="9244"/>
    <cellStyle name="Normal 7 3 2" xfId="15777"/>
    <cellStyle name="Normal 7 3 2 2" xfId="15778"/>
    <cellStyle name="Normal 7 3 2 2 2" xfId="15779"/>
    <cellStyle name="Normal 7 3 2 2 2 2" xfId="15780"/>
    <cellStyle name="Normal 7 3 2 2 3" xfId="15781"/>
    <cellStyle name="Normal 7 3 2 2 3 2" xfId="15782"/>
    <cellStyle name="Normal 7 3 2 2 4" xfId="15783"/>
    <cellStyle name="Normal 7 3 2 3" xfId="15784"/>
    <cellStyle name="Normal 7 3 2 3 2" xfId="15785"/>
    <cellStyle name="Normal 7 3 2 4" xfId="15786"/>
    <cellStyle name="Normal 7 3 2 4 2" xfId="15787"/>
    <cellStyle name="Normal 7 3 2 5" xfId="15788"/>
    <cellStyle name="Normal 7 3 3" xfId="15789"/>
    <cellStyle name="Normal 7 3 3 2" xfId="15790"/>
    <cellStyle name="Normal 7 3 3 2 2" xfId="15791"/>
    <cellStyle name="Normal 7 3 3 3" xfId="15792"/>
    <cellStyle name="Normal 7 3 3 3 2" xfId="15793"/>
    <cellStyle name="Normal 7 3 3 4" xfId="15794"/>
    <cellStyle name="Normal 7 3 4" xfId="15795"/>
    <cellStyle name="Normal 7 3 4 2" xfId="15796"/>
    <cellStyle name="Normal 7 3 5" xfId="15797"/>
    <cellStyle name="Normal 7 3 5 2" xfId="15798"/>
    <cellStyle name="Normal 7 3 6" xfId="15799"/>
    <cellStyle name="Normal 7 3_15" xfId="16744"/>
    <cellStyle name="Normal 7 4" xfId="15800"/>
    <cellStyle name="Normal 7 4 2" xfId="15801"/>
    <cellStyle name="Normal 7 4 2 2" xfId="15802"/>
    <cellStyle name="Normal 7 4 2 2 2" xfId="15803"/>
    <cellStyle name="Normal 7 4 2 3" xfId="15804"/>
    <cellStyle name="Normal 7 4 2 3 2" xfId="15805"/>
    <cellStyle name="Normal 7 4 2 4" xfId="15806"/>
    <cellStyle name="Normal 7 4 3" xfId="15807"/>
    <cellStyle name="Normal 7 4 3 2" xfId="15808"/>
    <cellStyle name="Normal 7 4 4" xfId="15809"/>
    <cellStyle name="Normal 7 4 4 2" xfId="15810"/>
    <cellStyle name="Normal 7 4 5" xfId="15811"/>
    <cellStyle name="Normal 7 5" xfId="15812"/>
    <cellStyle name="Normal 7 5 2" xfId="15813"/>
    <cellStyle name="Normal 7 5 2 2" xfId="15814"/>
    <cellStyle name="Normal 7 5 3" xfId="15815"/>
    <cellStyle name="Normal 7 5 3 2" xfId="15816"/>
    <cellStyle name="Normal 7 5 4" xfId="15817"/>
    <cellStyle name="Normal 7 6" xfId="15818"/>
    <cellStyle name="Normal 7 6 2" xfId="15819"/>
    <cellStyle name="Normal 7 7" xfId="15820"/>
    <cellStyle name="Normal 7 7 2" xfId="15821"/>
    <cellStyle name="Normal 7 8" xfId="15822"/>
    <cellStyle name="Normal 7_15" xfId="14578"/>
    <cellStyle name="Normal 8" xfId="9245"/>
    <cellStyle name="Normal 8 2" xfId="9246"/>
    <cellStyle name="Normal 8 2 2" xfId="15823"/>
    <cellStyle name="Normal 8 2 2 2" xfId="15824"/>
    <cellStyle name="Normal 8 2 2 2 2" xfId="15825"/>
    <cellStyle name="Normal 8 2 2 2 2 2" xfId="15826"/>
    <cellStyle name="Normal 8 2 2 2 3" xfId="15827"/>
    <cellStyle name="Normal 8 2 2 2 3 2" xfId="15828"/>
    <cellStyle name="Normal 8 2 2 2 4" xfId="15829"/>
    <cellStyle name="Normal 8 2 2 3" xfId="15830"/>
    <cellStyle name="Normal 8 2 2 3 2" xfId="15831"/>
    <cellStyle name="Normal 8 2 2 4" xfId="15832"/>
    <cellStyle name="Normal 8 2 2 4 2" xfId="15833"/>
    <cellStyle name="Normal 8 2 2 5" xfId="15834"/>
    <cellStyle name="Normal 8 2 3" xfId="15835"/>
    <cellStyle name="Normal 8 2 3 2" xfId="15836"/>
    <cellStyle name="Normal 8 2 3 2 2" xfId="15837"/>
    <cellStyle name="Normal 8 2 3 3" xfId="15838"/>
    <cellStyle name="Normal 8 2 3 3 2" xfId="15839"/>
    <cellStyle name="Normal 8 2 3 4" xfId="15840"/>
    <cellStyle name="Normal 8 2 4" xfId="15841"/>
    <cellStyle name="Normal 8 2 4 2" xfId="15842"/>
    <cellStyle name="Normal 8 2 5" xfId="15843"/>
    <cellStyle name="Normal 8 2 5 2" xfId="15844"/>
    <cellStyle name="Normal 8 2 6" xfId="15845"/>
    <cellStyle name="Normal 8 2_15" xfId="16745"/>
    <cellStyle name="Normal 8 3" xfId="9247"/>
    <cellStyle name="Normal 8 3 2" xfId="15846"/>
    <cellStyle name="Normal 8 3 2 2" xfId="15847"/>
    <cellStyle name="Normal 8 3 2 2 2" xfId="15848"/>
    <cellStyle name="Normal 8 3 2 3" xfId="15849"/>
    <cellStyle name="Normal 8 3 2 3 2" xfId="15850"/>
    <cellStyle name="Normal 8 3 2 4" xfId="15851"/>
    <cellStyle name="Normal 8 3 3" xfId="15852"/>
    <cellStyle name="Normal 8 3 3 2" xfId="15853"/>
    <cellStyle name="Normal 8 3 4" xfId="15854"/>
    <cellStyle name="Normal 8 3 4 2" xfId="15855"/>
    <cellStyle name="Normal 8 3 5" xfId="15856"/>
    <cellStyle name="Normal 8 3_15" xfId="16746"/>
    <cellStyle name="Normal 8 4" xfId="15857"/>
    <cellStyle name="Normal 8 4 2" xfId="15858"/>
    <cellStyle name="Normal 8 4 2 2" xfId="15859"/>
    <cellStyle name="Normal 8 4 3" xfId="15860"/>
    <cellStyle name="Normal 8 4 3 2" xfId="15861"/>
    <cellStyle name="Normal 8 4 4" xfId="15862"/>
    <cellStyle name="Normal 8 5" xfId="15863"/>
    <cellStyle name="Normal 8 5 2" xfId="15864"/>
    <cellStyle name="Normal 8 6" xfId="15865"/>
    <cellStyle name="Normal 8 6 2" xfId="15866"/>
    <cellStyle name="Normal 8 7" xfId="15867"/>
    <cellStyle name="Normal 8_15" xfId="14580"/>
    <cellStyle name="Normal 9" xfId="9248"/>
    <cellStyle name="Normal 9 2" xfId="9249"/>
    <cellStyle name="Normal 9 3" xfId="9250"/>
    <cellStyle name="Normal 9_15" xfId="14581"/>
    <cellStyle name="Normal 97" xfId="16943"/>
    <cellStyle name="Normal_2007-16618" xfId="7"/>
    <cellStyle name="Note" xfId="9251"/>
    <cellStyle name="Note 2" xfId="9252"/>
    <cellStyle name="Note 3" xfId="16878"/>
    <cellStyle name="Note_10" xfId="16768"/>
    <cellStyle name="Output" xfId="9253"/>
    <cellStyle name="Output 2" xfId="9254"/>
    <cellStyle name="Output 3" xfId="16879"/>
    <cellStyle name="Output_10" xfId="16769"/>
    <cellStyle name="Percent" xfId="14" builtinId="5"/>
    <cellStyle name="Percent 2" xfId="8"/>
    <cellStyle name="Percent 2 10" xfId="15868"/>
    <cellStyle name="Percent 2 10 2" xfId="15869"/>
    <cellStyle name="Percent 2 11" xfId="15870"/>
    <cellStyle name="Percent 2 12" xfId="23"/>
    <cellStyle name="Percent 2 13" xfId="16880"/>
    <cellStyle name="Percent 2 2" xfId="15871"/>
    <cellStyle name="Percent 2 2 10" xfId="15872"/>
    <cellStyle name="Percent 2 2 2" xfId="15873"/>
    <cellStyle name="Percent 2 2 2 2" xfId="15874"/>
    <cellStyle name="Percent 2 2 2 2 2" xfId="15875"/>
    <cellStyle name="Percent 2 2 2 2 2 2" xfId="15876"/>
    <cellStyle name="Percent 2 2 2 2 2 2 2" xfId="15877"/>
    <cellStyle name="Percent 2 2 2 2 2 2 2 2" xfId="15878"/>
    <cellStyle name="Percent 2 2 2 2 2 2 2 2 2" xfId="15879"/>
    <cellStyle name="Percent 2 2 2 2 2 2 2 3" xfId="15880"/>
    <cellStyle name="Percent 2 2 2 2 2 2 2 3 2" xfId="15881"/>
    <cellStyle name="Percent 2 2 2 2 2 2 2 4" xfId="15882"/>
    <cellStyle name="Percent 2 2 2 2 2 2 3" xfId="15883"/>
    <cellStyle name="Percent 2 2 2 2 2 2 3 2" xfId="15884"/>
    <cellStyle name="Percent 2 2 2 2 2 2 4" xfId="15885"/>
    <cellStyle name="Percent 2 2 2 2 2 2 4 2" xfId="15886"/>
    <cellStyle name="Percent 2 2 2 2 2 2 5" xfId="15887"/>
    <cellStyle name="Percent 2 2 2 2 2 3" xfId="15888"/>
    <cellStyle name="Percent 2 2 2 2 2 3 2" xfId="15889"/>
    <cellStyle name="Percent 2 2 2 2 2 3 2 2" xfId="15890"/>
    <cellStyle name="Percent 2 2 2 2 2 3 3" xfId="15891"/>
    <cellStyle name="Percent 2 2 2 2 2 3 3 2" xfId="15892"/>
    <cellStyle name="Percent 2 2 2 2 2 3 4" xfId="15893"/>
    <cellStyle name="Percent 2 2 2 2 2 4" xfId="15894"/>
    <cellStyle name="Percent 2 2 2 2 2 4 2" xfId="15895"/>
    <cellStyle name="Percent 2 2 2 2 2 5" xfId="15896"/>
    <cellStyle name="Percent 2 2 2 2 2 5 2" xfId="15897"/>
    <cellStyle name="Percent 2 2 2 2 2 6" xfId="15898"/>
    <cellStyle name="Percent 2 2 2 2 3" xfId="15899"/>
    <cellStyle name="Percent 2 2 2 2 3 2" xfId="15900"/>
    <cellStyle name="Percent 2 2 2 2 3 2 2" xfId="15901"/>
    <cellStyle name="Percent 2 2 2 2 3 2 2 2" xfId="15902"/>
    <cellStyle name="Percent 2 2 2 2 3 2 3" xfId="15903"/>
    <cellStyle name="Percent 2 2 2 2 3 2 3 2" xfId="15904"/>
    <cellStyle name="Percent 2 2 2 2 3 2 4" xfId="15905"/>
    <cellStyle name="Percent 2 2 2 2 3 3" xfId="15906"/>
    <cellStyle name="Percent 2 2 2 2 3 3 2" xfId="15907"/>
    <cellStyle name="Percent 2 2 2 2 3 4" xfId="15908"/>
    <cellStyle name="Percent 2 2 2 2 3 4 2" xfId="15909"/>
    <cellStyle name="Percent 2 2 2 2 3 5" xfId="15910"/>
    <cellStyle name="Percent 2 2 2 2 4" xfId="15911"/>
    <cellStyle name="Percent 2 2 2 2 4 2" xfId="15912"/>
    <cellStyle name="Percent 2 2 2 2 4 2 2" xfId="15913"/>
    <cellStyle name="Percent 2 2 2 2 4 3" xfId="15914"/>
    <cellStyle name="Percent 2 2 2 2 4 3 2" xfId="15915"/>
    <cellStyle name="Percent 2 2 2 2 4 4" xfId="15916"/>
    <cellStyle name="Percent 2 2 2 2 5" xfId="15917"/>
    <cellStyle name="Percent 2 2 2 2 5 2" xfId="15918"/>
    <cellStyle name="Percent 2 2 2 2 6" xfId="15919"/>
    <cellStyle name="Percent 2 2 2 2 6 2" xfId="15920"/>
    <cellStyle name="Percent 2 2 2 2 7" xfId="15921"/>
    <cellStyle name="Percent 2 2 2 3" xfId="15922"/>
    <cellStyle name="Percent 2 2 2 3 2" xfId="15923"/>
    <cellStyle name="Percent 2 2 2 3 2 2" xfId="15924"/>
    <cellStyle name="Percent 2 2 2 3 2 2 2" xfId="15925"/>
    <cellStyle name="Percent 2 2 2 3 2 2 2 2" xfId="15926"/>
    <cellStyle name="Percent 2 2 2 3 2 2 3" xfId="15927"/>
    <cellStyle name="Percent 2 2 2 3 2 2 3 2" xfId="15928"/>
    <cellStyle name="Percent 2 2 2 3 2 2 4" xfId="15929"/>
    <cellStyle name="Percent 2 2 2 3 2 3" xfId="15930"/>
    <cellStyle name="Percent 2 2 2 3 2 3 2" xfId="15931"/>
    <cellStyle name="Percent 2 2 2 3 2 4" xfId="15932"/>
    <cellStyle name="Percent 2 2 2 3 2 4 2" xfId="15933"/>
    <cellStyle name="Percent 2 2 2 3 2 5" xfId="15934"/>
    <cellStyle name="Percent 2 2 2 3 3" xfId="15935"/>
    <cellStyle name="Percent 2 2 2 3 3 2" xfId="15936"/>
    <cellStyle name="Percent 2 2 2 3 3 2 2" xfId="15937"/>
    <cellStyle name="Percent 2 2 2 3 3 3" xfId="15938"/>
    <cellStyle name="Percent 2 2 2 3 3 3 2" xfId="15939"/>
    <cellStyle name="Percent 2 2 2 3 3 4" xfId="15940"/>
    <cellStyle name="Percent 2 2 2 3 4" xfId="15941"/>
    <cellStyle name="Percent 2 2 2 3 4 2" xfId="15942"/>
    <cellStyle name="Percent 2 2 2 3 5" xfId="15943"/>
    <cellStyle name="Percent 2 2 2 3 5 2" xfId="15944"/>
    <cellStyle name="Percent 2 2 2 3 6" xfId="15945"/>
    <cellStyle name="Percent 2 2 2 4" xfId="15946"/>
    <cellStyle name="Percent 2 2 2 4 2" xfId="15947"/>
    <cellStyle name="Percent 2 2 2 4 2 2" xfId="15948"/>
    <cellStyle name="Percent 2 2 2 4 2 2 2" xfId="15949"/>
    <cellStyle name="Percent 2 2 2 4 2 3" xfId="15950"/>
    <cellStyle name="Percent 2 2 2 4 2 3 2" xfId="15951"/>
    <cellStyle name="Percent 2 2 2 4 2 4" xfId="15952"/>
    <cellStyle name="Percent 2 2 2 4 3" xfId="15953"/>
    <cellStyle name="Percent 2 2 2 4 3 2" xfId="15954"/>
    <cellStyle name="Percent 2 2 2 4 4" xfId="15955"/>
    <cellStyle name="Percent 2 2 2 4 4 2" xfId="15956"/>
    <cellStyle name="Percent 2 2 2 4 5" xfId="15957"/>
    <cellStyle name="Percent 2 2 2 5" xfId="15958"/>
    <cellStyle name="Percent 2 2 2 5 2" xfId="15959"/>
    <cellStyle name="Percent 2 2 2 5 2 2" xfId="15960"/>
    <cellStyle name="Percent 2 2 2 5 3" xfId="15961"/>
    <cellStyle name="Percent 2 2 2 5 3 2" xfId="15962"/>
    <cellStyle name="Percent 2 2 2 5 4" xfId="15963"/>
    <cellStyle name="Percent 2 2 2 6" xfId="15964"/>
    <cellStyle name="Percent 2 2 2 6 2" xfId="15965"/>
    <cellStyle name="Percent 2 2 2 7" xfId="15966"/>
    <cellStyle name="Percent 2 2 2 7 2" xfId="15967"/>
    <cellStyle name="Percent 2 2 2 8" xfId="15968"/>
    <cellStyle name="Percent 2 2 3" xfId="15969"/>
    <cellStyle name="Percent 2 2 3 2" xfId="15970"/>
    <cellStyle name="Percent 2 2 3 2 2" xfId="15971"/>
    <cellStyle name="Percent 2 2 3 2 2 2" xfId="15972"/>
    <cellStyle name="Percent 2 2 3 2 2 2 2" xfId="15973"/>
    <cellStyle name="Percent 2 2 3 2 2 2 2 2" xfId="15974"/>
    <cellStyle name="Percent 2 2 3 2 2 2 3" xfId="15975"/>
    <cellStyle name="Percent 2 2 3 2 2 2 3 2" xfId="15976"/>
    <cellStyle name="Percent 2 2 3 2 2 2 4" xfId="15977"/>
    <cellStyle name="Percent 2 2 3 2 2 3" xfId="15978"/>
    <cellStyle name="Percent 2 2 3 2 2 3 2" xfId="15979"/>
    <cellStyle name="Percent 2 2 3 2 2 4" xfId="15980"/>
    <cellStyle name="Percent 2 2 3 2 2 4 2" xfId="15981"/>
    <cellStyle name="Percent 2 2 3 2 2 5" xfId="15982"/>
    <cellStyle name="Percent 2 2 3 2 3" xfId="15983"/>
    <cellStyle name="Percent 2 2 3 2 3 2" xfId="15984"/>
    <cellStyle name="Percent 2 2 3 2 3 2 2" xfId="15985"/>
    <cellStyle name="Percent 2 2 3 2 3 3" xfId="15986"/>
    <cellStyle name="Percent 2 2 3 2 3 3 2" xfId="15987"/>
    <cellStyle name="Percent 2 2 3 2 3 4" xfId="15988"/>
    <cellStyle name="Percent 2 2 3 2 4" xfId="15989"/>
    <cellStyle name="Percent 2 2 3 2 4 2" xfId="15990"/>
    <cellStyle name="Percent 2 2 3 2 5" xfId="15991"/>
    <cellStyle name="Percent 2 2 3 2 5 2" xfId="15992"/>
    <cellStyle name="Percent 2 2 3 2 6" xfId="15993"/>
    <cellStyle name="Percent 2 2 3 3" xfId="15994"/>
    <cellStyle name="Percent 2 2 3 3 2" xfId="15995"/>
    <cellStyle name="Percent 2 2 3 3 2 2" xfId="15996"/>
    <cellStyle name="Percent 2 2 3 3 2 2 2" xfId="15997"/>
    <cellStyle name="Percent 2 2 3 3 2 3" xfId="15998"/>
    <cellStyle name="Percent 2 2 3 3 2 3 2" xfId="15999"/>
    <cellStyle name="Percent 2 2 3 3 2 4" xfId="16000"/>
    <cellStyle name="Percent 2 2 3 3 3" xfId="16001"/>
    <cellStyle name="Percent 2 2 3 3 3 2" xfId="16002"/>
    <cellStyle name="Percent 2 2 3 3 4" xfId="16003"/>
    <cellStyle name="Percent 2 2 3 3 4 2" xfId="16004"/>
    <cellStyle name="Percent 2 2 3 3 5" xfId="16005"/>
    <cellStyle name="Percent 2 2 3 4" xfId="16006"/>
    <cellStyle name="Percent 2 2 3 4 2" xfId="16007"/>
    <cellStyle name="Percent 2 2 3 4 2 2" xfId="16008"/>
    <cellStyle name="Percent 2 2 3 4 3" xfId="16009"/>
    <cellStyle name="Percent 2 2 3 4 3 2" xfId="16010"/>
    <cellStyle name="Percent 2 2 3 4 4" xfId="16011"/>
    <cellStyle name="Percent 2 2 3 5" xfId="16012"/>
    <cellStyle name="Percent 2 2 3 5 2" xfId="16013"/>
    <cellStyle name="Percent 2 2 3 6" xfId="16014"/>
    <cellStyle name="Percent 2 2 3 6 2" xfId="16015"/>
    <cellStyle name="Percent 2 2 3 7" xfId="16016"/>
    <cellStyle name="Percent 2 2 4" xfId="16017"/>
    <cellStyle name="Percent 2 2 4 2" xfId="16018"/>
    <cellStyle name="Percent 2 2 4 2 2" xfId="16019"/>
    <cellStyle name="Percent 2 2 4 2 2 2" xfId="16020"/>
    <cellStyle name="Percent 2 2 4 2 2 2 2" xfId="16021"/>
    <cellStyle name="Percent 2 2 4 2 2 3" xfId="16022"/>
    <cellStyle name="Percent 2 2 4 2 2 3 2" xfId="16023"/>
    <cellStyle name="Percent 2 2 4 2 2 4" xfId="16024"/>
    <cellStyle name="Percent 2 2 4 2 3" xfId="16025"/>
    <cellStyle name="Percent 2 2 4 2 3 2" xfId="16026"/>
    <cellStyle name="Percent 2 2 4 2 4" xfId="16027"/>
    <cellStyle name="Percent 2 2 4 2 4 2" xfId="16028"/>
    <cellStyle name="Percent 2 2 4 2 5" xfId="16029"/>
    <cellStyle name="Percent 2 2 4 3" xfId="16030"/>
    <cellStyle name="Percent 2 2 4 3 2" xfId="16031"/>
    <cellStyle name="Percent 2 2 4 3 2 2" xfId="16032"/>
    <cellStyle name="Percent 2 2 4 3 3" xfId="16033"/>
    <cellStyle name="Percent 2 2 4 3 3 2" xfId="16034"/>
    <cellStyle name="Percent 2 2 4 3 4" xfId="16035"/>
    <cellStyle name="Percent 2 2 4 4" xfId="16036"/>
    <cellStyle name="Percent 2 2 4 4 2" xfId="16037"/>
    <cellStyle name="Percent 2 2 4 5" xfId="16038"/>
    <cellStyle name="Percent 2 2 4 5 2" xfId="16039"/>
    <cellStyle name="Percent 2 2 4 6" xfId="16040"/>
    <cellStyle name="Percent 2 2 5" xfId="16041"/>
    <cellStyle name="Percent 2 2 5 2" xfId="16042"/>
    <cellStyle name="Percent 2 2 5 2 2" xfId="16043"/>
    <cellStyle name="Percent 2 2 5 2 2 2" xfId="16044"/>
    <cellStyle name="Percent 2 2 5 2 3" xfId="16045"/>
    <cellStyle name="Percent 2 2 5 2 3 2" xfId="16046"/>
    <cellStyle name="Percent 2 2 5 2 4" xfId="16047"/>
    <cellStyle name="Percent 2 2 5 3" xfId="16048"/>
    <cellStyle name="Percent 2 2 5 3 2" xfId="16049"/>
    <cellStyle name="Percent 2 2 5 4" xfId="16050"/>
    <cellStyle name="Percent 2 2 5 4 2" xfId="16051"/>
    <cellStyle name="Percent 2 2 5 5" xfId="16052"/>
    <cellStyle name="Percent 2 2 6" xfId="16053"/>
    <cellStyle name="Percent 2 2 6 2" xfId="16054"/>
    <cellStyle name="Percent 2 2 6 2 2" xfId="16055"/>
    <cellStyle name="Percent 2 2 6 3" xfId="16056"/>
    <cellStyle name="Percent 2 2 6 3 2" xfId="16057"/>
    <cellStyle name="Percent 2 2 6 4" xfId="16058"/>
    <cellStyle name="Percent 2 2 7" xfId="16059"/>
    <cellStyle name="Percent 2 2 7 2" xfId="16060"/>
    <cellStyle name="Percent 2 2 7 2 2" xfId="16061"/>
    <cellStyle name="Percent 2 2 7 3" xfId="16062"/>
    <cellStyle name="Percent 2 2 7 3 2" xfId="16063"/>
    <cellStyle name="Percent 2 2 7 4" xfId="16064"/>
    <cellStyle name="Percent 2 2 8" xfId="16065"/>
    <cellStyle name="Percent 2 2 8 2" xfId="16066"/>
    <cellStyle name="Percent 2 2 9" xfId="16067"/>
    <cellStyle name="Percent 2 2 9 2" xfId="16068"/>
    <cellStyle name="Percent 2 3" xfId="16069"/>
    <cellStyle name="Percent 2 3 2" xfId="16070"/>
    <cellStyle name="Percent 2 3 2 2" xfId="16071"/>
    <cellStyle name="Percent 2 3 2 2 2" xfId="16072"/>
    <cellStyle name="Percent 2 3 2 2 2 2" xfId="16073"/>
    <cellStyle name="Percent 2 3 2 2 2 2 2" xfId="16074"/>
    <cellStyle name="Percent 2 3 2 2 2 2 2 2" xfId="16075"/>
    <cellStyle name="Percent 2 3 2 2 2 2 3" xfId="16076"/>
    <cellStyle name="Percent 2 3 2 2 2 2 3 2" xfId="16077"/>
    <cellStyle name="Percent 2 3 2 2 2 2 4" xfId="16078"/>
    <cellStyle name="Percent 2 3 2 2 2 3" xfId="16079"/>
    <cellStyle name="Percent 2 3 2 2 2 3 2" xfId="16080"/>
    <cellStyle name="Percent 2 3 2 2 2 4" xfId="16081"/>
    <cellStyle name="Percent 2 3 2 2 2 4 2" xfId="16082"/>
    <cellStyle name="Percent 2 3 2 2 2 5" xfId="16083"/>
    <cellStyle name="Percent 2 3 2 2 3" xfId="16084"/>
    <cellStyle name="Percent 2 3 2 2 3 2" xfId="16085"/>
    <cellStyle name="Percent 2 3 2 2 3 2 2" xfId="16086"/>
    <cellStyle name="Percent 2 3 2 2 3 3" xfId="16087"/>
    <cellStyle name="Percent 2 3 2 2 3 3 2" xfId="16088"/>
    <cellStyle name="Percent 2 3 2 2 3 4" xfId="16089"/>
    <cellStyle name="Percent 2 3 2 2 4" xfId="16090"/>
    <cellStyle name="Percent 2 3 2 2 4 2" xfId="16091"/>
    <cellStyle name="Percent 2 3 2 2 5" xfId="16092"/>
    <cellStyle name="Percent 2 3 2 2 5 2" xfId="16093"/>
    <cellStyle name="Percent 2 3 2 2 6" xfId="16094"/>
    <cellStyle name="Percent 2 3 2 3" xfId="16095"/>
    <cellStyle name="Percent 2 3 2 3 2" xfId="16096"/>
    <cellStyle name="Percent 2 3 2 3 2 2" xfId="16097"/>
    <cellStyle name="Percent 2 3 2 3 2 2 2" xfId="16098"/>
    <cellStyle name="Percent 2 3 2 3 2 3" xfId="16099"/>
    <cellStyle name="Percent 2 3 2 3 2 3 2" xfId="16100"/>
    <cellStyle name="Percent 2 3 2 3 2 4" xfId="16101"/>
    <cellStyle name="Percent 2 3 2 3 3" xfId="16102"/>
    <cellStyle name="Percent 2 3 2 3 3 2" xfId="16103"/>
    <cellStyle name="Percent 2 3 2 3 4" xfId="16104"/>
    <cellStyle name="Percent 2 3 2 3 4 2" xfId="16105"/>
    <cellStyle name="Percent 2 3 2 3 5" xfId="16106"/>
    <cellStyle name="Percent 2 3 2 4" xfId="16107"/>
    <cellStyle name="Percent 2 3 2 4 2" xfId="16108"/>
    <cellStyle name="Percent 2 3 2 4 2 2" xfId="16109"/>
    <cellStyle name="Percent 2 3 2 4 3" xfId="16110"/>
    <cellStyle name="Percent 2 3 2 4 3 2" xfId="16111"/>
    <cellStyle name="Percent 2 3 2 4 4" xfId="16112"/>
    <cellStyle name="Percent 2 3 2 5" xfId="16113"/>
    <cellStyle name="Percent 2 3 2 5 2" xfId="16114"/>
    <cellStyle name="Percent 2 3 2 6" xfId="16115"/>
    <cellStyle name="Percent 2 3 2 6 2" xfId="16116"/>
    <cellStyle name="Percent 2 3 2 7" xfId="16117"/>
    <cellStyle name="Percent 2 3 3" xfId="16118"/>
    <cellStyle name="Percent 2 3 3 2" xfId="16119"/>
    <cellStyle name="Percent 2 3 3 2 2" xfId="16120"/>
    <cellStyle name="Percent 2 3 3 2 2 2" xfId="16121"/>
    <cellStyle name="Percent 2 3 3 2 2 2 2" xfId="16122"/>
    <cellStyle name="Percent 2 3 3 2 2 3" xfId="16123"/>
    <cellStyle name="Percent 2 3 3 2 2 3 2" xfId="16124"/>
    <cellStyle name="Percent 2 3 3 2 2 4" xfId="16125"/>
    <cellStyle name="Percent 2 3 3 2 3" xfId="16126"/>
    <cellStyle name="Percent 2 3 3 2 3 2" xfId="16127"/>
    <cellStyle name="Percent 2 3 3 2 4" xfId="16128"/>
    <cellStyle name="Percent 2 3 3 2 4 2" xfId="16129"/>
    <cellStyle name="Percent 2 3 3 2 5" xfId="16130"/>
    <cellStyle name="Percent 2 3 3 3" xfId="16131"/>
    <cellStyle name="Percent 2 3 3 3 2" xfId="16132"/>
    <cellStyle name="Percent 2 3 3 3 2 2" xfId="16133"/>
    <cellStyle name="Percent 2 3 3 3 3" xfId="16134"/>
    <cellStyle name="Percent 2 3 3 3 3 2" xfId="16135"/>
    <cellStyle name="Percent 2 3 3 3 4" xfId="16136"/>
    <cellStyle name="Percent 2 3 3 4" xfId="16137"/>
    <cellStyle name="Percent 2 3 3 4 2" xfId="16138"/>
    <cellStyle name="Percent 2 3 3 5" xfId="16139"/>
    <cellStyle name="Percent 2 3 3 5 2" xfId="16140"/>
    <cellStyle name="Percent 2 3 3 6" xfId="16141"/>
    <cellStyle name="Percent 2 3 4" xfId="16142"/>
    <cellStyle name="Percent 2 3 4 2" xfId="16143"/>
    <cellStyle name="Percent 2 3 4 2 2" xfId="16144"/>
    <cellStyle name="Percent 2 3 4 2 2 2" xfId="16145"/>
    <cellStyle name="Percent 2 3 4 2 3" xfId="16146"/>
    <cellStyle name="Percent 2 3 4 2 3 2" xfId="16147"/>
    <cellStyle name="Percent 2 3 4 2 4" xfId="16148"/>
    <cellStyle name="Percent 2 3 4 3" xfId="16149"/>
    <cellStyle name="Percent 2 3 4 3 2" xfId="16150"/>
    <cellStyle name="Percent 2 3 4 4" xfId="16151"/>
    <cellStyle name="Percent 2 3 4 4 2" xfId="16152"/>
    <cellStyle name="Percent 2 3 4 5" xfId="16153"/>
    <cellStyle name="Percent 2 3 5" xfId="16154"/>
    <cellStyle name="Percent 2 3 5 2" xfId="16155"/>
    <cellStyle name="Percent 2 3 5 2 2" xfId="16156"/>
    <cellStyle name="Percent 2 3 5 3" xfId="16157"/>
    <cellStyle name="Percent 2 3 5 3 2" xfId="16158"/>
    <cellStyle name="Percent 2 3 5 4" xfId="16159"/>
    <cellStyle name="Percent 2 3 6" xfId="16160"/>
    <cellStyle name="Percent 2 3 6 2" xfId="16161"/>
    <cellStyle name="Percent 2 3 7" xfId="16162"/>
    <cellStyle name="Percent 2 3 7 2" xfId="16163"/>
    <cellStyle name="Percent 2 3 8" xfId="16164"/>
    <cellStyle name="Percent 2 4" xfId="16165"/>
    <cellStyle name="Percent 2 4 2" xfId="16166"/>
    <cellStyle name="Percent 2 4 2 2" xfId="16167"/>
    <cellStyle name="Percent 2 4 2 2 2" xfId="16168"/>
    <cellStyle name="Percent 2 4 2 2 2 2" xfId="16169"/>
    <cellStyle name="Percent 2 4 2 2 2 2 2" xfId="16170"/>
    <cellStyle name="Percent 2 4 2 2 2 3" xfId="16171"/>
    <cellStyle name="Percent 2 4 2 2 2 3 2" xfId="16172"/>
    <cellStyle name="Percent 2 4 2 2 2 4" xfId="16173"/>
    <cellStyle name="Percent 2 4 2 2 3" xfId="16174"/>
    <cellStyle name="Percent 2 4 2 2 3 2" xfId="16175"/>
    <cellStyle name="Percent 2 4 2 2 4" xfId="16176"/>
    <cellStyle name="Percent 2 4 2 2 4 2" xfId="16177"/>
    <cellStyle name="Percent 2 4 2 2 5" xfId="16178"/>
    <cellStyle name="Percent 2 4 2 3" xfId="16179"/>
    <cellStyle name="Percent 2 4 2 3 2" xfId="16180"/>
    <cellStyle name="Percent 2 4 2 3 2 2" xfId="16181"/>
    <cellStyle name="Percent 2 4 2 3 3" xfId="16182"/>
    <cellStyle name="Percent 2 4 2 3 3 2" xfId="16183"/>
    <cellStyle name="Percent 2 4 2 3 4" xfId="16184"/>
    <cellStyle name="Percent 2 4 2 4" xfId="16185"/>
    <cellStyle name="Percent 2 4 2 4 2" xfId="16186"/>
    <cellStyle name="Percent 2 4 2 5" xfId="16187"/>
    <cellStyle name="Percent 2 4 2 5 2" xfId="16188"/>
    <cellStyle name="Percent 2 4 2 6" xfId="16189"/>
    <cellStyle name="Percent 2 4 3" xfId="16190"/>
    <cellStyle name="Percent 2 4 3 2" xfId="16191"/>
    <cellStyle name="Percent 2 4 3 2 2" xfId="16192"/>
    <cellStyle name="Percent 2 4 3 2 2 2" xfId="16193"/>
    <cellStyle name="Percent 2 4 3 2 3" xfId="16194"/>
    <cellStyle name="Percent 2 4 3 2 3 2" xfId="16195"/>
    <cellStyle name="Percent 2 4 3 2 4" xfId="16196"/>
    <cellStyle name="Percent 2 4 3 3" xfId="16197"/>
    <cellStyle name="Percent 2 4 3 3 2" xfId="16198"/>
    <cellStyle name="Percent 2 4 3 4" xfId="16199"/>
    <cellStyle name="Percent 2 4 3 4 2" xfId="16200"/>
    <cellStyle name="Percent 2 4 3 5" xfId="16201"/>
    <cellStyle name="Percent 2 4 4" xfId="16202"/>
    <cellStyle name="Percent 2 4 4 2" xfId="16203"/>
    <cellStyle name="Percent 2 4 4 2 2" xfId="16204"/>
    <cellStyle name="Percent 2 4 4 3" xfId="16205"/>
    <cellStyle name="Percent 2 4 4 3 2" xfId="16206"/>
    <cellStyle name="Percent 2 4 4 4" xfId="16207"/>
    <cellStyle name="Percent 2 4 5" xfId="16208"/>
    <cellStyle name="Percent 2 4 5 2" xfId="16209"/>
    <cellStyle name="Percent 2 4 6" xfId="16210"/>
    <cellStyle name="Percent 2 4 6 2" xfId="16211"/>
    <cellStyle name="Percent 2 4 7" xfId="16212"/>
    <cellStyle name="Percent 2 5" xfId="16213"/>
    <cellStyle name="Percent 2 5 2" xfId="16214"/>
    <cellStyle name="Percent 2 5 2 2" xfId="16215"/>
    <cellStyle name="Percent 2 5 2 2 2" xfId="16216"/>
    <cellStyle name="Percent 2 5 2 2 2 2" xfId="16217"/>
    <cellStyle name="Percent 2 5 2 2 3" xfId="16218"/>
    <cellStyle name="Percent 2 5 2 2 3 2" xfId="16219"/>
    <cellStyle name="Percent 2 5 2 2 4" xfId="16220"/>
    <cellStyle name="Percent 2 5 2 3" xfId="16221"/>
    <cellStyle name="Percent 2 5 2 3 2" xfId="16222"/>
    <cellStyle name="Percent 2 5 2 4" xfId="16223"/>
    <cellStyle name="Percent 2 5 2 4 2" xfId="16224"/>
    <cellStyle name="Percent 2 5 2 5" xfId="16225"/>
    <cellStyle name="Percent 2 5 3" xfId="16226"/>
    <cellStyle name="Percent 2 5 3 2" xfId="16227"/>
    <cellStyle name="Percent 2 5 3 2 2" xfId="16228"/>
    <cellStyle name="Percent 2 5 3 3" xfId="16229"/>
    <cellStyle name="Percent 2 5 3 3 2" xfId="16230"/>
    <cellStyle name="Percent 2 5 3 4" xfId="16231"/>
    <cellStyle name="Percent 2 5 4" xfId="16232"/>
    <cellStyle name="Percent 2 5 4 2" xfId="16233"/>
    <cellStyle name="Percent 2 5 5" xfId="16234"/>
    <cellStyle name="Percent 2 5 5 2" xfId="16235"/>
    <cellStyle name="Percent 2 5 6" xfId="16236"/>
    <cellStyle name="Percent 2 6" xfId="16237"/>
    <cellStyle name="Percent 2 6 2" xfId="16238"/>
    <cellStyle name="Percent 2 6 2 2" xfId="16239"/>
    <cellStyle name="Percent 2 6 2 2 2" xfId="16240"/>
    <cellStyle name="Percent 2 6 2 3" xfId="16241"/>
    <cellStyle name="Percent 2 6 2 3 2" xfId="16242"/>
    <cellStyle name="Percent 2 6 2 4" xfId="16243"/>
    <cellStyle name="Percent 2 6 3" xfId="16244"/>
    <cellStyle name="Percent 2 6 3 2" xfId="16245"/>
    <cellStyle name="Percent 2 6 4" xfId="16246"/>
    <cellStyle name="Percent 2 6 4 2" xfId="16247"/>
    <cellStyle name="Percent 2 6 5" xfId="16248"/>
    <cellStyle name="Percent 2 7" xfId="16249"/>
    <cellStyle name="Percent 2 7 2" xfId="16250"/>
    <cellStyle name="Percent 2 7 2 2" xfId="16251"/>
    <cellStyle name="Percent 2 7 3" xfId="16252"/>
    <cellStyle name="Percent 2 7 3 2" xfId="16253"/>
    <cellStyle name="Percent 2 7 4" xfId="16254"/>
    <cellStyle name="Percent 2 8" xfId="16255"/>
    <cellStyle name="Percent 2 8 2" xfId="16256"/>
    <cellStyle name="Percent 2 8 2 2" xfId="16257"/>
    <cellStyle name="Percent 2 8 3" xfId="16258"/>
    <cellStyle name="Percent 2 8 3 2" xfId="16259"/>
    <cellStyle name="Percent 2 8 4" xfId="16260"/>
    <cellStyle name="Percent 2 9" xfId="16261"/>
    <cellStyle name="Percent 2 9 2" xfId="16262"/>
    <cellStyle name="Percent 3" xfId="28"/>
    <cellStyle name="Percent 3 2" xfId="16979"/>
    <cellStyle name="Percent 4" xfId="16263"/>
    <cellStyle name="Percent 4 2" xfId="16881"/>
    <cellStyle name="Percent 5" xfId="16264"/>
    <cellStyle name="Percent 6" xfId="16265"/>
    <cellStyle name="Percent 7" xfId="16266"/>
    <cellStyle name="Percent 8" xfId="16267"/>
    <cellStyle name="Percent 9" xfId="21"/>
    <cellStyle name="SAPBEXaggData" xfId="9255"/>
    <cellStyle name="SAPBEXaggData 2" xfId="9256"/>
    <cellStyle name="SAPBEXaggData 3" xfId="16882"/>
    <cellStyle name="SAPBEXaggData_15" xfId="14582"/>
    <cellStyle name="SAPBEXaggDataEmph" xfId="9257"/>
    <cellStyle name="SAPBEXaggDataEmph 2" xfId="9258"/>
    <cellStyle name="SAPBEXaggDataEmph 3" xfId="16883"/>
    <cellStyle name="SAPBEXaggDataEmph_15" xfId="14583"/>
    <cellStyle name="SAPBEXaggItem" xfId="9259"/>
    <cellStyle name="SAPBEXaggItem 2" xfId="9260"/>
    <cellStyle name="SAPBEXaggItem 3" xfId="16884"/>
    <cellStyle name="SAPBEXaggItem_15" xfId="14584"/>
    <cellStyle name="SAPBEXaggItemX" xfId="9261"/>
    <cellStyle name="SAPBEXaggItemX 2" xfId="9262"/>
    <cellStyle name="SAPBEXaggItemX 3" xfId="16885"/>
    <cellStyle name="SAPBEXaggItemX_15" xfId="14585"/>
    <cellStyle name="SAPBEXchaText" xfId="9263"/>
    <cellStyle name="SAPBEXchaText 2" xfId="16886"/>
    <cellStyle name="SAPBEXexcBad7" xfId="9264"/>
    <cellStyle name="SAPBEXexcBad7 2" xfId="9265"/>
    <cellStyle name="SAPBEXexcBad7 3" xfId="16887"/>
    <cellStyle name="SAPBEXexcBad7_15" xfId="14586"/>
    <cellStyle name="SAPBEXexcBad8" xfId="9266"/>
    <cellStyle name="SAPBEXexcBad8 2" xfId="9267"/>
    <cellStyle name="SAPBEXexcBad8 3" xfId="16888"/>
    <cellStyle name="SAPBEXexcBad8_15" xfId="14587"/>
    <cellStyle name="SAPBEXexcBad9" xfId="9268"/>
    <cellStyle name="SAPBEXexcBad9 2" xfId="9269"/>
    <cellStyle name="SAPBEXexcBad9 3" xfId="16889"/>
    <cellStyle name="SAPBEXexcBad9_15" xfId="14588"/>
    <cellStyle name="SAPBEXexcCritical4" xfId="9270"/>
    <cellStyle name="SAPBEXexcCritical4 2" xfId="9271"/>
    <cellStyle name="SAPBEXexcCritical4 3" xfId="16890"/>
    <cellStyle name="SAPBEXexcCritical4_15" xfId="14589"/>
    <cellStyle name="SAPBEXexcCritical5" xfId="9272"/>
    <cellStyle name="SAPBEXexcCritical5 2" xfId="9273"/>
    <cellStyle name="SAPBEXexcCritical5 3" xfId="16891"/>
    <cellStyle name="SAPBEXexcCritical5_15" xfId="14590"/>
    <cellStyle name="SAPBEXexcCritical6" xfId="9274"/>
    <cellStyle name="SAPBEXexcCritical6 2" xfId="9275"/>
    <cellStyle name="SAPBEXexcCritical6 3" xfId="16892"/>
    <cellStyle name="SAPBEXexcCritical6_15" xfId="14591"/>
    <cellStyle name="SAPBEXexcGood1" xfId="9276"/>
    <cellStyle name="SAPBEXexcGood1 2" xfId="9277"/>
    <cellStyle name="SAPBEXexcGood1 3" xfId="16893"/>
    <cellStyle name="SAPBEXexcGood1_15" xfId="14592"/>
    <cellStyle name="SAPBEXexcGood2" xfId="9278"/>
    <cellStyle name="SAPBEXexcGood2 2" xfId="9279"/>
    <cellStyle name="SAPBEXexcGood2 3" xfId="16894"/>
    <cellStyle name="SAPBEXexcGood2_15" xfId="14593"/>
    <cellStyle name="SAPBEXexcGood3" xfId="9280"/>
    <cellStyle name="SAPBEXexcGood3 2" xfId="9281"/>
    <cellStyle name="SAPBEXexcGood3 3" xfId="16895"/>
    <cellStyle name="SAPBEXexcGood3_15" xfId="14594"/>
    <cellStyle name="SAPBEXfilterDrill" xfId="9282"/>
    <cellStyle name="SAPBEXfilterDrill 2" xfId="16896"/>
    <cellStyle name="SAPBEXfilterItem" xfId="9283"/>
    <cellStyle name="SAPBEXfilterItem 2" xfId="16897"/>
    <cellStyle name="SAPBEXfilterText" xfId="9284"/>
    <cellStyle name="SAPBEXfilterText 2" xfId="16898"/>
    <cellStyle name="SAPBEXformats" xfId="9285"/>
    <cellStyle name="SAPBEXformats 2" xfId="9286"/>
    <cellStyle name="SAPBEXformats 3" xfId="16899"/>
    <cellStyle name="SAPBEXformats_15" xfId="14595"/>
    <cellStyle name="SAPBEXheaderItem" xfId="9287"/>
    <cellStyle name="SAPBEXheaderItem 2" xfId="9288"/>
    <cellStyle name="SAPBEXheaderItem 3" xfId="16900"/>
    <cellStyle name="SAPBEXheaderItem_15" xfId="14596"/>
    <cellStyle name="SAPBEXheaderText" xfId="9289"/>
    <cellStyle name="SAPBEXheaderText 2" xfId="9290"/>
    <cellStyle name="SAPBEXheaderText 3" xfId="16901"/>
    <cellStyle name="SAPBEXheaderText_15" xfId="14597"/>
    <cellStyle name="SAPBEXHLevel0" xfId="9291"/>
    <cellStyle name="SAPBEXHLevel0 2" xfId="9292"/>
    <cellStyle name="SAPBEXHLevel0 3" xfId="16902"/>
    <cellStyle name="SAPBEXHLevel0_15" xfId="14598"/>
    <cellStyle name="SAPBEXHLevel0X" xfId="9293"/>
    <cellStyle name="SAPBEXHLevel0X 2" xfId="9294"/>
    <cellStyle name="SAPBEXHLevel0X 3" xfId="16903"/>
    <cellStyle name="SAPBEXHLevel0X_15" xfId="14599"/>
    <cellStyle name="SAPBEXHLevel1" xfId="9295"/>
    <cellStyle name="SAPBEXHLevel1 2" xfId="9296"/>
    <cellStyle name="SAPBEXHLevel1 3" xfId="16904"/>
    <cellStyle name="SAPBEXHLevel1_15" xfId="14600"/>
    <cellStyle name="SAPBEXHLevel1X" xfId="9297"/>
    <cellStyle name="SAPBEXHLevel1X 2" xfId="9298"/>
    <cellStyle name="SAPBEXHLevel1X 3" xfId="16905"/>
    <cellStyle name="SAPBEXHLevel1X_15" xfId="14601"/>
    <cellStyle name="SAPBEXHLevel2" xfId="9299"/>
    <cellStyle name="SAPBEXHLevel2 2" xfId="9300"/>
    <cellStyle name="SAPBEXHLevel2 3" xfId="16906"/>
    <cellStyle name="SAPBEXHLevel2_15" xfId="14602"/>
    <cellStyle name="SAPBEXHLevel2X" xfId="9301"/>
    <cellStyle name="SAPBEXHLevel2X 2" xfId="9302"/>
    <cellStyle name="SAPBEXHLevel2X 3" xfId="16907"/>
    <cellStyle name="SAPBEXHLevel2X_15" xfId="14603"/>
    <cellStyle name="SAPBEXHLevel3" xfId="9303"/>
    <cellStyle name="SAPBEXHLevel3 2" xfId="9304"/>
    <cellStyle name="SAPBEXHLevel3 3" xfId="16908"/>
    <cellStyle name="SAPBEXHLevel3_15" xfId="14604"/>
    <cellStyle name="SAPBEXHLevel3X" xfId="9305"/>
    <cellStyle name="SAPBEXHLevel3X 2" xfId="9306"/>
    <cellStyle name="SAPBEXHLevel3X 3" xfId="16909"/>
    <cellStyle name="SAPBEXHLevel3X_15" xfId="14605"/>
    <cellStyle name="SAPBEXinputData" xfId="9307"/>
    <cellStyle name="SAPBEXinputData 2" xfId="9308"/>
    <cellStyle name="SAPBEXinputData 3" xfId="16910"/>
    <cellStyle name="SAPBEXinputData_15" xfId="14606"/>
    <cellStyle name="SAPBEXresData" xfId="9309"/>
    <cellStyle name="SAPBEXresData 2" xfId="9310"/>
    <cellStyle name="SAPBEXresData 3" xfId="16911"/>
    <cellStyle name="SAPBEXresData_15" xfId="14607"/>
    <cellStyle name="SAPBEXresDataEmph" xfId="9311"/>
    <cellStyle name="SAPBEXresDataEmph 2" xfId="9312"/>
    <cellStyle name="SAPBEXresDataEmph 3" xfId="16912"/>
    <cellStyle name="SAPBEXresDataEmph_15" xfId="14608"/>
    <cellStyle name="SAPBEXresItem" xfId="9313"/>
    <cellStyle name="SAPBEXresItem 2" xfId="9314"/>
    <cellStyle name="SAPBEXresItem 3" xfId="16913"/>
    <cellStyle name="SAPBEXresItem_15" xfId="14609"/>
    <cellStyle name="SAPBEXresItemX" xfId="9315"/>
    <cellStyle name="SAPBEXresItemX 2" xfId="9316"/>
    <cellStyle name="SAPBEXresItemX 3" xfId="16914"/>
    <cellStyle name="SAPBEXresItemX_15" xfId="14610"/>
    <cellStyle name="SAPBEXstdData" xfId="9317"/>
    <cellStyle name="SAPBEXstdData 2" xfId="9318"/>
    <cellStyle name="SAPBEXstdData 3" xfId="16915"/>
    <cellStyle name="SAPBEXstdData_15" xfId="14611"/>
    <cellStyle name="SAPBEXstdDataEmph" xfId="9319"/>
    <cellStyle name="SAPBEXstdDataEmph 2" xfId="9320"/>
    <cellStyle name="SAPBEXstdDataEmph 3" xfId="16916"/>
    <cellStyle name="SAPBEXstdDataEmph_15" xfId="14612"/>
    <cellStyle name="SAPBEXstdItem" xfId="9321"/>
    <cellStyle name="SAPBEXstdItem 2" xfId="9322"/>
    <cellStyle name="SAPBEXstdItem 3" xfId="16917"/>
    <cellStyle name="SAPBEXstdItem_15" xfId="14613"/>
    <cellStyle name="SAPBEXstdItemX" xfId="9323"/>
    <cellStyle name="SAPBEXstdItemX 2" xfId="9324"/>
    <cellStyle name="SAPBEXstdItemX 3" xfId="16918"/>
    <cellStyle name="SAPBEXstdItemX_15" xfId="14614"/>
    <cellStyle name="SAPBEXtitle" xfId="9325"/>
    <cellStyle name="SAPBEXtitle 2" xfId="16919"/>
    <cellStyle name="SAPBEXundefined" xfId="9326"/>
    <cellStyle name="SAPBEXundefined 2" xfId="9327"/>
    <cellStyle name="SAPBEXundefined 3" xfId="16920"/>
    <cellStyle name="SAPBEXundefined_15" xfId="14615"/>
    <cellStyle name="Sheet Title" xfId="9328"/>
    <cellStyle name="Sheet Title 2" xfId="16921"/>
    <cellStyle name="Text" xfId="9"/>
    <cellStyle name="Title" xfId="9329"/>
    <cellStyle name="Title 2" xfId="16923"/>
    <cellStyle name="Total" xfId="10"/>
    <cellStyle name="Total 2" xfId="9331"/>
    <cellStyle name="Total 3" xfId="16757"/>
    <cellStyle name="Total 4" xfId="9330"/>
    <cellStyle name="Total_10" xfId="16770"/>
    <cellStyle name="Warning Text" xfId="9332"/>
    <cellStyle name="Warning Text 2" xfId="16925"/>
    <cellStyle name="הדגשה1" xfId="16789" builtinId="29" customBuiltin="1"/>
    <cellStyle name="הדגשה1 2" xfId="9333"/>
    <cellStyle name="הדגשה1 2 2" xfId="9334"/>
    <cellStyle name="הדגשה1 2 3" xfId="9335"/>
    <cellStyle name="הדגשה1 2_15" xfId="14616"/>
    <cellStyle name="הדגשה1 3" xfId="9336"/>
    <cellStyle name="הדגשה1 4" xfId="9337"/>
    <cellStyle name="הדגשה1 5" xfId="9338"/>
    <cellStyle name="הדגשה1 6" xfId="9339"/>
    <cellStyle name="הדגשה1 7" xfId="9340"/>
    <cellStyle name="הדגשה2" xfId="16793" builtinId="33" customBuiltin="1"/>
    <cellStyle name="הדגשה2 2" xfId="9341"/>
    <cellStyle name="הדגשה2 2 2" xfId="9342"/>
    <cellStyle name="הדגשה2 2 3" xfId="9343"/>
    <cellStyle name="הדגשה2 2_15" xfId="14617"/>
    <cellStyle name="הדגשה2 3" xfId="9344"/>
    <cellStyle name="הדגשה2 4" xfId="9345"/>
    <cellStyle name="הדגשה2 5" xfId="9346"/>
    <cellStyle name="הדגשה2 6" xfId="9347"/>
    <cellStyle name="הדגשה2 7" xfId="9348"/>
    <cellStyle name="הדגשה3" xfId="16797" builtinId="37" customBuiltin="1"/>
    <cellStyle name="הדגשה3 2" xfId="9349"/>
    <cellStyle name="הדגשה3 2 2" xfId="9350"/>
    <cellStyle name="הדגשה3 2 3" xfId="9351"/>
    <cellStyle name="הדגשה3 2_15" xfId="14618"/>
    <cellStyle name="הדגשה3 3" xfId="9352"/>
    <cellStyle name="הדגשה3 4" xfId="9353"/>
    <cellStyle name="הדגשה3 5" xfId="9354"/>
    <cellStyle name="הדגשה3 6" xfId="9355"/>
    <cellStyle name="הדגשה3 7" xfId="9356"/>
    <cellStyle name="הדגשה4" xfId="16801" builtinId="41" customBuiltin="1"/>
    <cellStyle name="הדגשה4 2" xfId="9357"/>
    <cellStyle name="הדגשה4 2 2" xfId="9358"/>
    <cellStyle name="הדגשה4 2 3" xfId="9359"/>
    <cellStyle name="הדגשה4 2_15" xfId="14619"/>
    <cellStyle name="הדגשה4 3" xfId="9360"/>
    <cellStyle name="הדגשה4 4" xfId="9361"/>
    <cellStyle name="הדגשה4 5" xfId="9362"/>
    <cellStyle name="הדגשה4 6" xfId="9363"/>
    <cellStyle name="הדגשה4 7" xfId="9364"/>
    <cellStyle name="הדגשה5" xfId="16805" builtinId="45" customBuiltin="1"/>
    <cellStyle name="הדגשה5 2" xfId="9365"/>
    <cellStyle name="הדגשה5 2 2" xfId="9366"/>
    <cellStyle name="הדגשה5 2 3" xfId="9367"/>
    <cellStyle name="הדגשה5 2_15" xfId="14620"/>
    <cellStyle name="הדגשה5 3" xfId="9368"/>
    <cellStyle name="הדגשה5 4" xfId="9369"/>
    <cellStyle name="הדגשה5 5" xfId="9370"/>
    <cellStyle name="הדגשה5 6" xfId="9371"/>
    <cellStyle name="הדגשה5 7" xfId="9372"/>
    <cellStyle name="הדגשה6" xfId="16809" builtinId="49" customBuiltin="1"/>
    <cellStyle name="הדגשה6 2" xfId="9373"/>
    <cellStyle name="הדגשה6 2 2" xfId="9374"/>
    <cellStyle name="הדגשה6 2 3" xfId="9375"/>
    <cellStyle name="הדגשה6 2_15" xfId="14621"/>
    <cellStyle name="הדגשה6 3" xfId="9376"/>
    <cellStyle name="הדגשה6 4" xfId="9377"/>
    <cellStyle name="הדגשה6 5" xfId="9378"/>
    <cellStyle name="הדגשה6 6" xfId="9379"/>
    <cellStyle name="הדגשה6 7" xfId="9380"/>
    <cellStyle name="היפר-קישור" xfId="11" builtinId="8"/>
    <cellStyle name="היפר-קישור 2" xfId="29"/>
    <cellStyle name="היפר-קישור 3" xfId="25"/>
    <cellStyle name="היפר-קישור 4" xfId="16758"/>
    <cellStyle name="היפר-קישור 5" xfId="20"/>
    <cellStyle name="הערה 2" xfId="9381"/>
    <cellStyle name="הערה 2 10" xfId="16268"/>
    <cellStyle name="הערה 2 10 2" xfId="16269"/>
    <cellStyle name="הערה 2 11" xfId="16270"/>
    <cellStyle name="הערה 2 12" xfId="16939"/>
    <cellStyle name="הערה 2 2" xfId="9382"/>
    <cellStyle name="הערה 2 2 10" xfId="16271"/>
    <cellStyle name="הערה 2 2 2" xfId="9383"/>
    <cellStyle name="הערה 2 2 2 2" xfId="9384"/>
    <cellStyle name="הערה 2 2 2 2 2" xfId="16272"/>
    <cellStyle name="הערה 2 2 2 2 2 2" xfId="16273"/>
    <cellStyle name="הערה 2 2 2 2 2 2 2" xfId="16274"/>
    <cellStyle name="הערה 2 2 2 2 2 2 2 2" xfId="16275"/>
    <cellStyle name="הערה 2 2 2 2 2 2 2 2 2" xfId="16276"/>
    <cellStyle name="הערה 2 2 2 2 2 2 2 3" xfId="16277"/>
    <cellStyle name="הערה 2 2 2 2 2 2 2 3 2" xfId="16278"/>
    <cellStyle name="הערה 2 2 2 2 2 2 2 4" xfId="16279"/>
    <cellStyle name="הערה 2 2 2 2 2 2 3" xfId="16280"/>
    <cellStyle name="הערה 2 2 2 2 2 2 3 2" xfId="16281"/>
    <cellStyle name="הערה 2 2 2 2 2 2 4" xfId="16282"/>
    <cellStyle name="הערה 2 2 2 2 2 2 4 2" xfId="16283"/>
    <cellStyle name="הערה 2 2 2 2 2 2 5" xfId="16284"/>
    <cellStyle name="הערה 2 2 2 2 2 3" xfId="16285"/>
    <cellStyle name="הערה 2 2 2 2 2 3 2" xfId="16286"/>
    <cellStyle name="הערה 2 2 2 2 2 3 2 2" xfId="16287"/>
    <cellStyle name="הערה 2 2 2 2 2 3 3" xfId="16288"/>
    <cellStyle name="הערה 2 2 2 2 2 3 3 2" xfId="16289"/>
    <cellStyle name="הערה 2 2 2 2 2 3 4" xfId="16290"/>
    <cellStyle name="הערה 2 2 2 2 2 4" xfId="16291"/>
    <cellStyle name="הערה 2 2 2 2 2 4 2" xfId="16292"/>
    <cellStyle name="הערה 2 2 2 2 2 5" xfId="16293"/>
    <cellStyle name="הערה 2 2 2 2 2 5 2" xfId="16294"/>
    <cellStyle name="הערה 2 2 2 2 2 6" xfId="16295"/>
    <cellStyle name="הערה 2 2 2 2 3" xfId="16296"/>
    <cellStyle name="הערה 2 2 2 2 3 2" xfId="16297"/>
    <cellStyle name="הערה 2 2 2 2 3 2 2" xfId="16298"/>
    <cellStyle name="הערה 2 2 2 2 3 2 2 2" xfId="16299"/>
    <cellStyle name="הערה 2 2 2 2 3 2 3" xfId="16300"/>
    <cellStyle name="הערה 2 2 2 2 3 2 3 2" xfId="16301"/>
    <cellStyle name="הערה 2 2 2 2 3 2 4" xfId="16302"/>
    <cellStyle name="הערה 2 2 2 2 3 3" xfId="16303"/>
    <cellStyle name="הערה 2 2 2 2 3 3 2" xfId="16304"/>
    <cellStyle name="הערה 2 2 2 2 3 4" xfId="16305"/>
    <cellStyle name="הערה 2 2 2 2 3 4 2" xfId="16306"/>
    <cellStyle name="הערה 2 2 2 2 3 5" xfId="16307"/>
    <cellStyle name="הערה 2 2 2 2 4" xfId="16308"/>
    <cellStyle name="הערה 2 2 2 2 4 2" xfId="16309"/>
    <cellStyle name="הערה 2 2 2 2 4 2 2" xfId="16310"/>
    <cellStyle name="הערה 2 2 2 2 4 3" xfId="16311"/>
    <cellStyle name="הערה 2 2 2 2 4 3 2" xfId="16312"/>
    <cellStyle name="הערה 2 2 2 2 4 4" xfId="16313"/>
    <cellStyle name="הערה 2 2 2 2 5" xfId="16314"/>
    <cellStyle name="הערה 2 2 2 2 5 2" xfId="16315"/>
    <cellStyle name="הערה 2 2 2 2 6" xfId="16316"/>
    <cellStyle name="הערה 2 2 2 2 6 2" xfId="16317"/>
    <cellStyle name="הערה 2 2 2 2 7" xfId="16318"/>
    <cellStyle name="הערה 2 2 2 2_15" xfId="16747"/>
    <cellStyle name="הערה 2 2 2 3" xfId="16319"/>
    <cellStyle name="הערה 2 2 2 3 2" xfId="16320"/>
    <cellStyle name="הערה 2 2 2 3 2 2" xfId="16321"/>
    <cellStyle name="הערה 2 2 2 3 2 2 2" xfId="16322"/>
    <cellStyle name="הערה 2 2 2 3 2 2 2 2" xfId="16323"/>
    <cellStyle name="הערה 2 2 2 3 2 2 3" xfId="16324"/>
    <cellStyle name="הערה 2 2 2 3 2 2 3 2" xfId="16325"/>
    <cellStyle name="הערה 2 2 2 3 2 2 4" xfId="16326"/>
    <cellStyle name="הערה 2 2 2 3 2 3" xfId="16327"/>
    <cellStyle name="הערה 2 2 2 3 2 3 2" xfId="16328"/>
    <cellStyle name="הערה 2 2 2 3 2 4" xfId="16329"/>
    <cellStyle name="הערה 2 2 2 3 2 4 2" xfId="16330"/>
    <cellStyle name="הערה 2 2 2 3 2 5" xfId="16331"/>
    <cellStyle name="הערה 2 2 2 3 3" xfId="16332"/>
    <cellStyle name="הערה 2 2 2 3 3 2" xfId="16333"/>
    <cellStyle name="הערה 2 2 2 3 3 2 2" xfId="16334"/>
    <cellStyle name="הערה 2 2 2 3 3 3" xfId="16335"/>
    <cellStyle name="הערה 2 2 2 3 3 3 2" xfId="16336"/>
    <cellStyle name="הערה 2 2 2 3 3 4" xfId="16337"/>
    <cellStyle name="הערה 2 2 2 3 4" xfId="16338"/>
    <cellStyle name="הערה 2 2 2 3 4 2" xfId="16339"/>
    <cellStyle name="הערה 2 2 2 3 5" xfId="16340"/>
    <cellStyle name="הערה 2 2 2 3 5 2" xfId="16341"/>
    <cellStyle name="הערה 2 2 2 3 6" xfId="16342"/>
    <cellStyle name="הערה 2 2 2 4" xfId="16343"/>
    <cellStyle name="הערה 2 2 2 4 2" xfId="16344"/>
    <cellStyle name="הערה 2 2 2 4 2 2" xfId="16345"/>
    <cellStyle name="הערה 2 2 2 4 2 2 2" xfId="16346"/>
    <cellStyle name="הערה 2 2 2 4 2 3" xfId="16347"/>
    <cellStyle name="הערה 2 2 2 4 2 3 2" xfId="16348"/>
    <cellStyle name="הערה 2 2 2 4 2 4" xfId="16349"/>
    <cellStyle name="הערה 2 2 2 4 3" xfId="16350"/>
    <cellStyle name="הערה 2 2 2 4 3 2" xfId="16351"/>
    <cellStyle name="הערה 2 2 2 4 4" xfId="16352"/>
    <cellStyle name="הערה 2 2 2 4 4 2" xfId="16353"/>
    <cellStyle name="הערה 2 2 2 4 5" xfId="16354"/>
    <cellStyle name="הערה 2 2 2 5" xfId="16355"/>
    <cellStyle name="הערה 2 2 2 5 2" xfId="16356"/>
    <cellStyle name="הערה 2 2 2 5 2 2" xfId="16357"/>
    <cellStyle name="הערה 2 2 2 5 3" xfId="16358"/>
    <cellStyle name="הערה 2 2 2 5 3 2" xfId="16359"/>
    <cellStyle name="הערה 2 2 2 5 4" xfId="16360"/>
    <cellStyle name="הערה 2 2 2 6" xfId="16361"/>
    <cellStyle name="הערה 2 2 2 6 2" xfId="16362"/>
    <cellStyle name="הערה 2 2 2 7" xfId="16363"/>
    <cellStyle name="הערה 2 2 2 7 2" xfId="16364"/>
    <cellStyle name="הערה 2 2 2 8" xfId="16365"/>
    <cellStyle name="הערה 2 2 2_15" xfId="14624"/>
    <cellStyle name="הערה 2 2 3" xfId="9385"/>
    <cellStyle name="הערה 2 2 3 2" xfId="16366"/>
    <cellStyle name="הערה 2 2 3 2 2" xfId="16367"/>
    <cellStyle name="הערה 2 2 3 2 2 2" xfId="16368"/>
    <cellStyle name="הערה 2 2 3 2 2 2 2" xfId="16369"/>
    <cellStyle name="הערה 2 2 3 2 2 2 2 2" xfId="16370"/>
    <cellStyle name="הערה 2 2 3 2 2 2 3" xfId="16371"/>
    <cellStyle name="הערה 2 2 3 2 2 2 3 2" xfId="16372"/>
    <cellStyle name="הערה 2 2 3 2 2 2 4" xfId="16373"/>
    <cellStyle name="הערה 2 2 3 2 2 3" xfId="16374"/>
    <cellStyle name="הערה 2 2 3 2 2 3 2" xfId="16375"/>
    <cellStyle name="הערה 2 2 3 2 2 4" xfId="16376"/>
    <cellStyle name="הערה 2 2 3 2 2 4 2" xfId="16377"/>
    <cellStyle name="הערה 2 2 3 2 2 5" xfId="16378"/>
    <cellStyle name="הערה 2 2 3 2 3" xfId="16379"/>
    <cellStyle name="הערה 2 2 3 2 3 2" xfId="16380"/>
    <cellStyle name="הערה 2 2 3 2 3 2 2" xfId="16381"/>
    <cellStyle name="הערה 2 2 3 2 3 3" xfId="16382"/>
    <cellStyle name="הערה 2 2 3 2 3 3 2" xfId="16383"/>
    <cellStyle name="הערה 2 2 3 2 3 4" xfId="16384"/>
    <cellStyle name="הערה 2 2 3 2 4" xfId="16385"/>
    <cellStyle name="הערה 2 2 3 2 4 2" xfId="16386"/>
    <cellStyle name="הערה 2 2 3 2 5" xfId="16387"/>
    <cellStyle name="הערה 2 2 3 2 5 2" xfId="16388"/>
    <cellStyle name="הערה 2 2 3 2 6" xfId="16389"/>
    <cellStyle name="הערה 2 2 3 3" xfId="16390"/>
    <cellStyle name="הערה 2 2 3 3 2" xfId="16391"/>
    <cellStyle name="הערה 2 2 3 3 2 2" xfId="16392"/>
    <cellStyle name="הערה 2 2 3 3 2 2 2" xfId="16393"/>
    <cellStyle name="הערה 2 2 3 3 2 3" xfId="16394"/>
    <cellStyle name="הערה 2 2 3 3 2 3 2" xfId="16395"/>
    <cellStyle name="הערה 2 2 3 3 2 4" xfId="16396"/>
    <cellStyle name="הערה 2 2 3 3 3" xfId="16397"/>
    <cellStyle name="הערה 2 2 3 3 3 2" xfId="16398"/>
    <cellStyle name="הערה 2 2 3 3 4" xfId="16399"/>
    <cellStyle name="הערה 2 2 3 3 4 2" xfId="16400"/>
    <cellStyle name="הערה 2 2 3 3 5" xfId="16401"/>
    <cellStyle name="הערה 2 2 3 4" xfId="16402"/>
    <cellStyle name="הערה 2 2 3 4 2" xfId="16403"/>
    <cellStyle name="הערה 2 2 3 4 2 2" xfId="16404"/>
    <cellStyle name="הערה 2 2 3 4 3" xfId="16405"/>
    <cellStyle name="הערה 2 2 3 4 3 2" xfId="16406"/>
    <cellStyle name="הערה 2 2 3 4 4" xfId="16407"/>
    <cellStyle name="הערה 2 2 3 5" xfId="16408"/>
    <cellStyle name="הערה 2 2 3 5 2" xfId="16409"/>
    <cellStyle name="הערה 2 2 3 6" xfId="16410"/>
    <cellStyle name="הערה 2 2 3 6 2" xfId="16411"/>
    <cellStyle name="הערה 2 2 3 7" xfId="16412"/>
    <cellStyle name="הערה 2 2 3_15" xfId="16748"/>
    <cellStyle name="הערה 2 2 4" xfId="16413"/>
    <cellStyle name="הערה 2 2 4 2" xfId="16414"/>
    <cellStyle name="הערה 2 2 4 2 2" xfId="16415"/>
    <cellStyle name="הערה 2 2 4 2 2 2" xfId="16416"/>
    <cellStyle name="הערה 2 2 4 2 2 2 2" xfId="16417"/>
    <cellStyle name="הערה 2 2 4 2 2 3" xfId="16418"/>
    <cellStyle name="הערה 2 2 4 2 2 3 2" xfId="16419"/>
    <cellStyle name="הערה 2 2 4 2 2 4" xfId="16420"/>
    <cellStyle name="הערה 2 2 4 2 3" xfId="16421"/>
    <cellStyle name="הערה 2 2 4 2 3 2" xfId="16422"/>
    <cellStyle name="הערה 2 2 4 2 4" xfId="16423"/>
    <cellStyle name="הערה 2 2 4 2 4 2" xfId="16424"/>
    <cellStyle name="הערה 2 2 4 2 5" xfId="16425"/>
    <cellStyle name="הערה 2 2 4 3" xfId="16426"/>
    <cellStyle name="הערה 2 2 4 3 2" xfId="16427"/>
    <cellStyle name="הערה 2 2 4 3 2 2" xfId="16428"/>
    <cellStyle name="הערה 2 2 4 3 3" xfId="16429"/>
    <cellStyle name="הערה 2 2 4 3 3 2" xfId="16430"/>
    <cellStyle name="הערה 2 2 4 3 4" xfId="16431"/>
    <cellStyle name="הערה 2 2 4 4" xfId="16432"/>
    <cellStyle name="הערה 2 2 4 4 2" xfId="16433"/>
    <cellStyle name="הערה 2 2 4 5" xfId="16434"/>
    <cellStyle name="הערה 2 2 4 5 2" xfId="16435"/>
    <cellStyle name="הערה 2 2 4 6" xfId="16436"/>
    <cellStyle name="הערה 2 2 5" xfId="16437"/>
    <cellStyle name="הערה 2 2 5 2" xfId="16438"/>
    <cellStyle name="הערה 2 2 5 2 2" xfId="16439"/>
    <cellStyle name="הערה 2 2 5 2 2 2" xfId="16440"/>
    <cellStyle name="הערה 2 2 5 2 3" xfId="16441"/>
    <cellStyle name="הערה 2 2 5 2 3 2" xfId="16442"/>
    <cellStyle name="הערה 2 2 5 2 4" xfId="16443"/>
    <cellStyle name="הערה 2 2 5 3" xfId="16444"/>
    <cellStyle name="הערה 2 2 5 3 2" xfId="16445"/>
    <cellStyle name="הערה 2 2 5 4" xfId="16446"/>
    <cellStyle name="הערה 2 2 5 4 2" xfId="16447"/>
    <cellStyle name="הערה 2 2 5 5" xfId="16448"/>
    <cellStyle name="הערה 2 2 6" xfId="16449"/>
    <cellStyle name="הערה 2 2 6 2" xfId="16450"/>
    <cellStyle name="הערה 2 2 6 2 2" xfId="16451"/>
    <cellStyle name="הערה 2 2 6 3" xfId="16452"/>
    <cellStyle name="הערה 2 2 6 3 2" xfId="16453"/>
    <cellStyle name="הערה 2 2 6 4" xfId="16454"/>
    <cellStyle name="הערה 2 2 7" xfId="16455"/>
    <cellStyle name="הערה 2 2 7 2" xfId="16456"/>
    <cellStyle name="הערה 2 2 7 2 2" xfId="16457"/>
    <cellStyle name="הערה 2 2 7 3" xfId="16458"/>
    <cellStyle name="הערה 2 2 7 3 2" xfId="16459"/>
    <cellStyle name="הערה 2 2 7 4" xfId="16460"/>
    <cellStyle name="הערה 2 2 8" xfId="16461"/>
    <cellStyle name="הערה 2 2 8 2" xfId="16462"/>
    <cellStyle name="הערה 2 2 9" xfId="16463"/>
    <cellStyle name="הערה 2 2 9 2" xfId="16464"/>
    <cellStyle name="הערה 2 2_15" xfId="14623"/>
    <cellStyle name="הערה 2 3" xfId="9386"/>
    <cellStyle name="הערה 2 3 2" xfId="16465"/>
    <cellStyle name="הערה 2 3 2 2" xfId="16466"/>
    <cellStyle name="הערה 2 3 2 2 2" xfId="16467"/>
    <cellStyle name="הערה 2 3 2 2 2 2" xfId="16468"/>
    <cellStyle name="הערה 2 3 2 2 2 2 2" xfId="16469"/>
    <cellStyle name="הערה 2 3 2 2 2 2 2 2" xfId="16470"/>
    <cellStyle name="הערה 2 3 2 2 2 2 3" xfId="16471"/>
    <cellStyle name="הערה 2 3 2 2 2 2 3 2" xfId="16472"/>
    <cellStyle name="הערה 2 3 2 2 2 2 4" xfId="16473"/>
    <cellStyle name="הערה 2 3 2 2 2 3" xfId="16474"/>
    <cellStyle name="הערה 2 3 2 2 2 3 2" xfId="16475"/>
    <cellStyle name="הערה 2 3 2 2 2 4" xfId="16476"/>
    <cellStyle name="הערה 2 3 2 2 2 4 2" xfId="16477"/>
    <cellStyle name="הערה 2 3 2 2 2 5" xfId="16478"/>
    <cellStyle name="הערה 2 3 2 2 3" xfId="16479"/>
    <cellStyle name="הערה 2 3 2 2 3 2" xfId="16480"/>
    <cellStyle name="הערה 2 3 2 2 3 2 2" xfId="16481"/>
    <cellStyle name="הערה 2 3 2 2 3 3" xfId="16482"/>
    <cellStyle name="הערה 2 3 2 2 3 3 2" xfId="16483"/>
    <cellStyle name="הערה 2 3 2 2 3 4" xfId="16484"/>
    <cellStyle name="הערה 2 3 2 2 4" xfId="16485"/>
    <cellStyle name="הערה 2 3 2 2 4 2" xfId="16486"/>
    <cellStyle name="הערה 2 3 2 2 5" xfId="16487"/>
    <cellStyle name="הערה 2 3 2 2 5 2" xfId="16488"/>
    <cellStyle name="הערה 2 3 2 2 6" xfId="16489"/>
    <cellStyle name="הערה 2 3 2 3" xfId="16490"/>
    <cellStyle name="הערה 2 3 2 3 2" xfId="16491"/>
    <cellStyle name="הערה 2 3 2 3 2 2" xfId="16492"/>
    <cellStyle name="הערה 2 3 2 3 2 2 2" xfId="16493"/>
    <cellStyle name="הערה 2 3 2 3 2 3" xfId="16494"/>
    <cellStyle name="הערה 2 3 2 3 2 3 2" xfId="16495"/>
    <cellStyle name="הערה 2 3 2 3 2 4" xfId="16496"/>
    <cellStyle name="הערה 2 3 2 3 3" xfId="16497"/>
    <cellStyle name="הערה 2 3 2 3 3 2" xfId="16498"/>
    <cellStyle name="הערה 2 3 2 3 4" xfId="16499"/>
    <cellStyle name="הערה 2 3 2 3 4 2" xfId="16500"/>
    <cellStyle name="הערה 2 3 2 3 5" xfId="16501"/>
    <cellStyle name="הערה 2 3 2 4" xfId="16502"/>
    <cellStyle name="הערה 2 3 2 4 2" xfId="16503"/>
    <cellStyle name="הערה 2 3 2 4 2 2" xfId="16504"/>
    <cellStyle name="הערה 2 3 2 4 3" xfId="16505"/>
    <cellStyle name="הערה 2 3 2 4 3 2" xfId="16506"/>
    <cellStyle name="הערה 2 3 2 4 4" xfId="16507"/>
    <cellStyle name="הערה 2 3 2 5" xfId="16508"/>
    <cellStyle name="הערה 2 3 2 5 2" xfId="16509"/>
    <cellStyle name="הערה 2 3 2 6" xfId="16510"/>
    <cellStyle name="הערה 2 3 2 6 2" xfId="16511"/>
    <cellStyle name="הערה 2 3 2 7" xfId="16512"/>
    <cellStyle name="הערה 2 3 3" xfId="16513"/>
    <cellStyle name="הערה 2 3 3 2" xfId="16514"/>
    <cellStyle name="הערה 2 3 3 2 2" xfId="16515"/>
    <cellStyle name="הערה 2 3 3 2 2 2" xfId="16516"/>
    <cellStyle name="הערה 2 3 3 2 2 2 2" xfId="16517"/>
    <cellStyle name="הערה 2 3 3 2 2 3" xfId="16518"/>
    <cellStyle name="הערה 2 3 3 2 2 3 2" xfId="16519"/>
    <cellStyle name="הערה 2 3 3 2 2 4" xfId="16520"/>
    <cellStyle name="הערה 2 3 3 2 3" xfId="16521"/>
    <cellStyle name="הערה 2 3 3 2 3 2" xfId="16522"/>
    <cellStyle name="הערה 2 3 3 2 4" xfId="16523"/>
    <cellStyle name="הערה 2 3 3 2 4 2" xfId="16524"/>
    <cellStyle name="הערה 2 3 3 2 5" xfId="16525"/>
    <cellStyle name="הערה 2 3 3 3" xfId="16526"/>
    <cellStyle name="הערה 2 3 3 3 2" xfId="16527"/>
    <cellStyle name="הערה 2 3 3 3 2 2" xfId="16528"/>
    <cellStyle name="הערה 2 3 3 3 3" xfId="16529"/>
    <cellStyle name="הערה 2 3 3 3 3 2" xfId="16530"/>
    <cellStyle name="הערה 2 3 3 3 4" xfId="16531"/>
    <cellStyle name="הערה 2 3 3 4" xfId="16532"/>
    <cellStyle name="הערה 2 3 3 4 2" xfId="16533"/>
    <cellStyle name="הערה 2 3 3 5" xfId="16534"/>
    <cellStyle name="הערה 2 3 3 5 2" xfId="16535"/>
    <cellStyle name="הערה 2 3 3 6" xfId="16536"/>
    <cellStyle name="הערה 2 3 4" xfId="16537"/>
    <cellStyle name="הערה 2 3 4 2" xfId="16538"/>
    <cellStyle name="הערה 2 3 4 2 2" xfId="16539"/>
    <cellStyle name="הערה 2 3 4 2 2 2" xfId="16540"/>
    <cellStyle name="הערה 2 3 4 2 3" xfId="16541"/>
    <cellStyle name="הערה 2 3 4 2 3 2" xfId="16542"/>
    <cellStyle name="הערה 2 3 4 2 4" xfId="16543"/>
    <cellStyle name="הערה 2 3 4 3" xfId="16544"/>
    <cellStyle name="הערה 2 3 4 3 2" xfId="16545"/>
    <cellStyle name="הערה 2 3 4 4" xfId="16546"/>
    <cellStyle name="הערה 2 3 4 4 2" xfId="16547"/>
    <cellStyle name="הערה 2 3 4 5" xfId="16548"/>
    <cellStyle name="הערה 2 3 5" xfId="16549"/>
    <cellStyle name="הערה 2 3 5 2" xfId="16550"/>
    <cellStyle name="הערה 2 3 5 2 2" xfId="16551"/>
    <cellStyle name="הערה 2 3 5 3" xfId="16552"/>
    <cellStyle name="הערה 2 3 5 3 2" xfId="16553"/>
    <cellStyle name="הערה 2 3 5 4" xfId="16554"/>
    <cellStyle name="הערה 2 3 6" xfId="16555"/>
    <cellStyle name="הערה 2 3 6 2" xfId="16556"/>
    <cellStyle name="הערה 2 3 7" xfId="16557"/>
    <cellStyle name="הערה 2 3 7 2" xfId="16558"/>
    <cellStyle name="הערה 2 3 8" xfId="16559"/>
    <cellStyle name="הערה 2 3_15" xfId="16749"/>
    <cellStyle name="הערה 2 4" xfId="9387"/>
    <cellStyle name="הערה 2 4 2" xfId="9388"/>
    <cellStyle name="הערה 2 4 2 2" xfId="16560"/>
    <cellStyle name="הערה 2 4 2 2 2" xfId="16561"/>
    <cellStyle name="הערה 2 4 2 2 2 2" xfId="16562"/>
    <cellStyle name="הערה 2 4 2 2 2 2 2" xfId="16563"/>
    <cellStyle name="הערה 2 4 2 2 2 3" xfId="16564"/>
    <cellStyle name="הערה 2 4 2 2 2 3 2" xfId="16565"/>
    <cellStyle name="הערה 2 4 2 2 2 4" xfId="16566"/>
    <cellStyle name="הערה 2 4 2 2 3" xfId="16567"/>
    <cellStyle name="הערה 2 4 2 2 3 2" xfId="16568"/>
    <cellStyle name="הערה 2 4 2 2 4" xfId="16569"/>
    <cellStyle name="הערה 2 4 2 2 4 2" xfId="16570"/>
    <cellStyle name="הערה 2 4 2 2 5" xfId="16571"/>
    <cellStyle name="הערה 2 4 2 3" xfId="16572"/>
    <cellStyle name="הערה 2 4 2 3 2" xfId="16573"/>
    <cellStyle name="הערה 2 4 2 3 2 2" xfId="16574"/>
    <cellStyle name="הערה 2 4 2 3 3" xfId="16575"/>
    <cellStyle name="הערה 2 4 2 3 3 2" xfId="16576"/>
    <cellStyle name="הערה 2 4 2 3 4" xfId="16577"/>
    <cellStyle name="הערה 2 4 2 4" xfId="16578"/>
    <cellStyle name="הערה 2 4 2 4 2" xfId="16579"/>
    <cellStyle name="הערה 2 4 2 5" xfId="16580"/>
    <cellStyle name="הערה 2 4 2 5 2" xfId="16581"/>
    <cellStyle name="הערה 2 4 2 6" xfId="16582"/>
    <cellStyle name="הערה 2 4 2_15" xfId="16750"/>
    <cellStyle name="הערה 2 4 3" xfId="16583"/>
    <cellStyle name="הערה 2 4 3 2" xfId="16584"/>
    <cellStyle name="הערה 2 4 3 2 2" xfId="16585"/>
    <cellStyle name="הערה 2 4 3 2 2 2" xfId="16586"/>
    <cellStyle name="הערה 2 4 3 2 3" xfId="16587"/>
    <cellStyle name="הערה 2 4 3 2 3 2" xfId="16588"/>
    <cellStyle name="הערה 2 4 3 2 4" xfId="16589"/>
    <cellStyle name="הערה 2 4 3 3" xfId="16590"/>
    <cellStyle name="הערה 2 4 3 3 2" xfId="16591"/>
    <cellStyle name="הערה 2 4 3 4" xfId="16592"/>
    <cellStyle name="הערה 2 4 3 4 2" xfId="16593"/>
    <cellStyle name="הערה 2 4 3 5" xfId="16594"/>
    <cellStyle name="הערה 2 4 4" xfId="16595"/>
    <cellStyle name="הערה 2 4 4 2" xfId="16596"/>
    <cellStyle name="הערה 2 4 4 2 2" xfId="16597"/>
    <cellStyle name="הערה 2 4 4 3" xfId="16598"/>
    <cellStyle name="הערה 2 4 4 3 2" xfId="16599"/>
    <cellStyle name="הערה 2 4 4 4" xfId="16600"/>
    <cellStyle name="הערה 2 4 5" xfId="16601"/>
    <cellStyle name="הערה 2 4 5 2" xfId="16602"/>
    <cellStyle name="הערה 2 4 6" xfId="16603"/>
    <cellStyle name="הערה 2 4 6 2" xfId="16604"/>
    <cellStyle name="הערה 2 4 7" xfId="16605"/>
    <cellStyle name="הערה 2 4_15" xfId="14625"/>
    <cellStyle name="הערה 2 5" xfId="9389"/>
    <cellStyle name="הערה 2 5 2" xfId="16606"/>
    <cellStyle name="הערה 2 5 2 2" xfId="16607"/>
    <cellStyle name="הערה 2 5 2 2 2" xfId="16608"/>
    <cellStyle name="הערה 2 5 2 2 2 2" xfId="16609"/>
    <cellStyle name="הערה 2 5 2 2 3" xfId="16610"/>
    <cellStyle name="הערה 2 5 2 2 3 2" xfId="16611"/>
    <cellStyle name="הערה 2 5 2 2 4" xfId="16612"/>
    <cellStyle name="הערה 2 5 2 3" xfId="16613"/>
    <cellStyle name="הערה 2 5 2 3 2" xfId="16614"/>
    <cellStyle name="הערה 2 5 2 4" xfId="16615"/>
    <cellStyle name="הערה 2 5 2 4 2" xfId="16616"/>
    <cellStyle name="הערה 2 5 2 5" xfId="16617"/>
    <cellStyle name="הערה 2 5 3" xfId="16618"/>
    <cellStyle name="הערה 2 5 3 2" xfId="16619"/>
    <cellStyle name="הערה 2 5 3 2 2" xfId="16620"/>
    <cellStyle name="הערה 2 5 3 3" xfId="16621"/>
    <cellStyle name="הערה 2 5 3 3 2" xfId="16622"/>
    <cellStyle name="הערה 2 5 3 4" xfId="16623"/>
    <cellStyle name="הערה 2 5 4" xfId="16624"/>
    <cellStyle name="הערה 2 5 4 2" xfId="16625"/>
    <cellStyle name="הערה 2 5 5" xfId="16626"/>
    <cellStyle name="הערה 2 5 5 2" xfId="16627"/>
    <cellStyle name="הערה 2 5 6" xfId="16628"/>
    <cellStyle name="הערה 2 5_15" xfId="16751"/>
    <cellStyle name="הערה 2 6" xfId="9390"/>
    <cellStyle name="הערה 2 6 2" xfId="16629"/>
    <cellStyle name="הערה 2 6 2 2" xfId="16630"/>
    <cellStyle name="הערה 2 6 2 2 2" xfId="16631"/>
    <cellStyle name="הערה 2 6 2 3" xfId="16632"/>
    <cellStyle name="הערה 2 6 2 3 2" xfId="16633"/>
    <cellStyle name="הערה 2 6 2 4" xfId="16634"/>
    <cellStyle name="הערה 2 6 3" xfId="16635"/>
    <cellStyle name="הערה 2 6 3 2" xfId="16636"/>
    <cellStyle name="הערה 2 6 4" xfId="16637"/>
    <cellStyle name="הערה 2 6 4 2" xfId="16638"/>
    <cellStyle name="הערה 2 6 5" xfId="16639"/>
    <cellStyle name="הערה 2 6_15" xfId="16752"/>
    <cellStyle name="הערה 2 7" xfId="16640"/>
    <cellStyle name="הערה 2 7 2" xfId="16641"/>
    <cellStyle name="הערה 2 7 2 2" xfId="16642"/>
    <cellStyle name="הערה 2 7 3" xfId="16643"/>
    <cellStyle name="הערה 2 7 3 2" xfId="16644"/>
    <cellStyle name="הערה 2 7 4" xfId="16645"/>
    <cellStyle name="הערה 2 8" xfId="16646"/>
    <cellStyle name="הערה 2 8 2" xfId="16647"/>
    <cellStyle name="הערה 2 8 2 2" xfId="16648"/>
    <cellStyle name="הערה 2 8 3" xfId="16649"/>
    <cellStyle name="הערה 2 8 3 2" xfId="16650"/>
    <cellStyle name="הערה 2 8 4" xfId="16651"/>
    <cellStyle name="הערה 2 9" xfId="16652"/>
    <cellStyle name="הערה 2 9 2" xfId="16653"/>
    <cellStyle name="הערה 2_15" xfId="14622"/>
    <cellStyle name="הערה 3" xfId="9391"/>
    <cellStyle name="הערה 3 2" xfId="16654"/>
    <cellStyle name="הערה 3 2 2" xfId="16655"/>
    <cellStyle name="הערה 3 2 2 2" xfId="16656"/>
    <cellStyle name="הערה 3 2 3" xfId="16657"/>
    <cellStyle name="הערה 3 2 3 2" xfId="16658"/>
    <cellStyle name="הערה 3 2 4" xfId="16659"/>
    <cellStyle name="הערה 3 3" xfId="16660"/>
    <cellStyle name="הערה 3 3 2" xfId="16661"/>
    <cellStyle name="הערה 3 4" xfId="16662"/>
    <cellStyle name="הערה 3 4 2" xfId="16663"/>
    <cellStyle name="הערה 3 5" xfId="16664"/>
    <cellStyle name="הערה 3 6" xfId="16940"/>
    <cellStyle name="הערה 3_15" xfId="16753"/>
    <cellStyle name="הערה 4" xfId="9392"/>
    <cellStyle name="הערה 5" xfId="9393"/>
    <cellStyle name="הערה 6" xfId="9394"/>
    <cellStyle name="הערה 7" xfId="9395"/>
    <cellStyle name="הערה 8" xfId="16976"/>
    <cellStyle name="חישוב" xfId="16783" builtinId="22" customBuiltin="1"/>
    <cellStyle name="חישוב 2" xfId="9396"/>
    <cellStyle name="חישוב 2 2" xfId="9397"/>
    <cellStyle name="חישוב 2 2 2" xfId="9398"/>
    <cellStyle name="חישוב 2 2_15" xfId="14627"/>
    <cellStyle name="חישוב 2 3" xfId="9399"/>
    <cellStyle name="חישוב 2 4" xfId="9400"/>
    <cellStyle name="חישוב 2 5" xfId="9401"/>
    <cellStyle name="חישוב 2_15" xfId="14626"/>
    <cellStyle name="חישוב 3" xfId="9402"/>
    <cellStyle name="חישוב 4" xfId="9403"/>
    <cellStyle name="חישוב 5" xfId="9404"/>
    <cellStyle name="חישוב 6" xfId="9405"/>
    <cellStyle name="חישוב 7" xfId="9406"/>
    <cellStyle name="טוב" xfId="16778" builtinId="26" customBuiltin="1"/>
    <cellStyle name="טוב 2" xfId="9407"/>
    <cellStyle name="טוב 2 2" xfId="9408"/>
    <cellStyle name="טוב 2 3" xfId="9409"/>
    <cellStyle name="טוב 2_15" xfId="14628"/>
    <cellStyle name="טוב 3" xfId="9410"/>
    <cellStyle name="טוב 4" xfId="9411"/>
    <cellStyle name="טוב 5" xfId="9412"/>
    <cellStyle name="טוב 6" xfId="9413"/>
    <cellStyle name="טוב 7" xfId="9414"/>
    <cellStyle name="טקסט אזהרה" xfId="16786" builtinId="11" customBuiltin="1"/>
    <cellStyle name="טקסט אזהרה 2" xfId="9415"/>
    <cellStyle name="טקסט אזהרה 2 2" xfId="9416"/>
    <cellStyle name="טקסט אזהרה 2 3" xfId="9417"/>
    <cellStyle name="טקסט אזהרה 2_15" xfId="14629"/>
    <cellStyle name="טקסט אזהרה 3" xfId="9418"/>
    <cellStyle name="טקסט אזהרה 4" xfId="9419"/>
    <cellStyle name="טקסט אזהרה 5" xfId="9420"/>
    <cellStyle name="טקסט אזהרה 6" xfId="9421"/>
    <cellStyle name="טקסט אזהרה 7" xfId="9422"/>
    <cellStyle name="טקסט הסברי" xfId="16787" builtinId="53" customBuiltin="1"/>
    <cellStyle name="טקסט הסברי 2" xfId="9423"/>
    <cellStyle name="טקסט הסברי 2 2" xfId="9424"/>
    <cellStyle name="טקסט הסברי 2 3" xfId="9425"/>
    <cellStyle name="טקסט הסברי 2_15" xfId="14630"/>
    <cellStyle name="טקסט הסברי 3" xfId="9426"/>
    <cellStyle name="טקסט הסברי 4" xfId="9427"/>
    <cellStyle name="טקסט הסברי 5" xfId="9428"/>
    <cellStyle name="טקסט הסברי 6" xfId="9429"/>
    <cellStyle name="טקסט הסברי 7" xfId="9430"/>
    <cellStyle name="כותרת" xfId="16773" builtinId="15" customBuiltin="1"/>
    <cellStyle name="כותרת 1" xfId="16774" builtinId="16" customBuiltin="1"/>
    <cellStyle name="כותרת 1 2" xfId="9431"/>
    <cellStyle name="כותרת 1 2 2" xfId="9432"/>
    <cellStyle name="כותרת 1 2 3" xfId="9433"/>
    <cellStyle name="כותרת 1 2_15" xfId="14631"/>
    <cellStyle name="כותרת 1 3" xfId="9434"/>
    <cellStyle name="כותרת 1 4" xfId="9435"/>
    <cellStyle name="כותרת 1 5" xfId="9436"/>
    <cellStyle name="כותרת 1 6" xfId="9437"/>
    <cellStyle name="כותרת 1 7" xfId="9438"/>
    <cellStyle name="כותרת 10" xfId="9439"/>
    <cellStyle name="כותרת 2" xfId="16775" builtinId="17" customBuiltin="1"/>
    <cellStyle name="כותרת 2 2" xfId="9440"/>
    <cellStyle name="כותרת 2 2 2" xfId="9441"/>
    <cellStyle name="כותרת 2 2 3" xfId="9442"/>
    <cellStyle name="כותרת 2 2_15" xfId="14632"/>
    <cellStyle name="כותרת 2 3" xfId="9443"/>
    <cellStyle name="כותרת 2 4" xfId="9444"/>
    <cellStyle name="כותרת 2 5" xfId="9445"/>
    <cellStyle name="כותרת 2 6" xfId="9446"/>
    <cellStyle name="כותרת 2 7" xfId="9447"/>
    <cellStyle name="כותרת 3" xfId="16776" builtinId="18" customBuiltin="1"/>
    <cellStyle name="כותרת 3 2" xfId="9448"/>
    <cellStyle name="כותרת 3 2 2" xfId="9449"/>
    <cellStyle name="כותרת 3 2 3" xfId="9450"/>
    <cellStyle name="כותרת 3 2_15" xfId="14633"/>
    <cellStyle name="כותרת 3 3" xfId="9451"/>
    <cellStyle name="כותרת 3 4" xfId="9452"/>
    <cellStyle name="כותרת 3 5" xfId="9453"/>
    <cellStyle name="כותרת 3 6" xfId="9454"/>
    <cellStyle name="כותרת 3 7" xfId="9455"/>
    <cellStyle name="כותרת 4" xfId="16777" builtinId="19" customBuiltin="1"/>
    <cellStyle name="כותרת 4 2" xfId="9456"/>
    <cellStyle name="כותרת 4 2 2" xfId="9457"/>
    <cellStyle name="כותרת 4 2 3" xfId="9458"/>
    <cellStyle name="כותרת 4 2_15" xfId="14634"/>
    <cellStyle name="כותרת 4 3" xfId="9459"/>
    <cellStyle name="כותרת 4 4" xfId="9460"/>
    <cellStyle name="כותרת 4 5" xfId="9461"/>
    <cellStyle name="כותרת 4 6" xfId="9462"/>
    <cellStyle name="כותרת 4 7" xfId="9463"/>
    <cellStyle name="כותרת 5" xfId="9464"/>
    <cellStyle name="כותרת 5 2" xfId="9465"/>
    <cellStyle name="כותרת 5 3" xfId="9466"/>
    <cellStyle name="כותרת 5_15" xfId="14635"/>
    <cellStyle name="כותרת 6" xfId="9467"/>
    <cellStyle name="כותרת 7" xfId="9468"/>
    <cellStyle name="כותרת 8" xfId="9469"/>
    <cellStyle name="כותרת 9" xfId="9470"/>
    <cellStyle name="ניטראלי" xfId="16780" builtinId="28" customBuiltin="1"/>
    <cellStyle name="ניטראלי 2" xfId="9471"/>
    <cellStyle name="ניטראלי 2 2" xfId="9472"/>
    <cellStyle name="ניטראלי 2 3" xfId="9473"/>
    <cellStyle name="ניטראלי 2_15" xfId="14636"/>
    <cellStyle name="ניטראלי 3" xfId="9474"/>
    <cellStyle name="ניטראלי 4" xfId="9475"/>
    <cellStyle name="ניטראלי 5" xfId="9476"/>
    <cellStyle name="ניטראלי 6" xfId="9477"/>
    <cellStyle name="ניטראלי 7" xfId="9478"/>
    <cellStyle name="סגנון 1" xfId="9479"/>
    <cellStyle name="סה&quot;כ" xfId="16788" builtinId="25" customBuiltin="1"/>
    <cellStyle name="סה&quot;כ 2" xfId="9480"/>
    <cellStyle name="סה&quot;כ 2 2" xfId="9481"/>
    <cellStyle name="סה&quot;כ 2 2 2" xfId="9482"/>
    <cellStyle name="סה&quot;כ 2 2_15" xfId="14638"/>
    <cellStyle name="סה&quot;כ 2 3" xfId="9483"/>
    <cellStyle name="סה&quot;כ 2 4" xfId="9484"/>
    <cellStyle name="סה&quot;כ 2 5" xfId="9485"/>
    <cellStyle name="סה&quot;כ 2_15" xfId="14637"/>
    <cellStyle name="סה&quot;כ 3" xfId="9486"/>
    <cellStyle name="סה&quot;כ 4" xfId="9487"/>
    <cellStyle name="סה&quot;כ 5" xfId="9488"/>
    <cellStyle name="סה&quot;כ 6" xfId="9489"/>
    <cellStyle name="סה&quot;כ 7" xfId="9490"/>
    <cellStyle name="פלט" xfId="16782" builtinId="21" customBuiltin="1"/>
    <cellStyle name="פלט 2" xfId="9491"/>
    <cellStyle name="פלט 2 2" xfId="9492"/>
    <cellStyle name="פלט 2 2 2" xfId="9493"/>
    <cellStyle name="פלט 2 2_15" xfId="14640"/>
    <cellStyle name="פלט 2 3" xfId="9494"/>
    <cellStyle name="פלט 2 4" xfId="9495"/>
    <cellStyle name="פלט 2 5" xfId="9496"/>
    <cellStyle name="פלט 2_15" xfId="14639"/>
    <cellStyle name="פלט 3" xfId="9497"/>
    <cellStyle name="פלט 4" xfId="9498"/>
    <cellStyle name="פלט 5" xfId="9499"/>
    <cellStyle name="פלט 6" xfId="9500"/>
    <cellStyle name="פלט 7" xfId="9501"/>
    <cellStyle name="קלט" xfId="16781" builtinId="20" customBuiltin="1"/>
    <cellStyle name="קלט 2" xfId="9502"/>
    <cellStyle name="קלט 2 2" xfId="9503"/>
    <cellStyle name="קלט 2 2 2" xfId="9504"/>
    <cellStyle name="קלט 2 2_15" xfId="14642"/>
    <cellStyle name="קלט 2 3" xfId="9505"/>
    <cellStyle name="קלט 2 4" xfId="9506"/>
    <cellStyle name="קלט 2 5" xfId="9507"/>
    <cellStyle name="קלט 2_15" xfId="14641"/>
    <cellStyle name="קלט 3" xfId="9508"/>
    <cellStyle name="קלט 4" xfId="9509"/>
    <cellStyle name="קלט 5" xfId="9510"/>
    <cellStyle name="קלט 6" xfId="9511"/>
    <cellStyle name="קלט 7" xfId="9512"/>
    <cellStyle name="רע" xfId="16779" builtinId="27" customBuiltin="1"/>
    <cellStyle name="רע 2" xfId="9513"/>
    <cellStyle name="רע 2 2" xfId="9514"/>
    <cellStyle name="רע 2 3" xfId="9515"/>
    <cellStyle name="רע 2_15" xfId="14643"/>
    <cellStyle name="רע 3" xfId="9516"/>
    <cellStyle name="רע 4" xfId="9517"/>
    <cellStyle name="רע 5" xfId="9518"/>
    <cellStyle name="רע 6" xfId="9519"/>
    <cellStyle name="רע 7" xfId="9520"/>
    <cellStyle name="תא מסומן" xfId="16785" builtinId="23" customBuiltin="1"/>
    <cellStyle name="תא מסומן 2" xfId="9521"/>
    <cellStyle name="תא מסומן 2 2" xfId="9522"/>
    <cellStyle name="תא מסומן 2 3" xfId="9523"/>
    <cellStyle name="תא מסומן 2_15" xfId="14644"/>
    <cellStyle name="תא מסומן 3" xfId="9524"/>
    <cellStyle name="תא מסומן 4" xfId="9525"/>
    <cellStyle name="תא מסומן 5" xfId="9526"/>
    <cellStyle name="תא מסומן 6" xfId="9527"/>
    <cellStyle name="תא מסומן 7" xfId="9528"/>
    <cellStyle name="תא מקושר" xfId="16784" builtinId="24" customBuiltin="1"/>
    <cellStyle name="תא מקושר 2" xfId="9529"/>
    <cellStyle name="תא מקושר 2 2" xfId="9530"/>
    <cellStyle name="תא מקושר 2 3" xfId="9531"/>
    <cellStyle name="תא מקושר 2_15" xfId="14645"/>
    <cellStyle name="תא מקושר 3" xfId="9532"/>
    <cellStyle name="תא מקושר 4" xfId="9533"/>
    <cellStyle name="תא מקושר 5" xfId="9534"/>
    <cellStyle name="תא מקושר 6" xfId="9535"/>
    <cellStyle name="תא מקושר 7" xfId="9536"/>
  </cellStyles>
  <dxfs count="105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ont>
        <b val="0"/>
        <i val="0"/>
      </font>
    </dxf>
    <dxf>
      <font>
        <b/>
        <color theme="1"/>
      </font>
    </dxf>
    <dxf>
      <font>
        <b/>
        <color theme="1"/>
      </font>
      <border>
        <bottom style="thin">
          <color theme="0" tint="-0.34998626667073579"/>
        </bottom>
      </border>
    </dxf>
    <dxf>
      <font>
        <b/>
        <i val="0"/>
      </font>
    </dxf>
    <dxf>
      <font>
        <b/>
        <color theme="1"/>
      </font>
    </dxf>
    <dxf>
      <font>
        <b/>
        <color theme="1"/>
      </font>
      <border>
        <top style="thin">
          <color theme="1" tint="0.499984740745262"/>
        </top>
        <bottom style="thin">
          <color theme="1" tint="0.499984740745262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</dxfs>
  <tableStyles count="1" defaultTableStyle="TableStyleMedium2" defaultPivotStyle="PivotStyleLight16">
    <tableStyle name="Neches_Boded_Style" table="0" count="13">
      <tableStyleElement type="headerRow" dxfId="104"/>
      <tableStyleElement type="totalRow" dxfId="103"/>
      <tableStyleElement type="firstRowStripe" dxfId="102"/>
      <tableStyleElement type="firstColumnStripe" dxfId="101"/>
      <tableStyleElement type="firstSubtotalColumn" dxfId="100"/>
      <tableStyleElement type="firstSubtotalRow" dxfId="99"/>
      <tableStyleElement type="secondSubtotalRow" dxfId="98"/>
      <tableStyleElement type="thirdSubtotalRow" dxfId="97"/>
      <tableStyleElement type="firstRowSubheading" dxfId="96"/>
      <tableStyleElement type="secondRowSubheading" dxfId="95"/>
      <tableStyleElement type="thirdRowSubheading" dxfId="94"/>
      <tableStyleElement type="pageFieldLabels" dxfId="93"/>
      <tableStyleElement type="pageFieldValues" dxfId="92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gdal-group.co.il\dfs$\backofficenew\TRM\&#1504;&#1499;&#1505;%20&#1489;&#1493;&#1491;&#1491;\&#1491;&#1493;&#1495;%20&#1504;&#1499;&#1505;%20&#1489;&#1493;&#1491;&#1491;%202020\1Q-2020\&#1502;&#1513;&#1514;&#1514;&#1507;\&#1491;&#1497;&#1493;&#1493;&#1495;%20&#1500;&#1488;&#1493;&#1510;&#1512;\520004896_bsum_0120_&#1511;&#1493;&#1489;&#1509;%20&#1506;&#1489;&#1493;&#1491;&#1492;%20&#1500;&#1488;&#1493;&#1510;&#15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סכום נכסי הקרן"/>
      <sheetName val="Sheet1"/>
      <sheetName val="מזומנים"/>
      <sheetName val="תעודות התחייבות ממשלתיות"/>
      <sheetName val="תעודות חוב מסחריות "/>
      <sheetName val="אג&quot;ח קונצרני"/>
      <sheetName val="מניות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- תעודות התחייבות ממשלתי"/>
      <sheetName val="לא סחיר - תעודות חוב מסחריות"/>
      <sheetName val="לא סחיר - אג&quot;ח קונצרני"/>
      <sheetName val="לא סחיר - מניות"/>
      <sheetName val="לא סחיר - קרנות השקעה"/>
      <sheetName val="לא סחיר - כתבי אופציה"/>
      <sheetName val="לא סחיר - אופציות"/>
      <sheetName val="לא סחיר - חוזים עתידיים"/>
      <sheetName val="לא סחיר - מוצרים מובנים"/>
      <sheetName val="הלוואות"/>
      <sheetName val="פקדונות מעל 3 חודשים"/>
      <sheetName val="זכויות מקרקעין"/>
      <sheetName val="השקעה בחברות מוחזקות"/>
      <sheetName val="השקעות אחרות "/>
      <sheetName val="יתרת התחייבות להשקעה"/>
      <sheetName val="עלות מתואמת אג&quot;ח קונצרני סחיר"/>
      <sheetName val="עלות מתואמת אג&quot;ח קונצרני ל.סחיר"/>
      <sheetName val="עלות מתואמת מסגרות אשראי ללווים"/>
    </sheetNames>
    <sheetDataSet>
      <sheetData sheetId="0">
        <row r="42">
          <cell r="C42">
            <v>107556261.73884907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>
    <tabColor indexed="52"/>
    <pageSetUpPr fitToPage="1"/>
  </sheetPr>
  <dimension ref="A1:D67"/>
  <sheetViews>
    <sheetView rightToLeft="1" tabSelected="1" zoomScale="80" zoomScaleNormal="80" workbookViewId="0">
      <selection activeCell="L6" sqref="L6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16384" width="9.140625" style="8"/>
  </cols>
  <sheetData>
    <row r="1" spans="1:4">
      <c r="B1" s="46" t="s">
        <v>150</v>
      </c>
      <c r="C1" s="67" t="s" vm="1">
        <v>238</v>
      </c>
    </row>
    <row r="2" spans="1:4">
      <c r="B2" s="46" t="s">
        <v>149</v>
      </c>
      <c r="C2" s="67" t="s">
        <v>239</v>
      </c>
    </row>
    <row r="3" spans="1:4">
      <c r="B3" s="46" t="s">
        <v>151</v>
      </c>
      <c r="C3" s="67" t="s">
        <v>240</v>
      </c>
    </row>
    <row r="4" spans="1:4">
      <c r="B4" s="46" t="s">
        <v>152</v>
      </c>
      <c r="C4" s="67" t="s">
        <v>241</v>
      </c>
    </row>
    <row r="6" spans="1:4" ht="26.25" customHeight="1">
      <c r="B6" s="161" t="s">
        <v>164</v>
      </c>
      <c r="C6" s="162"/>
      <c r="D6" s="163"/>
    </row>
    <row r="7" spans="1:4" s="9" customFormat="1">
      <c r="B7" s="21"/>
      <c r="C7" s="22" t="s">
        <v>115</v>
      </c>
      <c r="D7" s="23" t="s">
        <v>113</v>
      </c>
    </row>
    <row r="8" spans="1:4" s="9" customFormat="1">
      <c r="B8" s="21"/>
      <c r="C8" s="24" t="s">
        <v>216</v>
      </c>
      <c r="D8" s="25" t="s">
        <v>19</v>
      </c>
    </row>
    <row r="9" spans="1:4" s="10" customFormat="1" ht="18" customHeight="1">
      <c r="B9" s="35"/>
      <c r="C9" s="18" t="s">
        <v>0</v>
      </c>
      <c r="D9" s="26" t="s">
        <v>1</v>
      </c>
    </row>
    <row r="10" spans="1:4" s="10" customFormat="1" ht="18" customHeight="1">
      <c r="B10" s="54" t="s">
        <v>163</v>
      </c>
      <c r="C10" s="125">
        <f>C11+C12+C23+C33+C34+C35+C37</f>
        <v>70725698.240198404</v>
      </c>
      <c r="D10" s="126">
        <f>C10/$C$42</f>
        <v>0.99849114782172155</v>
      </c>
    </row>
    <row r="11" spans="1:4">
      <c r="A11" s="42" t="s">
        <v>130</v>
      </c>
      <c r="B11" s="27" t="s">
        <v>165</v>
      </c>
      <c r="C11" s="125">
        <f>מזומנים!J10</f>
        <v>6460607.4585999977</v>
      </c>
      <c r="D11" s="126">
        <f t="shared" ref="D11:D42" si="0">C11/$C$42</f>
        <v>9.1209553492914236E-2</v>
      </c>
    </row>
    <row r="12" spans="1:4">
      <c r="B12" s="27" t="s">
        <v>166</v>
      </c>
      <c r="C12" s="125">
        <f>SUM(C13:C21)</f>
        <v>27413747.765216082</v>
      </c>
      <c r="D12" s="126">
        <f t="shared" si="0"/>
        <v>0.38702176370495134</v>
      </c>
    </row>
    <row r="13" spans="1:4">
      <c r="A13" s="44" t="s">
        <v>130</v>
      </c>
      <c r="B13" s="28" t="s">
        <v>73</v>
      </c>
      <c r="C13" s="125" vm="2">
        <v>2281411.3199103847</v>
      </c>
      <c r="D13" s="126">
        <f t="shared" si="0"/>
        <v>3.2208505029308547E-2</v>
      </c>
    </row>
    <row r="14" spans="1:4">
      <c r="A14" s="44" t="s">
        <v>130</v>
      </c>
      <c r="B14" s="28" t="s">
        <v>74</v>
      </c>
      <c r="C14" s="125" t="s" vm="3">
        <v>4014</v>
      </c>
      <c r="D14" s="125" t="s" vm="3">
        <v>4014</v>
      </c>
    </row>
    <row r="15" spans="1:4">
      <c r="A15" s="44" t="s">
        <v>130</v>
      </c>
      <c r="B15" s="28" t="s">
        <v>75</v>
      </c>
      <c r="C15" s="125" vm="4">
        <v>6475647.0831684424</v>
      </c>
      <c r="D15" s="126">
        <f t="shared" si="0"/>
        <v>9.1421879880236062E-2</v>
      </c>
    </row>
    <row r="16" spans="1:4">
      <c r="A16" s="44" t="s">
        <v>130</v>
      </c>
      <c r="B16" s="28" t="s">
        <v>76</v>
      </c>
      <c r="C16" s="125" vm="5">
        <v>9868534.48833327</v>
      </c>
      <c r="D16" s="126">
        <f t="shared" si="0"/>
        <v>0.13932198018193068</v>
      </c>
    </row>
    <row r="17" spans="1:4">
      <c r="A17" s="44" t="s">
        <v>130</v>
      </c>
      <c r="B17" s="28" t="s">
        <v>230</v>
      </c>
      <c r="C17" s="125" vm="6">
        <v>6730472.5764661394</v>
      </c>
      <c r="D17" s="126">
        <f t="shared" si="0"/>
        <v>9.5019454815911092E-2</v>
      </c>
    </row>
    <row r="18" spans="1:4">
      <c r="A18" s="44" t="s">
        <v>130</v>
      </c>
      <c r="B18" s="28" t="s">
        <v>77</v>
      </c>
      <c r="C18" s="125" vm="7">
        <v>2396144.064952815</v>
      </c>
      <c r="D18" s="126">
        <f t="shared" si="0"/>
        <v>3.3828278791047682E-2</v>
      </c>
    </row>
    <row r="19" spans="1:4">
      <c r="A19" s="44" t="s">
        <v>130</v>
      </c>
      <c r="B19" s="28" t="s">
        <v>78</v>
      </c>
      <c r="C19" s="125" vm="8">
        <v>818.50214784100001</v>
      </c>
      <c r="D19" s="126">
        <f t="shared" si="0"/>
        <v>1.1555448294291903E-5</v>
      </c>
    </row>
    <row r="20" spans="1:4">
      <c r="A20" s="44" t="s">
        <v>130</v>
      </c>
      <c r="B20" s="28" t="s">
        <v>79</v>
      </c>
      <c r="C20" s="125" vm="9">
        <v>28570.249310345007</v>
      </c>
      <c r="D20" s="126">
        <f t="shared" si="0"/>
        <v>4.0334901934167329E-4</v>
      </c>
    </row>
    <row r="21" spans="1:4">
      <c r="A21" s="44" t="s">
        <v>130</v>
      </c>
      <c r="B21" s="28" t="s">
        <v>80</v>
      </c>
      <c r="C21" s="125" vm="10">
        <v>-367850.51907315408</v>
      </c>
      <c r="D21" s="126">
        <f t="shared" si="0"/>
        <v>-5.1932394611186707E-3</v>
      </c>
    </row>
    <row r="22" spans="1:4">
      <c r="A22" s="44" t="s">
        <v>130</v>
      </c>
      <c r="B22" s="28" t="s">
        <v>81</v>
      </c>
      <c r="C22" s="125" t="s" vm="11">
        <v>4014</v>
      </c>
      <c r="D22" s="125" t="s" vm="11">
        <v>4014</v>
      </c>
    </row>
    <row r="23" spans="1:4">
      <c r="B23" s="27" t="s">
        <v>167</v>
      </c>
      <c r="C23" s="125">
        <f>SUM(C24:C32)</f>
        <v>29199930.614697322</v>
      </c>
      <c r="D23" s="126">
        <f t="shared" si="0"/>
        <v>0.41223873303823272</v>
      </c>
    </row>
    <row r="24" spans="1:4">
      <c r="A24" s="44" t="s">
        <v>130</v>
      </c>
      <c r="B24" s="28" t="s">
        <v>82</v>
      </c>
      <c r="C24" s="125" vm="12">
        <v>23004682.724540025</v>
      </c>
      <c r="D24" s="126">
        <f t="shared" si="0"/>
        <v>0.32477547242997795</v>
      </c>
    </row>
    <row r="25" spans="1:4">
      <c r="A25" s="44" t="s">
        <v>130</v>
      </c>
      <c r="B25" s="28" t="s">
        <v>83</v>
      </c>
      <c r="C25" s="125" t="s" vm="13">
        <v>4014</v>
      </c>
      <c r="D25" s="125" t="s" vm="11">
        <v>4014</v>
      </c>
    </row>
    <row r="26" spans="1:4">
      <c r="A26" s="44" t="s">
        <v>130</v>
      </c>
      <c r="B26" s="28" t="s">
        <v>75</v>
      </c>
      <c r="C26" s="125" vm="14">
        <v>1019186.8726600002</v>
      </c>
      <c r="D26" s="126">
        <f t="shared" si="0"/>
        <v>1.4388674776613413E-2</v>
      </c>
    </row>
    <row r="27" spans="1:4">
      <c r="A27" s="44" t="s">
        <v>130</v>
      </c>
      <c r="B27" s="28" t="s">
        <v>84</v>
      </c>
      <c r="C27" s="125" vm="15">
        <v>1271102.2007200003</v>
      </c>
      <c r="D27" s="126">
        <f t="shared" si="0"/>
        <v>1.7945164586219135E-2</v>
      </c>
    </row>
    <row r="28" spans="1:4">
      <c r="A28" s="44" t="s">
        <v>130</v>
      </c>
      <c r="B28" s="28" t="s">
        <v>85</v>
      </c>
      <c r="C28" s="125" vm="16">
        <v>4054525.5872600004</v>
      </c>
      <c r="D28" s="126">
        <f t="shared" si="0"/>
        <v>5.7240974754983492E-2</v>
      </c>
    </row>
    <row r="29" spans="1:4">
      <c r="A29" s="44" t="s">
        <v>130</v>
      </c>
      <c r="B29" s="28" t="s">
        <v>86</v>
      </c>
      <c r="C29" s="125" vm="17">
        <v>50.310226575000016</v>
      </c>
      <c r="D29" s="126">
        <f t="shared" si="0"/>
        <v>7.1026963508280982E-7</v>
      </c>
    </row>
    <row r="30" spans="1:4">
      <c r="A30" s="44" t="s">
        <v>130</v>
      </c>
      <c r="B30" s="28" t="s">
        <v>190</v>
      </c>
      <c r="C30" s="125" t="s" vm="18">
        <v>4014</v>
      </c>
      <c r="D30" s="125" t="s" vm="11">
        <v>4014</v>
      </c>
    </row>
    <row r="31" spans="1:4">
      <c r="A31" s="44" t="s">
        <v>130</v>
      </c>
      <c r="B31" s="28" t="s">
        <v>110</v>
      </c>
      <c r="C31" s="125" vm="19">
        <v>-149617.08070927809</v>
      </c>
      <c r="D31" s="126">
        <f t="shared" si="0"/>
        <v>-2.1122637791963516E-3</v>
      </c>
    </row>
    <row r="32" spans="1:4">
      <c r="A32" s="44" t="s">
        <v>130</v>
      </c>
      <c r="B32" s="28" t="s">
        <v>87</v>
      </c>
      <c r="C32" s="125" t="s" vm="20">
        <v>4014</v>
      </c>
      <c r="D32" s="125" t="s" vm="11">
        <v>4014</v>
      </c>
    </row>
    <row r="33" spans="1:4">
      <c r="A33" s="44" t="s">
        <v>130</v>
      </c>
      <c r="B33" s="27" t="s">
        <v>168</v>
      </c>
      <c r="C33" s="125">
        <f>הלוואות!P10</f>
        <v>5604745.5650399998</v>
      </c>
      <c r="D33" s="126">
        <f t="shared" si="0"/>
        <v>7.9126667841148676E-2</v>
      </c>
    </row>
    <row r="34" spans="1:4">
      <c r="A34" s="44" t="s">
        <v>130</v>
      </c>
      <c r="B34" s="27" t="s">
        <v>169</v>
      </c>
      <c r="C34" s="125" vm="21">
        <v>186676.60395999995</v>
      </c>
      <c r="D34" s="126">
        <f t="shared" si="0"/>
        <v>2.635462656394672E-3</v>
      </c>
    </row>
    <row r="35" spans="1:4">
      <c r="A35" s="44" t="s">
        <v>130</v>
      </c>
      <c r="B35" s="27" t="s">
        <v>170</v>
      </c>
      <c r="C35" s="125" vm="22">
        <v>1859684.9553100003</v>
      </c>
      <c r="D35" s="126">
        <f t="shared" si="0"/>
        <v>2.6254657243650566E-2</v>
      </c>
    </row>
    <row r="36" spans="1:4">
      <c r="A36" s="44" t="s">
        <v>130</v>
      </c>
      <c r="B36" s="45" t="s">
        <v>171</v>
      </c>
      <c r="C36" s="125" t="s" vm="23">
        <v>4014</v>
      </c>
      <c r="D36" s="125" t="s" vm="11">
        <v>4014</v>
      </c>
    </row>
    <row r="37" spans="1:4">
      <c r="A37" s="44" t="s">
        <v>130</v>
      </c>
      <c r="B37" s="27" t="s">
        <v>172</v>
      </c>
      <c r="C37" s="125" vm="24">
        <v>305.27737501900003</v>
      </c>
      <c r="D37" s="126">
        <f t="shared" si="0"/>
        <v>4.309844429552406E-6</v>
      </c>
    </row>
    <row r="38" spans="1:4">
      <c r="A38" s="44"/>
      <c r="B38" s="55" t="s">
        <v>174</v>
      </c>
      <c r="C38" s="125">
        <f>SUM(C40:C41)</f>
        <v>106875.88376</v>
      </c>
      <c r="D38" s="126">
        <f t="shared" si="0"/>
        <v>1.5088521782783877E-3</v>
      </c>
    </row>
    <row r="39" spans="1:4">
      <c r="A39" s="44" t="s">
        <v>130</v>
      </c>
      <c r="B39" s="56" t="s">
        <v>175</v>
      </c>
      <c r="C39" s="125" t="s" vm="25">
        <v>4014</v>
      </c>
      <c r="D39" s="125" t="s" vm="11">
        <v>4014</v>
      </c>
    </row>
    <row r="40" spans="1:4">
      <c r="A40" s="44" t="s">
        <v>130</v>
      </c>
      <c r="B40" s="56" t="s">
        <v>214</v>
      </c>
      <c r="C40" s="125" vm="26">
        <v>91430.723799999992</v>
      </c>
      <c r="D40" s="126">
        <f t="shared" si="0"/>
        <v>1.290800524063892E-3</v>
      </c>
    </row>
    <row r="41" spans="1:4">
      <c r="A41" s="44" t="s">
        <v>130</v>
      </c>
      <c r="B41" s="56" t="s">
        <v>176</v>
      </c>
      <c r="C41" s="125" vm="27">
        <v>15445.159960000001</v>
      </c>
      <c r="D41" s="126">
        <f t="shared" si="0"/>
        <v>2.1805165421449551E-4</v>
      </c>
    </row>
    <row r="42" spans="1:4">
      <c r="B42" s="56" t="s">
        <v>88</v>
      </c>
      <c r="C42" s="125">
        <f>C38+C10</f>
        <v>70832574.123958409</v>
      </c>
      <c r="D42" s="126">
        <f t="shared" si="0"/>
        <v>1</v>
      </c>
    </row>
    <row r="43" spans="1:4">
      <c r="A43" s="44" t="s">
        <v>130</v>
      </c>
      <c r="B43" s="56" t="s">
        <v>173</v>
      </c>
      <c r="C43" s="125">
        <f>'יתרת התחייבות להשקעה'!C10</f>
        <v>5646542.3373620193</v>
      </c>
      <c r="D43" s="125" t="s" vm="11">
        <v>4014</v>
      </c>
    </row>
    <row r="44" spans="1:4">
      <c r="B44" s="5" t="s">
        <v>114</v>
      </c>
    </row>
    <row r="45" spans="1:4">
      <c r="C45" s="62" t="s">
        <v>157</v>
      </c>
      <c r="D45" s="34" t="s">
        <v>109</v>
      </c>
    </row>
    <row r="46" spans="1:4">
      <c r="C46" s="63" t="s">
        <v>0</v>
      </c>
      <c r="D46" s="23" t="s">
        <v>1</v>
      </c>
    </row>
    <row r="47" spans="1:4">
      <c r="C47" s="127" t="s">
        <v>140</v>
      </c>
      <c r="D47" s="128" vm="28">
        <v>2.1722000000000001</v>
      </c>
    </row>
    <row r="48" spans="1:4">
      <c r="C48" s="127" t="s">
        <v>147</v>
      </c>
      <c r="D48" s="128">
        <v>0.6860650847718569</v>
      </c>
    </row>
    <row r="49" spans="2:4">
      <c r="C49" s="127" t="s">
        <v>144</v>
      </c>
      <c r="D49" s="128" vm="29">
        <v>2.5002</v>
      </c>
    </row>
    <row r="50" spans="2:4">
      <c r="B50" s="11"/>
      <c r="C50" s="127" t="s">
        <v>1507</v>
      </c>
      <c r="D50" s="128" vm="30">
        <v>3.6854</v>
      </c>
    </row>
    <row r="51" spans="2:4">
      <c r="C51" s="127" t="s">
        <v>138</v>
      </c>
      <c r="D51" s="128" vm="31">
        <v>3.9003000000000001</v>
      </c>
    </row>
    <row r="52" spans="2:4">
      <c r="C52" s="127" t="s">
        <v>139</v>
      </c>
      <c r="D52" s="128" vm="32">
        <v>4.3986000000000001</v>
      </c>
    </row>
    <row r="53" spans="2:4">
      <c r="C53" s="127" t="s">
        <v>141</v>
      </c>
      <c r="D53" s="128">
        <v>0.45987538860437815</v>
      </c>
    </row>
    <row r="54" spans="2:4">
      <c r="C54" s="127" t="s">
        <v>145</v>
      </c>
      <c r="D54" s="128" vm="33">
        <v>3.2787999999999999</v>
      </c>
    </row>
    <row r="55" spans="2:4">
      <c r="C55" s="127" t="s">
        <v>146</v>
      </c>
      <c r="D55" s="128">
        <v>0.14994931586939056</v>
      </c>
    </row>
    <row r="56" spans="2:4">
      <c r="C56" s="127" t="s">
        <v>143</v>
      </c>
      <c r="D56" s="128" vm="34">
        <v>0.52229999999999999</v>
      </c>
    </row>
    <row r="57" spans="2:4">
      <c r="C57" s="127" t="s">
        <v>4015</v>
      </c>
      <c r="D57" s="128">
        <v>2.121175</v>
      </c>
    </row>
    <row r="58" spans="2:4">
      <c r="C58" s="127" t="s">
        <v>142</v>
      </c>
      <c r="D58" s="128" vm="35">
        <v>0.35189999999999999</v>
      </c>
    </row>
    <row r="59" spans="2:4">
      <c r="C59" s="127" t="s">
        <v>136</v>
      </c>
      <c r="D59" s="128" vm="36">
        <v>3.5649999999999999</v>
      </c>
    </row>
    <row r="60" spans="2:4">
      <c r="C60" s="127" t="s">
        <v>148</v>
      </c>
      <c r="D60" s="128" vm="37">
        <v>0.19939999999999999</v>
      </c>
    </row>
    <row r="61" spans="2:4">
      <c r="C61" s="127" t="s">
        <v>4016</v>
      </c>
      <c r="D61" s="128" vm="38">
        <v>0.3402</v>
      </c>
    </row>
    <row r="62" spans="2:4">
      <c r="C62" s="127" t="s">
        <v>4017</v>
      </c>
      <c r="D62" s="128">
        <v>4.5403370420181763E-2</v>
      </c>
    </row>
    <row r="63" spans="2:4">
      <c r="C63" s="127" t="s">
        <v>4018</v>
      </c>
      <c r="D63" s="128">
        <v>0.50337465759227351</v>
      </c>
    </row>
    <row r="64" spans="2:4">
      <c r="C64" s="127" t="s">
        <v>137</v>
      </c>
      <c r="D64" s="128">
        <v>1</v>
      </c>
    </row>
    <row r="65" spans="3:4">
      <c r="C65" s="129"/>
      <c r="D65" s="129"/>
    </row>
    <row r="66" spans="3:4">
      <c r="C66" s="129"/>
      <c r="D66" s="129"/>
    </row>
    <row r="67" spans="3:4">
      <c r="C67" s="130"/>
      <c r="D67" s="130"/>
    </row>
  </sheetData>
  <sheetProtection sheet="1" objects="1" scenarios="1"/>
  <mergeCells count="1">
    <mergeCell ref="B6:D6"/>
  </mergeCells>
  <phoneticPr fontId="5" type="noConversion"/>
  <dataValidations count="1">
    <dataValidation allowBlank="1" showInputMessage="1" showErrorMessage="1" sqref="C45:D46"/>
  </dataValidations>
  <hyperlinks>
    <hyperlink ref="A11" location="מזומנים!A1" display="◄"/>
    <hyperlink ref="A13" location="'תעודות התחייבות ממשלתיות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- תעודות התחייבות ממשלתי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קרנ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 מסחריות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'זכויות מקרקעין'!A1" display="◄"/>
    <hyperlink ref="A37" location="'השקעות אחרות '!A1" display="◄"/>
    <hyperlink ref="A43" location="'יתרת התחייבות להשקעה'!A1" display="◄"/>
    <hyperlink ref="A36" location="'השקעה בחברות מוחזקות'!A1" display="◄"/>
    <hyperlink ref="A39" location="'עלות מתואמת אג&quot;ח קונצרני סחיר'!A1" display="◄"/>
    <hyperlink ref="A40" location="'עלות מתואמת אג&quot;ח קונצרני ל.סחיר'!A1" display="◄"/>
    <hyperlink ref="A41" location="'עלות מתואמת מסגרות אשראי ללווים'!A1" display="◄"/>
  </hyperlinks>
  <pageMargins left="0" right="0" top="0.5" bottom="0.5" header="0" footer="0.25"/>
  <pageSetup paperSize="9" scale="42" pageOrder="overThenDown" orientation="landscape" r:id="rId1"/>
  <headerFooter alignWithMargins="0">
    <oddFooter>&amp;L&amp;Z&amp;F&amp;C&amp;A&amp;R&amp;D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>
    <tabColor indexed="44"/>
    <pageSetUpPr fitToPage="1"/>
  </sheetPr>
  <dimension ref="B1:M590"/>
  <sheetViews>
    <sheetView rightToLeft="1" workbookViewId="0"/>
  </sheetViews>
  <sheetFormatPr defaultColWidth="9.140625" defaultRowHeight="18"/>
  <cols>
    <col min="1" max="1" width="6.28515625" style="1" customWidth="1"/>
    <col min="2" max="2" width="30" style="2" bestFit="1" customWidth="1"/>
    <col min="3" max="3" width="41.7109375" style="2" bestFit="1" customWidth="1"/>
    <col min="4" max="4" width="6.5703125" style="2" bestFit="1" customWidth="1"/>
    <col min="5" max="5" width="5.28515625" style="2" bestFit="1" customWidth="1"/>
    <col min="6" max="6" width="12" style="1" bestFit="1" customWidth="1"/>
    <col min="7" max="7" width="9.7109375" style="1" bestFit="1" customWidth="1"/>
    <col min="8" max="8" width="11.85546875" style="1" bestFit="1" customWidth="1"/>
    <col min="9" max="9" width="11.28515625" style="1" bestFit="1" customWidth="1"/>
    <col min="10" max="10" width="6.28515625" style="1" bestFit="1" customWidth="1"/>
    <col min="11" max="11" width="9.85546875" style="1" bestFit="1" customWidth="1"/>
    <col min="12" max="12" width="9" style="1" bestFit="1" customWidth="1"/>
    <col min="13" max="16384" width="9.140625" style="1"/>
  </cols>
  <sheetData>
    <row r="1" spans="2:13">
      <c r="B1" s="46" t="s">
        <v>150</v>
      </c>
      <c r="C1" s="67" t="s" vm="1">
        <v>238</v>
      </c>
    </row>
    <row r="2" spans="2:13">
      <c r="B2" s="46" t="s">
        <v>149</v>
      </c>
      <c r="C2" s="67" t="s">
        <v>239</v>
      </c>
    </row>
    <row r="3" spans="2:13">
      <c r="B3" s="46" t="s">
        <v>151</v>
      </c>
      <c r="C3" s="67" t="s">
        <v>240</v>
      </c>
    </row>
    <row r="4" spans="2:13">
      <c r="B4" s="46" t="s">
        <v>152</v>
      </c>
      <c r="C4" s="67" t="s">
        <v>241</v>
      </c>
    </row>
    <row r="6" spans="2:13" ht="26.25" customHeight="1">
      <c r="B6" s="164" t="s">
        <v>178</v>
      </c>
      <c r="C6" s="165"/>
      <c r="D6" s="165"/>
      <c r="E6" s="165"/>
      <c r="F6" s="165"/>
      <c r="G6" s="165"/>
      <c r="H6" s="165"/>
      <c r="I6" s="165"/>
      <c r="J6" s="165"/>
      <c r="K6" s="165"/>
      <c r="L6" s="166"/>
    </row>
    <row r="7" spans="2:13" ht="26.25" customHeight="1">
      <c r="B7" s="164" t="s">
        <v>99</v>
      </c>
      <c r="C7" s="165"/>
      <c r="D7" s="165"/>
      <c r="E7" s="165"/>
      <c r="F7" s="165"/>
      <c r="G7" s="165"/>
      <c r="H7" s="165"/>
      <c r="I7" s="165"/>
      <c r="J7" s="165"/>
      <c r="K7" s="165"/>
      <c r="L7" s="166"/>
      <c r="M7" s="3"/>
    </row>
    <row r="8" spans="2:13" s="3" customFormat="1" ht="78.75">
      <c r="B8" s="21" t="s">
        <v>120</v>
      </c>
      <c r="C8" s="29" t="s">
        <v>48</v>
      </c>
      <c r="D8" s="29" t="s">
        <v>123</v>
      </c>
      <c r="E8" s="29" t="s">
        <v>69</v>
      </c>
      <c r="F8" s="29" t="s">
        <v>107</v>
      </c>
      <c r="G8" s="29" t="s">
        <v>213</v>
      </c>
      <c r="H8" s="29" t="s">
        <v>212</v>
      </c>
      <c r="I8" s="29" t="s">
        <v>65</v>
      </c>
      <c r="J8" s="29" t="s">
        <v>62</v>
      </c>
      <c r="K8" s="29" t="s">
        <v>153</v>
      </c>
      <c r="L8" s="30" t="s">
        <v>155</v>
      </c>
    </row>
    <row r="9" spans="2:13" s="3" customFormat="1">
      <c r="B9" s="14"/>
      <c r="C9" s="29"/>
      <c r="D9" s="29"/>
      <c r="E9" s="29"/>
      <c r="F9" s="29"/>
      <c r="G9" s="15" t="s">
        <v>220</v>
      </c>
      <c r="H9" s="15"/>
      <c r="I9" s="15" t="s">
        <v>216</v>
      </c>
      <c r="J9" s="15" t="s">
        <v>19</v>
      </c>
      <c r="K9" s="31" t="s">
        <v>19</v>
      </c>
      <c r="L9" s="16" t="s">
        <v>19</v>
      </c>
    </row>
    <row r="10" spans="2:13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8" t="s">
        <v>7</v>
      </c>
      <c r="L10" s="19" t="s">
        <v>8</v>
      </c>
    </row>
    <row r="11" spans="2:13" s="4" customFormat="1" ht="18" customHeight="1">
      <c r="B11" s="93" t="s">
        <v>53</v>
      </c>
      <c r="C11" s="71"/>
      <c r="D11" s="71"/>
      <c r="E11" s="71"/>
      <c r="F11" s="71"/>
      <c r="G11" s="80"/>
      <c r="H11" s="82"/>
      <c r="I11" s="80">
        <v>28570.249310345007</v>
      </c>
      <c r="J11" s="71"/>
      <c r="K11" s="81">
        <f>I11/$I$11</f>
        <v>1</v>
      </c>
      <c r="L11" s="81">
        <f>I11/'סכום נכסי הקרן'!$C$42</f>
        <v>4.0334901934167329E-4</v>
      </c>
    </row>
    <row r="12" spans="2:13">
      <c r="B12" s="92" t="s">
        <v>206</v>
      </c>
      <c r="C12" s="73"/>
      <c r="D12" s="73"/>
      <c r="E12" s="73"/>
      <c r="F12" s="73"/>
      <c r="G12" s="83"/>
      <c r="H12" s="85"/>
      <c r="I12" s="83">
        <v>-14325.955230600001</v>
      </c>
      <c r="J12" s="73"/>
      <c r="K12" s="84">
        <f t="shared" ref="K12:K17" si="0">I12/$I$11</f>
        <v>-0.5014291291260351</v>
      </c>
      <c r="L12" s="84">
        <f>I12/'סכום נכסי הקרן'!$C$42</f>
        <v>-2.022509475023355E-4</v>
      </c>
    </row>
    <row r="13" spans="2:13">
      <c r="B13" s="89" t="s">
        <v>198</v>
      </c>
      <c r="C13" s="71"/>
      <c r="D13" s="71"/>
      <c r="E13" s="71"/>
      <c r="F13" s="71"/>
      <c r="G13" s="80"/>
      <c r="H13" s="82"/>
      <c r="I13" s="80">
        <v>-14325.955230600001</v>
      </c>
      <c r="J13" s="71"/>
      <c r="K13" s="81">
        <f t="shared" si="0"/>
        <v>-0.5014291291260351</v>
      </c>
      <c r="L13" s="81">
        <f>I13/'סכום נכסי הקרן'!$C$42</f>
        <v>-2.022509475023355E-4</v>
      </c>
    </row>
    <row r="14" spans="2:13">
      <c r="B14" s="76" t="s">
        <v>1881</v>
      </c>
      <c r="C14" s="73" t="s">
        <v>1882</v>
      </c>
      <c r="D14" s="86" t="s">
        <v>124</v>
      </c>
      <c r="E14" s="86" t="s">
        <v>1883</v>
      </c>
      <c r="F14" s="86" t="s">
        <v>137</v>
      </c>
      <c r="G14" s="83">
        <v>115.60764600000002</v>
      </c>
      <c r="H14" s="85">
        <v>1309000</v>
      </c>
      <c r="I14" s="83">
        <v>1513.3041123189998</v>
      </c>
      <c r="J14" s="73"/>
      <c r="K14" s="84">
        <f t="shared" si="0"/>
        <v>5.2967830132691469E-2</v>
      </c>
      <c r="L14" s="84">
        <f>I14/'סכום נכסי הקרן'!$C$42</f>
        <v>2.1364522340677436E-5</v>
      </c>
    </row>
    <row r="15" spans="2:13">
      <c r="B15" s="76" t="s">
        <v>1884</v>
      </c>
      <c r="C15" s="73" t="s">
        <v>1885</v>
      </c>
      <c r="D15" s="86" t="s">
        <v>124</v>
      </c>
      <c r="E15" s="86" t="s">
        <v>1883</v>
      </c>
      <c r="F15" s="86" t="s">
        <v>137</v>
      </c>
      <c r="G15" s="83">
        <v>-115.60764600000002</v>
      </c>
      <c r="H15" s="85">
        <v>529000</v>
      </c>
      <c r="I15" s="83">
        <v>-611.56445791900012</v>
      </c>
      <c r="J15" s="73"/>
      <c r="K15" s="84">
        <f t="shared" si="0"/>
        <v>-2.1405639526483188E-2</v>
      </c>
      <c r="L15" s="84">
        <f>I15/'סכום נכסי הקרן'!$C$42</f>
        <v>-8.6339437113883539E-6</v>
      </c>
    </row>
    <row r="16" spans="2:13">
      <c r="B16" s="76" t="s">
        <v>1886</v>
      </c>
      <c r="C16" s="73" t="s">
        <v>1887</v>
      </c>
      <c r="D16" s="86" t="s">
        <v>124</v>
      </c>
      <c r="E16" s="86" t="s">
        <v>1883</v>
      </c>
      <c r="F16" s="86" t="s">
        <v>137</v>
      </c>
      <c r="G16" s="83">
        <v>3612.739</v>
      </c>
      <c r="H16" s="85">
        <v>16500</v>
      </c>
      <c r="I16" s="83">
        <v>596.10193500000003</v>
      </c>
      <c r="J16" s="73"/>
      <c r="K16" s="84">
        <f t="shared" si="0"/>
        <v>2.0864428886315577E-2</v>
      </c>
      <c r="L16" s="84">
        <f>I16/'סכום נכסי הקרן'!$C$42</f>
        <v>8.4156469304194686E-6</v>
      </c>
    </row>
    <row r="17" spans="2:12">
      <c r="B17" s="76" t="s">
        <v>1888</v>
      </c>
      <c r="C17" s="73" t="s">
        <v>1889</v>
      </c>
      <c r="D17" s="86" t="s">
        <v>124</v>
      </c>
      <c r="E17" s="86" t="s">
        <v>1883</v>
      </c>
      <c r="F17" s="86" t="s">
        <v>137</v>
      </c>
      <c r="G17" s="83">
        <v>-3612.739</v>
      </c>
      <c r="H17" s="85">
        <v>438000</v>
      </c>
      <c r="I17" s="83">
        <v>-15823.796820000001</v>
      </c>
      <c r="J17" s="73"/>
      <c r="K17" s="84">
        <f t="shared" si="0"/>
        <v>-0.55385574861855891</v>
      </c>
      <c r="L17" s="84">
        <f>I17/'סכום נכסי הקרן'!$C$42</f>
        <v>-2.2339717306204407E-4</v>
      </c>
    </row>
    <row r="18" spans="2:12">
      <c r="B18" s="72"/>
      <c r="C18" s="73"/>
      <c r="D18" s="73"/>
      <c r="E18" s="73"/>
      <c r="F18" s="73"/>
      <c r="G18" s="83"/>
      <c r="H18" s="85"/>
      <c r="I18" s="73"/>
      <c r="J18" s="73"/>
      <c r="K18" s="84"/>
      <c r="L18" s="73"/>
    </row>
    <row r="19" spans="2:12">
      <c r="B19" s="92" t="s">
        <v>205</v>
      </c>
      <c r="C19" s="73"/>
      <c r="D19" s="73"/>
      <c r="E19" s="73"/>
      <c r="F19" s="73"/>
      <c r="G19" s="83"/>
      <c r="H19" s="85"/>
      <c r="I19" s="83">
        <v>42896.204540945</v>
      </c>
      <c r="J19" s="73"/>
      <c r="K19" s="84">
        <f t="shared" ref="K19:K27" si="1">I19/$I$11</f>
        <v>1.5014291291260349</v>
      </c>
      <c r="L19" s="84">
        <f>I19/'סכום נכסי הקרן'!$C$42</f>
        <v>6.0559996684400868E-4</v>
      </c>
    </row>
    <row r="20" spans="2:12">
      <c r="B20" s="89" t="s">
        <v>198</v>
      </c>
      <c r="C20" s="71"/>
      <c r="D20" s="71"/>
      <c r="E20" s="71"/>
      <c r="F20" s="71"/>
      <c r="G20" s="80"/>
      <c r="H20" s="82"/>
      <c r="I20" s="80">
        <v>42896.204540945</v>
      </c>
      <c r="J20" s="71"/>
      <c r="K20" s="81">
        <f t="shared" si="1"/>
        <v>1.5014291291260349</v>
      </c>
      <c r="L20" s="81">
        <f>I20/'סכום נכסי הקרן'!$C$42</f>
        <v>6.0559996684400868E-4</v>
      </c>
    </row>
    <row r="21" spans="2:12">
      <c r="B21" s="76" t="s">
        <v>1890</v>
      </c>
      <c r="C21" s="73" t="s">
        <v>1891</v>
      </c>
      <c r="D21" s="86" t="s">
        <v>1447</v>
      </c>
      <c r="E21" s="86" t="s">
        <v>1883</v>
      </c>
      <c r="F21" s="86" t="s">
        <v>136</v>
      </c>
      <c r="G21" s="83">
        <v>-170.30157199999996</v>
      </c>
      <c r="H21" s="85">
        <v>10</v>
      </c>
      <c r="I21" s="83">
        <v>-6.0712510230000003</v>
      </c>
      <c r="J21" s="73"/>
      <c r="K21" s="84">
        <f t="shared" si="1"/>
        <v>-2.1250255666483315E-4</v>
      </c>
      <c r="L21" s="84">
        <f>I21/'סכום נכסי הקרן'!$C$42</f>
        <v>-8.5712697838358808E-8</v>
      </c>
    </row>
    <row r="22" spans="2:12">
      <c r="B22" s="76" t="s">
        <v>1892</v>
      </c>
      <c r="C22" s="73" t="s">
        <v>1893</v>
      </c>
      <c r="D22" s="86" t="s">
        <v>1447</v>
      </c>
      <c r="E22" s="86" t="s">
        <v>1883</v>
      </c>
      <c r="F22" s="86" t="s">
        <v>136</v>
      </c>
      <c r="G22" s="83">
        <v>-180.77093000000002</v>
      </c>
      <c r="H22" s="85">
        <v>15</v>
      </c>
      <c r="I22" s="83">
        <v>-9.6667255009999984</v>
      </c>
      <c r="J22" s="73"/>
      <c r="K22" s="84">
        <f t="shared" si="1"/>
        <v>-3.3834935761305283E-4</v>
      </c>
      <c r="L22" s="84">
        <f>I22/'סכום נכסי הקרן'!$C$42</f>
        <v>-1.3647288158810998E-7</v>
      </c>
    </row>
    <row r="23" spans="2:12">
      <c r="B23" s="76" t="s">
        <v>1894</v>
      </c>
      <c r="C23" s="73" t="s">
        <v>1895</v>
      </c>
      <c r="D23" s="86" t="s">
        <v>1447</v>
      </c>
      <c r="E23" s="86" t="s">
        <v>1883</v>
      </c>
      <c r="F23" s="86" t="s">
        <v>136</v>
      </c>
      <c r="G23" s="83">
        <v>-453.67222000000004</v>
      </c>
      <c r="H23" s="85">
        <v>390</v>
      </c>
      <c r="I23" s="83">
        <v>-630.76316968699996</v>
      </c>
      <c r="J23" s="73"/>
      <c r="K23" s="84">
        <f t="shared" si="1"/>
        <v>-2.2077622173867655E-2</v>
      </c>
      <c r="L23" s="84">
        <f>I23/'סכום נכסי הקרן'!$C$42</f>
        <v>-8.9049872532254985E-6</v>
      </c>
    </row>
    <row r="24" spans="2:12">
      <c r="B24" s="76" t="s">
        <v>1896</v>
      </c>
      <c r="C24" s="73" t="s">
        <v>1897</v>
      </c>
      <c r="D24" s="86" t="s">
        <v>1447</v>
      </c>
      <c r="E24" s="86" t="s">
        <v>1883</v>
      </c>
      <c r="F24" s="86" t="s">
        <v>136</v>
      </c>
      <c r="G24" s="83">
        <v>-1348.8024030000001</v>
      </c>
      <c r="H24" s="85">
        <v>5</v>
      </c>
      <c r="I24" s="83">
        <v>-24.042404613000002</v>
      </c>
      <c r="J24" s="73"/>
      <c r="K24" s="84">
        <f t="shared" si="1"/>
        <v>-8.4151889442191476E-4</v>
      </c>
      <c r="L24" s="84">
        <f>I24/'סכום נכסי הקרן'!$C$42</f>
        <v>-3.3942582082256841E-7</v>
      </c>
    </row>
    <row r="25" spans="2:12">
      <c r="B25" s="76" t="s">
        <v>1898</v>
      </c>
      <c r="C25" s="73" t="s">
        <v>1899</v>
      </c>
      <c r="D25" s="86" t="s">
        <v>29</v>
      </c>
      <c r="E25" s="86" t="s">
        <v>1883</v>
      </c>
      <c r="F25" s="86" t="s">
        <v>136</v>
      </c>
      <c r="G25" s="83">
        <v>-1383.9962299999997</v>
      </c>
      <c r="H25" s="85">
        <v>4800</v>
      </c>
      <c r="I25" s="83">
        <v>-23682.943470914008</v>
      </c>
      <c r="J25" s="73"/>
      <c r="K25" s="84">
        <f t="shared" si="1"/>
        <v>-0.82893723515176487</v>
      </c>
      <c r="L25" s="84">
        <f>I25/'סכום נכסי הקרן'!$C$42</f>
        <v>-3.3435102089426238E-4</v>
      </c>
    </row>
    <row r="26" spans="2:12">
      <c r="B26" s="76" t="s">
        <v>1900</v>
      </c>
      <c r="C26" s="73" t="s">
        <v>1901</v>
      </c>
      <c r="D26" s="86" t="s">
        <v>29</v>
      </c>
      <c r="E26" s="86" t="s">
        <v>1883</v>
      </c>
      <c r="F26" s="86" t="s">
        <v>136</v>
      </c>
      <c r="G26" s="83">
        <v>1383.9962299999997</v>
      </c>
      <c r="H26" s="85">
        <v>20600</v>
      </c>
      <c r="I26" s="83">
        <v>101639.29910559402</v>
      </c>
      <c r="J26" s="73"/>
      <c r="K26" s="84">
        <f t="shared" si="1"/>
        <v>3.5575223023619689</v>
      </c>
      <c r="L26" s="84">
        <f>I26/'סכום נכסי הקרן'!$C$42</f>
        <v>1.4349231319438318E-3</v>
      </c>
    </row>
    <row r="27" spans="2:12">
      <c r="B27" s="76" t="s">
        <v>1902</v>
      </c>
      <c r="C27" s="73" t="s">
        <v>1903</v>
      </c>
      <c r="D27" s="86" t="s">
        <v>29</v>
      </c>
      <c r="E27" s="86" t="s">
        <v>1883</v>
      </c>
      <c r="F27" s="86" t="s">
        <v>136</v>
      </c>
      <c r="G27" s="83">
        <v>-1383.9962299999997</v>
      </c>
      <c r="H27" s="85">
        <v>6970</v>
      </c>
      <c r="I27" s="83">
        <v>-34389.607542910999</v>
      </c>
      <c r="J27" s="73"/>
      <c r="K27" s="84">
        <f t="shared" si="1"/>
        <v>-1.2036859451016011</v>
      </c>
      <c r="L27" s="84">
        <f>I27/'סכום נכסי הקרן'!$C$42</f>
        <v>-4.8550554555208604E-4</v>
      </c>
    </row>
    <row r="28" spans="2:12">
      <c r="B28" s="72"/>
      <c r="C28" s="73"/>
      <c r="D28" s="73"/>
      <c r="E28" s="73"/>
      <c r="F28" s="73"/>
      <c r="G28" s="83"/>
      <c r="H28" s="85"/>
      <c r="I28" s="73"/>
      <c r="J28" s="73"/>
      <c r="K28" s="84"/>
      <c r="L28" s="73"/>
    </row>
    <row r="29" spans="2:12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</row>
    <row r="30" spans="2:12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</row>
    <row r="31" spans="2:12">
      <c r="B31" s="131" t="s">
        <v>229</v>
      </c>
      <c r="C31" s="88"/>
      <c r="D31" s="88"/>
      <c r="E31" s="88"/>
      <c r="F31" s="88"/>
      <c r="G31" s="88"/>
      <c r="H31" s="88"/>
      <c r="I31" s="88"/>
      <c r="J31" s="88"/>
      <c r="K31" s="88"/>
      <c r="L31" s="88"/>
    </row>
    <row r="32" spans="2:12">
      <c r="B32" s="131" t="s">
        <v>116</v>
      </c>
      <c r="C32" s="88"/>
      <c r="D32" s="88"/>
      <c r="E32" s="88"/>
      <c r="F32" s="88"/>
      <c r="G32" s="88"/>
      <c r="H32" s="88"/>
      <c r="I32" s="88"/>
      <c r="J32" s="88"/>
      <c r="K32" s="88"/>
      <c r="L32" s="88"/>
    </row>
    <row r="33" spans="2:12">
      <c r="B33" s="131" t="s">
        <v>211</v>
      </c>
      <c r="C33" s="88"/>
      <c r="D33" s="88"/>
      <c r="E33" s="88"/>
      <c r="F33" s="88"/>
      <c r="G33" s="88"/>
      <c r="H33" s="88"/>
      <c r="I33" s="88"/>
      <c r="J33" s="88"/>
      <c r="K33" s="88"/>
      <c r="L33" s="88"/>
    </row>
    <row r="34" spans="2:12">
      <c r="B34" s="131" t="s">
        <v>219</v>
      </c>
      <c r="C34" s="88"/>
      <c r="D34" s="88"/>
      <c r="E34" s="88"/>
      <c r="F34" s="88"/>
      <c r="G34" s="88"/>
      <c r="H34" s="88"/>
      <c r="I34" s="88"/>
      <c r="J34" s="88"/>
      <c r="K34" s="88"/>
      <c r="L34" s="88"/>
    </row>
    <row r="35" spans="2:12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2:12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</row>
    <row r="37" spans="2:12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</row>
    <row r="38" spans="2:12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</row>
    <row r="39" spans="2:12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</row>
    <row r="40" spans="2:12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</row>
    <row r="41" spans="2:12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</row>
    <row r="42" spans="2:12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</row>
    <row r="43" spans="2:12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</row>
    <row r="44" spans="2:12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</row>
    <row r="45" spans="2:12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</row>
    <row r="46" spans="2:12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</row>
    <row r="47" spans="2:12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</row>
    <row r="48" spans="2:12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</row>
    <row r="49" spans="2:12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</row>
    <row r="50" spans="2:12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</row>
    <row r="51" spans="2:12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</row>
    <row r="52" spans="2:12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</row>
    <row r="53" spans="2:12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</row>
    <row r="54" spans="2:12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</row>
    <row r="55" spans="2:12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</row>
    <row r="56" spans="2:12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</row>
    <row r="57" spans="2:12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</row>
    <row r="58" spans="2:12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</row>
    <row r="59" spans="2:12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</row>
    <row r="60" spans="2:12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</row>
    <row r="61" spans="2:12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</row>
    <row r="62" spans="2:12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</row>
    <row r="63" spans="2:12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</row>
    <row r="64" spans="2:12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</row>
    <row r="65" spans="2:12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</row>
    <row r="66" spans="2:12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</row>
    <row r="67" spans="2:12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</row>
    <row r="68" spans="2:12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</row>
    <row r="69" spans="2:12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</row>
    <row r="70" spans="2:12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</row>
    <row r="71" spans="2:12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</row>
    <row r="72" spans="2:12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</row>
    <row r="73" spans="2:12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</row>
    <row r="74" spans="2:12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</row>
    <row r="75" spans="2:12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</row>
    <row r="76" spans="2:12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</row>
    <row r="77" spans="2:12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</row>
    <row r="78" spans="2:12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</row>
    <row r="79" spans="2:12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</row>
    <row r="80" spans="2:12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</row>
    <row r="81" spans="2:12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</row>
    <row r="82" spans="2:12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</row>
    <row r="83" spans="2:12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</row>
    <row r="84" spans="2:12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</row>
    <row r="85" spans="2:12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</row>
    <row r="86" spans="2:12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</row>
    <row r="87" spans="2:12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</row>
    <row r="88" spans="2:12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</row>
    <row r="89" spans="2:12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</row>
    <row r="90" spans="2:12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</row>
    <row r="91" spans="2:12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</row>
    <row r="92" spans="2:12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</row>
    <row r="93" spans="2:12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</row>
    <row r="94" spans="2:12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</row>
    <row r="95" spans="2:12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</row>
    <row r="96" spans="2:1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</row>
    <row r="97" spans="2:12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</row>
    <row r="98" spans="2:12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</row>
    <row r="99" spans="2:1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</row>
    <row r="100" spans="2:12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</row>
    <row r="101" spans="2:12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</row>
    <row r="102" spans="2:12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</row>
    <row r="103" spans="2:12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</row>
    <row r="104" spans="2:12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</row>
    <row r="105" spans="2:12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</row>
    <row r="106" spans="2:12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</row>
    <row r="107" spans="2:12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</row>
    <row r="108" spans="2:12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</row>
    <row r="109" spans="2:12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</row>
    <row r="110" spans="2:12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</row>
    <row r="111" spans="2:12"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</row>
    <row r="112" spans="2:12"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</row>
    <row r="113" spans="2:12"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</row>
    <row r="114" spans="2:12"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</row>
    <row r="115" spans="2:12"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</row>
    <row r="116" spans="2:12"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</row>
    <row r="117" spans="2:12"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</row>
    <row r="118" spans="2:12"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</row>
    <row r="119" spans="2:12"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</row>
    <row r="120" spans="2:12"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</row>
    <row r="121" spans="2:12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</row>
    <row r="122" spans="2:12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</row>
    <row r="123" spans="2:12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</row>
    <row r="124" spans="2:12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</row>
    <row r="125" spans="2:12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</row>
    <row r="126" spans="2:12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</row>
    <row r="127" spans="2:12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</row>
    <row r="128" spans="2:12">
      <c r="B128" s="113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</row>
    <row r="129" spans="2:12">
      <c r="B129" s="113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</row>
    <row r="130" spans="2:12">
      <c r="B130" s="113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</row>
    <row r="131" spans="2:12">
      <c r="B131" s="113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</row>
    <row r="132" spans="2:12">
      <c r="B132" s="113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</row>
    <row r="133" spans="2:12">
      <c r="B133" s="113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</row>
    <row r="134" spans="2:12">
      <c r="B134" s="113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</row>
    <row r="135" spans="2:12">
      <c r="B135" s="113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</row>
    <row r="136" spans="2:12">
      <c r="B136" s="113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</row>
    <row r="137" spans="2:12">
      <c r="B137" s="113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</row>
    <row r="138" spans="2:12">
      <c r="B138" s="113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</row>
    <row r="139" spans="2:12">
      <c r="B139" s="113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</row>
    <row r="140" spans="2:12">
      <c r="B140" s="113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</row>
    <row r="141" spans="2:12">
      <c r="B141" s="113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</row>
    <row r="142" spans="2:12">
      <c r="B142" s="113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</row>
    <row r="143" spans="2:12">
      <c r="B143" s="113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</row>
    <row r="144" spans="2:12">
      <c r="B144" s="113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</row>
    <row r="145" spans="2:12">
      <c r="B145" s="113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</row>
    <row r="146" spans="2:12">
      <c r="B146" s="113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</row>
    <row r="147" spans="2:12">
      <c r="B147" s="113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</row>
    <row r="148" spans="2:12">
      <c r="B148" s="113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</row>
    <row r="149" spans="2:12">
      <c r="B149" s="113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</row>
    <row r="150" spans="2:12">
      <c r="B150" s="113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</row>
    <row r="151" spans="2:12">
      <c r="B151" s="113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</row>
    <row r="152" spans="2:12">
      <c r="B152" s="113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</row>
    <row r="153" spans="2:12">
      <c r="B153" s="113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</row>
    <row r="154" spans="2:12">
      <c r="B154" s="113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</row>
    <row r="155" spans="2:12">
      <c r="B155" s="113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</row>
    <row r="156" spans="2:12">
      <c r="B156" s="113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</row>
    <row r="157" spans="2:12">
      <c r="B157" s="113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</row>
    <row r="158" spans="2:12">
      <c r="B158" s="113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</row>
    <row r="159" spans="2:12">
      <c r="B159" s="113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</row>
    <row r="160" spans="2:12">
      <c r="B160" s="113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</row>
    <row r="161" spans="2:12">
      <c r="B161" s="113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</row>
    <row r="162" spans="2:12">
      <c r="B162" s="113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</row>
    <row r="163" spans="2:12">
      <c r="B163" s="113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</row>
    <row r="164" spans="2:12">
      <c r="B164" s="113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</row>
    <row r="165" spans="2:12">
      <c r="B165" s="113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</row>
    <row r="166" spans="2:12">
      <c r="B166" s="113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</row>
    <row r="167" spans="2:12">
      <c r="B167" s="113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</row>
    <row r="168" spans="2:12">
      <c r="B168" s="113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</row>
    <row r="169" spans="2:12">
      <c r="B169" s="113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</row>
    <row r="170" spans="2:12">
      <c r="B170" s="113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</row>
    <row r="171" spans="2:12">
      <c r="B171" s="113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</row>
    <row r="172" spans="2:12">
      <c r="B172" s="113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</row>
    <row r="173" spans="2:12">
      <c r="B173" s="113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</row>
    <row r="174" spans="2:12">
      <c r="B174" s="113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</row>
    <row r="175" spans="2:12">
      <c r="B175" s="113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</row>
    <row r="176" spans="2:12">
      <c r="B176" s="113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</row>
    <row r="177" spans="2:12">
      <c r="B177" s="113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</row>
    <row r="178" spans="2:12">
      <c r="B178" s="113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</row>
    <row r="179" spans="2:12">
      <c r="B179" s="113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</row>
    <row r="180" spans="2:12">
      <c r="B180" s="113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</row>
    <row r="181" spans="2:12">
      <c r="B181" s="113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</row>
    <row r="182" spans="2:12">
      <c r="B182" s="113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</row>
    <row r="183" spans="2:12">
      <c r="B183" s="113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</row>
    <row r="184" spans="2:12">
      <c r="B184" s="113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</row>
    <row r="185" spans="2:12">
      <c r="B185" s="113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</row>
    <row r="186" spans="2:12">
      <c r="B186" s="113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</row>
    <row r="187" spans="2:12">
      <c r="B187" s="113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</row>
    <row r="188" spans="2:12">
      <c r="B188" s="113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</row>
    <row r="189" spans="2:12">
      <c r="B189" s="113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</row>
    <row r="190" spans="2:12">
      <c r="B190" s="113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</row>
    <row r="191" spans="2:12">
      <c r="B191" s="113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</row>
    <row r="192" spans="2:12">
      <c r="B192" s="113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</row>
    <row r="193" spans="2:12">
      <c r="B193" s="113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</row>
    <row r="194" spans="2:12">
      <c r="B194" s="113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</row>
    <row r="195" spans="2:12">
      <c r="B195" s="113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</row>
    <row r="196" spans="2:12">
      <c r="B196" s="113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</row>
    <row r="197" spans="2:12">
      <c r="B197" s="113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</row>
    <row r="198" spans="2:12">
      <c r="B198" s="113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</row>
    <row r="199" spans="2:12">
      <c r="B199" s="113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</row>
    <row r="200" spans="2:12">
      <c r="B200" s="113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</row>
    <row r="201" spans="2:12">
      <c r="B201" s="113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</row>
    <row r="202" spans="2:12">
      <c r="B202" s="113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</row>
    <row r="203" spans="2:12">
      <c r="B203" s="113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</row>
    <row r="204" spans="2:12">
      <c r="B204" s="113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</row>
    <row r="205" spans="2:12">
      <c r="B205" s="113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</row>
    <row r="206" spans="2:12">
      <c r="B206" s="113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</row>
    <row r="207" spans="2:12">
      <c r="B207" s="113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</row>
    <row r="208" spans="2:12">
      <c r="B208" s="113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</row>
    <row r="209" spans="2:12">
      <c r="B209" s="113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</row>
    <row r="210" spans="2:12">
      <c r="B210" s="113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</row>
    <row r="211" spans="2:12">
      <c r="B211" s="113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</row>
    <row r="212" spans="2:12">
      <c r="B212" s="113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</row>
    <row r="213" spans="2:12">
      <c r="B213" s="113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</row>
    <row r="214" spans="2:12">
      <c r="B214" s="113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</row>
    <row r="215" spans="2:12">
      <c r="B215" s="113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</row>
    <row r="216" spans="2:12">
      <c r="B216" s="113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</row>
    <row r="217" spans="2:12">
      <c r="B217" s="113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</row>
    <row r="218" spans="2:12">
      <c r="B218" s="113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</row>
    <row r="219" spans="2:12">
      <c r="B219" s="113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</row>
    <row r="220" spans="2:12">
      <c r="B220" s="113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</row>
    <row r="221" spans="2:12">
      <c r="B221" s="113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</row>
    <row r="222" spans="2:12">
      <c r="B222" s="113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</row>
    <row r="223" spans="2:12">
      <c r="B223" s="113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</row>
    <row r="224" spans="2:12">
      <c r="B224" s="113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</row>
    <row r="225" spans="2:12">
      <c r="B225" s="113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</row>
    <row r="226" spans="2:12">
      <c r="B226" s="113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</row>
    <row r="227" spans="2:12">
      <c r="B227" s="113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</row>
    <row r="228" spans="2:12">
      <c r="B228" s="113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</row>
    <row r="229" spans="2:12">
      <c r="B229" s="113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</row>
    <row r="230" spans="2:12">
      <c r="B230" s="113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</row>
    <row r="231" spans="2:12">
      <c r="B231" s="113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</row>
    <row r="232" spans="2:12">
      <c r="B232" s="113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</row>
    <row r="233" spans="2:12">
      <c r="B233" s="113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</row>
    <row r="234" spans="2:12">
      <c r="B234" s="113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</row>
    <row r="235" spans="2:12">
      <c r="B235" s="113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</row>
    <row r="236" spans="2:12">
      <c r="B236" s="113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</row>
    <row r="237" spans="2:12">
      <c r="B237" s="113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</row>
    <row r="238" spans="2:12">
      <c r="B238" s="113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</row>
    <row r="239" spans="2:12">
      <c r="B239" s="113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</row>
    <row r="240" spans="2:12">
      <c r="B240" s="113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</row>
    <row r="241" spans="2:12">
      <c r="B241" s="113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</row>
    <row r="242" spans="2:12">
      <c r="B242" s="113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</row>
    <row r="243" spans="2:12">
      <c r="B243" s="113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</row>
    <row r="244" spans="2:12">
      <c r="B244" s="113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</row>
    <row r="245" spans="2:12">
      <c r="B245" s="113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</row>
    <row r="246" spans="2:12">
      <c r="B246" s="113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</row>
    <row r="247" spans="2:12">
      <c r="B247" s="113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</row>
    <row r="248" spans="2:12">
      <c r="B248" s="113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</row>
    <row r="249" spans="2:12">
      <c r="B249" s="113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</row>
    <row r="250" spans="2:12">
      <c r="B250" s="113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</row>
    <row r="251" spans="2:12">
      <c r="B251" s="113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</row>
    <row r="252" spans="2:12">
      <c r="B252" s="113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</row>
    <row r="253" spans="2:12">
      <c r="B253" s="113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</row>
    <row r="254" spans="2:12">
      <c r="B254" s="113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</row>
    <row r="255" spans="2:12">
      <c r="B255" s="113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</row>
    <row r="256" spans="2:12">
      <c r="B256" s="113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</row>
    <row r="257" spans="2:12">
      <c r="B257" s="113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</row>
    <row r="258" spans="2:12">
      <c r="B258" s="113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</row>
    <row r="259" spans="2:12">
      <c r="B259" s="113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</row>
    <row r="260" spans="2:12">
      <c r="B260" s="113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</row>
    <row r="261" spans="2:12">
      <c r="B261" s="113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</row>
    <row r="262" spans="2:12">
      <c r="B262" s="113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</row>
    <row r="263" spans="2:12">
      <c r="B263" s="113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</row>
    <row r="264" spans="2:12">
      <c r="B264" s="113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</row>
    <row r="265" spans="2:12">
      <c r="B265" s="113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</row>
    <row r="266" spans="2:12">
      <c r="B266" s="113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</row>
    <row r="267" spans="2:12">
      <c r="B267" s="113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</row>
    <row r="268" spans="2:12">
      <c r="B268" s="113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</row>
    <row r="269" spans="2:12">
      <c r="B269" s="113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</row>
    <row r="270" spans="2:12">
      <c r="B270" s="113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</row>
    <row r="271" spans="2:12">
      <c r="B271" s="113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</row>
    <row r="272" spans="2:12">
      <c r="B272" s="113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</row>
    <row r="273" spans="2:12">
      <c r="B273" s="113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</row>
    <row r="274" spans="2:12">
      <c r="B274" s="113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</row>
    <row r="275" spans="2:12">
      <c r="B275" s="113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</row>
    <row r="276" spans="2:12">
      <c r="B276" s="113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</row>
    <row r="277" spans="2:12">
      <c r="B277" s="113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</row>
    <row r="278" spans="2:12">
      <c r="B278" s="113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</row>
    <row r="279" spans="2:12">
      <c r="B279" s="113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</row>
    <row r="280" spans="2:12">
      <c r="B280" s="113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</row>
    <row r="281" spans="2:12">
      <c r="B281" s="113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</row>
    <row r="282" spans="2:12">
      <c r="B282" s="113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</row>
    <row r="283" spans="2:12">
      <c r="B283" s="113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</row>
    <row r="284" spans="2:12">
      <c r="B284" s="113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</row>
    <row r="285" spans="2:12">
      <c r="B285" s="113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</row>
    <row r="286" spans="2:12">
      <c r="B286" s="113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</row>
    <row r="287" spans="2:12">
      <c r="B287" s="113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</row>
    <row r="288" spans="2:12">
      <c r="B288" s="113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</row>
    <row r="289" spans="2:12">
      <c r="B289" s="113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</row>
    <row r="290" spans="2:12">
      <c r="B290" s="113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</row>
    <row r="291" spans="2:12">
      <c r="B291" s="113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</row>
    <row r="292" spans="2:12">
      <c r="B292" s="113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</row>
    <row r="293" spans="2:12">
      <c r="B293" s="113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</row>
    <row r="294" spans="2:12">
      <c r="B294" s="113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</row>
    <row r="295" spans="2:12">
      <c r="B295" s="113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</row>
    <row r="296" spans="2:12">
      <c r="B296" s="113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</row>
    <row r="297" spans="2:12">
      <c r="B297" s="113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</row>
    <row r="298" spans="2:12">
      <c r="B298" s="113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</row>
    <row r="299" spans="2:12">
      <c r="B299" s="113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</row>
    <row r="300" spans="2:12">
      <c r="B300" s="113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</row>
    <row r="301" spans="2:12">
      <c r="B301" s="113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</row>
    <row r="302" spans="2:12">
      <c r="B302" s="113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</row>
    <row r="303" spans="2:12">
      <c r="B303" s="113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</row>
    <row r="304" spans="2:12">
      <c r="B304" s="113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</row>
    <row r="305" spans="2:12">
      <c r="B305" s="113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</row>
    <row r="306" spans="2:12">
      <c r="B306" s="113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</row>
    <row r="307" spans="2:12">
      <c r="B307" s="113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</row>
    <row r="308" spans="2:12">
      <c r="B308" s="113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</row>
    <row r="309" spans="2:12">
      <c r="B309" s="113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</row>
    <row r="310" spans="2:12">
      <c r="B310" s="113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</row>
    <row r="311" spans="2:12">
      <c r="B311" s="113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</row>
    <row r="312" spans="2:12">
      <c r="B312" s="113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</row>
    <row r="313" spans="2:12">
      <c r="B313" s="113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</row>
    <row r="314" spans="2:12">
      <c r="B314" s="113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</row>
    <row r="315" spans="2:12">
      <c r="B315" s="113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</row>
    <row r="316" spans="2:12">
      <c r="B316" s="113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</row>
    <row r="317" spans="2:12">
      <c r="B317" s="113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</row>
    <row r="318" spans="2:12">
      <c r="B318" s="113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</row>
    <row r="319" spans="2:12">
      <c r="B319" s="113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</row>
    <row r="320" spans="2:12">
      <c r="B320" s="113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</row>
    <row r="321" spans="2:12">
      <c r="B321" s="113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</row>
    <row r="322" spans="2:12">
      <c r="B322" s="113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</row>
    <row r="323" spans="2:12">
      <c r="B323" s="113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</row>
    <row r="324" spans="2:12">
      <c r="B324" s="113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</row>
    <row r="325" spans="2:12">
      <c r="B325" s="113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</row>
    <row r="326" spans="2:12">
      <c r="B326" s="113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</row>
    <row r="327" spans="2:12">
      <c r="B327" s="113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</row>
    <row r="328" spans="2:12">
      <c r="B328" s="113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</row>
    <row r="329" spans="2:12">
      <c r="B329" s="113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</row>
    <row r="330" spans="2:12">
      <c r="B330" s="113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</row>
    <row r="331" spans="2:12">
      <c r="B331" s="113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</row>
    <row r="332" spans="2:12">
      <c r="B332" s="113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</row>
    <row r="333" spans="2:12">
      <c r="B333" s="113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</row>
    <row r="334" spans="2:12">
      <c r="B334" s="113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</row>
    <row r="335" spans="2:12">
      <c r="B335" s="113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</row>
    <row r="336" spans="2:12">
      <c r="B336" s="113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</row>
    <row r="337" spans="2:12">
      <c r="B337" s="113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</row>
    <row r="338" spans="2:12">
      <c r="B338" s="113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</row>
    <row r="339" spans="2:12">
      <c r="B339" s="113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</row>
    <row r="340" spans="2:12">
      <c r="B340" s="113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</row>
    <row r="341" spans="2:12">
      <c r="B341" s="113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</row>
    <row r="342" spans="2:12">
      <c r="B342" s="113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</row>
    <row r="343" spans="2:12">
      <c r="B343" s="113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</row>
    <row r="344" spans="2:12">
      <c r="B344" s="113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</row>
    <row r="345" spans="2:12">
      <c r="B345" s="113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</row>
    <row r="346" spans="2:12">
      <c r="B346" s="113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</row>
    <row r="347" spans="2:12">
      <c r="B347" s="113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</row>
    <row r="348" spans="2:12">
      <c r="B348" s="113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</row>
    <row r="349" spans="2:12">
      <c r="B349" s="113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</row>
    <row r="350" spans="2:12">
      <c r="B350" s="113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</row>
    <row r="351" spans="2:12">
      <c r="B351" s="113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</row>
    <row r="352" spans="2:12">
      <c r="B352" s="113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</row>
    <row r="353" spans="2:12">
      <c r="B353" s="113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</row>
    <row r="354" spans="2:12">
      <c r="B354" s="113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</row>
    <row r="355" spans="2:12">
      <c r="B355" s="113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</row>
    <row r="356" spans="2:12">
      <c r="B356" s="113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</row>
    <row r="357" spans="2:12">
      <c r="B357" s="113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</row>
    <row r="358" spans="2:12">
      <c r="B358" s="113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</row>
    <row r="359" spans="2:12">
      <c r="B359" s="113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</row>
    <row r="360" spans="2:12">
      <c r="B360" s="113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</row>
    <row r="361" spans="2:12">
      <c r="B361" s="113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</row>
    <row r="362" spans="2:12">
      <c r="B362" s="113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</row>
    <row r="363" spans="2:12">
      <c r="B363" s="113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</row>
    <row r="364" spans="2:12">
      <c r="B364" s="113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</row>
    <row r="365" spans="2:12">
      <c r="B365" s="113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</row>
    <row r="366" spans="2:12">
      <c r="B366" s="113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</row>
    <row r="367" spans="2:12">
      <c r="B367" s="113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</row>
    <row r="368" spans="2:12">
      <c r="B368" s="113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</row>
    <row r="369" spans="2:12">
      <c r="B369" s="113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</row>
    <row r="370" spans="2:12">
      <c r="B370" s="113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</row>
    <row r="371" spans="2:12">
      <c r="B371" s="113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</row>
    <row r="372" spans="2:12">
      <c r="B372" s="113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</row>
    <row r="373" spans="2:12">
      <c r="B373" s="113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</row>
    <row r="374" spans="2:12">
      <c r="B374" s="113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</row>
    <row r="375" spans="2:12">
      <c r="B375" s="113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</row>
    <row r="376" spans="2:12">
      <c r="B376" s="113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</row>
    <row r="377" spans="2:12">
      <c r="B377" s="113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</row>
    <row r="378" spans="2:12">
      <c r="B378" s="113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</row>
    <row r="379" spans="2:12">
      <c r="B379" s="113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</row>
    <row r="380" spans="2:12">
      <c r="B380" s="113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</row>
    <row r="381" spans="2:12">
      <c r="B381" s="113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</row>
    <row r="382" spans="2:12">
      <c r="B382" s="113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</row>
    <row r="383" spans="2:12">
      <c r="B383" s="113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</row>
    <row r="384" spans="2:12">
      <c r="B384" s="113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</row>
    <row r="385" spans="2:12">
      <c r="B385" s="113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</row>
    <row r="386" spans="2:12">
      <c r="B386" s="113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</row>
    <row r="387" spans="2:12">
      <c r="B387" s="113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</row>
    <row r="388" spans="2:12">
      <c r="B388" s="113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</row>
    <row r="389" spans="2:12">
      <c r="B389" s="113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</row>
    <row r="390" spans="2:12">
      <c r="B390" s="113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</row>
    <row r="391" spans="2:12">
      <c r="B391" s="113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</row>
    <row r="392" spans="2:12">
      <c r="B392" s="113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</row>
    <row r="393" spans="2:12">
      <c r="B393" s="113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</row>
    <row r="394" spans="2:12">
      <c r="B394" s="113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</row>
    <row r="395" spans="2:12">
      <c r="B395" s="113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</row>
    <row r="396" spans="2:12">
      <c r="B396" s="113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</row>
    <row r="397" spans="2:12">
      <c r="B397" s="113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</row>
    <row r="398" spans="2:12">
      <c r="B398" s="113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</row>
    <row r="399" spans="2:12">
      <c r="B399" s="113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</row>
    <row r="400" spans="2:12">
      <c r="B400" s="113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</row>
    <row r="401" spans="2:12">
      <c r="B401" s="113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</row>
    <row r="402" spans="2:12">
      <c r="B402" s="113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</row>
    <row r="403" spans="2:12">
      <c r="B403" s="113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</row>
    <row r="404" spans="2:12">
      <c r="B404" s="113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</row>
    <row r="405" spans="2:12">
      <c r="B405" s="113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</row>
    <row r="406" spans="2:12">
      <c r="B406" s="113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</row>
    <row r="407" spans="2:12">
      <c r="B407" s="113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</row>
    <row r="408" spans="2:12">
      <c r="B408" s="113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</row>
    <row r="409" spans="2:12">
      <c r="B409" s="113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</row>
    <row r="410" spans="2:12">
      <c r="B410" s="113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</row>
    <row r="411" spans="2:12">
      <c r="B411" s="113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</row>
    <row r="412" spans="2:12">
      <c r="B412" s="113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</row>
    <row r="413" spans="2:12">
      <c r="B413" s="113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</row>
    <row r="414" spans="2:12">
      <c r="B414" s="113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</row>
    <row r="415" spans="2:12">
      <c r="B415" s="113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</row>
    <row r="416" spans="2:12">
      <c r="B416" s="113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</row>
    <row r="417" spans="2:12">
      <c r="B417" s="113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</row>
    <row r="418" spans="2:12">
      <c r="B418" s="113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</row>
    <row r="419" spans="2:12">
      <c r="B419" s="113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</row>
    <row r="420" spans="2:12">
      <c r="B420" s="113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</row>
    <row r="421" spans="2:12">
      <c r="B421" s="113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</row>
    <row r="422" spans="2:12">
      <c r="B422" s="113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</row>
    <row r="423" spans="2:12">
      <c r="B423" s="113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</row>
    <row r="424" spans="2:12">
      <c r="B424" s="113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</row>
    <row r="425" spans="2:12">
      <c r="B425" s="113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</row>
    <row r="426" spans="2:12">
      <c r="B426" s="113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</row>
    <row r="427" spans="2:12">
      <c r="B427" s="113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</row>
    <row r="428" spans="2:12">
      <c r="B428" s="113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</row>
    <row r="429" spans="2:12">
      <c r="B429" s="113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</row>
    <row r="430" spans="2:12">
      <c r="B430" s="113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</row>
    <row r="431" spans="2:12">
      <c r="B431" s="113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</row>
    <row r="432" spans="2:12">
      <c r="B432" s="113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</row>
    <row r="433" spans="2:12">
      <c r="B433" s="113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</row>
    <row r="434" spans="2:12">
      <c r="B434" s="113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</row>
    <row r="435" spans="2:12">
      <c r="B435" s="113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</row>
    <row r="436" spans="2:12">
      <c r="B436" s="113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</row>
    <row r="437" spans="2:12">
      <c r="B437" s="113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</row>
    <row r="438" spans="2:12">
      <c r="B438" s="113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</row>
    <row r="439" spans="2:12">
      <c r="B439" s="113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</row>
    <row r="440" spans="2:12">
      <c r="B440" s="113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</row>
    <row r="441" spans="2:12">
      <c r="B441" s="113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</row>
    <row r="442" spans="2:12">
      <c r="B442" s="113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</row>
    <row r="443" spans="2:12">
      <c r="B443" s="113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</row>
    <row r="444" spans="2:12">
      <c r="B444" s="113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</row>
    <row r="445" spans="2:12">
      <c r="B445" s="113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</row>
    <row r="446" spans="2:12">
      <c r="B446" s="113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</row>
    <row r="447" spans="2:12">
      <c r="B447" s="113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</row>
    <row r="448" spans="2:12">
      <c r="B448" s="113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</row>
    <row r="449" spans="2:12">
      <c r="B449" s="113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</row>
    <row r="450" spans="2:12">
      <c r="B450" s="113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</row>
    <row r="451" spans="2:12">
      <c r="B451" s="113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</row>
    <row r="452" spans="2:12">
      <c r="B452" s="113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</row>
    <row r="453" spans="2:12">
      <c r="B453" s="113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</row>
    <row r="454" spans="2:12">
      <c r="B454" s="113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</row>
    <row r="455" spans="2:12">
      <c r="B455" s="113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</row>
    <row r="456" spans="2:12">
      <c r="B456" s="113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</row>
    <row r="457" spans="2:12">
      <c r="B457" s="113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</row>
    <row r="458" spans="2:12">
      <c r="B458" s="113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</row>
    <row r="459" spans="2:12">
      <c r="B459" s="113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</row>
    <row r="460" spans="2:12">
      <c r="B460" s="113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</row>
    <row r="461" spans="2:12">
      <c r="B461" s="113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</row>
    <row r="462" spans="2:12">
      <c r="B462" s="113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</row>
    <row r="463" spans="2:12">
      <c r="B463" s="113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</row>
    <row r="464" spans="2:12">
      <c r="B464" s="113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</row>
    <row r="465" spans="2:12">
      <c r="B465" s="113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</row>
    <row r="466" spans="2:12">
      <c r="B466" s="113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</row>
    <row r="467" spans="2:12">
      <c r="B467" s="113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</row>
    <row r="468" spans="2:12">
      <c r="B468" s="113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</row>
    <row r="469" spans="2:12">
      <c r="B469" s="113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</row>
    <row r="470" spans="2:12">
      <c r="B470" s="113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</row>
    <row r="471" spans="2:12">
      <c r="B471" s="113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</row>
    <row r="472" spans="2:12">
      <c r="B472" s="113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</row>
    <row r="473" spans="2:12">
      <c r="B473" s="113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</row>
    <row r="474" spans="2:12">
      <c r="B474" s="113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</row>
    <row r="475" spans="2:12">
      <c r="B475" s="113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</row>
    <row r="476" spans="2:12">
      <c r="B476" s="113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</row>
    <row r="477" spans="2:12">
      <c r="B477" s="113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</row>
    <row r="478" spans="2:12">
      <c r="B478" s="113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</row>
    <row r="479" spans="2:12">
      <c r="B479" s="113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</row>
    <row r="480" spans="2:12">
      <c r="B480" s="113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</row>
    <row r="481" spans="2:12">
      <c r="B481" s="113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</row>
    <row r="482" spans="2:12">
      <c r="B482" s="113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</row>
    <row r="483" spans="2:12">
      <c r="B483" s="113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</row>
    <row r="484" spans="2:12">
      <c r="B484" s="113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</row>
    <row r="485" spans="2:12">
      <c r="B485" s="113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</row>
    <row r="486" spans="2:12">
      <c r="B486" s="113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</row>
    <row r="487" spans="2:12">
      <c r="B487" s="113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</row>
    <row r="488" spans="2:12">
      <c r="B488" s="113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</row>
    <row r="489" spans="2:12">
      <c r="B489" s="113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</row>
    <row r="490" spans="2:12">
      <c r="B490" s="113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</row>
    <row r="491" spans="2:12">
      <c r="B491" s="113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</row>
    <row r="492" spans="2:12">
      <c r="B492" s="113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</row>
    <row r="493" spans="2:12">
      <c r="B493" s="113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</row>
    <row r="494" spans="2:12">
      <c r="B494" s="113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</row>
    <row r="495" spans="2:12">
      <c r="B495" s="113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</row>
    <row r="496" spans="2:12">
      <c r="B496" s="113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</row>
    <row r="497" spans="2:12">
      <c r="B497" s="113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</row>
    <row r="498" spans="2:12">
      <c r="B498" s="113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</row>
    <row r="499" spans="2:12">
      <c r="B499" s="113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</row>
    <row r="500" spans="2:12">
      <c r="B500" s="113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</row>
    <row r="501" spans="2:12">
      <c r="B501" s="113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</row>
    <row r="502" spans="2:12">
      <c r="B502" s="113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</row>
    <row r="503" spans="2:12">
      <c r="B503" s="113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</row>
    <row r="504" spans="2:12">
      <c r="B504" s="113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</row>
    <row r="505" spans="2:12">
      <c r="B505" s="113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</row>
    <row r="506" spans="2:12">
      <c r="B506" s="113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</row>
    <row r="507" spans="2:12">
      <c r="B507" s="113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</row>
    <row r="508" spans="2:12">
      <c r="B508" s="113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</row>
    <row r="509" spans="2:12">
      <c r="B509" s="113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</row>
    <row r="510" spans="2:12">
      <c r="B510" s="113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</row>
    <row r="511" spans="2:12">
      <c r="B511" s="113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</row>
    <row r="512" spans="2:12">
      <c r="B512" s="113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</row>
    <row r="513" spans="2:12">
      <c r="B513" s="113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</row>
    <row r="514" spans="2:12">
      <c r="B514" s="113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</row>
    <row r="515" spans="2:12">
      <c r="B515" s="113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</row>
    <row r="516" spans="2:12">
      <c r="B516" s="113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</row>
    <row r="517" spans="2:12">
      <c r="B517" s="113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</row>
    <row r="518" spans="2:12">
      <c r="B518" s="113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</row>
    <row r="519" spans="2:12">
      <c r="B519" s="113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</row>
    <row r="520" spans="2:12">
      <c r="B520" s="113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</row>
    <row r="521" spans="2:12">
      <c r="B521" s="113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</row>
    <row r="522" spans="2:12">
      <c r="B522" s="113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</row>
    <row r="523" spans="2:12">
      <c r="B523" s="113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</row>
    <row r="524" spans="2:12">
      <c r="B524" s="113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</row>
    <row r="525" spans="2:12">
      <c r="B525" s="113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</row>
    <row r="526" spans="2:12">
      <c r="B526" s="113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</row>
    <row r="527" spans="2:12">
      <c r="B527" s="113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</row>
    <row r="528" spans="2:12">
      <c r="B528" s="113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</row>
    <row r="529" spans="2:12">
      <c r="B529" s="113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</row>
    <row r="530" spans="2:12">
      <c r="B530" s="113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</row>
    <row r="531" spans="2:12">
      <c r="B531" s="113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</row>
    <row r="532" spans="2:12">
      <c r="B532" s="113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</row>
    <row r="533" spans="2:12">
      <c r="B533" s="113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</row>
    <row r="534" spans="2:12">
      <c r="B534" s="113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</row>
    <row r="535" spans="2:12">
      <c r="B535" s="113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</row>
    <row r="536" spans="2:12">
      <c r="B536" s="113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</row>
    <row r="537" spans="2:12">
      <c r="B537" s="113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</row>
    <row r="538" spans="2:12">
      <c r="B538" s="113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</row>
    <row r="539" spans="2:12">
      <c r="B539" s="113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</row>
    <row r="540" spans="2:12">
      <c r="B540" s="113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</row>
    <row r="541" spans="2:12">
      <c r="B541" s="113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</row>
    <row r="542" spans="2:12">
      <c r="B542" s="113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</row>
    <row r="543" spans="2:12">
      <c r="B543" s="113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</row>
    <row r="544" spans="2:12">
      <c r="B544" s="113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</row>
    <row r="545" spans="2:12">
      <c r="B545" s="113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</row>
    <row r="546" spans="2:12">
      <c r="B546" s="113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</row>
    <row r="547" spans="2:12">
      <c r="B547" s="113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</row>
    <row r="548" spans="2:12">
      <c r="B548" s="113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</row>
    <row r="549" spans="2:12">
      <c r="B549" s="113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</row>
    <row r="550" spans="2:12">
      <c r="B550" s="113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</row>
    <row r="551" spans="2:12">
      <c r="B551" s="113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</row>
    <row r="552" spans="2:12">
      <c r="B552" s="113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</row>
    <row r="553" spans="2:12">
      <c r="B553" s="113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</row>
    <row r="554" spans="2:12">
      <c r="B554" s="113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</row>
    <row r="555" spans="2:12">
      <c r="B555" s="113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</row>
    <row r="556" spans="2:12">
      <c r="B556" s="113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</row>
    <row r="557" spans="2:12">
      <c r="B557" s="113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</row>
    <row r="558" spans="2:12">
      <c r="B558" s="113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</row>
    <row r="559" spans="2:12">
      <c r="B559" s="113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</row>
    <row r="560" spans="2:12">
      <c r="B560" s="113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</row>
    <row r="561" spans="2:12">
      <c r="B561" s="113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</row>
    <row r="562" spans="2:12">
      <c r="B562" s="113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</row>
    <row r="563" spans="2:12">
      <c r="B563" s="113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</row>
    <row r="564" spans="2:12">
      <c r="B564" s="113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</row>
    <row r="565" spans="2:12">
      <c r="B565" s="113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</row>
    <row r="566" spans="2:12">
      <c r="B566" s="113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</row>
    <row r="567" spans="2:12">
      <c r="B567" s="113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</row>
    <row r="568" spans="2:12">
      <c r="B568" s="113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</row>
    <row r="569" spans="2:12">
      <c r="B569" s="113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</row>
    <row r="570" spans="2:12">
      <c r="B570" s="113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</row>
    <row r="571" spans="2:12">
      <c r="B571" s="113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</row>
    <row r="572" spans="2:12">
      <c r="B572" s="113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</row>
    <row r="573" spans="2:12">
      <c r="B573" s="113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</row>
    <row r="574" spans="2:12">
      <c r="B574" s="113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</row>
    <row r="575" spans="2:12">
      <c r="B575" s="113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</row>
    <row r="576" spans="2:12">
      <c r="B576" s="113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</row>
    <row r="577" spans="2:12">
      <c r="B577" s="113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</row>
    <row r="578" spans="2:12">
      <c r="B578" s="113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</row>
    <row r="579" spans="2:12">
      <c r="B579" s="113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</row>
    <row r="580" spans="2:12">
      <c r="B580" s="113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</row>
    <row r="581" spans="2:12">
      <c r="B581" s="113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</row>
    <row r="582" spans="2:12">
      <c r="B582" s="113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</row>
    <row r="583" spans="2:12">
      <c r="B583" s="113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</row>
    <row r="584" spans="2:12">
      <c r="B584" s="113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</row>
    <row r="585" spans="2:12">
      <c r="B585" s="113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</row>
    <row r="586" spans="2:12">
      <c r="B586" s="113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</row>
    <row r="587" spans="2:12">
      <c r="C587" s="1"/>
      <c r="D587" s="1"/>
      <c r="E587" s="1"/>
    </row>
    <row r="588" spans="2:12">
      <c r="C588" s="1"/>
      <c r="D588" s="1"/>
      <c r="E588" s="1"/>
    </row>
    <row r="589" spans="2:12">
      <c r="C589" s="1"/>
      <c r="D589" s="1"/>
      <c r="E589" s="1"/>
    </row>
    <row r="590" spans="2:12">
      <c r="C590" s="1"/>
      <c r="D590" s="1"/>
      <c r="E590" s="1"/>
    </row>
  </sheetData>
  <sheetProtection sheet="1" objects="1" scenarios="1"/>
  <mergeCells count="2">
    <mergeCell ref="B6:L6"/>
    <mergeCell ref="B7:L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1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>
    <tabColor indexed="44"/>
    <pageSetUpPr fitToPage="1"/>
  </sheetPr>
  <dimension ref="A1:K580"/>
  <sheetViews>
    <sheetView rightToLeft="1" workbookViewId="0"/>
  </sheetViews>
  <sheetFormatPr defaultColWidth="9.140625" defaultRowHeight="18"/>
  <cols>
    <col min="1" max="1" width="6.28515625" style="2" customWidth="1"/>
    <col min="2" max="2" width="32.42578125" style="2" bestFit="1" customWidth="1"/>
    <col min="3" max="3" width="41.7109375" style="2" bestFit="1" customWidth="1"/>
    <col min="4" max="4" width="5.42578125" style="2" bestFit="1" customWidth="1"/>
    <col min="5" max="5" width="5.28515625" style="2" bestFit="1" customWidth="1"/>
    <col min="6" max="6" width="12" style="1" bestFit="1" customWidth="1"/>
    <col min="7" max="7" width="10.140625" style="1" bestFit="1" customWidth="1"/>
    <col min="8" max="8" width="10.7109375" style="1" bestFit="1" customWidth="1"/>
    <col min="9" max="9" width="12" style="1" bestFit="1" customWidth="1"/>
    <col min="10" max="10" width="9.140625" style="1" bestFit="1" customWidth="1"/>
    <col min="11" max="11" width="9" style="3" bestFit="1" customWidth="1"/>
    <col min="12" max="16384" width="9.140625" style="1"/>
  </cols>
  <sheetData>
    <row r="1" spans="1:11">
      <c r="B1" s="46" t="s">
        <v>150</v>
      </c>
      <c r="C1" s="67" t="s" vm="1">
        <v>238</v>
      </c>
    </row>
    <row r="2" spans="1:11">
      <c r="B2" s="46" t="s">
        <v>149</v>
      </c>
      <c r="C2" s="67" t="s">
        <v>239</v>
      </c>
    </row>
    <row r="3" spans="1:11">
      <c r="B3" s="46" t="s">
        <v>151</v>
      </c>
      <c r="C3" s="67" t="s">
        <v>240</v>
      </c>
    </row>
    <row r="4" spans="1:11">
      <c r="B4" s="46" t="s">
        <v>152</v>
      </c>
      <c r="C4" s="67" t="s">
        <v>241</v>
      </c>
    </row>
    <row r="6" spans="1:11" ht="26.25" customHeight="1">
      <c r="B6" s="164" t="s">
        <v>178</v>
      </c>
      <c r="C6" s="165"/>
      <c r="D6" s="165"/>
      <c r="E6" s="165"/>
      <c r="F6" s="165"/>
      <c r="G6" s="165"/>
      <c r="H6" s="165"/>
      <c r="I6" s="165"/>
      <c r="J6" s="165"/>
      <c r="K6" s="166"/>
    </row>
    <row r="7" spans="1:11" ht="26.25" customHeight="1">
      <c r="B7" s="164" t="s">
        <v>100</v>
      </c>
      <c r="C7" s="165"/>
      <c r="D7" s="165"/>
      <c r="E7" s="165"/>
      <c r="F7" s="165"/>
      <c r="G7" s="165"/>
      <c r="H7" s="165"/>
      <c r="I7" s="165"/>
      <c r="J7" s="165"/>
      <c r="K7" s="166"/>
    </row>
    <row r="8" spans="1:11" s="3" customFormat="1" ht="78.75">
      <c r="A8" s="2"/>
      <c r="B8" s="21" t="s">
        <v>120</v>
      </c>
      <c r="C8" s="29" t="s">
        <v>48</v>
      </c>
      <c r="D8" s="29" t="s">
        <v>123</v>
      </c>
      <c r="E8" s="29" t="s">
        <v>69</v>
      </c>
      <c r="F8" s="29" t="s">
        <v>107</v>
      </c>
      <c r="G8" s="29" t="s">
        <v>213</v>
      </c>
      <c r="H8" s="29" t="s">
        <v>212</v>
      </c>
      <c r="I8" s="29" t="s">
        <v>65</v>
      </c>
      <c r="J8" s="29" t="s">
        <v>153</v>
      </c>
      <c r="K8" s="30" t="s">
        <v>155</v>
      </c>
    </row>
    <row r="9" spans="1:11" s="3" customFormat="1" ht="18.75" customHeight="1">
      <c r="A9" s="2"/>
      <c r="B9" s="14"/>
      <c r="C9" s="15"/>
      <c r="D9" s="15"/>
      <c r="E9" s="15"/>
      <c r="F9" s="15"/>
      <c r="G9" s="15" t="s">
        <v>220</v>
      </c>
      <c r="H9" s="15"/>
      <c r="I9" s="15" t="s">
        <v>216</v>
      </c>
      <c r="J9" s="31" t="s">
        <v>19</v>
      </c>
      <c r="K9" s="32" t="s">
        <v>19</v>
      </c>
    </row>
    <row r="10" spans="1:11" s="4" customFormat="1" ht="18" customHeight="1">
      <c r="A10" s="2"/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9" t="s">
        <v>7</v>
      </c>
    </row>
    <row r="11" spans="1:11" s="4" customFormat="1" ht="18" customHeight="1">
      <c r="A11" s="2"/>
      <c r="B11" s="104" t="s">
        <v>52</v>
      </c>
      <c r="C11" s="105"/>
      <c r="D11" s="105"/>
      <c r="E11" s="105"/>
      <c r="F11" s="105"/>
      <c r="G11" s="106"/>
      <c r="H11" s="114"/>
      <c r="I11" s="106">
        <v>-367850.51907315408</v>
      </c>
      <c r="J11" s="108">
        <v>1</v>
      </c>
      <c r="K11" s="108">
        <f>I11/'סכום נכסי הקרן'!$C$42</f>
        <v>-5.1932394611186707E-3</v>
      </c>
    </row>
    <row r="12" spans="1:11">
      <c r="B12" s="109" t="s">
        <v>208</v>
      </c>
      <c r="C12" s="105"/>
      <c r="D12" s="105"/>
      <c r="E12" s="105"/>
      <c r="F12" s="105"/>
      <c r="G12" s="106"/>
      <c r="H12" s="114"/>
      <c r="I12" s="106">
        <v>-367850.51907315408</v>
      </c>
      <c r="J12" s="108">
        <v>1</v>
      </c>
      <c r="K12" s="108">
        <f>I12/'סכום נכסי הקרן'!$C$42</f>
        <v>-5.1932394611186707E-3</v>
      </c>
    </row>
    <row r="13" spans="1:11">
      <c r="B13" s="72" t="s">
        <v>1904</v>
      </c>
      <c r="C13" s="73" t="s">
        <v>1905</v>
      </c>
      <c r="D13" s="86" t="s">
        <v>29</v>
      </c>
      <c r="E13" s="86" t="s">
        <v>1883</v>
      </c>
      <c r="F13" s="86" t="s">
        <v>138</v>
      </c>
      <c r="G13" s="83">
        <v>3037.2162189999999</v>
      </c>
      <c r="H13" s="85">
        <v>274700</v>
      </c>
      <c r="I13" s="83">
        <v>22425.747983406003</v>
      </c>
      <c r="J13" s="84">
        <v>-6.0964296149181772E-2</v>
      </c>
      <c r="K13" s="84">
        <f>I13/'סכום נכסי הקרן'!$C$42</f>
        <v>3.1660218848125581E-4</v>
      </c>
    </row>
    <row r="14" spans="1:11">
      <c r="B14" s="72" t="s">
        <v>1906</v>
      </c>
      <c r="C14" s="73" t="s">
        <v>1907</v>
      </c>
      <c r="D14" s="86" t="s">
        <v>29</v>
      </c>
      <c r="E14" s="86" t="s">
        <v>1883</v>
      </c>
      <c r="F14" s="86" t="s">
        <v>136</v>
      </c>
      <c r="G14" s="83">
        <v>10308.129061999998</v>
      </c>
      <c r="H14" s="85">
        <v>256975</v>
      </c>
      <c r="I14" s="83">
        <v>-451185.01636319194</v>
      </c>
      <c r="J14" s="84">
        <v>1.226544460233493</v>
      </c>
      <c r="K14" s="84">
        <f>I14/'סכום נכסי הקרן'!$C$42</f>
        <v>-6.3697390917010757E-3</v>
      </c>
    </row>
    <row r="15" spans="1:11">
      <c r="B15" s="72" t="s">
        <v>1908</v>
      </c>
      <c r="C15" s="73" t="s">
        <v>1909</v>
      </c>
      <c r="D15" s="86" t="s">
        <v>29</v>
      </c>
      <c r="E15" s="86" t="s">
        <v>1883</v>
      </c>
      <c r="F15" s="86" t="s">
        <v>138</v>
      </c>
      <c r="G15" s="83">
        <v>13429.024519000001</v>
      </c>
      <c r="H15" s="85">
        <v>31590</v>
      </c>
      <c r="I15" s="83">
        <v>60908.749306631995</v>
      </c>
      <c r="J15" s="84">
        <v>-0.16558016408431145</v>
      </c>
      <c r="K15" s="84">
        <f>I15/'סכום נכסי הקרן'!$C$42</f>
        <v>8.598974421011507E-4</v>
      </c>
    </row>
    <row r="16" spans="1:11">
      <c r="B16" s="92"/>
      <c r="C16" s="73"/>
      <c r="D16" s="73"/>
      <c r="E16" s="73"/>
      <c r="F16" s="73"/>
      <c r="G16" s="83"/>
      <c r="H16" s="85"/>
      <c r="I16" s="73"/>
      <c r="J16" s="84"/>
      <c r="K16" s="73"/>
    </row>
    <row r="17" spans="2:11"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2:11">
      <c r="B18" s="88"/>
      <c r="C18" s="88"/>
      <c r="D18" s="88"/>
      <c r="E18" s="88"/>
      <c r="F18" s="88"/>
      <c r="G18" s="88"/>
      <c r="H18" s="88"/>
      <c r="I18" s="88"/>
      <c r="J18" s="88"/>
      <c r="K18" s="88"/>
    </row>
    <row r="19" spans="2:11">
      <c r="B19" s="131" t="s">
        <v>229</v>
      </c>
      <c r="C19" s="88"/>
      <c r="D19" s="88"/>
      <c r="E19" s="88"/>
      <c r="F19" s="88"/>
      <c r="G19" s="88"/>
      <c r="H19" s="88"/>
      <c r="I19" s="88"/>
      <c r="J19" s="88"/>
      <c r="K19" s="88"/>
    </row>
    <row r="20" spans="2:11">
      <c r="B20" s="131" t="s">
        <v>116</v>
      </c>
      <c r="C20" s="88"/>
      <c r="D20" s="88"/>
      <c r="E20" s="88"/>
      <c r="F20" s="88"/>
      <c r="G20" s="88"/>
      <c r="H20" s="88"/>
      <c r="I20" s="88"/>
      <c r="J20" s="88"/>
      <c r="K20" s="88"/>
    </row>
    <row r="21" spans="2:11">
      <c r="B21" s="131" t="s">
        <v>211</v>
      </c>
      <c r="C21" s="88"/>
      <c r="D21" s="88"/>
      <c r="E21" s="88"/>
      <c r="F21" s="88"/>
      <c r="G21" s="88"/>
      <c r="H21" s="88"/>
      <c r="I21" s="88"/>
      <c r="J21" s="88"/>
      <c r="K21" s="88"/>
    </row>
    <row r="22" spans="2:11">
      <c r="B22" s="131" t="s">
        <v>219</v>
      </c>
      <c r="C22" s="88"/>
      <c r="D22" s="88"/>
      <c r="E22" s="88"/>
      <c r="F22" s="88"/>
      <c r="G22" s="88"/>
      <c r="H22" s="88"/>
      <c r="I22" s="88"/>
      <c r="J22" s="88"/>
      <c r="K22" s="88"/>
    </row>
    <row r="23" spans="2:11">
      <c r="B23" s="88"/>
      <c r="C23" s="88"/>
      <c r="D23" s="88"/>
      <c r="E23" s="88"/>
      <c r="F23" s="88"/>
      <c r="G23" s="88"/>
      <c r="H23" s="88"/>
      <c r="I23" s="88"/>
      <c r="J23" s="88"/>
      <c r="K23" s="88"/>
    </row>
    <row r="24" spans="2:11">
      <c r="B24" s="88"/>
      <c r="C24" s="88"/>
      <c r="D24" s="88"/>
      <c r="E24" s="88"/>
      <c r="F24" s="88"/>
      <c r="G24" s="88"/>
      <c r="H24" s="88"/>
      <c r="I24" s="88"/>
      <c r="J24" s="88"/>
      <c r="K24" s="88"/>
    </row>
    <row r="25" spans="2:11">
      <c r="B25" s="88"/>
      <c r="C25" s="88"/>
      <c r="D25" s="88"/>
      <c r="E25" s="88"/>
      <c r="F25" s="88"/>
      <c r="G25" s="88"/>
      <c r="H25" s="88"/>
      <c r="I25" s="88"/>
      <c r="J25" s="88"/>
      <c r="K25" s="88"/>
    </row>
    <row r="26" spans="2:11">
      <c r="B26" s="88"/>
      <c r="C26" s="88"/>
      <c r="D26" s="88"/>
      <c r="E26" s="88"/>
      <c r="F26" s="88"/>
      <c r="G26" s="88"/>
      <c r="H26" s="88"/>
      <c r="I26" s="88"/>
      <c r="J26" s="88"/>
      <c r="K26" s="88"/>
    </row>
    <row r="27" spans="2:11">
      <c r="B27" s="88"/>
      <c r="C27" s="88"/>
      <c r="D27" s="88"/>
      <c r="E27" s="88"/>
      <c r="F27" s="88"/>
      <c r="G27" s="88"/>
      <c r="H27" s="88"/>
      <c r="I27" s="88"/>
      <c r="J27" s="88"/>
      <c r="K27" s="88"/>
    </row>
    <row r="28" spans="2:11">
      <c r="B28" s="88"/>
      <c r="C28" s="88"/>
      <c r="D28" s="88"/>
      <c r="E28" s="88"/>
      <c r="F28" s="88"/>
      <c r="G28" s="88"/>
      <c r="H28" s="88"/>
      <c r="I28" s="88"/>
      <c r="J28" s="88"/>
      <c r="K28" s="88"/>
    </row>
    <row r="29" spans="2:11">
      <c r="B29" s="88"/>
      <c r="C29" s="88"/>
      <c r="D29" s="88"/>
      <c r="E29" s="88"/>
      <c r="F29" s="88"/>
      <c r="G29" s="88"/>
      <c r="H29" s="88"/>
      <c r="I29" s="88"/>
      <c r="J29" s="88"/>
      <c r="K29" s="88"/>
    </row>
    <row r="30" spans="2:11">
      <c r="B30" s="88"/>
      <c r="C30" s="88"/>
      <c r="D30" s="88"/>
      <c r="E30" s="88"/>
      <c r="F30" s="88"/>
      <c r="G30" s="88"/>
      <c r="H30" s="88"/>
      <c r="I30" s="88"/>
      <c r="J30" s="88"/>
      <c r="K30" s="88"/>
    </row>
    <row r="31" spans="2:11">
      <c r="B31" s="88"/>
      <c r="C31" s="88"/>
      <c r="D31" s="88"/>
      <c r="E31" s="88"/>
      <c r="F31" s="88"/>
      <c r="G31" s="88"/>
      <c r="H31" s="88"/>
      <c r="I31" s="88"/>
      <c r="J31" s="88"/>
      <c r="K31" s="88"/>
    </row>
    <row r="32" spans="2:11">
      <c r="B32" s="88"/>
      <c r="C32" s="88"/>
      <c r="D32" s="88"/>
      <c r="E32" s="88"/>
      <c r="F32" s="88"/>
      <c r="G32" s="88"/>
      <c r="H32" s="88"/>
      <c r="I32" s="88"/>
      <c r="J32" s="88"/>
      <c r="K32" s="88"/>
    </row>
    <row r="33" spans="2:11">
      <c r="B33" s="88"/>
      <c r="C33" s="88"/>
      <c r="D33" s="88"/>
      <c r="E33" s="88"/>
      <c r="F33" s="88"/>
      <c r="G33" s="88"/>
      <c r="H33" s="88"/>
      <c r="I33" s="88"/>
      <c r="J33" s="88"/>
      <c r="K33" s="88"/>
    </row>
    <row r="34" spans="2:11">
      <c r="B34" s="88"/>
      <c r="C34" s="88"/>
      <c r="D34" s="88"/>
      <c r="E34" s="88"/>
      <c r="F34" s="88"/>
      <c r="G34" s="88"/>
      <c r="H34" s="88"/>
      <c r="I34" s="88"/>
      <c r="J34" s="88"/>
      <c r="K34" s="88"/>
    </row>
    <row r="35" spans="2:11">
      <c r="B35" s="88"/>
      <c r="C35" s="88"/>
      <c r="D35" s="88"/>
      <c r="E35" s="88"/>
      <c r="F35" s="88"/>
      <c r="G35" s="88"/>
      <c r="H35" s="88"/>
      <c r="I35" s="88"/>
      <c r="J35" s="88"/>
      <c r="K35" s="88"/>
    </row>
    <row r="36" spans="2:11">
      <c r="B36" s="88"/>
      <c r="C36" s="88"/>
      <c r="D36" s="88"/>
      <c r="E36" s="88"/>
      <c r="F36" s="88"/>
      <c r="G36" s="88"/>
      <c r="H36" s="88"/>
      <c r="I36" s="88"/>
      <c r="J36" s="88"/>
      <c r="K36" s="88"/>
    </row>
    <row r="37" spans="2:11">
      <c r="B37" s="88"/>
      <c r="C37" s="88"/>
      <c r="D37" s="88"/>
      <c r="E37" s="88"/>
      <c r="F37" s="88"/>
      <c r="G37" s="88"/>
      <c r="H37" s="88"/>
      <c r="I37" s="88"/>
      <c r="J37" s="88"/>
      <c r="K37" s="88"/>
    </row>
    <row r="38" spans="2:11">
      <c r="B38" s="88"/>
      <c r="C38" s="88"/>
      <c r="D38" s="88"/>
      <c r="E38" s="88"/>
      <c r="F38" s="88"/>
      <c r="G38" s="88"/>
      <c r="H38" s="88"/>
      <c r="I38" s="88"/>
      <c r="J38" s="88"/>
      <c r="K38" s="88"/>
    </row>
    <row r="39" spans="2:11">
      <c r="B39" s="88"/>
      <c r="C39" s="88"/>
      <c r="D39" s="88"/>
      <c r="E39" s="88"/>
      <c r="F39" s="88"/>
      <c r="G39" s="88"/>
      <c r="H39" s="88"/>
      <c r="I39" s="88"/>
      <c r="J39" s="88"/>
      <c r="K39" s="88"/>
    </row>
    <row r="40" spans="2:11">
      <c r="B40" s="88"/>
      <c r="C40" s="88"/>
      <c r="D40" s="88"/>
      <c r="E40" s="88"/>
      <c r="F40" s="88"/>
      <c r="G40" s="88"/>
      <c r="H40" s="88"/>
      <c r="I40" s="88"/>
      <c r="J40" s="88"/>
      <c r="K40" s="88"/>
    </row>
    <row r="41" spans="2:11">
      <c r="B41" s="88"/>
      <c r="C41" s="88"/>
      <c r="D41" s="88"/>
      <c r="E41" s="88"/>
      <c r="F41" s="88"/>
      <c r="G41" s="88"/>
      <c r="H41" s="88"/>
      <c r="I41" s="88"/>
      <c r="J41" s="88"/>
      <c r="K41" s="88"/>
    </row>
    <row r="42" spans="2:11">
      <c r="B42" s="88"/>
      <c r="C42" s="88"/>
      <c r="D42" s="88"/>
      <c r="E42" s="88"/>
      <c r="F42" s="88"/>
      <c r="G42" s="88"/>
      <c r="H42" s="88"/>
      <c r="I42" s="88"/>
      <c r="J42" s="88"/>
      <c r="K42" s="88"/>
    </row>
    <row r="43" spans="2:11">
      <c r="B43" s="88"/>
      <c r="C43" s="88"/>
      <c r="D43" s="88"/>
      <c r="E43" s="88"/>
      <c r="F43" s="88"/>
      <c r="G43" s="88"/>
      <c r="H43" s="88"/>
      <c r="I43" s="88"/>
      <c r="J43" s="88"/>
      <c r="K43" s="88"/>
    </row>
    <row r="44" spans="2:11">
      <c r="B44" s="88"/>
      <c r="C44" s="88"/>
      <c r="D44" s="88"/>
      <c r="E44" s="88"/>
      <c r="F44" s="88"/>
      <c r="G44" s="88"/>
      <c r="H44" s="88"/>
      <c r="I44" s="88"/>
      <c r="J44" s="88"/>
      <c r="K44" s="88"/>
    </row>
    <row r="45" spans="2:11">
      <c r="B45" s="88"/>
      <c r="C45" s="88"/>
      <c r="D45" s="88"/>
      <c r="E45" s="88"/>
      <c r="F45" s="88"/>
      <c r="G45" s="88"/>
      <c r="H45" s="88"/>
      <c r="I45" s="88"/>
      <c r="J45" s="88"/>
      <c r="K45" s="88"/>
    </row>
    <row r="46" spans="2:11">
      <c r="B46" s="88"/>
      <c r="C46" s="88"/>
      <c r="D46" s="88"/>
      <c r="E46" s="88"/>
      <c r="F46" s="88"/>
      <c r="G46" s="88"/>
      <c r="H46" s="88"/>
      <c r="I46" s="88"/>
      <c r="J46" s="88"/>
      <c r="K46" s="88"/>
    </row>
    <row r="47" spans="2:11">
      <c r="B47" s="88"/>
      <c r="C47" s="88"/>
      <c r="D47" s="88"/>
      <c r="E47" s="88"/>
      <c r="F47" s="88"/>
      <c r="G47" s="88"/>
      <c r="H47" s="88"/>
      <c r="I47" s="88"/>
      <c r="J47" s="88"/>
      <c r="K47" s="88"/>
    </row>
    <row r="48" spans="2:11">
      <c r="B48" s="88"/>
      <c r="C48" s="88"/>
      <c r="D48" s="88"/>
      <c r="E48" s="88"/>
      <c r="F48" s="88"/>
      <c r="G48" s="88"/>
      <c r="H48" s="88"/>
      <c r="I48" s="88"/>
      <c r="J48" s="88"/>
      <c r="K48" s="88"/>
    </row>
    <row r="49" spans="2:11">
      <c r="B49" s="88"/>
      <c r="C49" s="88"/>
      <c r="D49" s="88"/>
      <c r="E49" s="88"/>
      <c r="F49" s="88"/>
      <c r="G49" s="88"/>
      <c r="H49" s="88"/>
      <c r="I49" s="88"/>
      <c r="J49" s="88"/>
      <c r="K49" s="88"/>
    </row>
    <row r="50" spans="2:11">
      <c r="B50" s="88"/>
      <c r="C50" s="88"/>
      <c r="D50" s="88"/>
      <c r="E50" s="88"/>
      <c r="F50" s="88"/>
      <c r="G50" s="88"/>
      <c r="H50" s="88"/>
      <c r="I50" s="88"/>
      <c r="J50" s="88"/>
      <c r="K50" s="88"/>
    </row>
    <row r="51" spans="2:11">
      <c r="B51" s="88"/>
      <c r="C51" s="88"/>
      <c r="D51" s="88"/>
      <c r="E51" s="88"/>
      <c r="F51" s="88"/>
      <c r="G51" s="88"/>
      <c r="H51" s="88"/>
      <c r="I51" s="88"/>
      <c r="J51" s="88"/>
      <c r="K51" s="88"/>
    </row>
    <row r="52" spans="2:11">
      <c r="B52" s="88"/>
      <c r="C52" s="88"/>
      <c r="D52" s="88"/>
      <c r="E52" s="88"/>
      <c r="F52" s="88"/>
      <c r="G52" s="88"/>
      <c r="H52" s="88"/>
      <c r="I52" s="88"/>
      <c r="J52" s="88"/>
      <c r="K52" s="88"/>
    </row>
    <row r="53" spans="2:11">
      <c r="B53" s="88"/>
      <c r="C53" s="88"/>
      <c r="D53" s="88"/>
      <c r="E53" s="88"/>
      <c r="F53" s="88"/>
      <c r="G53" s="88"/>
      <c r="H53" s="88"/>
      <c r="I53" s="88"/>
      <c r="J53" s="88"/>
      <c r="K53" s="88"/>
    </row>
    <row r="54" spans="2:11">
      <c r="B54" s="88"/>
      <c r="C54" s="88"/>
      <c r="D54" s="88"/>
      <c r="E54" s="88"/>
      <c r="F54" s="88"/>
      <c r="G54" s="88"/>
      <c r="H54" s="88"/>
      <c r="I54" s="88"/>
      <c r="J54" s="88"/>
      <c r="K54" s="88"/>
    </row>
    <row r="55" spans="2:11">
      <c r="B55" s="88"/>
      <c r="C55" s="88"/>
      <c r="D55" s="88"/>
      <c r="E55" s="88"/>
      <c r="F55" s="88"/>
      <c r="G55" s="88"/>
      <c r="H55" s="88"/>
      <c r="I55" s="88"/>
      <c r="J55" s="88"/>
      <c r="K55" s="88"/>
    </row>
    <row r="56" spans="2:11">
      <c r="B56" s="88"/>
      <c r="C56" s="88"/>
      <c r="D56" s="88"/>
      <c r="E56" s="88"/>
      <c r="F56" s="88"/>
      <c r="G56" s="88"/>
      <c r="H56" s="88"/>
      <c r="I56" s="88"/>
      <c r="J56" s="88"/>
      <c r="K56" s="88"/>
    </row>
    <row r="57" spans="2:11">
      <c r="B57" s="88"/>
      <c r="C57" s="88"/>
      <c r="D57" s="88"/>
      <c r="E57" s="88"/>
      <c r="F57" s="88"/>
      <c r="G57" s="88"/>
      <c r="H57" s="88"/>
      <c r="I57" s="88"/>
      <c r="J57" s="88"/>
      <c r="K57" s="88"/>
    </row>
    <row r="58" spans="2:11">
      <c r="B58" s="88"/>
      <c r="C58" s="88"/>
      <c r="D58" s="88"/>
      <c r="E58" s="88"/>
      <c r="F58" s="88"/>
      <c r="G58" s="88"/>
      <c r="H58" s="88"/>
      <c r="I58" s="88"/>
      <c r="J58" s="88"/>
      <c r="K58" s="88"/>
    </row>
    <row r="59" spans="2:11">
      <c r="B59" s="88"/>
      <c r="C59" s="88"/>
      <c r="D59" s="88"/>
      <c r="E59" s="88"/>
      <c r="F59" s="88"/>
      <c r="G59" s="88"/>
      <c r="H59" s="88"/>
      <c r="I59" s="88"/>
      <c r="J59" s="88"/>
      <c r="K59" s="88"/>
    </row>
    <row r="60" spans="2:11">
      <c r="B60" s="88"/>
      <c r="C60" s="88"/>
      <c r="D60" s="88"/>
      <c r="E60" s="88"/>
      <c r="F60" s="88"/>
      <c r="G60" s="88"/>
      <c r="H60" s="88"/>
      <c r="I60" s="88"/>
      <c r="J60" s="88"/>
      <c r="K60" s="88"/>
    </row>
    <row r="61" spans="2:11">
      <c r="B61" s="88"/>
      <c r="C61" s="88"/>
      <c r="D61" s="88"/>
      <c r="E61" s="88"/>
      <c r="F61" s="88"/>
      <c r="G61" s="88"/>
      <c r="H61" s="88"/>
      <c r="I61" s="88"/>
      <c r="J61" s="88"/>
      <c r="K61" s="88"/>
    </row>
    <row r="62" spans="2:11">
      <c r="B62" s="88"/>
      <c r="C62" s="88"/>
      <c r="D62" s="88"/>
      <c r="E62" s="88"/>
      <c r="F62" s="88"/>
      <c r="G62" s="88"/>
      <c r="H62" s="88"/>
      <c r="I62" s="88"/>
      <c r="J62" s="88"/>
      <c r="K62" s="88"/>
    </row>
    <row r="63" spans="2:11">
      <c r="B63" s="88"/>
      <c r="C63" s="88"/>
      <c r="D63" s="88"/>
      <c r="E63" s="88"/>
      <c r="F63" s="88"/>
      <c r="G63" s="88"/>
      <c r="H63" s="88"/>
      <c r="I63" s="88"/>
      <c r="J63" s="88"/>
      <c r="K63" s="88"/>
    </row>
    <row r="64" spans="2:11">
      <c r="B64" s="88"/>
      <c r="C64" s="88"/>
      <c r="D64" s="88"/>
      <c r="E64" s="88"/>
      <c r="F64" s="88"/>
      <c r="G64" s="88"/>
      <c r="H64" s="88"/>
      <c r="I64" s="88"/>
      <c r="J64" s="88"/>
      <c r="K64" s="88"/>
    </row>
    <row r="65" spans="2:11">
      <c r="B65" s="88"/>
      <c r="C65" s="88"/>
      <c r="D65" s="88"/>
      <c r="E65" s="88"/>
      <c r="F65" s="88"/>
      <c r="G65" s="88"/>
      <c r="H65" s="88"/>
      <c r="I65" s="88"/>
      <c r="J65" s="88"/>
      <c r="K65" s="88"/>
    </row>
    <row r="66" spans="2:11">
      <c r="B66" s="88"/>
      <c r="C66" s="88"/>
      <c r="D66" s="88"/>
      <c r="E66" s="88"/>
      <c r="F66" s="88"/>
      <c r="G66" s="88"/>
      <c r="H66" s="88"/>
      <c r="I66" s="88"/>
      <c r="J66" s="88"/>
      <c r="K66" s="88"/>
    </row>
    <row r="67" spans="2:11">
      <c r="B67" s="88"/>
      <c r="C67" s="88"/>
      <c r="D67" s="88"/>
      <c r="E67" s="88"/>
      <c r="F67" s="88"/>
      <c r="G67" s="88"/>
      <c r="H67" s="88"/>
      <c r="I67" s="88"/>
      <c r="J67" s="88"/>
      <c r="K67" s="88"/>
    </row>
    <row r="68" spans="2:11">
      <c r="B68" s="88"/>
      <c r="C68" s="88"/>
      <c r="D68" s="88"/>
      <c r="E68" s="88"/>
      <c r="F68" s="88"/>
      <c r="G68" s="88"/>
      <c r="H68" s="88"/>
      <c r="I68" s="88"/>
      <c r="J68" s="88"/>
      <c r="K68" s="88"/>
    </row>
    <row r="69" spans="2:11">
      <c r="B69" s="88"/>
      <c r="C69" s="88"/>
      <c r="D69" s="88"/>
      <c r="E69" s="88"/>
      <c r="F69" s="88"/>
      <c r="G69" s="88"/>
      <c r="H69" s="88"/>
      <c r="I69" s="88"/>
      <c r="J69" s="88"/>
      <c r="K69" s="88"/>
    </row>
    <row r="70" spans="2:11">
      <c r="B70" s="88"/>
      <c r="C70" s="88"/>
      <c r="D70" s="88"/>
      <c r="E70" s="88"/>
      <c r="F70" s="88"/>
      <c r="G70" s="88"/>
      <c r="H70" s="88"/>
      <c r="I70" s="88"/>
      <c r="J70" s="88"/>
      <c r="K70" s="88"/>
    </row>
    <row r="71" spans="2:11">
      <c r="B71" s="88"/>
      <c r="C71" s="88"/>
      <c r="D71" s="88"/>
      <c r="E71" s="88"/>
      <c r="F71" s="88"/>
      <c r="G71" s="88"/>
      <c r="H71" s="88"/>
      <c r="I71" s="88"/>
      <c r="J71" s="88"/>
      <c r="K71" s="88"/>
    </row>
    <row r="72" spans="2:11">
      <c r="B72" s="88"/>
      <c r="C72" s="88"/>
      <c r="D72" s="88"/>
      <c r="E72" s="88"/>
      <c r="F72" s="88"/>
      <c r="G72" s="88"/>
      <c r="H72" s="88"/>
      <c r="I72" s="88"/>
      <c r="J72" s="88"/>
      <c r="K72" s="88"/>
    </row>
    <row r="73" spans="2:11">
      <c r="B73" s="88"/>
      <c r="C73" s="88"/>
      <c r="D73" s="88"/>
      <c r="E73" s="88"/>
      <c r="F73" s="88"/>
      <c r="G73" s="88"/>
      <c r="H73" s="88"/>
      <c r="I73" s="88"/>
      <c r="J73" s="88"/>
      <c r="K73" s="88"/>
    </row>
    <row r="74" spans="2:11">
      <c r="B74" s="88"/>
      <c r="C74" s="88"/>
      <c r="D74" s="88"/>
      <c r="E74" s="88"/>
      <c r="F74" s="88"/>
      <c r="G74" s="88"/>
      <c r="H74" s="88"/>
      <c r="I74" s="88"/>
      <c r="J74" s="88"/>
      <c r="K74" s="88"/>
    </row>
    <row r="75" spans="2:11">
      <c r="B75" s="88"/>
      <c r="C75" s="88"/>
      <c r="D75" s="88"/>
      <c r="E75" s="88"/>
      <c r="F75" s="88"/>
      <c r="G75" s="88"/>
      <c r="H75" s="88"/>
      <c r="I75" s="88"/>
      <c r="J75" s="88"/>
      <c r="K75" s="88"/>
    </row>
    <row r="76" spans="2:11">
      <c r="B76" s="88"/>
      <c r="C76" s="88"/>
      <c r="D76" s="88"/>
      <c r="E76" s="88"/>
      <c r="F76" s="88"/>
      <c r="G76" s="88"/>
      <c r="H76" s="88"/>
      <c r="I76" s="88"/>
      <c r="J76" s="88"/>
      <c r="K76" s="88"/>
    </row>
    <row r="77" spans="2:11">
      <c r="B77" s="88"/>
      <c r="C77" s="88"/>
      <c r="D77" s="88"/>
      <c r="E77" s="88"/>
      <c r="F77" s="88"/>
      <c r="G77" s="88"/>
      <c r="H77" s="88"/>
      <c r="I77" s="88"/>
      <c r="J77" s="88"/>
      <c r="K77" s="88"/>
    </row>
    <row r="78" spans="2:11">
      <c r="B78" s="88"/>
      <c r="C78" s="88"/>
      <c r="D78" s="88"/>
      <c r="E78" s="88"/>
      <c r="F78" s="88"/>
      <c r="G78" s="88"/>
      <c r="H78" s="88"/>
      <c r="I78" s="88"/>
      <c r="J78" s="88"/>
      <c r="K78" s="88"/>
    </row>
    <row r="79" spans="2:11">
      <c r="B79" s="88"/>
      <c r="C79" s="88"/>
      <c r="D79" s="88"/>
      <c r="E79" s="88"/>
      <c r="F79" s="88"/>
      <c r="G79" s="88"/>
      <c r="H79" s="88"/>
      <c r="I79" s="88"/>
      <c r="J79" s="88"/>
      <c r="K79" s="88"/>
    </row>
    <row r="80" spans="2:11">
      <c r="B80" s="88"/>
      <c r="C80" s="88"/>
      <c r="D80" s="88"/>
      <c r="E80" s="88"/>
      <c r="F80" s="88"/>
      <c r="G80" s="88"/>
      <c r="H80" s="88"/>
      <c r="I80" s="88"/>
      <c r="J80" s="88"/>
      <c r="K80" s="88"/>
    </row>
    <row r="81" spans="2:11">
      <c r="B81" s="88"/>
      <c r="C81" s="88"/>
      <c r="D81" s="88"/>
      <c r="E81" s="88"/>
      <c r="F81" s="88"/>
      <c r="G81" s="88"/>
      <c r="H81" s="88"/>
      <c r="I81" s="88"/>
      <c r="J81" s="88"/>
      <c r="K81" s="88"/>
    </row>
    <row r="82" spans="2:11">
      <c r="B82" s="88"/>
      <c r="C82" s="88"/>
      <c r="D82" s="88"/>
      <c r="E82" s="88"/>
      <c r="F82" s="88"/>
      <c r="G82" s="88"/>
      <c r="H82" s="88"/>
      <c r="I82" s="88"/>
      <c r="J82" s="88"/>
      <c r="K82" s="88"/>
    </row>
    <row r="83" spans="2:11">
      <c r="B83" s="88"/>
      <c r="C83" s="88"/>
      <c r="D83" s="88"/>
      <c r="E83" s="88"/>
      <c r="F83" s="88"/>
      <c r="G83" s="88"/>
      <c r="H83" s="88"/>
      <c r="I83" s="88"/>
      <c r="J83" s="88"/>
      <c r="K83" s="88"/>
    </row>
    <row r="84" spans="2:11">
      <c r="B84" s="88"/>
      <c r="C84" s="88"/>
      <c r="D84" s="88"/>
      <c r="E84" s="88"/>
      <c r="F84" s="88"/>
      <c r="G84" s="88"/>
      <c r="H84" s="88"/>
      <c r="I84" s="88"/>
      <c r="J84" s="88"/>
      <c r="K84" s="88"/>
    </row>
    <row r="85" spans="2:11">
      <c r="B85" s="88"/>
      <c r="C85" s="88"/>
      <c r="D85" s="88"/>
      <c r="E85" s="88"/>
      <c r="F85" s="88"/>
      <c r="G85" s="88"/>
      <c r="H85" s="88"/>
      <c r="I85" s="88"/>
      <c r="J85" s="88"/>
      <c r="K85" s="88"/>
    </row>
    <row r="86" spans="2:11">
      <c r="B86" s="88"/>
      <c r="C86" s="88"/>
      <c r="D86" s="88"/>
      <c r="E86" s="88"/>
      <c r="F86" s="88"/>
      <c r="G86" s="88"/>
      <c r="H86" s="88"/>
      <c r="I86" s="88"/>
      <c r="J86" s="88"/>
      <c r="K86" s="88"/>
    </row>
    <row r="87" spans="2:11">
      <c r="B87" s="88"/>
      <c r="C87" s="88"/>
      <c r="D87" s="88"/>
      <c r="E87" s="88"/>
      <c r="F87" s="88"/>
      <c r="G87" s="88"/>
      <c r="H87" s="88"/>
      <c r="I87" s="88"/>
      <c r="J87" s="88"/>
      <c r="K87" s="88"/>
    </row>
    <row r="88" spans="2:11">
      <c r="B88" s="88"/>
      <c r="C88" s="88"/>
      <c r="D88" s="88"/>
      <c r="E88" s="88"/>
      <c r="F88" s="88"/>
      <c r="G88" s="88"/>
      <c r="H88" s="88"/>
      <c r="I88" s="88"/>
      <c r="J88" s="88"/>
      <c r="K88" s="88"/>
    </row>
    <row r="89" spans="2:11">
      <c r="B89" s="88"/>
      <c r="C89" s="88"/>
      <c r="D89" s="88"/>
      <c r="E89" s="88"/>
      <c r="F89" s="88"/>
      <c r="G89" s="88"/>
      <c r="H89" s="88"/>
      <c r="I89" s="88"/>
      <c r="J89" s="88"/>
      <c r="K89" s="88"/>
    </row>
    <row r="90" spans="2:11">
      <c r="B90" s="88"/>
      <c r="C90" s="88"/>
      <c r="D90" s="88"/>
      <c r="E90" s="88"/>
      <c r="F90" s="88"/>
      <c r="G90" s="88"/>
      <c r="H90" s="88"/>
      <c r="I90" s="88"/>
      <c r="J90" s="88"/>
      <c r="K90" s="88"/>
    </row>
    <row r="91" spans="2:11">
      <c r="B91" s="88"/>
      <c r="C91" s="88"/>
      <c r="D91" s="88"/>
      <c r="E91" s="88"/>
      <c r="F91" s="88"/>
      <c r="G91" s="88"/>
      <c r="H91" s="88"/>
      <c r="I91" s="88"/>
      <c r="J91" s="88"/>
      <c r="K91" s="88"/>
    </row>
    <row r="92" spans="2:11">
      <c r="B92" s="88"/>
      <c r="C92" s="88"/>
      <c r="D92" s="88"/>
      <c r="E92" s="88"/>
      <c r="F92" s="88"/>
      <c r="G92" s="88"/>
      <c r="H92" s="88"/>
      <c r="I92" s="88"/>
      <c r="J92" s="88"/>
      <c r="K92" s="88"/>
    </row>
    <row r="93" spans="2:11">
      <c r="B93" s="88"/>
      <c r="C93" s="88"/>
      <c r="D93" s="88"/>
      <c r="E93" s="88"/>
      <c r="F93" s="88"/>
      <c r="G93" s="88"/>
      <c r="H93" s="88"/>
      <c r="I93" s="88"/>
      <c r="J93" s="88"/>
      <c r="K93" s="88"/>
    </row>
    <row r="94" spans="2:11">
      <c r="B94" s="88"/>
      <c r="C94" s="88"/>
      <c r="D94" s="88"/>
      <c r="E94" s="88"/>
      <c r="F94" s="88"/>
      <c r="G94" s="88"/>
      <c r="H94" s="88"/>
      <c r="I94" s="88"/>
      <c r="J94" s="88"/>
      <c r="K94" s="88"/>
    </row>
    <row r="95" spans="2:11">
      <c r="B95" s="88"/>
      <c r="C95" s="88"/>
      <c r="D95" s="88"/>
      <c r="E95" s="88"/>
      <c r="F95" s="88"/>
      <c r="G95" s="88"/>
      <c r="H95" s="88"/>
      <c r="I95" s="88"/>
      <c r="J95" s="88"/>
      <c r="K95" s="88"/>
    </row>
    <row r="96" spans="2:11">
      <c r="B96" s="88"/>
      <c r="C96" s="88"/>
      <c r="D96" s="88"/>
      <c r="E96" s="88"/>
      <c r="F96" s="88"/>
      <c r="G96" s="88"/>
      <c r="H96" s="88"/>
      <c r="I96" s="88"/>
      <c r="J96" s="88"/>
      <c r="K96" s="88"/>
    </row>
    <row r="97" spans="2:11">
      <c r="B97" s="88"/>
      <c r="C97" s="88"/>
      <c r="D97" s="88"/>
      <c r="E97" s="88"/>
      <c r="F97" s="88"/>
      <c r="G97" s="88"/>
      <c r="H97" s="88"/>
      <c r="I97" s="88"/>
      <c r="J97" s="88"/>
      <c r="K97" s="88"/>
    </row>
    <row r="98" spans="2:11">
      <c r="B98" s="88"/>
      <c r="C98" s="88"/>
      <c r="D98" s="88"/>
      <c r="E98" s="88"/>
      <c r="F98" s="88"/>
      <c r="G98" s="88"/>
      <c r="H98" s="88"/>
      <c r="I98" s="88"/>
      <c r="J98" s="88"/>
      <c r="K98" s="88"/>
    </row>
    <row r="99" spans="2:11">
      <c r="B99" s="88"/>
      <c r="C99" s="88"/>
      <c r="D99" s="88"/>
      <c r="E99" s="88"/>
      <c r="F99" s="88"/>
      <c r="G99" s="88"/>
      <c r="H99" s="88"/>
      <c r="I99" s="88"/>
      <c r="J99" s="88"/>
      <c r="K99" s="88"/>
    </row>
    <row r="100" spans="2:11">
      <c r="B100" s="88"/>
      <c r="C100" s="88"/>
      <c r="D100" s="88"/>
      <c r="E100" s="88"/>
      <c r="F100" s="88"/>
      <c r="G100" s="88"/>
      <c r="H100" s="88"/>
      <c r="I100" s="88"/>
      <c r="J100" s="88"/>
      <c r="K100" s="88"/>
    </row>
    <row r="101" spans="2:11">
      <c r="B101" s="88"/>
      <c r="C101" s="88"/>
      <c r="D101" s="88"/>
      <c r="E101" s="88"/>
      <c r="F101" s="88"/>
      <c r="G101" s="88"/>
      <c r="H101" s="88"/>
      <c r="I101" s="88"/>
      <c r="J101" s="88"/>
      <c r="K101" s="88"/>
    </row>
    <row r="102" spans="2:11">
      <c r="B102" s="88"/>
      <c r="C102" s="88"/>
      <c r="D102" s="88"/>
      <c r="E102" s="88"/>
      <c r="F102" s="88"/>
      <c r="G102" s="88"/>
      <c r="H102" s="88"/>
      <c r="I102" s="88"/>
      <c r="J102" s="88"/>
      <c r="K102" s="88"/>
    </row>
    <row r="103" spans="2:11">
      <c r="B103" s="88"/>
      <c r="C103" s="88"/>
      <c r="D103" s="88"/>
      <c r="E103" s="88"/>
      <c r="F103" s="88"/>
      <c r="G103" s="88"/>
      <c r="H103" s="88"/>
      <c r="I103" s="88"/>
      <c r="J103" s="88"/>
      <c r="K103" s="88"/>
    </row>
    <row r="104" spans="2:11">
      <c r="B104" s="88"/>
      <c r="C104" s="88"/>
      <c r="D104" s="88"/>
      <c r="E104" s="88"/>
      <c r="F104" s="88"/>
      <c r="G104" s="88"/>
      <c r="H104" s="88"/>
      <c r="I104" s="88"/>
      <c r="J104" s="88"/>
      <c r="K104" s="88"/>
    </row>
    <row r="105" spans="2:11">
      <c r="B105" s="88"/>
      <c r="C105" s="88"/>
      <c r="D105" s="88"/>
      <c r="E105" s="88"/>
      <c r="F105" s="88"/>
      <c r="G105" s="88"/>
      <c r="H105" s="88"/>
      <c r="I105" s="88"/>
      <c r="J105" s="88"/>
      <c r="K105" s="88"/>
    </row>
    <row r="106" spans="2:11">
      <c r="B106" s="88"/>
      <c r="C106" s="88"/>
      <c r="D106" s="88"/>
      <c r="E106" s="88"/>
      <c r="F106" s="88"/>
      <c r="G106" s="88"/>
      <c r="H106" s="88"/>
      <c r="I106" s="88"/>
      <c r="J106" s="88"/>
      <c r="K106" s="88"/>
    </row>
    <row r="107" spans="2:11">
      <c r="B107" s="88"/>
      <c r="C107" s="88"/>
      <c r="D107" s="88"/>
      <c r="E107" s="88"/>
      <c r="F107" s="88"/>
      <c r="G107" s="88"/>
      <c r="H107" s="88"/>
      <c r="I107" s="88"/>
      <c r="J107" s="88"/>
      <c r="K107" s="88"/>
    </row>
    <row r="108" spans="2:11">
      <c r="B108" s="88"/>
      <c r="C108" s="88"/>
      <c r="D108" s="88"/>
      <c r="E108" s="88"/>
      <c r="F108" s="88"/>
      <c r="G108" s="88"/>
      <c r="H108" s="88"/>
      <c r="I108" s="88"/>
      <c r="J108" s="88"/>
      <c r="K108" s="88"/>
    </row>
    <row r="109" spans="2:11">
      <c r="B109" s="88"/>
      <c r="C109" s="88"/>
      <c r="D109" s="88"/>
      <c r="E109" s="88"/>
      <c r="F109" s="88"/>
      <c r="G109" s="88"/>
      <c r="H109" s="88"/>
      <c r="I109" s="88"/>
      <c r="J109" s="88"/>
      <c r="K109" s="88"/>
    </row>
    <row r="110" spans="2:11">
      <c r="B110" s="88"/>
      <c r="C110" s="88"/>
      <c r="D110" s="88"/>
      <c r="E110" s="88"/>
      <c r="F110" s="88"/>
      <c r="G110" s="88"/>
      <c r="H110" s="88"/>
      <c r="I110" s="88"/>
      <c r="J110" s="88"/>
      <c r="K110" s="88"/>
    </row>
    <row r="111" spans="2:11">
      <c r="B111" s="88"/>
      <c r="C111" s="88"/>
      <c r="D111" s="88"/>
      <c r="E111" s="88"/>
      <c r="F111" s="88"/>
      <c r="G111" s="88"/>
      <c r="H111" s="88"/>
      <c r="I111" s="88"/>
      <c r="J111" s="88"/>
      <c r="K111" s="88"/>
    </row>
    <row r="112" spans="2:11">
      <c r="B112" s="88"/>
      <c r="C112" s="88"/>
      <c r="D112" s="88"/>
      <c r="E112" s="88"/>
      <c r="F112" s="88"/>
      <c r="G112" s="88"/>
      <c r="H112" s="88"/>
      <c r="I112" s="88"/>
      <c r="J112" s="88"/>
      <c r="K112" s="88"/>
    </row>
    <row r="113" spans="2:11">
      <c r="B113" s="88"/>
      <c r="C113" s="88"/>
      <c r="D113" s="88"/>
      <c r="E113" s="88"/>
      <c r="F113" s="88"/>
      <c r="G113" s="88"/>
      <c r="H113" s="88"/>
      <c r="I113" s="88"/>
      <c r="J113" s="88"/>
      <c r="K113" s="88"/>
    </row>
    <row r="114" spans="2:11">
      <c r="B114" s="88"/>
      <c r="C114" s="88"/>
      <c r="D114" s="88"/>
      <c r="E114" s="88"/>
      <c r="F114" s="88"/>
      <c r="G114" s="88"/>
      <c r="H114" s="88"/>
      <c r="I114" s="88"/>
      <c r="J114" s="88"/>
      <c r="K114" s="88"/>
    </row>
    <row r="115" spans="2:11">
      <c r="B115" s="88"/>
      <c r="C115" s="88"/>
      <c r="D115" s="88"/>
      <c r="E115" s="88"/>
      <c r="F115" s="88"/>
      <c r="G115" s="88"/>
      <c r="H115" s="88"/>
      <c r="I115" s="88"/>
      <c r="J115" s="88"/>
      <c r="K115" s="88"/>
    </row>
    <row r="116" spans="2:11">
      <c r="B116" s="113"/>
      <c r="C116" s="150"/>
      <c r="D116" s="150"/>
      <c r="E116" s="150"/>
      <c r="F116" s="150"/>
      <c r="G116" s="150"/>
      <c r="H116" s="150"/>
      <c r="I116" s="117"/>
      <c r="J116" s="117"/>
      <c r="K116" s="150"/>
    </row>
    <row r="117" spans="2:11">
      <c r="B117" s="113"/>
      <c r="C117" s="150"/>
      <c r="D117" s="150"/>
      <c r="E117" s="150"/>
      <c r="F117" s="150"/>
      <c r="G117" s="150"/>
      <c r="H117" s="150"/>
      <c r="I117" s="117"/>
      <c r="J117" s="117"/>
      <c r="K117" s="150"/>
    </row>
    <row r="118" spans="2:11">
      <c r="B118" s="113"/>
      <c r="C118" s="150"/>
      <c r="D118" s="150"/>
      <c r="E118" s="150"/>
      <c r="F118" s="150"/>
      <c r="G118" s="150"/>
      <c r="H118" s="150"/>
      <c r="I118" s="117"/>
      <c r="J118" s="117"/>
      <c r="K118" s="150"/>
    </row>
    <row r="119" spans="2:11">
      <c r="B119" s="113"/>
      <c r="C119" s="150"/>
      <c r="D119" s="150"/>
      <c r="E119" s="150"/>
      <c r="F119" s="150"/>
      <c r="G119" s="150"/>
      <c r="H119" s="150"/>
      <c r="I119" s="117"/>
      <c r="J119" s="117"/>
      <c r="K119" s="150"/>
    </row>
    <row r="120" spans="2:11">
      <c r="B120" s="113"/>
      <c r="C120" s="150"/>
      <c r="D120" s="150"/>
      <c r="E120" s="150"/>
      <c r="F120" s="150"/>
      <c r="G120" s="150"/>
      <c r="H120" s="150"/>
      <c r="I120" s="117"/>
      <c r="J120" s="117"/>
      <c r="K120" s="150"/>
    </row>
    <row r="121" spans="2:11">
      <c r="B121" s="113"/>
      <c r="C121" s="150"/>
      <c r="D121" s="150"/>
      <c r="E121" s="150"/>
      <c r="F121" s="150"/>
      <c r="G121" s="150"/>
      <c r="H121" s="150"/>
      <c r="I121" s="117"/>
      <c r="J121" s="117"/>
      <c r="K121" s="150"/>
    </row>
    <row r="122" spans="2:11">
      <c r="B122" s="113"/>
      <c r="C122" s="150"/>
      <c r="D122" s="150"/>
      <c r="E122" s="150"/>
      <c r="F122" s="150"/>
      <c r="G122" s="150"/>
      <c r="H122" s="150"/>
      <c r="I122" s="117"/>
      <c r="J122" s="117"/>
      <c r="K122" s="150"/>
    </row>
    <row r="123" spans="2:11">
      <c r="B123" s="113"/>
      <c r="C123" s="150"/>
      <c r="D123" s="150"/>
      <c r="E123" s="150"/>
      <c r="F123" s="150"/>
      <c r="G123" s="150"/>
      <c r="H123" s="150"/>
      <c r="I123" s="117"/>
      <c r="J123" s="117"/>
      <c r="K123" s="150"/>
    </row>
    <row r="124" spans="2:11">
      <c r="B124" s="113"/>
      <c r="C124" s="150"/>
      <c r="D124" s="150"/>
      <c r="E124" s="150"/>
      <c r="F124" s="150"/>
      <c r="G124" s="150"/>
      <c r="H124" s="150"/>
      <c r="I124" s="117"/>
      <c r="J124" s="117"/>
      <c r="K124" s="150"/>
    </row>
    <row r="125" spans="2:11">
      <c r="B125" s="113"/>
      <c r="C125" s="150"/>
      <c r="D125" s="150"/>
      <c r="E125" s="150"/>
      <c r="F125" s="150"/>
      <c r="G125" s="150"/>
      <c r="H125" s="150"/>
      <c r="I125" s="117"/>
      <c r="J125" s="117"/>
      <c r="K125" s="150"/>
    </row>
    <row r="126" spans="2:11">
      <c r="B126" s="113"/>
      <c r="C126" s="150"/>
      <c r="D126" s="150"/>
      <c r="E126" s="150"/>
      <c r="F126" s="150"/>
      <c r="G126" s="150"/>
      <c r="H126" s="150"/>
      <c r="I126" s="117"/>
      <c r="J126" s="117"/>
      <c r="K126" s="150"/>
    </row>
    <row r="127" spans="2:11">
      <c r="B127" s="113"/>
      <c r="C127" s="150"/>
      <c r="D127" s="150"/>
      <c r="E127" s="150"/>
      <c r="F127" s="150"/>
      <c r="G127" s="150"/>
      <c r="H127" s="150"/>
      <c r="I127" s="117"/>
      <c r="J127" s="117"/>
      <c r="K127" s="150"/>
    </row>
    <row r="128" spans="2:11">
      <c r="B128" s="113"/>
      <c r="C128" s="150"/>
      <c r="D128" s="150"/>
      <c r="E128" s="150"/>
      <c r="F128" s="150"/>
      <c r="G128" s="150"/>
      <c r="H128" s="150"/>
      <c r="I128" s="117"/>
      <c r="J128" s="117"/>
      <c r="K128" s="150"/>
    </row>
    <row r="129" spans="2:11">
      <c r="B129" s="113"/>
      <c r="C129" s="150"/>
      <c r="D129" s="150"/>
      <c r="E129" s="150"/>
      <c r="F129" s="150"/>
      <c r="G129" s="150"/>
      <c r="H129" s="150"/>
      <c r="I129" s="117"/>
      <c r="J129" s="117"/>
      <c r="K129" s="150"/>
    </row>
    <row r="130" spans="2:11">
      <c r="B130" s="113"/>
      <c r="C130" s="150"/>
      <c r="D130" s="150"/>
      <c r="E130" s="150"/>
      <c r="F130" s="150"/>
      <c r="G130" s="150"/>
      <c r="H130" s="150"/>
      <c r="I130" s="117"/>
      <c r="J130" s="117"/>
      <c r="K130" s="150"/>
    </row>
    <row r="131" spans="2:11">
      <c r="B131" s="113"/>
      <c r="C131" s="150"/>
      <c r="D131" s="150"/>
      <c r="E131" s="150"/>
      <c r="F131" s="150"/>
      <c r="G131" s="150"/>
      <c r="H131" s="150"/>
      <c r="I131" s="117"/>
      <c r="J131" s="117"/>
      <c r="K131" s="150"/>
    </row>
    <row r="132" spans="2:11">
      <c r="B132" s="113"/>
      <c r="C132" s="150"/>
      <c r="D132" s="150"/>
      <c r="E132" s="150"/>
      <c r="F132" s="150"/>
      <c r="G132" s="150"/>
      <c r="H132" s="150"/>
      <c r="I132" s="117"/>
      <c r="J132" s="117"/>
      <c r="K132" s="150"/>
    </row>
    <row r="133" spans="2:11">
      <c r="B133" s="113"/>
      <c r="C133" s="150"/>
      <c r="D133" s="150"/>
      <c r="E133" s="150"/>
      <c r="F133" s="150"/>
      <c r="G133" s="150"/>
      <c r="H133" s="150"/>
      <c r="I133" s="117"/>
      <c r="J133" s="117"/>
      <c r="K133" s="150"/>
    </row>
    <row r="134" spans="2:11">
      <c r="B134" s="113"/>
      <c r="C134" s="150"/>
      <c r="D134" s="150"/>
      <c r="E134" s="150"/>
      <c r="F134" s="150"/>
      <c r="G134" s="150"/>
      <c r="H134" s="150"/>
      <c r="I134" s="117"/>
      <c r="J134" s="117"/>
      <c r="K134" s="150"/>
    </row>
    <row r="135" spans="2:11">
      <c r="B135" s="113"/>
      <c r="C135" s="150"/>
      <c r="D135" s="150"/>
      <c r="E135" s="150"/>
      <c r="F135" s="150"/>
      <c r="G135" s="150"/>
      <c r="H135" s="150"/>
      <c r="I135" s="117"/>
      <c r="J135" s="117"/>
      <c r="K135" s="150"/>
    </row>
    <row r="136" spans="2:11">
      <c r="B136" s="113"/>
      <c r="C136" s="150"/>
      <c r="D136" s="150"/>
      <c r="E136" s="150"/>
      <c r="F136" s="150"/>
      <c r="G136" s="150"/>
      <c r="H136" s="150"/>
      <c r="I136" s="117"/>
      <c r="J136" s="117"/>
      <c r="K136" s="150"/>
    </row>
    <row r="137" spans="2:11">
      <c r="B137" s="113"/>
      <c r="C137" s="150"/>
      <c r="D137" s="150"/>
      <c r="E137" s="150"/>
      <c r="F137" s="150"/>
      <c r="G137" s="150"/>
      <c r="H137" s="150"/>
      <c r="I137" s="117"/>
      <c r="J137" s="117"/>
      <c r="K137" s="150"/>
    </row>
    <row r="138" spans="2:11">
      <c r="B138" s="113"/>
      <c r="C138" s="150"/>
      <c r="D138" s="150"/>
      <c r="E138" s="150"/>
      <c r="F138" s="150"/>
      <c r="G138" s="150"/>
      <c r="H138" s="150"/>
      <c r="I138" s="117"/>
      <c r="J138" s="117"/>
      <c r="K138" s="150"/>
    </row>
    <row r="139" spans="2:11">
      <c r="B139" s="113"/>
      <c r="C139" s="150"/>
      <c r="D139" s="150"/>
      <c r="E139" s="150"/>
      <c r="F139" s="150"/>
      <c r="G139" s="150"/>
      <c r="H139" s="150"/>
      <c r="I139" s="117"/>
      <c r="J139" s="117"/>
      <c r="K139" s="150"/>
    </row>
    <row r="140" spans="2:11">
      <c r="B140" s="113"/>
      <c r="C140" s="150"/>
      <c r="D140" s="150"/>
      <c r="E140" s="150"/>
      <c r="F140" s="150"/>
      <c r="G140" s="150"/>
      <c r="H140" s="150"/>
      <c r="I140" s="117"/>
      <c r="J140" s="117"/>
      <c r="K140" s="150"/>
    </row>
    <row r="141" spans="2:11">
      <c r="B141" s="113"/>
      <c r="C141" s="150"/>
      <c r="D141" s="150"/>
      <c r="E141" s="150"/>
      <c r="F141" s="150"/>
      <c r="G141" s="150"/>
      <c r="H141" s="150"/>
      <c r="I141" s="117"/>
      <c r="J141" s="117"/>
      <c r="K141" s="150"/>
    </row>
    <row r="142" spans="2:11">
      <c r="B142" s="113"/>
      <c r="C142" s="150"/>
      <c r="D142" s="150"/>
      <c r="E142" s="150"/>
      <c r="F142" s="150"/>
      <c r="G142" s="150"/>
      <c r="H142" s="150"/>
      <c r="I142" s="117"/>
      <c r="J142" s="117"/>
      <c r="K142" s="150"/>
    </row>
    <row r="143" spans="2:11">
      <c r="B143" s="113"/>
      <c r="C143" s="150"/>
      <c r="D143" s="150"/>
      <c r="E143" s="150"/>
      <c r="F143" s="150"/>
      <c r="G143" s="150"/>
      <c r="H143" s="150"/>
      <c r="I143" s="117"/>
      <c r="J143" s="117"/>
      <c r="K143" s="150"/>
    </row>
    <row r="144" spans="2:11">
      <c r="B144" s="113"/>
      <c r="C144" s="150"/>
      <c r="D144" s="150"/>
      <c r="E144" s="150"/>
      <c r="F144" s="150"/>
      <c r="G144" s="150"/>
      <c r="H144" s="150"/>
      <c r="I144" s="117"/>
      <c r="J144" s="117"/>
      <c r="K144" s="150"/>
    </row>
    <row r="145" spans="2:11">
      <c r="B145" s="113"/>
      <c r="C145" s="150"/>
      <c r="D145" s="150"/>
      <c r="E145" s="150"/>
      <c r="F145" s="150"/>
      <c r="G145" s="150"/>
      <c r="H145" s="150"/>
      <c r="I145" s="117"/>
      <c r="J145" s="117"/>
      <c r="K145" s="150"/>
    </row>
    <row r="146" spans="2:11">
      <c r="B146" s="113"/>
      <c r="C146" s="150"/>
      <c r="D146" s="150"/>
      <c r="E146" s="150"/>
      <c r="F146" s="150"/>
      <c r="G146" s="150"/>
      <c r="H146" s="150"/>
      <c r="I146" s="117"/>
      <c r="J146" s="117"/>
      <c r="K146" s="150"/>
    </row>
    <row r="147" spans="2:11">
      <c r="B147" s="113"/>
      <c r="C147" s="150"/>
      <c r="D147" s="150"/>
      <c r="E147" s="150"/>
      <c r="F147" s="150"/>
      <c r="G147" s="150"/>
      <c r="H147" s="150"/>
      <c r="I147" s="117"/>
      <c r="J147" s="117"/>
      <c r="K147" s="150"/>
    </row>
    <row r="148" spans="2:11">
      <c r="B148" s="113"/>
      <c r="C148" s="150"/>
      <c r="D148" s="150"/>
      <c r="E148" s="150"/>
      <c r="F148" s="150"/>
      <c r="G148" s="150"/>
      <c r="H148" s="150"/>
      <c r="I148" s="117"/>
      <c r="J148" s="117"/>
      <c r="K148" s="150"/>
    </row>
    <row r="149" spans="2:11">
      <c r="B149" s="113"/>
      <c r="C149" s="150"/>
      <c r="D149" s="150"/>
      <c r="E149" s="150"/>
      <c r="F149" s="150"/>
      <c r="G149" s="150"/>
      <c r="H149" s="150"/>
      <c r="I149" s="117"/>
      <c r="J149" s="117"/>
      <c r="K149" s="150"/>
    </row>
    <row r="150" spans="2:11">
      <c r="B150" s="113"/>
      <c r="C150" s="150"/>
      <c r="D150" s="150"/>
      <c r="E150" s="150"/>
      <c r="F150" s="150"/>
      <c r="G150" s="150"/>
      <c r="H150" s="150"/>
      <c r="I150" s="117"/>
      <c r="J150" s="117"/>
      <c r="K150" s="150"/>
    </row>
    <row r="151" spans="2:11">
      <c r="B151" s="113"/>
      <c r="C151" s="150"/>
      <c r="D151" s="150"/>
      <c r="E151" s="150"/>
      <c r="F151" s="150"/>
      <c r="G151" s="150"/>
      <c r="H151" s="150"/>
      <c r="I151" s="117"/>
      <c r="J151" s="117"/>
      <c r="K151" s="150"/>
    </row>
    <row r="152" spans="2:11">
      <c r="B152" s="113"/>
      <c r="C152" s="150"/>
      <c r="D152" s="150"/>
      <c r="E152" s="150"/>
      <c r="F152" s="150"/>
      <c r="G152" s="150"/>
      <c r="H152" s="150"/>
      <c r="I152" s="117"/>
      <c r="J152" s="117"/>
      <c r="K152" s="150"/>
    </row>
    <row r="153" spans="2:11">
      <c r="B153" s="113"/>
      <c r="C153" s="150"/>
      <c r="D153" s="150"/>
      <c r="E153" s="150"/>
      <c r="F153" s="150"/>
      <c r="G153" s="150"/>
      <c r="H153" s="150"/>
      <c r="I153" s="117"/>
      <c r="J153" s="117"/>
      <c r="K153" s="150"/>
    </row>
    <row r="154" spans="2:11">
      <c r="B154" s="113"/>
      <c r="C154" s="150"/>
      <c r="D154" s="150"/>
      <c r="E154" s="150"/>
      <c r="F154" s="150"/>
      <c r="G154" s="150"/>
      <c r="H154" s="150"/>
      <c r="I154" s="117"/>
      <c r="J154" s="117"/>
      <c r="K154" s="150"/>
    </row>
    <row r="155" spans="2:11">
      <c r="B155" s="113"/>
      <c r="C155" s="150"/>
      <c r="D155" s="150"/>
      <c r="E155" s="150"/>
      <c r="F155" s="150"/>
      <c r="G155" s="150"/>
      <c r="H155" s="150"/>
      <c r="I155" s="117"/>
      <c r="J155" s="117"/>
      <c r="K155" s="150"/>
    </row>
    <row r="156" spans="2:11">
      <c r="B156" s="113"/>
      <c r="C156" s="150"/>
      <c r="D156" s="150"/>
      <c r="E156" s="150"/>
      <c r="F156" s="150"/>
      <c r="G156" s="150"/>
      <c r="H156" s="150"/>
      <c r="I156" s="117"/>
      <c r="J156" s="117"/>
      <c r="K156" s="150"/>
    </row>
    <row r="157" spans="2:11">
      <c r="B157" s="113"/>
      <c r="C157" s="150"/>
      <c r="D157" s="150"/>
      <c r="E157" s="150"/>
      <c r="F157" s="150"/>
      <c r="G157" s="150"/>
      <c r="H157" s="150"/>
      <c r="I157" s="117"/>
      <c r="J157" s="117"/>
      <c r="K157" s="150"/>
    </row>
    <row r="158" spans="2:11">
      <c r="B158" s="113"/>
      <c r="C158" s="150"/>
      <c r="D158" s="150"/>
      <c r="E158" s="150"/>
      <c r="F158" s="150"/>
      <c r="G158" s="150"/>
      <c r="H158" s="150"/>
      <c r="I158" s="117"/>
      <c r="J158" s="117"/>
      <c r="K158" s="150"/>
    </row>
    <row r="159" spans="2:11">
      <c r="B159" s="113"/>
      <c r="C159" s="150"/>
      <c r="D159" s="150"/>
      <c r="E159" s="150"/>
      <c r="F159" s="150"/>
      <c r="G159" s="150"/>
      <c r="H159" s="150"/>
      <c r="I159" s="117"/>
      <c r="J159" s="117"/>
      <c r="K159" s="150"/>
    </row>
    <row r="160" spans="2:11">
      <c r="B160" s="113"/>
      <c r="C160" s="150"/>
      <c r="D160" s="150"/>
      <c r="E160" s="150"/>
      <c r="F160" s="150"/>
      <c r="G160" s="150"/>
      <c r="H160" s="150"/>
      <c r="I160" s="117"/>
      <c r="J160" s="117"/>
      <c r="K160" s="150"/>
    </row>
    <row r="161" spans="2:11">
      <c r="B161" s="113"/>
      <c r="C161" s="150"/>
      <c r="D161" s="150"/>
      <c r="E161" s="150"/>
      <c r="F161" s="150"/>
      <c r="G161" s="150"/>
      <c r="H161" s="150"/>
      <c r="I161" s="117"/>
      <c r="J161" s="117"/>
      <c r="K161" s="150"/>
    </row>
    <row r="162" spans="2:11">
      <c r="B162" s="113"/>
      <c r="C162" s="150"/>
      <c r="D162" s="150"/>
      <c r="E162" s="150"/>
      <c r="F162" s="150"/>
      <c r="G162" s="150"/>
      <c r="H162" s="150"/>
      <c r="I162" s="117"/>
      <c r="J162" s="117"/>
      <c r="K162" s="150"/>
    </row>
    <row r="163" spans="2:11">
      <c r="B163" s="113"/>
      <c r="C163" s="150"/>
      <c r="D163" s="150"/>
      <c r="E163" s="150"/>
      <c r="F163" s="150"/>
      <c r="G163" s="150"/>
      <c r="H163" s="150"/>
      <c r="I163" s="117"/>
      <c r="J163" s="117"/>
      <c r="K163" s="150"/>
    </row>
    <row r="164" spans="2:11">
      <c r="B164" s="113"/>
      <c r="C164" s="150"/>
      <c r="D164" s="150"/>
      <c r="E164" s="150"/>
      <c r="F164" s="150"/>
      <c r="G164" s="150"/>
      <c r="H164" s="150"/>
      <c r="I164" s="117"/>
      <c r="J164" s="117"/>
      <c r="K164" s="150"/>
    </row>
    <row r="165" spans="2:11">
      <c r="B165" s="113"/>
      <c r="C165" s="150"/>
      <c r="D165" s="150"/>
      <c r="E165" s="150"/>
      <c r="F165" s="150"/>
      <c r="G165" s="150"/>
      <c r="H165" s="150"/>
      <c r="I165" s="117"/>
      <c r="J165" s="117"/>
      <c r="K165" s="150"/>
    </row>
    <row r="166" spans="2:11">
      <c r="B166" s="113"/>
      <c r="C166" s="150"/>
      <c r="D166" s="150"/>
      <c r="E166" s="150"/>
      <c r="F166" s="150"/>
      <c r="G166" s="150"/>
      <c r="H166" s="150"/>
      <c r="I166" s="117"/>
      <c r="J166" s="117"/>
      <c r="K166" s="150"/>
    </row>
    <row r="167" spans="2:11">
      <c r="B167" s="113"/>
      <c r="C167" s="150"/>
      <c r="D167" s="150"/>
      <c r="E167" s="150"/>
      <c r="F167" s="150"/>
      <c r="G167" s="150"/>
      <c r="H167" s="150"/>
      <c r="I167" s="117"/>
      <c r="J167" s="117"/>
      <c r="K167" s="150"/>
    </row>
    <row r="168" spans="2:11">
      <c r="B168" s="113"/>
      <c r="C168" s="150"/>
      <c r="D168" s="150"/>
      <c r="E168" s="150"/>
      <c r="F168" s="150"/>
      <c r="G168" s="150"/>
      <c r="H168" s="150"/>
      <c r="I168" s="117"/>
      <c r="J168" s="117"/>
      <c r="K168" s="150"/>
    </row>
    <row r="169" spans="2:11">
      <c r="B169" s="113"/>
      <c r="C169" s="150"/>
      <c r="D169" s="150"/>
      <c r="E169" s="150"/>
      <c r="F169" s="150"/>
      <c r="G169" s="150"/>
      <c r="H169" s="150"/>
      <c r="I169" s="117"/>
      <c r="J169" s="117"/>
      <c r="K169" s="150"/>
    </row>
    <row r="170" spans="2:11">
      <c r="B170" s="113"/>
      <c r="C170" s="150"/>
      <c r="D170" s="150"/>
      <c r="E170" s="150"/>
      <c r="F170" s="150"/>
      <c r="G170" s="150"/>
      <c r="H170" s="150"/>
      <c r="I170" s="117"/>
      <c r="J170" s="117"/>
      <c r="K170" s="150"/>
    </row>
    <row r="171" spans="2:11">
      <c r="B171" s="113"/>
      <c r="C171" s="150"/>
      <c r="D171" s="150"/>
      <c r="E171" s="150"/>
      <c r="F171" s="150"/>
      <c r="G171" s="150"/>
      <c r="H171" s="150"/>
      <c r="I171" s="117"/>
      <c r="J171" s="117"/>
      <c r="K171" s="150"/>
    </row>
    <row r="172" spans="2:11">
      <c r="B172" s="113"/>
      <c r="C172" s="150"/>
      <c r="D172" s="150"/>
      <c r="E172" s="150"/>
      <c r="F172" s="150"/>
      <c r="G172" s="150"/>
      <c r="H172" s="150"/>
      <c r="I172" s="117"/>
      <c r="J172" s="117"/>
      <c r="K172" s="150"/>
    </row>
    <row r="173" spans="2:11">
      <c r="B173" s="113"/>
      <c r="C173" s="150"/>
      <c r="D173" s="150"/>
      <c r="E173" s="150"/>
      <c r="F173" s="150"/>
      <c r="G173" s="150"/>
      <c r="H173" s="150"/>
      <c r="I173" s="117"/>
      <c r="J173" s="117"/>
      <c r="K173" s="150"/>
    </row>
    <row r="174" spans="2:11">
      <c r="B174" s="113"/>
      <c r="C174" s="150"/>
      <c r="D174" s="150"/>
      <c r="E174" s="150"/>
      <c r="F174" s="150"/>
      <c r="G174" s="150"/>
      <c r="H174" s="150"/>
      <c r="I174" s="117"/>
      <c r="J174" s="117"/>
      <c r="K174" s="150"/>
    </row>
    <row r="175" spans="2:11">
      <c r="B175" s="113"/>
      <c r="C175" s="150"/>
      <c r="D175" s="150"/>
      <c r="E175" s="150"/>
      <c r="F175" s="150"/>
      <c r="G175" s="150"/>
      <c r="H175" s="150"/>
      <c r="I175" s="117"/>
      <c r="J175" s="117"/>
      <c r="K175" s="150"/>
    </row>
    <row r="176" spans="2:11">
      <c r="B176" s="113"/>
      <c r="C176" s="150"/>
      <c r="D176" s="150"/>
      <c r="E176" s="150"/>
      <c r="F176" s="150"/>
      <c r="G176" s="150"/>
      <c r="H176" s="150"/>
      <c r="I176" s="117"/>
      <c r="J176" s="117"/>
      <c r="K176" s="150"/>
    </row>
    <row r="177" spans="2:11">
      <c r="B177" s="113"/>
      <c r="C177" s="150"/>
      <c r="D177" s="150"/>
      <c r="E177" s="150"/>
      <c r="F177" s="150"/>
      <c r="G177" s="150"/>
      <c r="H177" s="150"/>
      <c r="I177" s="117"/>
      <c r="J177" s="117"/>
      <c r="K177" s="150"/>
    </row>
    <row r="178" spans="2:11">
      <c r="B178" s="113"/>
      <c r="C178" s="150"/>
      <c r="D178" s="150"/>
      <c r="E178" s="150"/>
      <c r="F178" s="150"/>
      <c r="G178" s="150"/>
      <c r="H178" s="150"/>
      <c r="I178" s="117"/>
      <c r="J178" s="117"/>
      <c r="K178" s="150"/>
    </row>
    <row r="179" spans="2:11">
      <c r="B179" s="113"/>
      <c r="C179" s="150"/>
      <c r="D179" s="150"/>
      <c r="E179" s="150"/>
      <c r="F179" s="150"/>
      <c r="G179" s="150"/>
      <c r="H179" s="150"/>
      <c r="I179" s="117"/>
      <c r="J179" s="117"/>
      <c r="K179" s="150"/>
    </row>
    <row r="180" spans="2:11">
      <c r="B180" s="113"/>
      <c r="C180" s="150"/>
      <c r="D180" s="150"/>
      <c r="E180" s="150"/>
      <c r="F180" s="150"/>
      <c r="G180" s="150"/>
      <c r="H180" s="150"/>
      <c r="I180" s="117"/>
      <c r="J180" s="117"/>
      <c r="K180" s="150"/>
    </row>
    <row r="181" spans="2:11">
      <c r="B181" s="113"/>
      <c r="C181" s="150"/>
      <c r="D181" s="150"/>
      <c r="E181" s="150"/>
      <c r="F181" s="150"/>
      <c r="G181" s="150"/>
      <c r="H181" s="150"/>
      <c r="I181" s="117"/>
      <c r="J181" s="117"/>
      <c r="K181" s="150"/>
    </row>
    <row r="182" spans="2:11">
      <c r="B182" s="113"/>
      <c r="C182" s="150"/>
      <c r="D182" s="150"/>
      <c r="E182" s="150"/>
      <c r="F182" s="150"/>
      <c r="G182" s="150"/>
      <c r="H182" s="150"/>
      <c r="I182" s="117"/>
      <c r="J182" s="117"/>
      <c r="K182" s="150"/>
    </row>
    <row r="183" spans="2:11">
      <c r="B183" s="113"/>
      <c r="C183" s="150"/>
      <c r="D183" s="150"/>
      <c r="E183" s="150"/>
      <c r="F183" s="150"/>
      <c r="G183" s="150"/>
      <c r="H183" s="150"/>
      <c r="I183" s="117"/>
      <c r="J183" s="117"/>
      <c r="K183" s="150"/>
    </row>
    <row r="184" spans="2:11">
      <c r="B184" s="113"/>
      <c r="C184" s="150"/>
      <c r="D184" s="150"/>
      <c r="E184" s="150"/>
      <c r="F184" s="150"/>
      <c r="G184" s="150"/>
      <c r="H184" s="150"/>
      <c r="I184" s="117"/>
      <c r="J184" s="117"/>
      <c r="K184" s="150"/>
    </row>
    <row r="185" spans="2:11">
      <c r="B185" s="113"/>
      <c r="C185" s="150"/>
      <c r="D185" s="150"/>
      <c r="E185" s="150"/>
      <c r="F185" s="150"/>
      <c r="G185" s="150"/>
      <c r="H185" s="150"/>
      <c r="I185" s="117"/>
      <c r="J185" s="117"/>
      <c r="K185" s="150"/>
    </row>
    <row r="186" spans="2:11">
      <c r="B186" s="113"/>
      <c r="C186" s="150"/>
      <c r="D186" s="150"/>
      <c r="E186" s="150"/>
      <c r="F186" s="150"/>
      <c r="G186" s="150"/>
      <c r="H186" s="150"/>
      <c r="I186" s="117"/>
      <c r="J186" s="117"/>
      <c r="K186" s="150"/>
    </row>
    <row r="187" spans="2:11">
      <c r="B187" s="113"/>
      <c r="C187" s="150"/>
      <c r="D187" s="150"/>
      <c r="E187" s="150"/>
      <c r="F187" s="150"/>
      <c r="G187" s="150"/>
      <c r="H187" s="150"/>
      <c r="I187" s="117"/>
      <c r="J187" s="117"/>
      <c r="K187" s="150"/>
    </row>
    <row r="188" spans="2:11">
      <c r="B188" s="113"/>
      <c r="C188" s="150"/>
      <c r="D188" s="150"/>
      <c r="E188" s="150"/>
      <c r="F188" s="150"/>
      <c r="G188" s="150"/>
      <c r="H188" s="150"/>
      <c r="I188" s="117"/>
      <c r="J188" s="117"/>
      <c r="K188" s="150"/>
    </row>
    <row r="189" spans="2:11">
      <c r="B189" s="113"/>
      <c r="C189" s="150"/>
      <c r="D189" s="150"/>
      <c r="E189" s="150"/>
      <c r="F189" s="150"/>
      <c r="G189" s="150"/>
      <c r="H189" s="150"/>
      <c r="I189" s="117"/>
      <c r="J189" s="117"/>
      <c r="K189" s="150"/>
    </row>
    <row r="190" spans="2:11">
      <c r="B190" s="113"/>
      <c r="C190" s="150"/>
      <c r="D190" s="150"/>
      <c r="E190" s="150"/>
      <c r="F190" s="150"/>
      <c r="G190" s="150"/>
      <c r="H190" s="150"/>
      <c r="I190" s="117"/>
      <c r="J190" s="117"/>
      <c r="K190" s="150"/>
    </row>
    <row r="191" spans="2:11">
      <c r="B191" s="113"/>
      <c r="C191" s="150"/>
      <c r="D191" s="150"/>
      <c r="E191" s="150"/>
      <c r="F191" s="150"/>
      <c r="G191" s="150"/>
      <c r="H191" s="150"/>
      <c r="I191" s="117"/>
      <c r="J191" s="117"/>
      <c r="K191" s="150"/>
    </row>
    <row r="192" spans="2:11">
      <c r="B192" s="113"/>
      <c r="C192" s="150"/>
      <c r="D192" s="150"/>
      <c r="E192" s="150"/>
      <c r="F192" s="150"/>
      <c r="G192" s="150"/>
      <c r="H192" s="150"/>
      <c r="I192" s="117"/>
      <c r="J192" s="117"/>
      <c r="K192" s="150"/>
    </row>
    <row r="193" spans="2:11">
      <c r="B193" s="113"/>
      <c r="C193" s="150"/>
      <c r="D193" s="150"/>
      <c r="E193" s="150"/>
      <c r="F193" s="150"/>
      <c r="G193" s="150"/>
      <c r="H193" s="150"/>
      <c r="I193" s="117"/>
      <c r="J193" s="117"/>
      <c r="K193" s="150"/>
    </row>
    <row r="194" spans="2:11">
      <c r="B194" s="113"/>
      <c r="C194" s="150"/>
      <c r="D194" s="150"/>
      <c r="E194" s="150"/>
      <c r="F194" s="150"/>
      <c r="G194" s="150"/>
      <c r="H194" s="150"/>
      <c r="I194" s="117"/>
      <c r="J194" s="117"/>
      <c r="K194" s="150"/>
    </row>
    <row r="195" spans="2:11">
      <c r="B195" s="113"/>
      <c r="C195" s="150"/>
      <c r="D195" s="150"/>
      <c r="E195" s="150"/>
      <c r="F195" s="150"/>
      <c r="G195" s="150"/>
      <c r="H195" s="150"/>
      <c r="I195" s="117"/>
      <c r="J195" s="117"/>
      <c r="K195" s="150"/>
    </row>
    <row r="196" spans="2:11">
      <c r="B196" s="113"/>
      <c r="C196" s="150"/>
      <c r="D196" s="150"/>
      <c r="E196" s="150"/>
      <c r="F196" s="150"/>
      <c r="G196" s="150"/>
      <c r="H196" s="150"/>
      <c r="I196" s="117"/>
      <c r="J196" s="117"/>
      <c r="K196" s="150"/>
    </row>
    <row r="197" spans="2:11">
      <c r="B197" s="113"/>
      <c r="C197" s="150"/>
      <c r="D197" s="150"/>
      <c r="E197" s="150"/>
      <c r="F197" s="150"/>
      <c r="G197" s="150"/>
      <c r="H197" s="150"/>
      <c r="I197" s="117"/>
      <c r="J197" s="117"/>
      <c r="K197" s="150"/>
    </row>
    <row r="198" spans="2:11">
      <c r="B198" s="113"/>
      <c r="C198" s="150"/>
      <c r="D198" s="150"/>
      <c r="E198" s="150"/>
      <c r="F198" s="150"/>
      <c r="G198" s="150"/>
      <c r="H198" s="150"/>
      <c r="I198" s="117"/>
      <c r="J198" s="117"/>
      <c r="K198" s="150"/>
    </row>
    <row r="199" spans="2:11">
      <c r="B199" s="113"/>
      <c r="C199" s="150"/>
      <c r="D199" s="150"/>
      <c r="E199" s="150"/>
      <c r="F199" s="150"/>
      <c r="G199" s="150"/>
      <c r="H199" s="150"/>
      <c r="I199" s="117"/>
      <c r="J199" s="117"/>
      <c r="K199" s="150"/>
    </row>
    <row r="200" spans="2:11">
      <c r="B200" s="113"/>
      <c r="C200" s="150"/>
      <c r="D200" s="150"/>
      <c r="E200" s="150"/>
      <c r="F200" s="150"/>
      <c r="G200" s="150"/>
      <c r="H200" s="150"/>
      <c r="I200" s="117"/>
      <c r="J200" s="117"/>
      <c r="K200" s="150"/>
    </row>
    <row r="201" spans="2:11">
      <c r="B201" s="113"/>
      <c r="C201" s="150"/>
      <c r="D201" s="150"/>
      <c r="E201" s="150"/>
      <c r="F201" s="150"/>
      <c r="G201" s="150"/>
      <c r="H201" s="150"/>
      <c r="I201" s="117"/>
      <c r="J201" s="117"/>
      <c r="K201" s="150"/>
    </row>
    <row r="202" spans="2:11">
      <c r="B202" s="113"/>
      <c r="C202" s="150"/>
      <c r="D202" s="150"/>
      <c r="E202" s="150"/>
      <c r="F202" s="150"/>
      <c r="G202" s="150"/>
      <c r="H202" s="150"/>
      <c r="I202" s="117"/>
      <c r="J202" s="117"/>
      <c r="K202" s="150"/>
    </row>
    <row r="203" spans="2:11">
      <c r="B203" s="113"/>
      <c r="C203" s="150"/>
      <c r="D203" s="150"/>
      <c r="E203" s="150"/>
      <c r="F203" s="150"/>
      <c r="G203" s="150"/>
      <c r="H203" s="150"/>
      <c r="I203" s="117"/>
      <c r="J203" s="117"/>
      <c r="K203" s="150"/>
    </row>
    <row r="204" spans="2:11">
      <c r="B204" s="113"/>
      <c r="C204" s="150"/>
      <c r="D204" s="150"/>
      <c r="E204" s="150"/>
      <c r="F204" s="150"/>
      <c r="G204" s="150"/>
      <c r="H204" s="150"/>
      <c r="I204" s="117"/>
      <c r="J204" s="117"/>
      <c r="K204" s="150"/>
    </row>
    <row r="205" spans="2:11">
      <c r="B205" s="113"/>
      <c r="C205" s="150"/>
      <c r="D205" s="150"/>
      <c r="E205" s="150"/>
      <c r="F205" s="150"/>
      <c r="G205" s="150"/>
      <c r="H205" s="150"/>
      <c r="I205" s="117"/>
      <c r="J205" s="117"/>
      <c r="K205" s="150"/>
    </row>
    <row r="206" spans="2:11">
      <c r="B206" s="113"/>
      <c r="C206" s="150"/>
      <c r="D206" s="150"/>
      <c r="E206" s="150"/>
      <c r="F206" s="150"/>
      <c r="G206" s="150"/>
      <c r="H206" s="150"/>
      <c r="I206" s="117"/>
      <c r="J206" s="117"/>
      <c r="K206" s="150"/>
    </row>
    <row r="207" spans="2:11">
      <c r="B207" s="113"/>
      <c r="C207" s="150"/>
      <c r="D207" s="150"/>
      <c r="E207" s="150"/>
      <c r="F207" s="150"/>
      <c r="G207" s="150"/>
      <c r="H207" s="150"/>
      <c r="I207" s="117"/>
      <c r="J207" s="117"/>
      <c r="K207" s="150"/>
    </row>
    <row r="208" spans="2:11">
      <c r="B208" s="113"/>
      <c r="C208" s="150"/>
      <c r="D208" s="150"/>
      <c r="E208" s="150"/>
      <c r="F208" s="150"/>
      <c r="G208" s="150"/>
      <c r="H208" s="150"/>
      <c r="I208" s="117"/>
      <c r="J208" s="117"/>
      <c r="K208" s="150"/>
    </row>
    <row r="209" spans="2:11">
      <c r="B209" s="113"/>
      <c r="C209" s="150"/>
      <c r="D209" s="150"/>
      <c r="E209" s="150"/>
      <c r="F209" s="150"/>
      <c r="G209" s="150"/>
      <c r="H209" s="150"/>
      <c r="I209" s="117"/>
      <c r="J209" s="117"/>
      <c r="K209" s="150"/>
    </row>
    <row r="210" spans="2:11">
      <c r="B210" s="113"/>
      <c r="C210" s="150"/>
      <c r="D210" s="150"/>
      <c r="E210" s="150"/>
      <c r="F210" s="150"/>
      <c r="G210" s="150"/>
      <c r="H210" s="150"/>
      <c r="I210" s="117"/>
      <c r="J210" s="117"/>
      <c r="K210" s="150"/>
    </row>
    <row r="211" spans="2:11">
      <c r="B211" s="113"/>
      <c r="C211" s="150"/>
      <c r="D211" s="150"/>
      <c r="E211" s="150"/>
      <c r="F211" s="150"/>
      <c r="G211" s="150"/>
      <c r="H211" s="150"/>
      <c r="I211" s="117"/>
      <c r="J211" s="117"/>
      <c r="K211" s="150"/>
    </row>
    <row r="212" spans="2:11">
      <c r="B212" s="113"/>
      <c r="C212" s="150"/>
      <c r="D212" s="150"/>
      <c r="E212" s="150"/>
      <c r="F212" s="150"/>
      <c r="G212" s="150"/>
      <c r="H212" s="150"/>
      <c r="I212" s="117"/>
      <c r="J212" s="117"/>
      <c r="K212" s="150"/>
    </row>
    <row r="213" spans="2:11">
      <c r="B213" s="113"/>
      <c r="C213" s="150"/>
      <c r="D213" s="150"/>
      <c r="E213" s="150"/>
      <c r="F213" s="150"/>
      <c r="G213" s="150"/>
      <c r="H213" s="150"/>
      <c r="I213" s="117"/>
      <c r="J213" s="117"/>
      <c r="K213" s="150"/>
    </row>
    <row r="214" spans="2:11">
      <c r="B214" s="113"/>
      <c r="C214" s="150"/>
      <c r="D214" s="150"/>
      <c r="E214" s="150"/>
      <c r="F214" s="150"/>
      <c r="G214" s="150"/>
      <c r="H214" s="150"/>
      <c r="I214" s="117"/>
      <c r="J214" s="117"/>
      <c r="K214" s="150"/>
    </row>
    <row r="215" spans="2:11">
      <c r="B215" s="113"/>
      <c r="C215" s="150"/>
      <c r="D215" s="150"/>
      <c r="E215" s="150"/>
      <c r="F215" s="150"/>
      <c r="G215" s="150"/>
      <c r="H215" s="150"/>
      <c r="I215" s="117"/>
      <c r="J215" s="117"/>
      <c r="K215" s="150"/>
    </row>
    <row r="216" spans="2:11">
      <c r="B216" s="113"/>
      <c r="C216" s="150"/>
      <c r="D216" s="150"/>
      <c r="E216" s="150"/>
      <c r="F216" s="150"/>
      <c r="G216" s="150"/>
      <c r="H216" s="150"/>
      <c r="I216" s="117"/>
      <c r="J216" s="117"/>
      <c r="K216" s="150"/>
    </row>
    <row r="217" spans="2:11">
      <c r="B217" s="113"/>
      <c r="C217" s="150"/>
      <c r="D217" s="150"/>
      <c r="E217" s="150"/>
      <c r="F217" s="150"/>
      <c r="G217" s="150"/>
      <c r="H217" s="150"/>
      <c r="I217" s="117"/>
      <c r="J217" s="117"/>
      <c r="K217" s="150"/>
    </row>
    <row r="218" spans="2:11">
      <c r="B218" s="113"/>
      <c r="C218" s="150"/>
      <c r="D218" s="150"/>
      <c r="E218" s="150"/>
      <c r="F218" s="150"/>
      <c r="G218" s="150"/>
      <c r="H218" s="150"/>
      <c r="I218" s="117"/>
      <c r="J218" s="117"/>
      <c r="K218" s="150"/>
    </row>
    <row r="219" spans="2:11">
      <c r="B219" s="113"/>
      <c r="C219" s="150"/>
      <c r="D219" s="150"/>
      <c r="E219" s="150"/>
      <c r="F219" s="150"/>
      <c r="G219" s="150"/>
      <c r="H219" s="150"/>
      <c r="I219" s="117"/>
      <c r="J219" s="117"/>
      <c r="K219" s="150"/>
    </row>
    <row r="220" spans="2:11">
      <c r="B220" s="113"/>
      <c r="C220" s="150"/>
      <c r="D220" s="150"/>
      <c r="E220" s="150"/>
      <c r="F220" s="150"/>
      <c r="G220" s="150"/>
      <c r="H220" s="150"/>
      <c r="I220" s="117"/>
      <c r="J220" s="117"/>
      <c r="K220" s="150"/>
    </row>
    <row r="221" spans="2:11">
      <c r="B221" s="113"/>
      <c r="C221" s="150"/>
      <c r="D221" s="150"/>
      <c r="E221" s="150"/>
      <c r="F221" s="150"/>
      <c r="G221" s="150"/>
      <c r="H221" s="150"/>
      <c r="I221" s="117"/>
      <c r="J221" s="117"/>
      <c r="K221" s="150"/>
    </row>
    <row r="222" spans="2:11">
      <c r="B222" s="113"/>
      <c r="C222" s="150"/>
      <c r="D222" s="150"/>
      <c r="E222" s="150"/>
      <c r="F222" s="150"/>
      <c r="G222" s="150"/>
      <c r="H222" s="150"/>
      <c r="I222" s="117"/>
      <c r="J222" s="117"/>
      <c r="K222" s="150"/>
    </row>
    <row r="223" spans="2:11">
      <c r="B223" s="113"/>
      <c r="C223" s="150"/>
      <c r="D223" s="150"/>
      <c r="E223" s="150"/>
      <c r="F223" s="150"/>
      <c r="G223" s="150"/>
      <c r="H223" s="150"/>
      <c r="I223" s="117"/>
      <c r="J223" s="117"/>
      <c r="K223" s="150"/>
    </row>
    <row r="224" spans="2:11">
      <c r="B224" s="113"/>
      <c r="C224" s="150"/>
      <c r="D224" s="150"/>
      <c r="E224" s="150"/>
      <c r="F224" s="150"/>
      <c r="G224" s="150"/>
      <c r="H224" s="150"/>
      <c r="I224" s="117"/>
      <c r="J224" s="117"/>
      <c r="K224" s="150"/>
    </row>
    <row r="225" spans="2:11">
      <c r="B225" s="113"/>
      <c r="C225" s="150"/>
      <c r="D225" s="150"/>
      <c r="E225" s="150"/>
      <c r="F225" s="150"/>
      <c r="G225" s="150"/>
      <c r="H225" s="150"/>
      <c r="I225" s="117"/>
      <c r="J225" s="117"/>
      <c r="K225" s="150"/>
    </row>
    <row r="226" spans="2:11">
      <c r="B226" s="113"/>
      <c r="C226" s="150"/>
      <c r="D226" s="150"/>
      <c r="E226" s="150"/>
      <c r="F226" s="150"/>
      <c r="G226" s="150"/>
      <c r="H226" s="150"/>
      <c r="I226" s="117"/>
      <c r="J226" s="117"/>
      <c r="K226" s="150"/>
    </row>
    <row r="227" spans="2:11">
      <c r="B227" s="113"/>
      <c r="C227" s="150"/>
      <c r="D227" s="150"/>
      <c r="E227" s="150"/>
      <c r="F227" s="150"/>
      <c r="G227" s="150"/>
      <c r="H227" s="150"/>
      <c r="I227" s="117"/>
      <c r="J227" s="117"/>
      <c r="K227" s="150"/>
    </row>
    <row r="228" spans="2:11">
      <c r="B228" s="113"/>
      <c r="C228" s="150"/>
      <c r="D228" s="150"/>
      <c r="E228" s="150"/>
      <c r="F228" s="150"/>
      <c r="G228" s="150"/>
      <c r="H228" s="150"/>
      <c r="I228" s="117"/>
      <c r="J228" s="117"/>
      <c r="K228" s="150"/>
    </row>
    <row r="229" spans="2:11">
      <c r="B229" s="113"/>
      <c r="C229" s="150"/>
      <c r="D229" s="150"/>
      <c r="E229" s="150"/>
      <c r="F229" s="150"/>
      <c r="G229" s="150"/>
      <c r="H229" s="150"/>
      <c r="I229" s="117"/>
      <c r="J229" s="117"/>
      <c r="K229" s="150"/>
    </row>
    <row r="230" spans="2:11">
      <c r="B230" s="113"/>
      <c r="C230" s="150"/>
      <c r="D230" s="150"/>
      <c r="E230" s="150"/>
      <c r="F230" s="150"/>
      <c r="G230" s="150"/>
      <c r="H230" s="150"/>
      <c r="I230" s="117"/>
      <c r="J230" s="117"/>
      <c r="K230" s="150"/>
    </row>
    <row r="231" spans="2:11">
      <c r="B231" s="113"/>
      <c r="C231" s="150"/>
      <c r="D231" s="150"/>
      <c r="E231" s="150"/>
      <c r="F231" s="150"/>
      <c r="G231" s="150"/>
      <c r="H231" s="150"/>
      <c r="I231" s="117"/>
      <c r="J231" s="117"/>
      <c r="K231" s="150"/>
    </row>
    <row r="232" spans="2:11">
      <c r="B232" s="113"/>
      <c r="C232" s="150"/>
      <c r="D232" s="150"/>
      <c r="E232" s="150"/>
      <c r="F232" s="150"/>
      <c r="G232" s="150"/>
      <c r="H232" s="150"/>
      <c r="I232" s="117"/>
      <c r="J232" s="117"/>
      <c r="K232" s="150"/>
    </row>
    <row r="233" spans="2:11">
      <c r="B233" s="113"/>
      <c r="C233" s="150"/>
      <c r="D233" s="150"/>
      <c r="E233" s="150"/>
      <c r="F233" s="150"/>
      <c r="G233" s="150"/>
      <c r="H233" s="150"/>
      <c r="I233" s="117"/>
      <c r="J233" s="117"/>
      <c r="K233" s="150"/>
    </row>
    <row r="234" spans="2:11">
      <c r="B234" s="113"/>
      <c r="C234" s="150"/>
      <c r="D234" s="150"/>
      <c r="E234" s="150"/>
      <c r="F234" s="150"/>
      <c r="G234" s="150"/>
      <c r="H234" s="150"/>
      <c r="I234" s="117"/>
      <c r="J234" s="117"/>
      <c r="K234" s="150"/>
    </row>
    <row r="235" spans="2:11">
      <c r="B235" s="113"/>
      <c r="C235" s="150"/>
      <c r="D235" s="150"/>
      <c r="E235" s="150"/>
      <c r="F235" s="150"/>
      <c r="G235" s="150"/>
      <c r="H235" s="150"/>
      <c r="I235" s="117"/>
      <c r="J235" s="117"/>
      <c r="K235" s="150"/>
    </row>
    <row r="236" spans="2:11">
      <c r="B236" s="113"/>
      <c r="C236" s="150"/>
      <c r="D236" s="150"/>
      <c r="E236" s="150"/>
      <c r="F236" s="150"/>
      <c r="G236" s="150"/>
      <c r="H236" s="150"/>
      <c r="I236" s="117"/>
      <c r="J236" s="117"/>
      <c r="K236" s="150"/>
    </row>
    <row r="237" spans="2:11">
      <c r="B237" s="113"/>
      <c r="C237" s="150"/>
      <c r="D237" s="150"/>
      <c r="E237" s="150"/>
      <c r="F237" s="150"/>
      <c r="G237" s="150"/>
      <c r="H237" s="150"/>
      <c r="I237" s="117"/>
      <c r="J237" s="117"/>
      <c r="K237" s="150"/>
    </row>
    <row r="238" spans="2:11">
      <c r="B238" s="113"/>
      <c r="C238" s="150"/>
      <c r="D238" s="150"/>
      <c r="E238" s="150"/>
      <c r="F238" s="150"/>
      <c r="G238" s="150"/>
      <c r="H238" s="150"/>
      <c r="I238" s="117"/>
      <c r="J238" s="117"/>
      <c r="K238" s="150"/>
    </row>
    <row r="239" spans="2:11">
      <c r="B239" s="113"/>
      <c r="C239" s="150"/>
      <c r="D239" s="150"/>
      <c r="E239" s="150"/>
      <c r="F239" s="150"/>
      <c r="G239" s="150"/>
      <c r="H239" s="150"/>
      <c r="I239" s="117"/>
      <c r="J239" s="117"/>
      <c r="K239" s="150"/>
    </row>
    <row r="240" spans="2:11">
      <c r="B240" s="113"/>
      <c r="C240" s="150"/>
      <c r="D240" s="150"/>
      <c r="E240" s="150"/>
      <c r="F240" s="150"/>
      <c r="G240" s="150"/>
      <c r="H240" s="150"/>
      <c r="I240" s="117"/>
      <c r="J240" s="117"/>
      <c r="K240" s="150"/>
    </row>
    <row r="241" spans="2:11">
      <c r="B241" s="113"/>
      <c r="C241" s="150"/>
      <c r="D241" s="150"/>
      <c r="E241" s="150"/>
      <c r="F241" s="150"/>
      <c r="G241" s="150"/>
      <c r="H241" s="150"/>
      <c r="I241" s="117"/>
      <c r="J241" s="117"/>
      <c r="K241" s="150"/>
    </row>
    <row r="242" spans="2:11">
      <c r="B242" s="113"/>
      <c r="C242" s="150"/>
      <c r="D242" s="150"/>
      <c r="E242" s="150"/>
      <c r="F242" s="150"/>
      <c r="G242" s="150"/>
      <c r="H242" s="150"/>
      <c r="I242" s="117"/>
      <c r="J242" s="117"/>
      <c r="K242" s="150"/>
    </row>
    <row r="243" spans="2:11">
      <c r="B243" s="113"/>
      <c r="C243" s="150"/>
      <c r="D243" s="150"/>
      <c r="E243" s="150"/>
      <c r="F243" s="150"/>
      <c r="G243" s="150"/>
      <c r="H243" s="150"/>
      <c r="I243" s="117"/>
      <c r="J243" s="117"/>
      <c r="K243" s="150"/>
    </row>
    <row r="244" spans="2:11">
      <c r="B244" s="113"/>
      <c r="C244" s="150"/>
      <c r="D244" s="150"/>
      <c r="E244" s="150"/>
      <c r="F244" s="150"/>
      <c r="G244" s="150"/>
      <c r="H244" s="150"/>
      <c r="I244" s="117"/>
      <c r="J244" s="117"/>
      <c r="K244" s="150"/>
    </row>
    <row r="245" spans="2:11">
      <c r="B245" s="113"/>
      <c r="C245" s="150"/>
      <c r="D245" s="150"/>
      <c r="E245" s="150"/>
      <c r="F245" s="150"/>
      <c r="G245" s="150"/>
      <c r="H245" s="150"/>
      <c r="I245" s="117"/>
      <c r="J245" s="117"/>
      <c r="K245" s="150"/>
    </row>
    <row r="246" spans="2:11">
      <c r="B246" s="113"/>
      <c r="C246" s="150"/>
      <c r="D246" s="150"/>
      <c r="E246" s="150"/>
      <c r="F246" s="150"/>
      <c r="G246" s="150"/>
      <c r="H246" s="150"/>
      <c r="I246" s="117"/>
      <c r="J246" s="117"/>
      <c r="K246" s="150"/>
    </row>
    <row r="247" spans="2:11">
      <c r="B247" s="113"/>
      <c r="C247" s="150"/>
      <c r="D247" s="150"/>
      <c r="E247" s="150"/>
      <c r="F247" s="150"/>
      <c r="G247" s="150"/>
      <c r="H247" s="150"/>
      <c r="I247" s="117"/>
      <c r="J247" s="117"/>
      <c r="K247" s="150"/>
    </row>
    <row r="248" spans="2:11">
      <c r="B248" s="113"/>
      <c r="C248" s="150"/>
      <c r="D248" s="150"/>
      <c r="E248" s="150"/>
      <c r="F248" s="150"/>
      <c r="G248" s="150"/>
      <c r="H248" s="150"/>
      <c r="I248" s="117"/>
      <c r="J248" s="117"/>
      <c r="K248" s="150"/>
    </row>
    <row r="249" spans="2:11">
      <c r="B249" s="113"/>
      <c r="C249" s="150"/>
      <c r="D249" s="150"/>
      <c r="E249" s="150"/>
      <c r="F249" s="150"/>
      <c r="G249" s="150"/>
      <c r="H249" s="150"/>
      <c r="I249" s="117"/>
      <c r="J249" s="117"/>
      <c r="K249" s="150"/>
    </row>
    <row r="250" spans="2:11">
      <c r="B250" s="113"/>
      <c r="C250" s="150"/>
      <c r="D250" s="150"/>
      <c r="E250" s="150"/>
      <c r="F250" s="150"/>
      <c r="G250" s="150"/>
      <c r="H250" s="150"/>
      <c r="I250" s="117"/>
      <c r="J250" s="117"/>
      <c r="K250" s="150"/>
    </row>
    <row r="251" spans="2:11">
      <c r="B251" s="113"/>
      <c r="C251" s="150"/>
      <c r="D251" s="150"/>
      <c r="E251" s="150"/>
      <c r="F251" s="150"/>
      <c r="G251" s="150"/>
      <c r="H251" s="150"/>
      <c r="I251" s="117"/>
      <c r="J251" s="117"/>
      <c r="K251" s="150"/>
    </row>
    <row r="252" spans="2:11">
      <c r="B252" s="113"/>
      <c r="C252" s="150"/>
      <c r="D252" s="150"/>
      <c r="E252" s="150"/>
      <c r="F252" s="150"/>
      <c r="G252" s="150"/>
      <c r="H252" s="150"/>
      <c r="I252" s="117"/>
      <c r="J252" s="117"/>
      <c r="K252" s="150"/>
    </row>
    <row r="253" spans="2:11">
      <c r="B253" s="113"/>
      <c r="C253" s="150"/>
      <c r="D253" s="150"/>
      <c r="E253" s="150"/>
      <c r="F253" s="150"/>
      <c r="G253" s="150"/>
      <c r="H253" s="150"/>
      <c r="I253" s="117"/>
      <c r="J253" s="117"/>
      <c r="K253" s="150"/>
    </row>
    <row r="254" spans="2:11">
      <c r="B254" s="113"/>
      <c r="C254" s="150"/>
      <c r="D254" s="150"/>
      <c r="E254" s="150"/>
      <c r="F254" s="150"/>
      <c r="G254" s="150"/>
      <c r="H254" s="150"/>
      <c r="I254" s="117"/>
      <c r="J254" s="117"/>
      <c r="K254" s="150"/>
    </row>
    <row r="255" spans="2:11">
      <c r="B255" s="113"/>
      <c r="C255" s="150"/>
      <c r="D255" s="150"/>
      <c r="E255" s="150"/>
      <c r="F255" s="150"/>
      <c r="G255" s="150"/>
      <c r="H255" s="150"/>
      <c r="I255" s="117"/>
      <c r="J255" s="117"/>
      <c r="K255" s="150"/>
    </row>
    <row r="256" spans="2:11">
      <c r="B256" s="113"/>
      <c r="C256" s="150"/>
      <c r="D256" s="150"/>
      <c r="E256" s="150"/>
      <c r="F256" s="150"/>
      <c r="G256" s="150"/>
      <c r="H256" s="150"/>
      <c r="I256" s="117"/>
      <c r="J256" s="117"/>
      <c r="K256" s="150"/>
    </row>
    <row r="257" spans="2:11">
      <c r="B257" s="113"/>
      <c r="C257" s="150"/>
      <c r="D257" s="150"/>
      <c r="E257" s="150"/>
      <c r="F257" s="150"/>
      <c r="G257" s="150"/>
      <c r="H257" s="150"/>
      <c r="I257" s="117"/>
      <c r="J257" s="117"/>
      <c r="K257" s="150"/>
    </row>
    <row r="258" spans="2:11">
      <c r="B258" s="113"/>
      <c r="C258" s="150"/>
      <c r="D258" s="150"/>
      <c r="E258" s="150"/>
      <c r="F258" s="150"/>
      <c r="G258" s="150"/>
      <c r="H258" s="150"/>
      <c r="I258" s="117"/>
      <c r="J258" s="117"/>
      <c r="K258" s="150"/>
    </row>
    <row r="259" spans="2:11">
      <c r="B259" s="113"/>
      <c r="C259" s="150"/>
      <c r="D259" s="150"/>
      <c r="E259" s="150"/>
      <c r="F259" s="150"/>
      <c r="G259" s="150"/>
      <c r="H259" s="150"/>
      <c r="I259" s="117"/>
      <c r="J259" s="117"/>
      <c r="K259" s="150"/>
    </row>
    <row r="260" spans="2:11">
      <c r="B260" s="113"/>
      <c r="C260" s="150"/>
      <c r="D260" s="150"/>
      <c r="E260" s="150"/>
      <c r="F260" s="150"/>
      <c r="G260" s="150"/>
      <c r="H260" s="150"/>
      <c r="I260" s="117"/>
      <c r="J260" s="117"/>
      <c r="K260" s="150"/>
    </row>
    <row r="261" spans="2:11">
      <c r="B261" s="113"/>
      <c r="C261" s="150"/>
      <c r="D261" s="150"/>
      <c r="E261" s="150"/>
      <c r="F261" s="150"/>
      <c r="G261" s="150"/>
      <c r="H261" s="150"/>
      <c r="I261" s="117"/>
      <c r="J261" s="117"/>
      <c r="K261" s="150"/>
    </row>
    <row r="262" spans="2:11">
      <c r="B262" s="113"/>
      <c r="C262" s="150"/>
      <c r="D262" s="150"/>
      <c r="E262" s="150"/>
      <c r="F262" s="150"/>
      <c r="G262" s="150"/>
      <c r="H262" s="150"/>
      <c r="I262" s="117"/>
      <c r="J262" s="117"/>
      <c r="K262" s="150"/>
    </row>
    <row r="263" spans="2:11">
      <c r="B263" s="113"/>
      <c r="C263" s="150"/>
      <c r="D263" s="150"/>
      <c r="E263" s="150"/>
      <c r="F263" s="150"/>
      <c r="G263" s="150"/>
      <c r="H263" s="150"/>
      <c r="I263" s="117"/>
      <c r="J263" s="117"/>
      <c r="K263" s="150"/>
    </row>
    <row r="264" spans="2:11">
      <c r="B264" s="113"/>
      <c r="C264" s="150"/>
      <c r="D264" s="150"/>
      <c r="E264" s="150"/>
      <c r="F264" s="150"/>
      <c r="G264" s="150"/>
      <c r="H264" s="150"/>
      <c r="I264" s="117"/>
      <c r="J264" s="117"/>
      <c r="K264" s="150"/>
    </row>
    <row r="265" spans="2:11">
      <c r="B265" s="113"/>
      <c r="C265" s="150"/>
      <c r="D265" s="150"/>
      <c r="E265" s="150"/>
      <c r="F265" s="150"/>
      <c r="G265" s="150"/>
      <c r="H265" s="150"/>
      <c r="I265" s="117"/>
      <c r="J265" s="117"/>
      <c r="K265" s="150"/>
    </row>
    <row r="266" spans="2:11">
      <c r="B266" s="113"/>
      <c r="C266" s="150"/>
      <c r="D266" s="150"/>
      <c r="E266" s="150"/>
      <c r="F266" s="150"/>
      <c r="G266" s="150"/>
      <c r="H266" s="150"/>
      <c r="I266" s="117"/>
      <c r="J266" s="117"/>
      <c r="K266" s="150"/>
    </row>
    <row r="267" spans="2:11">
      <c r="B267" s="113"/>
      <c r="C267" s="150"/>
      <c r="D267" s="150"/>
      <c r="E267" s="150"/>
      <c r="F267" s="150"/>
      <c r="G267" s="150"/>
      <c r="H267" s="150"/>
      <c r="I267" s="117"/>
      <c r="J267" s="117"/>
      <c r="K267" s="150"/>
    </row>
    <row r="268" spans="2:11">
      <c r="B268" s="113"/>
      <c r="C268" s="150"/>
      <c r="D268" s="150"/>
      <c r="E268" s="150"/>
      <c r="F268" s="150"/>
      <c r="G268" s="150"/>
      <c r="H268" s="150"/>
      <c r="I268" s="117"/>
      <c r="J268" s="117"/>
      <c r="K268" s="150"/>
    </row>
    <row r="269" spans="2:11">
      <c r="B269" s="113"/>
      <c r="C269" s="150"/>
      <c r="D269" s="150"/>
      <c r="E269" s="150"/>
      <c r="F269" s="150"/>
      <c r="G269" s="150"/>
      <c r="H269" s="150"/>
      <c r="I269" s="117"/>
      <c r="J269" s="117"/>
      <c r="K269" s="150"/>
    </row>
    <row r="270" spans="2:11">
      <c r="B270" s="113"/>
      <c r="C270" s="150"/>
      <c r="D270" s="150"/>
      <c r="E270" s="150"/>
      <c r="F270" s="150"/>
      <c r="G270" s="150"/>
      <c r="H270" s="150"/>
      <c r="I270" s="117"/>
      <c r="J270" s="117"/>
      <c r="K270" s="150"/>
    </row>
    <row r="271" spans="2:11">
      <c r="B271" s="113"/>
      <c r="C271" s="150"/>
      <c r="D271" s="150"/>
      <c r="E271" s="150"/>
      <c r="F271" s="150"/>
      <c r="G271" s="150"/>
      <c r="H271" s="150"/>
      <c r="I271" s="117"/>
      <c r="J271" s="117"/>
      <c r="K271" s="150"/>
    </row>
    <row r="272" spans="2:11">
      <c r="B272" s="113"/>
      <c r="C272" s="150"/>
      <c r="D272" s="150"/>
      <c r="E272" s="150"/>
      <c r="F272" s="150"/>
      <c r="G272" s="150"/>
      <c r="H272" s="150"/>
      <c r="I272" s="117"/>
      <c r="J272" s="117"/>
      <c r="K272" s="150"/>
    </row>
    <row r="273" spans="2:11">
      <c r="B273" s="113"/>
      <c r="C273" s="150"/>
      <c r="D273" s="150"/>
      <c r="E273" s="150"/>
      <c r="F273" s="150"/>
      <c r="G273" s="150"/>
      <c r="H273" s="150"/>
      <c r="I273" s="117"/>
      <c r="J273" s="117"/>
      <c r="K273" s="150"/>
    </row>
    <row r="274" spans="2:11">
      <c r="B274" s="113"/>
      <c r="C274" s="150"/>
      <c r="D274" s="150"/>
      <c r="E274" s="150"/>
      <c r="F274" s="150"/>
      <c r="G274" s="150"/>
      <c r="H274" s="150"/>
      <c r="I274" s="117"/>
      <c r="J274" s="117"/>
      <c r="K274" s="150"/>
    </row>
    <row r="275" spans="2:11">
      <c r="B275" s="113"/>
      <c r="C275" s="150"/>
      <c r="D275" s="150"/>
      <c r="E275" s="150"/>
      <c r="F275" s="150"/>
      <c r="G275" s="150"/>
      <c r="H275" s="150"/>
      <c r="I275" s="117"/>
      <c r="J275" s="117"/>
      <c r="K275" s="150"/>
    </row>
    <row r="276" spans="2:11">
      <c r="B276" s="113"/>
      <c r="C276" s="150"/>
      <c r="D276" s="150"/>
      <c r="E276" s="150"/>
      <c r="F276" s="150"/>
      <c r="G276" s="150"/>
      <c r="H276" s="150"/>
      <c r="I276" s="117"/>
      <c r="J276" s="117"/>
      <c r="K276" s="150"/>
    </row>
    <row r="277" spans="2:11">
      <c r="B277" s="113"/>
      <c r="C277" s="150"/>
      <c r="D277" s="150"/>
      <c r="E277" s="150"/>
      <c r="F277" s="150"/>
      <c r="G277" s="150"/>
      <c r="H277" s="150"/>
      <c r="I277" s="117"/>
      <c r="J277" s="117"/>
      <c r="K277" s="150"/>
    </row>
    <row r="278" spans="2:11">
      <c r="B278" s="113"/>
      <c r="C278" s="150"/>
      <c r="D278" s="150"/>
      <c r="E278" s="150"/>
      <c r="F278" s="150"/>
      <c r="G278" s="150"/>
      <c r="H278" s="150"/>
      <c r="I278" s="117"/>
      <c r="J278" s="117"/>
      <c r="K278" s="150"/>
    </row>
    <row r="279" spans="2:11">
      <c r="B279" s="113"/>
      <c r="C279" s="150"/>
      <c r="D279" s="150"/>
      <c r="E279" s="150"/>
      <c r="F279" s="150"/>
      <c r="G279" s="150"/>
      <c r="H279" s="150"/>
      <c r="I279" s="117"/>
      <c r="J279" s="117"/>
      <c r="K279" s="150"/>
    </row>
    <row r="280" spans="2:11">
      <c r="B280" s="113"/>
      <c r="C280" s="150"/>
      <c r="D280" s="150"/>
      <c r="E280" s="150"/>
      <c r="F280" s="150"/>
      <c r="G280" s="150"/>
      <c r="H280" s="150"/>
      <c r="I280" s="117"/>
      <c r="J280" s="117"/>
      <c r="K280" s="150"/>
    </row>
    <row r="281" spans="2:11">
      <c r="B281" s="113"/>
      <c r="C281" s="150"/>
      <c r="D281" s="150"/>
      <c r="E281" s="150"/>
      <c r="F281" s="150"/>
      <c r="G281" s="150"/>
      <c r="H281" s="150"/>
      <c r="I281" s="117"/>
      <c r="J281" s="117"/>
      <c r="K281" s="150"/>
    </row>
    <row r="282" spans="2:11">
      <c r="B282" s="113"/>
      <c r="C282" s="150"/>
      <c r="D282" s="150"/>
      <c r="E282" s="150"/>
      <c r="F282" s="150"/>
      <c r="G282" s="150"/>
      <c r="H282" s="150"/>
      <c r="I282" s="117"/>
      <c r="J282" s="117"/>
      <c r="K282" s="150"/>
    </row>
    <row r="283" spans="2:11">
      <c r="B283" s="113"/>
      <c r="C283" s="150"/>
      <c r="D283" s="150"/>
      <c r="E283" s="150"/>
      <c r="F283" s="150"/>
      <c r="G283" s="150"/>
      <c r="H283" s="150"/>
      <c r="I283" s="117"/>
      <c r="J283" s="117"/>
      <c r="K283" s="150"/>
    </row>
    <row r="284" spans="2:11">
      <c r="B284" s="113"/>
      <c r="C284" s="150"/>
      <c r="D284" s="150"/>
      <c r="E284" s="150"/>
      <c r="F284" s="150"/>
      <c r="G284" s="150"/>
      <c r="H284" s="150"/>
      <c r="I284" s="117"/>
      <c r="J284" s="117"/>
      <c r="K284" s="150"/>
    </row>
    <row r="285" spans="2:11">
      <c r="B285" s="113"/>
      <c r="C285" s="150"/>
      <c r="D285" s="150"/>
      <c r="E285" s="150"/>
      <c r="F285" s="150"/>
      <c r="G285" s="150"/>
      <c r="H285" s="150"/>
      <c r="I285" s="117"/>
      <c r="J285" s="117"/>
      <c r="K285" s="150"/>
    </row>
    <row r="286" spans="2:11">
      <c r="B286" s="113"/>
      <c r="C286" s="150"/>
      <c r="D286" s="150"/>
      <c r="E286" s="150"/>
      <c r="F286" s="150"/>
      <c r="G286" s="150"/>
      <c r="H286" s="150"/>
      <c r="I286" s="117"/>
      <c r="J286" s="117"/>
      <c r="K286" s="150"/>
    </row>
    <row r="287" spans="2:11">
      <c r="B287" s="113"/>
      <c r="C287" s="150"/>
      <c r="D287" s="150"/>
      <c r="E287" s="150"/>
      <c r="F287" s="150"/>
      <c r="G287" s="150"/>
      <c r="H287" s="150"/>
      <c r="I287" s="117"/>
      <c r="J287" s="117"/>
      <c r="K287" s="150"/>
    </row>
    <row r="288" spans="2:11">
      <c r="B288" s="113"/>
      <c r="C288" s="150"/>
      <c r="D288" s="150"/>
      <c r="E288" s="150"/>
      <c r="F288" s="150"/>
      <c r="G288" s="150"/>
      <c r="H288" s="150"/>
      <c r="I288" s="117"/>
      <c r="J288" s="117"/>
      <c r="K288" s="150"/>
    </row>
    <row r="289" spans="2:11">
      <c r="B289" s="113"/>
      <c r="C289" s="150"/>
      <c r="D289" s="150"/>
      <c r="E289" s="150"/>
      <c r="F289" s="150"/>
      <c r="G289" s="150"/>
      <c r="H289" s="150"/>
      <c r="I289" s="117"/>
      <c r="J289" s="117"/>
      <c r="K289" s="150"/>
    </row>
    <row r="290" spans="2:11">
      <c r="B290" s="113"/>
      <c r="C290" s="150"/>
      <c r="D290" s="150"/>
      <c r="E290" s="150"/>
      <c r="F290" s="150"/>
      <c r="G290" s="150"/>
      <c r="H290" s="150"/>
      <c r="I290" s="117"/>
      <c r="J290" s="117"/>
      <c r="K290" s="150"/>
    </row>
    <row r="291" spans="2:11">
      <c r="B291" s="113"/>
      <c r="C291" s="150"/>
      <c r="D291" s="150"/>
      <c r="E291" s="150"/>
      <c r="F291" s="150"/>
      <c r="G291" s="150"/>
      <c r="H291" s="150"/>
      <c r="I291" s="117"/>
      <c r="J291" s="117"/>
      <c r="K291" s="150"/>
    </row>
    <row r="292" spans="2:11">
      <c r="B292" s="113"/>
      <c r="C292" s="150"/>
      <c r="D292" s="150"/>
      <c r="E292" s="150"/>
      <c r="F292" s="150"/>
      <c r="G292" s="150"/>
      <c r="H292" s="150"/>
      <c r="I292" s="117"/>
      <c r="J292" s="117"/>
      <c r="K292" s="150"/>
    </row>
    <row r="293" spans="2:11">
      <c r="B293" s="113"/>
      <c r="C293" s="150"/>
      <c r="D293" s="150"/>
      <c r="E293" s="150"/>
      <c r="F293" s="150"/>
      <c r="G293" s="150"/>
      <c r="H293" s="150"/>
      <c r="I293" s="117"/>
      <c r="J293" s="117"/>
      <c r="K293" s="150"/>
    </row>
    <row r="294" spans="2:11">
      <c r="B294" s="113"/>
      <c r="C294" s="150"/>
      <c r="D294" s="150"/>
      <c r="E294" s="150"/>
      <c r="F294" s="150"/>
      <c r="G294" s="150"/>
      <c r="H294" s="150"/>
      <c r="I294" s="117"/>
      <c r="J294" s="117"/>
      <c r="K294" s="150"/>
    </row>
    <row r="295" spans="2:11">
      <c r="B295" s="113"/>
      <c r="C295" s="150"/>
      <c r="D295" s="150"/>
      <c r="E295" s="150"/>
      <c r="F295" s="150"/>
      <c r="G295" s="150"/>
      <c r="H295" s="150"/>
      <c r="I295" s="117"/>
      <c r="J295" s="117"/>
      <c r="K295" s="150"/>
    </row>
    <row r="296" spans="2:11">
      <c r="B296" s="113"/>
      <c r="C296" s="150"/>
      <c r="D296" s="150"/>
      <c r="E296" s="150"/>
      <c r="F296" s="150"/>
      <c r="G296" s="150"/>
      <c r="H296" s="150"/>
      <c r="I296" s="117"/>
      <c r="J296" s="117"/>
      <c r="K296" s="150"/>
    </row>
    <row r="297" spans="2:11">
      <c r="B297" s="113"/>
      <c r="C297" s="150"/>
      <c r="D297" s="150"/>
      <c r="E297" s="150"/>
      <c r="F297" s="150"/>
      <c r="G297" s="150"/>
      <c r="H297" s="150"/>
      <c r="I297" s="117"/>
      <c r="J297" s="117"/>
      <c r="K297" s="150"/>
    </row>
    <row r="298" spans="2:11">
      <c r="B298" s="113"/>
      <c r="C298" s="150"/>
      <c r="D298" s="150"/>
      <c r="E298" s="150"/>
      <c r="F298" s="150"/>
      <c r="G298" s="150"/>
      <c r="H298" s="150"/>
      <c r="I298" s="117"/>
      <c r="J298" s="117"/>
      <c r="K298" s="150"/>
    </row>
    <row r="299" spans="2:11">
      <c r="B299" s="113"/>
      <c r="C299" s="150"/>
      <c r="D299" s="150"/>
      <c r="E299" s="150"/>
      <c r="F299" s="150"/>
      <c r="G299" s="150"/>
      <c r="H299" s="150"/>
      <c r="I299" s="117"/>
      <c r="J299" s="117"/>
      <c r="K299" s="150"/>
    </row>
    <row r="300" spans="2:11">
      <c r="B300" s="113"/>
      <c r="C300" s="150"/>
      <c r="D300" s="150"/>
      <c r="E300" s="150"/>
      <c r="F300" s="150"/>
      <c r="G300" s="150"/>
      <c r="H300" s="150"/>
      <c r="I300" s="117"/>
      <c r="J300" s="117"/>
      <c r="K300" s="150"/>
    </row>
    <row r="301" spans="2:11">
      <c r="B301" s="113"/>
      <c r="C301" s="150"/>
      <c r="D301" s="150"/>
      <c r="E301" s="150"/>
      <c r="F301" s="150"/>
      <c r="G301" s="150"/>
      <c r="H301" s="150"/>
      <c r="I301" s="117"/>
      <c r="J301" s="117"/>
      <c r="K301" s="150"/>
    </row>
    <row r="302" spans="2:11">
      <c r="B302" s="113"/>
      <c r="C302" s="150"/>
      <c r="D302" s="150"/>
      <c r="E302" s="150"/>
      <c r="F302" s="150"/>
      <c r="G302" s="150"/>
      <c r="H302" s="150"/>
      <c r="I302" s="117"/>
      <c r="J302" s="117"/>
      <c r="K302" s="150"/>
    </row>
    <row r="303" spans="2:11">
      <c r="B303" s="113"/>
      <c r="C303" s="150"/>
      <c r="D303" s="150"/>
      <c r="E303" s="150"/>
      <c r="F303" s="150"/>
      <c r="G303" s="150"/>
      <c r="H303" s="150"/>
      <c r="I303" s="117"/>
      <c r="J303" s="117"/>
      <c r="K303" s="150"/>
    </row>
    <row r="304" spans="2:11">
      <c r="B304" s="113"/>
      <c r="C304" s="150"/>
      <c r="D304" s="150"/>
      <c r="E304" s="150"/>
      <c r="F304" s="150"/>
      <c r="G304" s="150"/>
      <c r="H304" s="150"/>
      <c r="I304" s="117"/>
      <c r="J304" s="117"/>
      <c r="K304" s="150"/>
    </row>
    <row r="305" spans="2:11">
      <c r="B305" s="113"/>
      <c r="C305" s="150"/>
      <c r="D305" s="150"/>
      <c r="E305" s="150"/>
      <c r="F305" s="150"/>
      <c r="G305" s="150"/>
      <c r="H305" s="150"/>
      <c r="I305" s="117"/>
      <c r="J305" s="117"/>
      <c r="K305" s="150"/>
    </row>
    <row r="306" spans="2:11">
      <c r="B306" s="113"/>
      <c r="C306" s="150"/>
      <c r="D306" s="150"/>
      <c r="E306" s="150"/>
      <c r="F306" s="150"/>
      <c r="G306" s="150"/>
      <c r="H306" s="150"/>
      <c r="I306" s="117"/>
      <c r="J306" s="117"/>
      <c r="K306" s="150"/>
    </row>
    <row r="307" spans="2:11">
      <c r="B307" s="113"/>
      <c r="C307" s="150"/>
      <c r="D307" s="150"/>
      <c r="E307" s="150"/>
      <c r="F307" s="150"/>
      <c r="G307" s="150"/>
      <c r="H307" s="150"/>
      <c r="I307" s="117"/>
      <c r="J307" s="117"/>
      <c r="K307" s="150"/>
    </row>
    <row r="308" spans="2:11">
      <c r="B308" s="113"/>
      <c r="C308" s="150"/>
      <c r="D308" s="150"/>
      <c r="E308" s="150"/>
      <c r="F308" s="150"/>
      <c r="G308" s="150"/>
      <c r="H308" s="150"/>
      <c r="I308" s="117"/>
      <c r="J308" s="117"/>
      <c r="K308" s="150"/>
    </row>
    <row r="309" spans="2:11">
      <c r="B309" s="113"/>
      <c r="C309" s="150"/>
      <c r="D309" s="150"/>
      <c r="E309" s="150"/>
      <c r="F309" s="150"/>
      <c r="G309" s="150"/>
      <c r="H309" s="150"/>
      <c r="I309" s="117"/>
      <c r="J309" s="117"/>
      <c r="K309" s="150"/>
    </row>
    <row r="310" spans="2:11">
      <c r="B310" s="113"/>
      <c r="C310" s="150"/>
      <c r="D310" s="150"/>
      <c r="E310" s="150"/>
      <c r="F310" s="150"/>
      <c r="G310" s="150"/>
      <c r="H310" s="150"/>
      <c r="I310" s="117"/>
      <c r="J310" s="117"/>
      <c r="K310" s="150"/>
    </row>
    <row r="311" spans="2:11">
      <c r="B311" s="113"/>
      <c r="C311" s="150"/>
      <c r="D311" s="150"/>
      <c r="E311" s="150"/>
      <c r="F311" s="150"/>
      <c r="G311" s="150"/>
      <c r="H311" s="150"/>
      <c r="I311" s="117"/>
      <c r="J311" s="117"/>
      <c r="K311" s="150"/>
    </row>
    <row r="312" spans="2:11">
      <c r="B312" s="113"/>
      <c r="C312" s="150"/>
      <c r="D312" s="150"/>
      <c r="E312" s="150"/>
      <c r="F312" s="150"/>
      <c r="G312" s="150"/>
      <c r="H312" s="150"/>
      <c r="I312" s="117"/>
      <c r="J312" s="117"/>
      <c r="K312" s="150"/>
    </row>
    <row r="313" spans="2:11">
      <c r="B313" s="113"/>
      <c r="C313" s="150"/>
      <c r="D313" s="150"/>
      <c r="E313" s="150"/>
      <c r="F313" s="150"/>
      <c r="G313" s="150"/>
      <c r="H313" s="150"/>
      <c r="I313" s="117"/>
      <c r="J313" s="117"/>
      <c r="K313" s="150"/>
    </row>
    <row r="314" spans="2:11">
      <c r="B314" s="113"/>
      <c r="C314" s="150"/>
      <c r="D314" s="150"/>
      <c r="E314" s="150"/>
      <c r="F314" s="150"/>
      <c r="G314" s="150"/>
      <c r="H314" s="150"/>
      <c r="I314" s="117"/>
      <c r="J314" s="117"/>
      <c r="K314" s="150"/>
    </row>
    <row r="315" spans="2:11">
      <c r="B315" s="113"/>
      <c r="C315" s="150"/>
      <c r="D315" s="150"/>
      <c r="E315" s="150"/>
      <c r="F315" s="150"/>
      <c r="G315" s="150"/>
      <c r="H315" s="150"/>
      <c r="I315" s="117"/>
      <c r="J315" s="117"/>
      <c r="K315" s="150"/>
    </row>
    <row r="316" spans="2:11">
      <c r="B316" s="113"/>
      <c r="C316" s="150"/>
      <c r="D316" s="150"/>
      <c r="E316" s="150"/>
      <c r="F316" s="150"/>
      <c r="G316" s="150"/>
      <c r="H316" s="150"/>
      <c r="I316" s="117"/>
      <c r="J316" s="117"/>
      <c r="K316" s="150"/>
    </row>
    <row r="317" spans="2:11">
      <c r="B317" s="113"/>
      <c r="C317" s="150"/>
      <c r="D317" s="150"/>
      <c r="E317" s="150"/>
      <c r="F317" s="150"/>
      <c r="G317" s="150"/>
      <c r="H317" s="150"/>
      <c r="I317" s="117"/>
      <c r="J317" s="117"/>
      <c r="K317" s="150"/>
    </row>
    <row r="318" spans="2:11">
      <c r="B318" s="113"/>
      <c r="C318" s="150"/>
      <c r="D318" s="150"/>
      <c r="E318" s="150"/>
      <c r="F318" s="150"/>
      <c r="G318" s="150"/>
      <c r="H318" s="150"/>
      <c r="I318" s="117"/>
      <c r="J318" s="117"/>
      <c r="K318" s="150"/>
    </row>
    <row r="319" spans="2:11">
      <c r="B319" s="113"/>
      <c r="C319" s="150"/>
      <c r="D319" s="150"/>
      <c r="E319" s="150"/>
      <c r="F319" s="150"/>
      <c r="G319" s="150"/>
      <c r="H319" s="150"/>
      <c r="I319" s="117"/>
      <c r="J319" s="117"/>
      <c r="K319" s="150"/>
    </row>
    <row r="320" spans="2:11">
      <c r="B320" s="113"/>
      <c r="C320" s="150"/>
      <c r="D320" s="150"/>
      <c r="E320" s="150"/>
      <c r="F320" s="150"/>
      <c r="G320" s="150"/>
      <c r="H320" s="150"/>
      <c r="I320" s="117"/>
      <c r="J320" s="117"/>
      <c r="K320" s="150"/>
    </row>
    <row r="321" spans="2:11">
      <c r="B321" s="113"/>
      <c r="C321" s="150"/>
      <c r="D321" s="150"/>
      <c r="E321" s="150"/>
      <c r="F321" s="150"/>
      <c r="G321" s="150"/>
      <c r="H321" s="150"/>
      <c r="I321" s="117"/>
      <c r="J321" s="117"/>
      <c r="K321" s="150"/>
    </row>
    <row r="322" spans="2:11">
      <c r="B322" s="113"/>
      <c r="C322" s="150"/>
      <c r="D322" s="150"/>
      <c r="E322" s="150"/>
      <c r="F322" s="150"/>
      <c r="G322" s="150"/>
      <c r="H322" s="150"/>
      <c r="I322" s="117"/>
      <c r="J322" s="117"/>
      <c r="K322" s="150"/>
    </row>
    <row r="323" spans="2:11">
      <c r="B323" s="113"/>
      <c r="C323" s="150"/>
      <c r="D323" s="150"/>
      <c r="E323" s="150"/>
      <c r="F323" s="150"/>
      <c r="G323" s="150"/>
      <c r="H323" s="150"/>
      <c r="I323" s="117"/>
      <c r="J323" s="117"/>
      <c r="K323" s="150"/>
    </row>
    <row r="324" spans="2:11">
      <c r="B324" s="113"/>
      <c r="C324" s="150"/>
      <c r="D324" s="150"/>
      <c r="E324" s="150"/>
      <c r="F324" s="150"/>
      <c r="G324" s="150"/>
      <c r="H324" s="150"/>
      <c r="I324" s="117"/>
      <c r="J324" s="117"/>
      <c r="K324" s="150"/>
    </row>
    <row r="325" spans="2:11">
      <c r="B325" s="113"/>
      <c r="C325" s="150"/>
      <c r="D325" s="150"/>
      <c r="E325" s="150"/>
      <c r="F325" s="150"/>
      <c r="G325" s="150"/>
      <c r="H325" s="150"/>
      <c r="I325" s="117"/>
      <c r="J325" s="117"/>
      <c r="K325" s="150"/>
    </row>
    <row r="326" spans="2:11">
      <c r="B326" s="113"/>
      <c r="C326" s="150"/>
      <c r="D326" s="150"/>
      <c r="E326" s="150"/>
      <c r="F326" s="150"/>
      <c r="G326" s="150"/>
      <c r="H326" s="150"/>
      <c r="I326" s="117"/>
      <c r="J326" s="117"/>
      <c r="K326" s="150"/>
    </row>
    <row r="327" spans="2:11">
      <c r="B327" s="113"/>
      <c r="C327" s="150"/>
      <c r="D327" s="150"/>
      <c r="E327" s="150"/>
      <c r="F327" s="150"/>
      <c r="G327" s="150"/>
      <c r="H327" s="150"/>
      <c r="I327" s="117"/>
      <c r="J327" s="117"/>
      <c r="K327" s="150"/>
    </row>
    <row r="328" spans="2:11">
      <c r="B328" s="113"/>
      <c r="C328" s="150"/>
      <c r="D328" s="150"/>
      <c r="E328" s="150"/>
      <c r="F328" s="150"/>
      <c r="G328" s="150"/>
      <c r="H328" s="150"/>
      <c r="I328" s="117"/>
      <c r="J328" s="117"/>
      <c r="K328" s="150"/>
    </row>
    <row r="329" spans="2:11">
      <c r="B329" s="113"/>
      <c r="C329" s="150"/>
      <c r="D329" s="150"/>
      <c r="E329" s="150"/>
      <c r="F329" s="150"/>
      <c r="G329" s="150"/>
      <c r="H329" s="150"/>
      <c r="I329" s="117"/>
      <c r="J329" s="117"/>
      <c r="K329" s="150"/>
    </row>
    <row r="330" spans="2:11">
      <c r="B330" s="113"/>
      <c r="C330" s="150"/>
      <c r="D330" s="150"/>
      <c r="E330" s="150"/>
      <c r="F330" s="150"/>
      <c r="G330" s="150"/>
      <c r="H330" s="150"/>
      <c r="I330" s="117"/>
      <c r="J330" s="117"/>
      <c r="K330" s="150"/>
    </row>
    <row r="331" spans="2:11">
      <c r="B331" s="113"/>
      <c r="C331" s="150"/>
      <c r="D331" s="150"/>
      <c r="E331" s="150"/>
      <c r="F331" s="150"/>
      <c r="G331" s="150"/>
      <c r="H331" s="150"/>
      <c r="I331" s="117"/>
      <c r="J331" s="117"/>
      <c r="K331" s="150"/>
    </row>
    <row r="332" spans="2:11">
      <c r="B332" s="113"/>
      <c r="C332" s="150"/>
      <c r="D332" s="150"/>
      <c r="E332" s="150"/>
      <c r="F332" s="150"/>
      <c r="G332" s="150"/>
      <c r="H332" s="150"/>
      <c r="I332" s="117"/>
      <c r="J332" s="117"/>
      <c r="K332" s="150"/>
    </row>
    <row r="333" spans="2:11">
      <c r="B333" s="113"/>
      <c r="C333" s="150"/>
      <c r="D333" s="150"/>
      <c r="E333" s="150"/>
      <c r="F333" s="150"/>
      <c r="G333" s="150"/>
      <c r="H333" s="150"/>
      <c r="I333" s="117"/>
      <c r="J333" s="117"/>
      <c r="K333" s="150"/>
    </row>
    <row r="334" spans="2:11">
      <c r="B334" s="113"/>
      <c r="C334" s="150"/>
      <c r="D334" s="150"/>
      <c r="E334" s="150"/>
      <c r="F334" s="150"/>
      <c r="G334" s="150"/>
      <c r="H334" s="150"/>
      <c r="I334" s="117"/>
      <c r="J334" s="117"/>
      <c r="K334" s="150"/>
    </row>
    <row r="335" spans="2:11">
      <c r="B335" s="113"/>
      <c r="C335" s="150"/>
      <c r="D335" s="150"/>
      <c r="E335" s="150"/>
      <c r="F335" s="150"/>
      <c r="G335" s="150"/>
      <c r="H335" s="150"/>
      <c r="I335" s="117"/>
      <c r="J335" s="117"/>
      <c r="K335" s="150"/>
    </row>
    <row r="336" spans="2:11">
      <c r="B336" s="113"/>
      <c r="C336" s="150"/>
      <c r="D336" s="150"/>
      <c r="E336" s="150"/>
      <c r="F336" s="150"/>
      <c r="G336" s="150"/>
      <c r="H336" s="150"/>
      <c r="I336" s="117"/>
      <c r="J336" s="117"/>
      <c r="K336" s="150"/>
    </row>
    <row r="337" spans="2:11">
      <c r="B337" s="113"/>
      <c r="C337" s="150"/>
      <c r="D337" s="150"/>
      <c r="E337" s="150"/>
      <c r="F337" s="150"/>
      <c r="G337" s="150"/>
      <c r="H337" s="150"/>
      <c r="I337" s="117"/>
      <c r="J337" s="117"/>
      <c r="K337" s="150"/>
    </row>
    <row r="338" spans="2:11">
      <c r="B338" s="113"/>
      <c r="C338" s="150"/>
      <c r="D338" s="150"/>
      <c r="E338" s="150"/>
      <c r="F338" s="150"/>
      <c r="G338" s="150"/>
      <c r="H338" s="150"/>
      <c r="I338" s="117"/>
      <c r="J338" s="117"/>
      <c r="K338" s="150"/>
    </row>
    <row r="339" spans="2:11">
      <c r="B339" s="113"/>
      <c r="C339" s="150"/>
      <c r="D339" s="150"/>
      <c r="E339" s="150"/>
      <c r="F339" s="150"/>
      <c r="G339" s="150"/>
      <c r="H339" s="150"/>
      <c r="I339" s="117"/>
      <c r="J339" s="117"/>
      <c r="K339" s="150"/>
    </row>
    <row r="340" spans="2:11">
      <c r="B340" s="113"/>
      <c r="C340" s="150"/>
      <c r="D340" s="150"/>
      <c r="E340" s="150"/>
      <c r="F340" s="150"/>
      <c r="G340" s="150"/>
      <c r="H340" s="150"/>
      <c r="I340" s="117"/>
      <c r="J340" s="117"/>
      <c r="K340" s="150"/>
    </row>
    <row r="341" spans="2:11">
      <c r="B341" s="113"/>
      <c r="C341" s="150"/>
      <c r="D341" s="150"/>
      <c r="E341" s="150"/>
      <c r="F341" s="150"/>
      <c r="G341" s="150"/>
      <c r="H341" s="150"/>
      <c r="I341" s="117"/>
      <c r="J341" s="117"/>
      <c r="K341" s="150"/>
    </row>
    <row r="342" spans="2:11">
      <c r="B342" s="113"/>
      <c r="C342" s="150"/>
      <c r="D342" s="150"/>
      <c r="E342" s="150"/>
      <c r="F342" s="150"/>
      <c r="G342" s="150"/>
      <c r="H342" s="150"/>
      <c r="I342" s="117"/>
      <c r="J342" s="117"/>
      <c r="K342" s="150"/>
    </row>
    <row r="343" spans="2:11">
      <c r="B343" s="113"/>
      <c r="C343" s="150"/>
      <c r="D343" s="150"/>
      <c r="E343" s="150"/>
      <c r="F343" s="150"/>
      <c r="G343" s="150"/>
      <c r="H343" s="150"/>
      <c r="I343" s="117"/>
      <c r="J343" s="117"/>
      <c r="K343" s="150"/>
    </row>
    <row r="344" spans="2:11">
      <c r="B344" s="113"/>
      <c r="C344" s="150"/>
      <c r="D344" s="150"/>
      <c r="E344" s="150"/>
      <c r="F344" s="150"/>
      <c r="G344" s="150"/>
      <c r="H344" s="150"/>
      <c r="I344" s="117"/>
      <c r="J344" s="117"/>
      <c r="K344" s="150"/>
    </row>
    <row r="345" spans="2:11">
      <c r="B345" s="113"/>
      <c r="C345" s="150"/>
      <c r="D345" s="150"/>
      <c r="E345" s="150"/>
      <c r="F345" s="150"/>
      <c r="G345" s="150"/>
      <c r="H345" s="150"/>
      <c r="I345" s="117"/>
      <c r="J345" s="117"/>
      <c r="K345" s="150"/>
    </row>
    <row r="346" spans="2:11">
      <c r="B346" s="113"/>
      <c r="C346" s="150"/>
      <c r="D346" s="150"/>
      <c r="E346" s="150"/>
      <c r="F346" s="150"/>
      <c r="G346" s="150"/>
      <c r="H346" s="150"/>
      <c r="I346" s="117"/>
      <c r="J346" s="117"/>
      <c r="K346" s="150"/>
    </row>
    <row r="347" spans="2:11">
      <c r="B347" s="113"/>
      <c r="C347" s="150"/>
      <c r="D347" s="150"/>
      <c r="E347" s="150"/>
      <c r="F347" s="150"/>
      <c r="G347" s="150"/>
      <c r="H347" s="150"/>
      <c r="I347" s="117"/>
      <c r="J347" s="117"/>
      <c r="K347" s="150"/>
    </row>
    <row r="348" spans="2:11">
      <c r="B348" s="113"/>
      <c r="C348" s="150"/>
      <c r="D348" s="150"/>
      <c r="E348" s="150"/>
      <c r="F348" s="150"/>
      <c r="G348" s="150"/>
      <c r="H348" s="150"/>
      <c r="I348" s="117"/>
      <c r="J348" s="117"/>
      <c r="K348" s="150"/>
    </row>
    <row r="349" spans="2:11">
      <c r="B349" s="113"/>
      <c r="C349" s="150"/>
      <c r="D349" s="150"/>
      <c r="E349" s="150"/>
      <c r="F349" s="150"/>
      <c r="G349" s="150"/>
      <c r="H349" s="150"/>
      <c r="I349" s="117"/>
      <c r="J349" s="117"/>
      <c r="K349" s="150"/>
    </row>
    <row r="350" spans="2:11">
      <c r="B350" s="113"/>
      <c r="C350" s="150"/>
      <c r="D350" s="150"/>
      <c r="E350" s="150"/>
      <c r="F350" s="150"/>
      <c r="G350" s="150"/>
      <c r="H350" s="150"/>
      <c r="I350" s="117"/>
      <c r="J350" s="117"/>
      <c r="K350" s="150"/>
    </row>
    <row r="351" spans="2:11">
      <c r="B351" s="113"/>
      <c r="C351" s="150"/>
      <c r="D351" s="150"/>
      <c r="E351" s="150"/>
      <c r="F351" s="150"/>
      <c r="G351" s="150"/>
      <c r="H351" s="150"/>
      <c r="I351" s="117"/>
      <c r="J351" s="117"/>
      <c r="K351" s="150"/>
    </row>
    <row r="352" spans="2:11">
      <c r="B352" s="113"/>
      <c r="C352" s="150"/>
      <c r="D352" s="150"/>
      <c r="E352" s="150"/>
      <c r="F352" s="150"/>
      <c r="G352" s="150"/>
      <c r="H352" s="150"/>
      <c r="I352" s="117"/>
      <c r="J352" s="117"/>
      <c r="K352" s="150"/>
    </row>
    <row r="353" spans="2:11">
      <c r="B353" s="113"/>
      <c r="C353" s="150"/>
      <c r="D353" s="150"/>
      <c r="E353" s="150"/>
      <c r="F353" s="150"/>
      <c r="G353" s="150"/>
      <c r="H353" s="150"/>
      <c r="I353" s="117"/>
      <c r="J353" s="117"/>
      <c r="K353" s="150"/>
    </row>
    <row r="354" spans="2:11">
      <c r="B354" s="113"/>
      <c r="C354" s="150"/>
      <c r="D354" s="150"/>
      <c r="E354" s="150"/>
      <c r="F354" s="150"/>
      <c r="G354" s="150"/>
      <c r="H354" s="150"/>
      <c r="I354" s="117"/>
      <c r="J354" s="117"/>
      <c r="K354" s="150"/>
    </row>
    <row r="355" spans="2:11">
      <c r="B355" s="113"/>
      <c r="C355" s="150"/>
      <c r="D355" s="150"/>
      <c r="E355" s="150"/>
      <c r="F355" s="150"/>
      <c r="G355" s="150"/>
      <c r="H355" s="150"/>
      <c r="I355" s="117"/>
      <c r="J355" s="117"/>
      <c r="K355" s="150"/>
    </row>
    <row r="356" spans="2:11">
      <c r="B356" s="113"/>
      <c r="C356" s="150"/>
      <c r="D356" s="150"/>
      <c r="E356" s="150"/>
      <c r="F356" s="150"/>
      <c r="G356" s="150"/>
      <c r="H356" s="150"/>
      <c r="I356" s="117"/>
      <c r="J356" s="117"/>
      <c r="K356" s="150"/>
    </row>
    <row r="357" spans="2:11">
      <c r="B357" s="113"/>
      <c r="C357" s="150"/>
      <c r="D357" s="150"/>
      <c r="E357" s="150"/>
      <c r="F357" s="150"/>
      <c r="G357" s="150"/>
      <c r="H357" s="150"/>
      <c r="I357" s="117"/>
      <c r="J357" s="117"/>
      <c r="K357" s="150"/>
    </row>
    <row r="358" spans="2:11">
      <c r="B358" s="113"/>
      <c r="C358" s="150"/>
      <c r="D358" s="150"/>
      <c r="E358" s="150"/>
      <c r="F358" s="150"/>
      <c r="G358" s="150"/>
      <c r="H358" s="150"/>
      <c r="I358" s="117"/>
      <c r="J358" s="117"/>
      <c r="K358" s="150"/>
    </row>
    <row r="359" spans="2:11">
      <c r="B359" s="113"/>
      <c r="C359" s="150"/>
      <c r="D359" s="150"/>
      <c r="E359" s="150"/>
      <c r="F359" s="150"/>
      <c r="G359" s="150"/>
      <c r="H359" s="150"/>
      <c r="I359" s="117"/>
      <c r="J359" s="117"/>
      <c r="K359" s="150"/>
    </row>
    <row r="360" spans="2:11">
      <c r="B360" s="113"/>
      <c r="C360" s="150"/>
      <c r="D360" s="150"/>
      <c r="E360" s="150"/>
      <c r="F360" s="150"/>
      <c r="G360" s="150"/>
      <c r="H360" s="150"/>
      <c r="I360" s="117"/>
      <c r="J360" s="117"/>
      <c r="K360" s="150"/>
    </row>
    <row r="361" spans="2:11">
      <c r="B361" s="113"/>
      <c r="C361" s="150"/>
      <c r="D361" s="150"/>
      <c r="E361" s="150"/>
      <c r="F361" s="150"/>
      <c r="G361" s="150"/>
      <c r="H361" s="150"/>
      <c r="I361" s="117"/>
      <c r="J361" s="117"/>
      <c r="K361" s="150"/>
    </row>
    <row r="362" spans="2:11">
      <c r="B362" s="113"/>
      <c r="C362" s="150"/>
      <c r="D362" s="150"/>
      <c r="E362" s="150"/>
      <c r="F362" s="150"/>
      <c r="G362" s="150"/>
      <c r="H362" s="150"/>
      <c r="I362" s="117"/>
      <c r="J362" s="117"/>
      <c r="K362" s="150"/>
    </row>
    <row r="363" spans="2:11">
      <c r="B363" s="113"/>
      <c r="C363" s="150"/>
      <c r="D363" s="150"/>
      <c r="E363" s="150"/>
      <c r="F363" s="150"/>
      <c r="G363" s="150"/>
      <c r="H363" s="150"/>
      <c r="I363" s="117"/>
      <c r="J363" s="117"/>
      <c r="K363" s="150"/>
    </row>
    <row r="364" spans="2:11">
      <c r="B364" s="113"/>
      <c r="C364" s="150"/>
      <c r="D364" s="150"/>
      <c r="E364" s="150"/>
      <c r="F364" s="150"/>
      <c r="G364" s="150"/>
      <c r="H364" s="150"/>
      <c r="I364" s="117"/>
      <c r="J364" s="117"/>
      <c r="K364" s="150"/>
    </row>
    <row r="365" spans="2:11">
      <c r="B365" s="113"/>
      <c r="C365" s="150"/>
      <c r="D365" s="150"/>
      <c r="E365" s="150"/>
      <c r="F365" s="150"/>
      <c r="G365" s="150"/>
      <c r="H365" s="150"/>
      <c r="I365" s="117"/>
      <c r="J365" s="117"/>
      <c r="K365" s="150"/>
    </row>
    <row r="366" spans="2:11">
      <c r="B366" s="113"/>
      <c r="C366" s="150"/>
      <c r="D366" s="150"/>
      <c r="E366" s="150"/>
      <c r="F366" s="150"/>
      <c r="G366" s="150"/>
      <c r="H366" s="150"/>
      <c r="I366" s="117"/>
      <c r="J366" s="117"/>
      <c r="K366" s="150"/>
    </row>
    <row r="367" spans="2:11">
      <c r="B367" s="113"/>
      <c r="C367" s="150"/>
      <c r="D367" s="150"/>
      <c r="E367" s="150"/>
      <c r="F367" s="150"/>
      <c r="G367" s="150"/>
      <c r="H367" s="150"/>
      <c r="I367" s="117"/>
      <c r="J367" s="117"/>
      <c r="K367" s="150"/>
    </row>
    <row r="368" spans="2:11">
      <c r="B368" s="113"/>
      <c r="C368" s="150"/>
      <c r="D368" s="150"/>
      <c r="E368" s="150"/>
      <c r="F368" s="150"/>
      <c r="G368" s="150"/>
      <c r="H368" s="150"/>
      <c r="I368" s="117"/>
      <c r="J368" s="117"/>
      <c r="K368" s="150"/>
    </row>
    <row r="369" spans="2:11">
      <c r="B369" s="113"/>
      <c r="C369" s="150"/>
      <c r="D369" s="150"/>
      <c r="E369" s="150"/>
      <c r="F369" s="150"/>
      <c r="G369" s="150"/>
      <c r="H369" s="150"/>
      <c r="I369" s="117"/>
      <c r="J369" s="117"/>
      <c r="K369" s="150"/>
    </row>
    <row r="370" spans="2:11">
      <c r="B370" s="113"/>
      <c r="C370" s="150"/>
      <c r="D370" s="150"/>
      <c r="E370" s="150"/>
      <c r="F370" s="150"/>
      <c r="G370" s="150"/>
      <c r="H370" s="150"/>
      <c r="I370" s="117"/>
      <c r="J370" s="117"/>
      <c r="K370" s="150"/>
    </row>
    <row r="371" spans="2:11">
      <c r="B371" s="113"/>
      <c r="C371" s="150"/>
      <c r="D371" s="150"/>
      <c r="E371" s="150"/>
      <c r="F371" s="150"/>
      <c r="G371" s="150"/>
      <c r="H371" s="150"/>
      <c r="I371" s="117"/>
      <c r="J371" s="117"/>
      <c r="K371" s="150"/>
    </row>
    <row r="372" spans="2:11">
      <c r="B372" s="113"/>
      <c r="C372" s="150"/>
      <c r="D372" s="150"/>
      <c r="E372" s="150"/>
      <c r="F372" s="150"/>
      <c r="G372" s="150"/>
      <c r="H372" s="150"/>
      <c r="I372" s="117"/>
      <c r="J372" s="117"/>
      <c r="K372" s="150"/>
    </row>
    <row r="373" spans="2:11">
      <c r="B373" s="113"/>
      <c r="C373" s="150"/>
      <c r="D373" s="150"/>
      <c r="E373" s="150"/>
      <c r="F373" s="150"/>
      <c r="G373" s="150"/>
      <c r="H373" s="150"/>
      <c r="I373" s="117"/>
      <c r="J373" s="117"/>
      <c r="K373" s="150"/>
    </row>
    <row r="374" spans="2:11">
      <c r="B374" s="113"/>
      <c r="C374" s="150"/>
      <c r="D374" s="150"/>
      <c r="E374" s="150"/>
      <c r="F374" s="150"/>
      <c r="G374" s="150"/>
      <c r="H374" s="150"/>
      <c r="I374" s="117"/>
      <c r="J374" s="117"/>
      <c r="K374" s="150"/>
    </row>
    <row r="375" spans="2:11">
      <c r="B375" s="113"/>
      <c r="C375" s="150"/>
      <c r="D375" s="150"/>
      <c r="E375" s="150"/>
      <c r="F375" s="150"/>
      <c r="G375" s="150"/>
      <c r="H375" s="150"/>
      <c r="I375" s="117"/>
      <c r="J375" s="117"/>
      <c r="K375" s="150"/>
    </row>
    <row r="376" spans="2:11">
      <c r="B376" s="113"/>
      <c r="C376" s="150"/>
      <c r="D376" s="150"/>
      <c r="E376" s="150"/>
      <c r="F376" s="150"/>
      <c r="G376" s="150"/>
      <c r="H376" s="150"/>
      <c r="I376" s="117"/>
      <c r="J376" s="117"/>
      <c r="K376" s="150"/>
    </row>
    <row r="377" spans="2:11">
      <c r="B377" s="113"/>
      <c r="C377" s="150"/>
      <c r="D377" s="150"/>
      <c r="E377" s="150"/>
      <c r="F377" s="150"/>
      <c r="G377" s="150"/>
      <c r="H377" s="150"/>
      <c r="I377" s="117"/>
      <c r="J377" s="117"/>
      <c r="K377" s="150"/>
    </row>
    <row r="378" spans="2:11">
      <c r="B378" s="113"/>
      <c r="C378" s="150"/>
      <c r="D378" s="150"/>
      <c r="E378" s="150"/>
      <c r="F378" s="150"/>
      <c r="G378" s="150"/>
      <c r="H378" s="150"/>
      <c r="I378" s="117"/>
      <c r="J378" s="117"/>
      <c r="K378" s="150"/>
    </row>
    <row r="379" spans="2:11">
      <c r="B379" s="113"/>
      <c r="C379" s="150"/>
      <c r="D379" s="150"/>
      <c r="E379" s="150"/>
      <c r="F379" s="150"/>
      <c r="G379" s="150"/>
      <c r="H379" s="150"/>
      <c r="I379" s="117"/>
      <c r="J379" s="117"/>
      <c r="K379" s="150"/>
    </row>
    <row r="380" spans="2:11">
      <c r="B380" s="113"/>
      <c r="C380" s="150"/>
      <c r="D380" s="150"/>
      <c r="E380" s="150"/>
      <c r="F380" s="150"/>
      <c r="G380" s="150"/>
      <c r="H380" s="150"/>
      <c r="I380" s="117"/>
      <c r="J380" s="117"/>
      <c r="K380" s="150"/>
    </row>
    <row r="381" spans="2:11">
      <c r="B381" s="113"/>
      <c r="C381" s="150"/>
      <c r="D381" s="150"/>
      <c r="E381" s="150"/>
      <c r="F381" s="150"/>
      <c r="G381" s="150"/>
      <c r="H381" s="150"/>
      <c r="I381" s="117"/>
      <c r="J381" s="117"/>
      <c r="K381" s="150"/>
    </row>
    <row r="382" spans="2:11">
      <c r="B382" s="113"/>
      <c r="C382" s="150"/>
      <c r="D382" s="150"/>
      <c r="E382" s="150"/>
      <c r="F382" s="150"/>
      <c r="G382" s="150"/>
      <c r="H382" s="150"/>
      <c r="I382" s="117"/>
      <c r="J382" s="117"/>
      <c r="K382" s="150"/>
    </row>
    <row r="383" spans="2:11">
      <c r="B383" s="113"/>
      <c r="C383" s="150"/>
      <c r="D383" s="150"/>
      <c r="E383" s="150"/>
      <c r="F383" s="150"/>
      <c r="G383" s="150"/>
      <c r="H383" s="150"/>
      <c r="I383" s="117"/>
      <c r="J383" s="117"/>
      <c r="K383" s="150"/>
    </row>
    <row r="384" spans="2:11">
      <c r="B384" s="113"/>
      <c r="C384" s="150"/>
      <c r="D384" s="150"/>
      <c r="E384" s="150"/>
      <c r="F384" s="150"/>
      <c r="G384" s="150"/>
      <c r="H384" s="150"/>
      <c r="I384" s="117"/>
      <c r="J384" s="117"/>
      <c r="K384" s="150"/>
    </row>
    <row r="385" spans="2:11">
      <c r="B385" s="113"/>
      <c r="C385" s="150"/>
      <c r="D385" s="150"/>
      <c r="E385" s="150"/>
      <c r="F385" s="150"/>
      <c r="G385" s="150"/>
      <c r="H385" s="150"/>
      <c r="I385" s="117"/>
      <c r="J385" s="117"/>
      <c r="K385" s="150"/>
    </row>
    <row r="386" spans="2:11">
      <c r="B386" s="113"/>
      <c r="C386" s="150"/>
      <c r="D386" s="150"/>
      <c r="E386" s="150"/>
      <c r="F386" s="150"/>
      <c r="G386" s="150"/>
      <c r="H386" s="150"/>
      <c r="I386" s="117"/>
      <c r="J386" s="117"/>
      <c r="K386" s="150"/>
    </row>
    <row r="387" spans="2:11">
      <c r="B387" s="113"/>
      <c r="C387" s="150"/>
      <c r="D387" s="150"/>
      <c r="E387" s="150"/>
      <c r="F387" s="150"/>
      <c r="G387" s="150"/>
      <c r="H387" s="150"/>
      <c r="I387" s="117"/>
      <c r="J387" s="117"/>
      <c r="K387" s="150"/>
    </row>
    <row r="388" spans="2:11">
      <c r="B388" s="113"/>
      <c r="C388" s="150"/>
      <c r="D388" s="150"/>
      <c r="E388" s="150"/>
      <c r="F388" s="150"/>
      <c r="G388" s="150"/>
      <c r="H388" s="150"/>
      <c r="I388" s="117"/>
      <c r="J388" s="117"/>
      <c r="K388" s="150"/>
    </row>
    <row r="389" spans="2:11">
      <c r="B389" s="113"/>
      <c r="C389" s="150"/>
      <c r="D389" s="150"/>
      <c r="E389" s="150"/>
      <c r="F389" s="150"/>
      <c r="G389" s="150"/>
      <c r="H389" s="150"/>
      <c r="I389" s="117"/>
      <c r="J389" s="117"/>
      <c r="K389" s="150"/>
    </row>
    <row r="390" spans="2:11">
      <c r="B390" s="113"/>
      <c r="C390" s="150"/>
      <c r="D390" s="150"/>
      <c r="E390" s="150"/>
      <c r="F390" s="150"/>
      <c r="G390" s="150"/>
      <c r="H390" s="150"/>
      <c r="I390" s="117"/>
      <c r="J390" s="117"/>
      <c r="K390" s="150"/>
    </row>
    <row r="391" spans="2:11">
      <c r="B391" s="113"/>
      <c r="C391" s="150"/>
      <c r="D391" s="150"/>
      <c r="E391" s="150"/>
      <c r="F391" s="150"/>
      <c r="G391" s="150"/>
      <c r="H391" s="150"/>
      <c r="I391" s="117"/>
      <c r="J391" s="117"/>
      <c r="K391" s="150"/>
    </row>
    <row r="392" spans="2:11">
      <c r="B392" s="113"/>
      <c r="C392" s="150"/>
      <c r="D392" s="150"/>
      <c r="E392" s="150"/>
      <c r="F392" s="150"/>
      <c r="G392" s="150"/>
      <c r="H392" s="150"/>
      <c r="I392" s="117"/>
      <c r="J392" s="117"/>
      <c r="K392" s="150"/>
    </row>
    <row r="393" spans="2:11">
      <c r="B393" s="113"/>
      <c r="C393" s="150"/>
      <c r="D393" s="150"/>
      <c r="E393" s="150"/>
      <c r="F393" s="150"/>
      <c r="G393" s="150"/>
      <c r="H393" s="150"/>
      <c r="I393" s="117"/>
      <c r="J393" s="117"/>
      <c r="K393" s="150"/>
    </row>
    <row r="394" spans="2:11">
      <c r="B394" s="113"/>
      <c r="C394" s="150"/>
      <c r="D394" s="150"/>
      <c r="E394" s="150"/>
      <c r="F394" s="150"/>
      <c r="G394" s="150"/>
      <c r="H394" s="150"/>
      <c r="I394" s="117"/>
      <c r="J394" s="117"/>
      <c r="K394" s="150"/>
    </row>
    <row r="395" spans="2:11">
      <c r="B395" s="113"/>
      <c r="C395" s="150"/>
      <c r="D395" s="150"/>
      <c r="E395" s="150"/>
      <c r="F395" s="150"/>
      <c r="G395" s="150"/>
      <c r="H395" s="150"/>
      <c r="I395" s="117"/>
      <c r="J395" s="117"/>
      <c r="K395" s="150"/>
    </row>
    <row r="396" spans="2:11">
      <c r="B396" s="113"/>
      <c r="C396" s="150"/>
      <c r="D396" s="150"/>
      <c r="E396" s="150"/>
      <c r="F396" s="150"/>
      <c r="G396" s="150"/>
      <c r="H396" s="150"/>
      <c r="I396" s="117"/>
      <c r="J396" s="117"/>
      <c r="K396" s="150"/>
    </row>
    <row r="397" spans="2:11">
      <c r="B397" s="113"/>
      <c r="C397" s="150"/>
      <c r="D397" s="150"/>
      <c r="E397" s="150"/>
      <c r="F397" s="150"/>
      <c r="G397" s="150"/>
      <c r="H397" s="150"/>
      <c r="I397" s="117"/>
      <c r="J397" s="117"/>
      <c r="K397" s="150"/>
    </row>
    <row r="398" spans="2:11">
      <c r="B398" s="113"/>
      <c r="C398" s="150"/>
      <c r="D398" s="150"/>
      <c r="E398" s="150"/>
      <c r="F398" s="150"/>
      <c r="G398" s="150"/>
      <c r="H398" s="150"/>
      <c r="I398" s="117"/>
      <c r="J398" s="117"/>
      <c r="K398" s="150"/>
    </row>
    <row r="399" spans="2:11">
      <c r="B399" s="113"/>
      <c r="C399" s="150"/>
      <c r="D399" s="150"/>
      <c r="E399" s="150"/>
      <c r="F399" s="150"/>
      <c r="G399" s="150"/>
      <c r="H399" s="150"/>
      <c r="I399" s="117"/>
      <c r="J399" s="117"/>
      <c r="K399" s="150"/>
    </row>
    <row r="400" spans="2:11">
      <c r="B400" s="113"/>
      <c r="C400" s="150"/>
      <c r="D400" s="150"/>
      <c r="E400" s="150"/>
      <c r="F400" s="150"/>
      <c r="G400" s="150"/>
      <c r="H400" s="150"/>
      <c r="I400" s="117"/>
      <c r="J400" s="117"/>
      <c r="K400" s="150"/>
    </row>
    <row r="401" spans="2:11">
      <c r="B401" s="113"/>
      <c r="C401" s="150"/>
      <c r="D401" s="150"/>
      <c r="E401" s="150"/>
      <c r="F401" s="150"/>
      <c r="G401" s="150"/>
      <c r="H401" s="150"/>
      <c r="I401" s="117"/>
      <c r="J401" s="117"/>
      <c r="K401" s="150"/>
    </row>
    <row r="402" spans="2:11">
      <c r="B402" s="113"/>
      <c r="C402" s="150"/>
      <c r="D402" s="150"/>
      <c r="E402" s="150"/>
      <c r="F402" s="150"/>
      <c r="G402" s="150"/>
      <c r="H402" s="150"/>
      <c r="I402" s="117"/>
      <c r="J402" s="117"/>
      <c r="K402" s="150"/>
    </row>
    <row r="403" spans="2:11">
      <c r="B403" s="113"/>
      <c r="C403" s="150"/>
      <c r="D403" s="150"/>
      <c r="E403" s="150"/>
      <c r="F403" s="150"/>
      <c r="G403" s="150"/>
      <c r="H403" s="150"/>
      <c r="I403" s="117"/>
      <c r="J403" s="117"/>
      <c r="K403" s="150"/>
    </row>
    <row r="404" spans="2:11">
      <c r="B404" s="113"/>
      <c r="C404" s="150"/>
      <c r="D404" s="150"/>
      <c r="E404" s="150"/>
      <c r="F404" s="150"/>
      <c r="G404" s="150"/>
      <c r="H404" s="150"/>
      <c r="I404" s="117"/>
      <c r="J404" s="117"/>
      <c r="K404" s="150"/>
    </row>
    <row r="405" spans="2:11">
      <c r="B405" s="113"/>
      <c r="C405" s="150"/>
      <c r="D405" s="150"/>
      <c r="E405" s="150"/>
      <c r="F405" s="150"/>
      <c r="G405" s="150"/>
      <c r="H405" s="150"/>
      <c r="I405" s="117"/>
      <c r="J405" s="117"/>
      <c r="K405" s="150"/>
    </row>
    <row r="406" spans="2:11">
      <c r="B406" s="113"/>
      <c r="C406" s="150"/>
      <c r="D406" s="150"/>
      <c r="E406" s="150"/>
      <c r="F406" s="150"/>
      <c r="G406" s="150"/>
      <c r="H406" s="150"/>
      <c r="I406" s="117"/>
      <c r="J406" s="117"/>
      <c r="K406" s="150"/>
    </row>
    <row r="407" spans="2:11">
      <c r="B407" s="113"/>
      <c r="C407" s="150"/>
      <c r="D407" s="150"/>
      <c r="E407" s="150"/>
      <c r="F407" s="150"/>
      <c r="G407" s="150"/>
      <c r="H407" s="150"/>
      <c r="I407" s="117"/>
      <c r="J407" s="117"/>
      <c r="K407" s="150"/>
    </row>
    <row r="408" spans="2:11">
      <c r="B408" s="113"/>
      <c r="C408" s="150"/>
      <c r="D408" s="150"/>
      <c r="E408" s="150"/>
      <c r="F408" s="150"/>
      <c r="G408" s="150"/>
      <c r="H408" s="150"/>
      <c r="I408" s="117"/>
      <c r="J408" s="117"/>
      <c r="K408" s="150"/>
    </row>
    <row r="409" spans="2:11">
      <c r="B409" s="113"/>
      <c r="C409" s="150"/>
      <c r="D409" s="150"/>
      <c r="E409" s="150"/>
      <c r="F409" s="150"/>
      <c r="G409" s="150"/>
      <c r="H409" s="150"/>
      <c r="I409" s="117"/>
      <c r="J409" s="117"/>
      <c r="K409" s="150"/>
    </row>
    <row r="410" spans="2:11">
      <c r="B410" s="113"/>
      <c r="C410" s="150"/>
      <c r="D410" s="150"/>
      <c r="E410" s="150"/>
      <c r="F410" s="150"/>
      <c r="G410" s="150"/>
      <c r="H410" s="150"/>
      <c r="I410" s="117"/>
      <c r="J410" s="117"/>
      <c r="K410" s="150"/>
    </row>
    <row r="411" spans="2:11">
      <c r="B411" s="113"/>
      <c r="C411" s="150"/>
      <c r="D411" s="150"/>
      <c r="E411" s="150"/>
      <c r="F411" s="150"/>
      <c r="G411" s="150"/>
      <c r="H411" s="150"/>
      <c r="I411" s="117"/>
      <c r="J411" s="117"/>
      <c r="K411" s="150"/>
    </row>
    <row r="412" spans="2:11">
      <c r="B412" s="113"/>
      <c r="C412" s="150"/>
      <c r="D412" s="150"/>
      <c r="E412" s="150"/>
      <c r="F412" s="150"/>
      <c r="G412" s="150"/>
      <c r="H412" s="150"/>
      <c r="I412" s="117"/>
      <c r="J412" s="117"/>
      <c r="K412" s="150"/>
    </row>
    <row r="413" spans="2:11">
      <c r="B413" s="113"/>
      <c r="C413" s="150"/>
      <c r="D413" s="150"/>
      <c r="E413" s="150"/>
      <c r="F413" s="150"/>
      <c r="G413" s="150"/>
      <c r="H413" s="150"/>
      <c r="I413" s="117"/>
      <c r="J413" s="117"/>
      <c r="K413" s="150"/>
    </row>
    <row r="414" spans="2:11">
      <c r="B414" s="113"/>
      <c r="C414" s="150"/>
      <c r="D414" s="150"/>
      <c r="E414" s="150"/>
      <c r="F414" s="150"/>
      <c r="G414" s="150"/>
      <c r="H414" s="150"/>
      <c r="I414" s="117"/>
      <c r="J414" s="117"/>
      <c r="K414" s="150"/>
    </row>
    <row r="415" spans="2:11">
      <c r="B415" s="113"/>
      <c r="C415" s="150"/>
      <c r="D415" s="150"/>
      <c r="E415" s="150"/>
      <c r="F415" s="150"/>
      <c r="G415" s="150"/>
      <c r="H415" s="150"/>
      <c r="I415" s="117"/>
      <c r="J415" s="117"/>
      <c r="K415" s="150"/>
    </row>
    <row r="416" spans="2:11">
      <c r="B416" s="113"/>
      <c r="C416" s="150"/>
      <c r="D416" s="150"/>
      <c r="E416" s="150"/>
      <c r="F416" s="150"/>
      <c r="G416" s="150"/>
      <c r="H416" s="150"/>
      <c r="I416" s="117"/>
      <c r="J416" s="117"/>
      <c r="K416" s="150"/>
    </row>
    <row r="417" spans="2:11">
      <c r="B417" s="113"/>
      <c r="C417" s="150"/>
      <c r="D417" s="150"/>
      <c r="E417" s="150"/>
      <c r="F417" s="150"/>
      <c r="G417" s="150"/>
      <c r="H417" s="150"/>
      <c r="I417" s="117"/>
      <c r="J417" s="117"/>
      <c r="K417" s="150"/>
    </row>
    <row r="418" spans="2:11">
      <c r="B418" s="113"/>
      <c r="C418" s="150"/>
      <c r="D418" s="150"/>
      <c r="E418" s="150"/>
      <c r="F418" s="150"/>
      <c r="G418" s="150"/>
      <c r="H418" s="150"/>
      <c r="I418" s="117"/>
      <c r="J418" s="117"/>
      <c r="K418" s="150"/>
    </row>
    <row r="419" spans="2:11">
      <c r="B419" s="113"/>
      <c r="C419" s="150"/>
      <c r="D419" s="150"/>
      <c r="E419" s="150"/>
      <c r="F419" s="150"/>
      <c r="G419" s="150"/>
      <c r="H419" s="150"/>
      <c r="I419" s="117"/>
      <c r="J419" s="117"/>
      <c r="K419" s="150"/>
    </row>
    <row r="420" spans="2:11">
      <c r="B420" s="113"/>
      <c r="C420" s="150"/>
      <c r="D420" s="150"/>
      <c r="E420" s="150"/>
      <c r="F420" s="150"/>
      <c r="G420" s="150"/>
      <c r="H420" s="150"/>
      <c r="I420" s="117"/>
      <c r="J420" s="117"/>
      <c r="K420" s="150"/>
    </row>
    <row r="421" spans="2:11">
      <c r="B421" s="113"/>
      <c r="C421" s="150"/>
      <c r="D421" s="150"/>
      <c r="E421" s="150"/>
      <c r="F421" s="150"/>
      <c r="G421" s="150"/>
      <c r="H421" s="150"/>
      <c r="I421" s="117"/>
      <c r="J421" s="117"/>
      <c r="K421" s="150"/>
    </row>
    <row r="422" spans="2:11">
      <c r="B422" s="113"/>
      <c r="C422" s="150"/>
      <c r="D422" s="150"/>
      <c r="E422" s="150"/>
      <c r="F422" s="150"/>
      <c r="G422" s="150"/>
      <c r="H422" s="150"/>
      <c r="I422" s="117"/>
      <c r="J422" s="117"/>
      <c r="K422" s="150"/>
    </row>
    <row r="423" spans="2:11">
      <c r="B423" s="113"/>
      <c r="C423" s="150"/>
      <c r="D423" s="150"/>
      <c r="E423" s="150"/>
      <c r="F423" s="150"/>
      <c r="G423" s="150"/>
      <c r="H423" s="150"/>
      <c r="I423" s="117"/>
      <c r="J423" s="117"/>
      <c r="K423" s="150"/>
    </row>
    <row r="424" spans="2:11">
      <c r="B424" s="113"/>
      <c r="C424" s="150"/>
      <c r="D424" s="150"/>
      <c r="E424" s="150"/>
      <c r="F424" s="150"/>
      <c r="G424" s="150"/>
      <c r="H424" s="150"/>
      <c r="I424" s="117"/>
      <c r="J424" s="117"/>
      <c r="K424" s="150"/>
    </row>
    <row r="425" spans="2:11">
      <c r="B425" s="113"/>
      <c r="C425" s="150"/>
      <c r="D425" s="150"/>
      <c r="E425" s="150"/>
      <c r="F425" s="150"/>
      <c r="G425" s="150"/>
      <c r="H425" s="150"/>
      <c r="I425" s="117"/>
      <c r="J425" s="117"/>
      <c r="K425" s="150"/>
    </row>
    <row r="426" spans="2:11">
      <c r="B426" s="113"/>
      <c r="C426" s="150"/>
      <c r="D426" s="150"/>
      <c r="E426" s="150"/>
      <c r="F426" s="150"/>
      <c r="G426" s="150"/>
      <c r="H426" s="150"/>
      <c r="I426" s="117"/>
      <c r="J426" s="117"/>
      <c r="K426" s="150"/>
    </row>
    <row r="427" spans="2:11">
      <c r="B427" s="113"/>
      <c r="C427" s="150"/>
      <c r="D427" s="150"/>
      <c r="E427" s="150"/>
      <c r="F427" s="150"/>
      <c r="G427" s="150"/>
      <c r="H427" s="150"/>
      <c r="I427" s="117"/>
      <c r="J427" s="117"/>
      <c r="K427" s="150"/>
    </row>
    <row r="428" spans="2:11">
      <c r="B428" s="113"/>
      <c r="C428" s="150"/>
      <c r="D428" s="150"/>
      <c r="E428" s="150"/>
      <c r="F428" s="150"/>
      <c r="G428" s="150"/>
      <c r="H428" s="150"/>
      <c r="I428" s="117"/>
      <c r="J428" s="117"/>
      <c r="K428" s="150"/>
    </row>
    <row r="429" spans="2:11">
      <c r="B429" s="113"/>
      <c r="C429" s="150"/>
      <c r="D429" s="150"/>
      <c r="E429" s="150"/>
      <c r="F429" s="150"/>
      <c r="G429" s="150"/>
      <c r="H429" s="150"/>
      <c r="I429" s="117"/>
      <c r="J429" s="117"/>
      <c r="K429" s="150"/>
    </row>
    <row r="430" spans="2:11">
      <c r="B430" s="113"/>
      <c r="C430" s="150"/>
      <c r="D430" s="150"/>
      <c r="E430" s="150"/>
      <c r="F430" s="150"/>
      <c r="G430" s="150"/>
      <c r="H430" s="150"/>
      <c r="I430" s="117"/>
      <c r="J430" s="117"/>
      <c r="K430" s="150"/>
    </row>
    <row r="431" spans="2:11">
      <c r="B431" s="113"/>
      <c r="C431" s="150"/>
      <c r="D431" s="150"/>
      <c r="E431" s="150"/>
      <c r="F431" s="150"/>
      <c r="G431" s="150"/>
      <c r="H431" s="150"/>
      <c r="I431" s="117"/>
      <c r="J431" s="117"/>
      <c r="K431" s="150"/>
    </row>
    <row r="432" spans="2:11">
      <c r="B432" s="113"/>
      <c r="C432" s="150"/>
      <c r="D432" s="150"/>
      <c r="E432" s="150"/>
      <c r="F432" s="150"/>
      <c r="G432" s="150"/>
      <c r="H432" s="150"/>
      <c r="I432" s="117"/>
      <c r="J432" s="117"/>
      <c r="K432" s="150"/>
    </row>
    <row r="433" spans="2:11">
      <c r="B433" s="113"/>
      <c r="C433" s="150"/>
      <c r="D433" s="150"/>
      <c r="E433" s="150"/>
      <c r="F433" s="150"/>
      <c r="G433" s="150"/>
      <c r="H433" s="150"/>
      <c r="I433" s="117"/>
      <c r="J433" s="117"/>
      <c r="K433" s="150"/>
    </row>
    <row r="434" spans="2:11">
      <c r="B434" s="113"/>
      <c r="C434" s="150"/>
      <c r="D434" s="150"/>
      <c r="E434" s="150"/>
      <c r="F434" s="150"/>
      <c r="G434" s="150"/>
      <c r="H434" s="150"/>
      <c r="I434" s="117"/>
      <c r="J434" s="117"/>
      <c r="K434" s="150"/>
    </row>
    <row r="435" spans="2:11">
      <c r="B435" s="113"/>
      <c r="C435" s="150"/>
      <c r="D435" s="150"/>
      <c r="E435" s="150"/>
      <c r="F435" s="150"/>
      <c r="G435" s="150"/>
      <c r="H435" s="150"/>
      <c r="I435" s="117"/>
      <c r="J435" s="117"/>
      <c r="K435" s="150"/>
    </row>
    <row r="436" spans="2:11">
      <c r="B436" s="113"/>
      <c r="C436" s="150"/>
      <c r="D436" s="150"/>
      <c r="E436" s="150"/>
      <c r="F436" s="150"/>
      <c r="G436" s="150"/>
      <c r="H436" s="150"/>
      <c r="I436" s="117"/>
      <c r="J436" s="117"/>
      <c r="K436" s="150"/>
    </row>
    <row r="437" spans="2:11">
      <c r="B437" s="113"/>
      <c r="C437" s="150"/>
      <c r="D437" s="150"/>
      <c r="E437" s="150"/>
      <c r="F437" s="150"/>
      <c r="G437" s="150"/>
      <c r="H437" s="150"/>
      <c r="I437" s="117"/>
      <c r="J437" s="117"/>
      <c r="K437" s="150"/>
    </row>
    <row r="438" spans="2:11">
      <c r="B438" s="113"/>
      <c r="C438" s="150"/>
      <c r="D438" s="150"/>
      <c r="E438" s="150"/>
      <c r="F438" s="150"/>
      <c r="G438" s="150"/>
      <c r="H438" s="150"/>
      <c r="I438" s="117"/>
      <c r="J438" s="117"/>
      <c r="K438" s="150"/>
    </row>
    <row r="439" spans="2:11">
      <c r="B439" s="113"/>
      <c r="C439" s="150"/>
      <c r="D439" s="150"/>
      <c r="E439" s="150"/>
      <c r="F439" s="150"/>
      <c r="G439" s="150"/>
      <c r="H439" s="150"/>
      <c r="I439" s="117"/>
      <c r="J439" s="117"/>
      <c r="K439" s="150"/>
    </row>
    <row r="440" spans="2:11">
      <c r="B440" s="113"/>
      <c r="C440" s="150"/>
      <c r="D440" s="150"/>
      <c r="E440" s="150"/>
      <c r="F440" s="150"/>
      <c r="G440" s="150"/>
      <c r="H440" s="150"/>
      <c r="I440" s="117"/>
      <c r="J440" s="117"/>
      <c r="K440" s="150"/>
    </row>
    <row r="441" spans="2:11">
      <c r="B441" s="113"/>
      <c r="C441" s="150"/>
      <c r="D441" s="150"/>
      <c r="E441" s="150"/>
      <c r="F441" s="150"/>
      <c r="G441" s="150"/>
      <c r="H441" s="150"/>
      <c r="I441" s="117"/>
      <c r="J441" s="117"/>
      <c r="K441" s="150"/>
    </row>
    <row r="442" spans="2:11">
      <c r="B442" s="113"/>
      <c r="C442" s="150"/>
      <c r="D442" s="150"/>
      <c r="E442" s="150"/>
      <c r="F442" s="150"/>
      <c r="G442" s="150"/>
      <c r="H442" s="150"/>
      <c r="I442" s="117"/>
      <c r="J442" s="117"/>
      <c r="K442" s="150"/>
    </row>
    <row r="443" spans="2:11">
      <c r="B443" s="113"/>
      <c r="C443" s="150"/>
      <c r="D443" s="150"/>
      <c r="E443" s="150"/>
      <c r="F443" s="150"/>
      <c r="G443" s="150"/>
      <c r="H443" s="150"/>
      <c r="I443" s="117"/>
      <c r="J443" s="117"/>
      <c r="K443" s="150"/>
    </row>
    <row r="444" spans="2:11">
      <c r="B444" s="113"/>
      <c r="C444" s="150"/>
      <c r="D444" s="150"/>
      <c r="E444" s="150"/>
      <c r="F444" s="150"/>
      <c r="G444" s="150"/>
      <c r="H444" s="150"/>
      <c r="I444" s="117"/>
      <c r="J444" s="117"/>
      <c r="K444" s="150"/>
    </row>
    <row r="445" spans="2:11">
      <c r="B445" s="113"/>
      <c r="C445" s="150"/>
      <c r="D445" s="150"/>
      <c r="E445" s="150"/>
      <c r="F445" s="150"/>
      <c r="G445" s="150"/>
      <c r="H445" s="150"/>
      <c r="I445" s="117"/>
      <c r="J445" s="117"/>
      <c r="K445" s="150"/>
    </row>
    <row r="446" spans="2:11">
      <c r="B446" s="113"/>
      <c r="C446" s="150"/>
      <c r="D446" s="150"/>
      <c r="E446" s="150"/>
      <c r="F446" s="150"/>
      <c r="G446" s="150"/>
      <c r="H446" s="150"/>
      <c r="I446" s="117"/>
      <c r="J446" s="117"/>
      <c r="K446" s="150"/>
    </row>
    <row r="447" spans="2:11">
      <c r="B447" s="113"/>
      <c r="C447" s="150"/>
      <c r="D447" s="150"/>
      <c r="E447" s="150"/>
      <c r="F447" s="150"/>
      <c r="G447" s="150"/>
      <c r="H447" s="150"/>
      <c r="I447" s="117"/>
      <c r="J447" s="117"/>
      <c r="K447" s="150"/>
    </row>
    <row r="448" spans="2:11">
      <c r="B448" s="113"/>
      <c r="C448" s="150"/>
      <c r="D448" s="150"/>
      <c r="E448" s="150"/>
      <c r="F448" s="150"/>
      <c r="G448" s="150"/>
      <c r="H448" s="150"/>
      <c r="I448" s="117"/>
      <c r="J448" s="117"/>
      <c r="K448" s="150"/>
    </row>
    <row r="449" spans="2:11">
      <c r="B449" s="113"/>
      <c r="C449" s="150"/>
      <c r="D449" s="150"/>
      <c r="E449" s="150"/>
      <c r="F449" s="150"/>
      <c r="G449" s="150"/>
      <c r="H449" s="150"/>
      <c r="I449" s="117"/>
      <c r="J449" s="117"/>
      <c r="K449" s="150"/>
    </row>
    <row r="450" spans="2:11">
      <c r="B450" s="113"/>
      <c r="C450" s="150"/>
      <c r="D450" s="150"/>
      <c r="E450" s="150"/>
      <c r="F450" s="150"/>
      <c r="G450" s="150"/>
      <c r="H450" s="150"/>
      <c r="I450" s="117"/>
      <c r="J450" s="117"/>
      <c r="K450" s="150"/>
    </row>
    <row r="451" spans="2:11">
      <c r="B451" s="113"/>
      <c r="C451" s="150"/>
      <c r="D451" s="150"/>
      <c r="E451" s="150"/>
      <c r="F451" s="150"/>
      <c r="G451" s="150"/>
      <c r="H451" s="150"/>
      <c r="I451" s="117"/>
      <c r="J451" s="117"/>
      <c r="K451" s="150"/>
    </row>
    <row r="452" spans="2:11">
      <c r="B452" s="113"/>
      <c r="C452" s="150"/>
      <c r="D452" s="150"/>
      <c r="E452" s="150"/>
      <c r="F452" s="150"/>
      <c r="G452" s="150"/>
      <c r="H452" s="150"/>
      <c r="I452" s="117"/>
      <c r="J452" s="117"/>
      <c r="K452" s="150"/>
    </row>
    <row r="453" spans="2:11">
      <c r="B453" s="113"/>
      <c r="C453" s="150"/>
      <c r="D453" s="150"/>
      <c r="E453" s="150"/>
      <c r="F453" s="150"/>
      <c r="G453" s="150"/>
      <c r="H453" s="150"/>
      <c r="I453" s="117"/>
      <c r="J453" s="117"/>
      <c r="K453" s="150"/>
    </row>
    <row r="454" spans="2:11">
      <c r="B454" s="113"/>
      <c r="C454" s="150"/>
      <c r="D454" s="150"/>
      <c r="E454" s="150"/>
      <c r="F454" s="150"/>
      <c r="G454" s="150"/>
      <c r="H454" s="150"/>
      <c r="I454" s="117"/>
      <c r="J454" s="117"/>
      <c r="K454" s="150"/>
    </row>
    <row r="455" spans="2:11">
      <c r="B455" s="113"/>
      <c r="C455" s="150"/>
      <c r="D455" s="150"/>
      <c r="E455" s="150"/>
      <c r="F455" s="150"/>
      <c r="G455" s="150"/>
      <c r="H455" s="150"/>
      <c r="I455" s="117"/>
      <c r="J455" s="117"/>
      <c r="K455" s="150"/>
    </row>
    <row r="456" spans="2:11">
      <c r="B456" s="113"/>
      <c r="C456" s="150"/>
      <c r="D456" s="150"/>
      <c r="E456" s="150"/>
      <c r="F456" s="150"/>
      <c r="G456" s="150"/>
      <c r="H456" s="150"/>
      <c r="I456" s="117"/>
      <c r="J456" s="117"/>
      <c r="K456" s="150"/>
    </row>
    <row r="457" spans="2:11">
      <c r="B457" s="113"/>
      <c r="C457" s="150"/>
      <c r="D457" s="150"/>
      <c r="E457" s="150"/>
      <c r="F457" s="150"/>
      <c r="G457" s="150"/>
      <c r="H457" s="150"/>
      <c r="I457" s="117"/>
      <c r="J457" s="117"/>
      <c r="K457" s="150"/>
    </row>
    <row r="458" spans="2:11">
      <c r="B458" s="113"/>
      <c r="C458" s="150"/>
      <c r="D458" s="150"/>
      <c r="E458" s="150"/>
      <c r="F458" s="150"/>
      <c r="G458" s="150"/>
      <c r="H458" s="150"/>
      <c r="I458" s="117"/>
      <c r="J458" s="117"/>
      <c r="K458" s="150"/>
    </row>
    <row r="459" spans="2:11">
      <c r="B459" s="113"/>
      <c r="C459" s="150"/>
      <c r="D459" s="150"/>
      <c r="E459" s="150"/>
      <c r="F459" s="150"/>
      <c r="G459" s="150"/>
      <c r="H459" s="150"/>
      <c r="I459" s="117"/>
      <c r="J459" s="117"/>
      <c r="K459" s="150"/>
    </row>
    <row r="460" spans="2:11">
      <c r="B460" s="113"/>
      <c r="C460" s="150"/>
      <c r="D460" s="150"/>
      <c r="E460" s="150"/>
      <c r="F460" s="150"/>
      <c r="G460" s="150"/>
      <c r="H460" s="150"/>
      <c r="I460" s="117"/>
      <c r="J460" s="117"/>
      <c r="K460" s="150"/>
    </row>
    <row r="461" spans="2:11">
      <c r="B461" s="113"/>
      <c r="C461" s="150"/>
      <c r="D461" s="150"/>
      <c r="E461" s="150"/>
      <c r="F461" s="150"/>
      <c r="G461" s="150"/>
      <c r="H461" s="150"/>
      <c r="I461" s="117"/>
      <c r="J461" s="117"/>
      <c r="K461" s="150"/>
    </row>
    <row r="462" spans="2:11">
      <c r="B462" s="113"/>
      <c r="C462" s="150"/>
      <c r="D462" s="150"/>
      <c r="E462" s="150"/>
      <c r="F462" s="150"/>
      <c r="G462" s="150"/>
      <c r="H462" s="150"/>
      <c r="I462" s="117"/>
      <c r="J462" s="117"/>
      <c r="K462" s="150"/>
    </row>
    <row r="463" spans="2:11">
      <c r="B463" s="113"/>
      <c r="C463" s="150"/>
      <c r="D463" s="150"/>
      <c r="E463" s="150"/>
      <c r="F463" s="150"/>
      <c r="G463" s="150"/>
      <c r="H463" s="150"/>
      <c r="I463" s="117"/>
      <c r="J463" s="117"/>
      <c r="K463" s="150"/>
    </row>
    <row r="464" spans="2:11">
      <c r="B464" s="113"/>
      <c r="C464" s="150"/>
      <c r="D464" s="150"/>
      <c r="E464" s="150"/>
      <c r="F464" s="150"/>
      <c r="G464" s="150"/>
      <c r="H464" s="150"/>
      <c r="I464" s="117"/>
      <c r="J464" s="117"/>
      <c r="K464" s="150"/>
    </row>
    <row r="465" spans="2:11">
      <c r="B465" s="113"/>
      <c r="C465" s="150"/>
      <c r="D465" s="150"/>
      <c r="E465" s="150"/>
      <c r="F465" s="150"/>
      <c r="G465" s="150"/>
      <c r="H465" s="150"/>
      <c r="I465" s="117"/>
      <c r="J465" s="117"/>
      <c r="K465" s="150"/>
    </row>
    <row r="466" spans="2:11">
      <c r="B466" s="113"/>
      <c r="C466" s="150"/>
      <c r="D466" s="150"/>
      <c r="E466" s="150"/>
      <c r="F466" s="150"/>
      <c r="G466" s="150"/>
      <c r="H466" s="150"/>
      <c r="I466" s="117"/>
      <c r="J466" s="117"/>
      <c r="K466" s="150"/>
    </row>
    <row r="467" spans="2:11">
      <c r="B467" s="113"/>
      <c r="C467" s="150"/>
      <c r="D467" s="150"/>
      <c r="E467" s="150"/>
      <c r="F467" s="150"/>
      <c r="G467" s="150"/>
      <c r="H467" s="150"/>
      <c r="I467" s="117"/>
      <c r="J467" s="117"/>
      <c r="K467" s="150"/>
    </row>
    <row r="468" spans="2:11">
      <c r="B468" s="113"/>
      <c r="C468" s="150"/>
      <c r="D468" s="150"/>
      <c r="E468" s="150"/>
      <c r="F468" s="150"/>
      <c r="G468" s="150"/>
      <c r="H468" s="150"/>
      <c r="I468" s="117"/>
      <c r="J468" s="117"/>
      <c r="K468" s="150"/>
    </row>
    <row r="469" spans="2:11">
      <c r="B469" s="113"/>
      <c r="C469" s="150"/>
      <c r="D469" s="150"/>
      <c r="E469" s="150"/>
      <c r="F469" s="150"/>
      <c r="G469" s="150"/>
      <c r="H469" s="150"/>
      <c r="I469" s="117"/>
      <c r="J469" s="117"/>
      <c r="K469" s="150"/>
    </row>
    <row r="470" spans="2:11">
      <c r="B470" s="113"/>
      <c r="C470" s="150"/>
      <c r="D470" s="150"/>
      <c r="E470" s="150"/>
      <c r="F470" s="150"/>
      <c r="G470" s="150"/>
      <c r="H470" s="150"/>
      <c r="I470" s="117"/>
      <c r="J470" s="117"/>
      <c r="K470" s="150"/>
    </row>
    <row r="471" spans="2:11">
      <c r="B471" s="113"/>
      <c r="C471" s="150"/>
      <c r="D471" s="150"/>
      <c r="E471" s="150"/>
      <c r="F471" s="150"/>
      <c r="G471" s="150"/>
      <c r="H471" s="150"/>
      <c r="I471" s="117"/>
      <c r="J471" s="117"/>
      <c r="K471" s="150"/>
    </row>
    <row r="472" spans="2:11">
      <c r="B472" s="113"/>
      <c r="C472" s="150"/>
      <c r="D472" s="150"/>
      <c r="E472" s="150"/>
      <c r="F472" s="150"/>
      <c r="G472" s="150"/>
      <c r="H472" s="150"/>
      <c r="I472" s="117"/>
      <c r="J472" s="117"/>
      <c r="K472" s="150"/>
    </row>
    <row r="473" spans="2:11">
      <c r="B473" s="113"/>
      <c r="C473" s="150"/>
      <c r="D473" s="150"/>
      <c r="E473" s="150"/>
      <c r="F473" s="150"/>
      <c r="G473" s="150"/>
      <c r="H473" s="150"/>
      <c r="I473" s="117"/>
      <c r="J473" s="117"/>
      <c r="K473" s="150"/>
    </row>
    <row r="474" spans="2:11">
      <c r="B474" s="113"/>
      <c r="C474" s="150"/>
      <c r="D474" s="150"/>
      <c r="E474" s="150"/>
      <c r="F474" s="150"/>
      <c r="G474" s="150"/>
      <c r="H474" s="150"/>
      <c r="I474" s="117"/>
      <c r="J474" s="117"/>
      <c r="K474" s="150"/>
    </row>
    <row r="475" spans="2:11">
      <c r="B475" s="113"/>
      <c r="C475" s="150"/>
      <c r="D475" s="150"/>
      <c r="E475" s="150"/>
      <c r="F475" s="150"/>
      <c r="G475" s="150"/>
      <c r="H475" s="150"/>
      <c r="I475" s="117"/>
      <c r="J475" s="117"/>
      <c r="K475" s="150"/>
    </row>
    <row r="476" spans="2:11">
      <c r="B476" s="113"/>
      <c r="C476" s="150"/>
      <c r="D476" s="150"/>
      <c r="E476" s="150"/>
      <c r="F476" s="150"/>
      <c r="G476" s="150"/>
      <c r="H476" s="150"/>
      <c r="I476" s="117"/>
      <c r="J476" s="117"/>
      <c r="K476" s="150"/>
    </row>
    <row r="477" spans="2:11">
      <c r="B477" s="113"/>
      <c r="C477" s="150"/>
      <c r="D477" s="150"/>
      <c r="E477" s="150"/>
      <c r="F477" s="150"/>
      <c r="G477" s="150"/>
      <c r="H477" s="150"/>
      <c r="I477" s="117"/>
      <c r="J477" s="117"/>
      <c r="K477" s="150"/>
    </row>
    <row r="478" spans="2:11">
      <c r="B478" s="113"/>
      <c r="C478" s="150"/>
      <c r="D478" s="150"/>
      <c r="E478" s="150"/>
      <c r="F478" s="150"/>
      <c r="G478" s="150"/>
      <c r="H478" s="150"/>
      <c r="I478" s="117"/>
      <c r="J478" s="117"/>
      <c r="K478" s="150"/>
    </row>
    <row r="479" spans="2:11">
      <c r="B479" s="113"/>
      <c r="C479" s="150"/>
      <c r="D479" s="150"/>
      <c r="E479" s="150"/>
      <c r="F479" s="150"/>
      <c r="G479" s="150"/>
      <c r="H479" s="150"/>
      <c r="I479" s="117"/>
      <c r="J479" s="117"/>
      <c r="K479" s="150"/>
    </row>
    <row r="480" spans="2:11">
      <c r="B480" s="113"/>
      <c r="C480" s="150"/>
      <c r="D480" s="150"/>
      <c r="E480" s="150"/>
      <c r="F480" s="150"/>
      <c r="G480" s="150"/>
      <c r="H480" s="150"/>
      <c r="I480" s="117"/>
      <c r="J480" s="117"/>
      <c r="K480" s="150"/>
    </row>
    <row r="481" spans="2:11">
      <c r="B481" s="113"/>
      <c r="C481" s="150"/>
      <c r="D481" s="150"/>
      <c r="E481" s="150"/>
      <c r="F481" s="150"/>
      <c r="G481" s="150"/>
      <c r="H481" s="150"/>
      <c r="I481" s="117"/>
      <c r="J481" s="117"/>
      <c r="K481" s="150"/>
    </row>
    <row r="482" spans="2:11">
      <c r="B482" s="113"/>
      <c r="C482" s="150"/>
      <c r="D482" s="150"/>
      <c r="E482" s="150"/>
      <c r="F482" s="150"/>
      <c r="G482" s="150"/>
      <c r="H482" s="150"/>
      <c r="I482" s="117"/>
      <c r="J482" s="117"/>
      <c r="K482" s="150"/>
    </row>
    <row r="483" spans="2:11">
      <c r="B483" s="113"/>
      <c r="C483" s="150"/>
      <c r="D483" s="150"/>
      <c r="E483" s="150"/>
      <c r="F483" s="150"/>
      <c r="G483" s="150"/>
      <c r="H483" s="150"/>
      <c r="I483" s="117"/>
      <c r="J483" s="117"/>
      <c r="K483" s="150"/>
    </row>
    <row r="484" spans="2:11">
      <c r="B484" s="113"/>
      <c r="C484" s="150"/>
      <c r="D484" s="150"/>
      <c r="E484" s="150"/>
      <c r="F484" s="150"/>
      <c r="G484" s="150"/>
      <c r="H484" s="150"/>
      <c r="I484" s="117"/>
      <c r="J484" s="117"/>
      <c r="K484" s="150"/>
    </row>
    <row r="485" spans="2:11">
      <c r="B485" s="113"/>
      <c r="C485" s="150"/>
      <c r="D485" s="150"/>
      <c r="E485" s="150"/>
      <c r="F485" s="150"/>
      <c r="G485" s="150"/>
      <c r="H485" s="150"/>
      <c r="I485" s="117"/>
      <c r="J485" s="117"/>
      <c r="K485" s="150"/>
    </row>
    <row r="486" spans="2:11">
      <c r="B486" s="113"/>
      <c r="C486" s="150"/>
      <c r="D486" s="150"/>
      <c r="E486" s="150"/>
      <c r="F486" s="150"/>
      <c r="G486" s="150"/>
      <c r="H486" s="150"/>
      <c r="I486" s="117"/>
      <c r="J486" s="117"/>
      <c r="K486" s="150"/>
    </row>
    <row r="487" spans="2:11">
      <c r="B487" s="113"/>
      <c r="C487" s="150"/>
      <c r="D487" s="150"/>
      <c r="E487" s="150"/>
      <c r="F487" s="150"/>
      <c r="G487" s="150"/>
      <c r="H487" s="150"/>
      <c r="I487" s="117"/>
      <c r="J487" s="117"/>
      <c r="K487" s="150"/>
    </row>
    <row r="488" spans="2:11">
      <c r="B488" s="113"/>
      <c r="C488" s="150"/>
      <c r="D488" s="150"/>
      <c r="E488" s="150"/>
      <c r="F488" s="150"/>
      <c r="G488" s="150"/>
      <c r="H488" s="150"/>
      <c r="I488" s="117"/>
      <c r="J488" s="117"/>
      <c r="K488" s="150"/>
    </row>
    <row r="489" spans="2:11">
      <c r="B489" s="113"/>
      <c r="C489" s="150"/>
      <c r="D489" s="150"/>
      <c r="E489" s="150"/>
      <c r="F489" s="150"/>
      <c r="G489" s="150"/>
      <c r="H489" s="150"/>
      <c r="I489" s="117"/>
      <c r="J489" s="117"/>
      <c r="K489" s="150"/>
    </row>
    <row r="490" spans="2:11">
      <c r="B490" s="113"/>
      <c r="C490" s="150"/>
      <c r="D490" s="150"/>
      <c r="E490" s="150"/>
      <c r="F490" s="150"/>
      <c r="G490" s="150"/>
      <c r="H490" s="150"/>
      <c r="I490" s="117"/>
      <c r="J490" s="117"/>
      <c r="K490" s="150"/>
    </row>
    <row r="491" spans="2:11">
      <c r="B491" s="113"/>
      <c r="C491" s="150"/>
      <c r="D491" s="150"/>
      <c r="E491" s="150"/>
      <c r="F491" s="150"/>
      <c r="G491" s="150"/>
      <c r="H491" s="150"/>
      <c r="I491" s="117"/>
      <c r="J491" s="117"/>
      <c r="K491" s="150"/>
    </row>
    <row r="492" spans="2:11">
      <c r="B492" s="113"/>
      <c r="C492" s="150"/>
      <c r="D492" s="150"/>
      <c r="E492" s="150"/>
      <c r="F492" s="150"/>
      <c r="G492" s="150"/>
      <c r="H492" s="150"/>
      <c r="I492" s="117"/>
      <c r="J492" s="117"/>
      <c r="K492" s="150"/>
    </row>
    <row r="493" spans="2:11">
      <c r="B493" s="113"/>
      <c r="C493" s="150"/>
      <c r="D493" s="150"/>
      <c r="E493" s="150"/>
      <c r="F493" s="150"/>
      <c r="G493" s="150"/>
      <c r="H493" s="150"/>
      <c r="I493" s="117"/>
      <c r="J493" s="117"/>
      <c r="K493" s="150"/>
    </row>
    <row r="494" spans="2:11">
      <c r="B494" s="113"/>
      <c r="C494" s="150"/>
      <c r="D494" s="150"/>
      <c r="E494" s="150"/>
      <c r="F494" s="150"/>
      <c r="G494" s="150"/>
      <c r="H494" s="150"/>
      <c r="I494" s="117"/>
      <c r="J494" s="117"/>
      <c r="K494" s="150"/>
    </row>
    <row r="495" spans="2:11">
      <c r="B495" s="113"/>
      <c r="C495" s="150"/>
      <c r="D495" s="150"/>
      <c r="E495" s="150"/>
      <c r="F495" s="150"/>
      <c r="G495" s="150"/>
      <c r="H495" s="150"/>
      <c r="I495" s="117"/>
      <c r="J495" s="117"/>
      <c r="K495" s="150"/>
    </row>
    <row r="496" spans="2:11">
      <c r="B496" s="113"/>
      <c r="C496" s="150"/>
      <c r="D496" s="150"/>
      <c r="E496" s="150"/>
      <c r="F496" s="150"/>
      <c r="G496" s="150"/>
      <c r="H496" s="150"/>
      <c r="I496" s="117"/>
      <c r="J496" s="117"/>
      <c r="K496" s="150"/>
    </row>
    <row r="497" spans="2:11">
      <c r="B497" s="113"/>
      <c r="C497" s="150"/>
      <c r="D497" s="150"/>
      <c r="E497" s="150"/>
      <c r="F497" s="150"/>
      <c r="G497" s="150"/>
      <c r="H497" s="150"/>
      <c r="I497" s="117"/>
      <c r="J497" s="117"/>
      <c r="K497" s="150"/>
    </row>
    <row r="498" spans="2:11">
      <c r="B498" s="113"/>
      <c r="C498" s="150"/>
      <c r="D498" s="150"/>
      <c r="E498" s="150"/>
      <c r="F498" s="150"/>
      <c r="G498" s="150"/>
      <c r="H498" s="150"/>
      <c r="I498" s="117"/>
      <c r="J498" s="117"/>
      <c r="K498" s="150"/>
    </row>
    <row r="499" spans="2:11">
      <c r="B499" s="113"/>
      <c r="C499" s="150"/>
      <c r="D499" s="150"/>
      <c r="E499" s="150"/>
      <c r="F499" s="150"/>
      <c r="G499" s="150"/>
      <c r="H499" s="150"/>
      <c r="I499" s="117"/>
      <c r="J499" s="117"/>
      <c r="K499" s="150"/>
    </row>
    <row r="500" spans="2:11">
      <c r="B500" s="113"/>
      <c r="C500" s="150"/>
      <c r="D500" s="150"/>
      <c r="E500" s="150"/>
      <c r="F500" s="150"/>
      <c r="G500" s="150"/>
      <c r="H500" s="150"/>
      <c r="I500" s="117"/>
      <c r="J500" s="117"/>
      <c r="K500" s="150"/>
    </row>
    <row r="501" spans="2:11">
      <c r="B501" s="113"/>
      <c r="C501" s="150"/>
      <c r="D501" s="150"/>
      <c r="E501" s="150"/>
      <c r="F501" s="150"/>
      <c r="G501" s="150"/>
      <c r="H501" s="150"/>
      <c r="I501" s="117"/>
      <c r="J501" s="117"/>
      <c r="K501" s="150"/>
    </row>
    <row r="502" spans="2:11">
      <c r="B502" s="113"/>
      <c r="C502" s="150"/>
      <c r="D502" s="150"/>
      <c r="E502" s="150"/>
      <c r="F502" s="150"/>
      <c r="G502" s="150"/>
      <c r="H502" s="150"/>
      <c r="I502" s="117"/>
      <c r="J502" s="117"/>
      <c r="K502" s="150"/>
    </row>
    <row r="503" spans="2:11">
      <c r="B503" s="113"/>
      <c r="C503" s="150"/>
      <c r="D503" s="150"/>
      <c r="E503" s="150"/>
      <c r="F503" s="150"/>
      <c r="G503" s="150"/>
      <c r="H503" s="150"/>
      <c r="I503" s="117"/>
      <c r="J503" s="117"/>
      <c r="K503" s="150"/>
    </row>
    <row r="504" spans="2:11">
      <c r="B504" s="113"/>
      <c r="C504" s="150"/>
      <c r="D504" s="150"/>
      <c r="E504" s="150"/>
      <c r="F504" s="150"/>
      <c r="G504" s="150"/>
      <c r="H504" s="150"/>
      <c r="I504" s="117"/>
      <c r="J504" s="117"/>
      <c r="K504" s="150"/>
    </row>
    <row r="505" spans="2:11">
      <c r="B505" s="113"/>
      <c r="C505" s="150"/>
      <c r="D505" s="150"/>
      <c r="E505" s="150"/>
      <c r="F505" s="150"/>
      <c r="G505" s="150"/>
      <c r="H505" s="150"/>
      <c r="I505" s="117"/>
      <c r="J505" s="117"/>
      <c r="K505" s="150"/>
    </row>
    <row r="506" spans="2:11">
      <c r="B506" s="113"/>
      <c r="C506" s="150"/>
      <c r="D506" s="150"/>
      <c r="E506" s="150"/>
      <c r="F506" s="150"/>
      <c r="G506" s="150"/>
      <c r="H506" s="150"/>
      <c r="I506" s="117"/>
      <c r="J506" s="117"/>
      <c r="K506" s="150"/>
    </row>
    <row r="507" spans="2:11">
      <c r="B507" s="113"/>
      <c r="C507" s="150"/>
      <c r="D507" s="150"/>
      <c r="E507" s="150"/>
      <c r="F507" s="150"/>
      <c r="G507" s="150"/>
      <c r="H507" s="150"/>
      <c r="I507" s="117"/>
      <c r="J507" s="117"/>
      <c r="K507" s="150"/>
    </row>
    <row r="508" spans="2:11">
      <c r="B508" s="113"/>
      <c r="C508" s="150"/>
      <c r="D508" s="150"/>
      <c r="E508" s="150"/>
      <c r="F508" s="150"/>
      <c r="G508" s="150"/>
      <c r="H508" s="150"/>
      <c r="I508" s="117"/>
      <c r="J508" s="117"/>
      <c r="K508" s="150"/>
    </row>
    <row r="509" spans="2:11">
      <c r="B509" s="113"/>
      <c r="C509" s="150"/>
      <c r="D509" s="150"/>
      <c r="E509" s="150"/>
      <c r="F509" s="150"/>
      <c r="G509" s="150"/>
      <c r="H509" s="150"/>
      <c r="I509" s="117"/>
      <c r="J509" s="117"/>
      <c r="K509" s="150"/>
    </row>
    <row r="510" spans="2:11">
      <c r="B510" s="113"/>
      <c r="C510" s="150"/>
      <c r="D510" s="150"/>
      <c r="E510" s="150"/>
      <c r="F510" s="150"/>
      <c r="G510" s="150"/>
      <c r="H510" s="150"/>
      <c r="I510" s="117"/>
      <c r="J510" s="117"/>
      <c r="K510" s="150"/>
    </row>
    <row r="511" spans="2:11">
      <c r="B511" s="113"/>
      <c r="C511" s="150"/>
      <c r="D511" s="150"/>
      <c r="E511" s="150"/>
      <c r="F511" s="150"/>
      <c r="G511" s="150"/>
      <c r="H511" s="150"/>
      <c r="I511" s="117"/>
      <c r="J511" s="117"/>
      <c r="K511" s="150"/>
    </row>
    <row r="512" spans="2:11">
      <c r="B512" s="113"/>
      <c r="C512" s="150"/>
      <c r="D512" s="150"/>
      <c r="E512" s="150"/>
      <c r="F512" s="150"/>
      <c r="G512" s="150"/>
      <c r="H512" s="150"/>
      <c r="I512" s="117"/>
      <c r="J512" s="117"/>
      <c r="K512" s="150"/>
    </row>
    <row r="513" spans="2:11">
      <c r="B513" s="113"/>
      <c r="C513" s="150"/>
      <c r="D513" s="150"/>
      <c r="E513" s="150"/>
      <c r="F513" s="150"/>
      <c r="G513" s="150"/>
      <c r="H513" s="150"/>
      <c r="I513" s="117"/>
      <c r="J513" s="117"/>
      <c r="K513" s="150"/>
    </row>
    <row r="514" spans="2:11">
      <c r="B514" s="113"/>
      <c r="C514" s="150"/>
      <c r="D514" s="150"/>
      <c r="E514" s="150"/>
      <c r="F514" s="150"/>
      <c r="G514" s="150"/>
      <c r="H514" s="150"/>
      <c r="I514" s="117"/>
      <c r="J514" s="117"/>
      <c r="K514" s="150"/>
    </row>
    <row r="515" spans="2:11">
      <c r="B515" s="113"/>
      <c r="C515" s="150"/>
      <c r="D515" s="150"/>
      <c r="E515" s="150"/>
      <c r="F515" s="150"/>
      <c r="G515" s="150"/>
      <c r="H515" s="150"/>
      <c r="I515" s="117"/>
      <c r="J515" s="117"/>
      <c r="K515" s="150"/>
    </row>
    <row r="516" spans="2:11">
      <c r="B516" s="113"/>
      <c r="C516" s="150"/>
      <c r="D516" s="150"/>
      <c r="E516" s="150"/>
      <c r="F516" s="150"/>
      <c r="G516" s="150"/>
      <c r="H516" s="150"/>
      <c r="I516" s="117"/>
      <c r="J516" s="117"/>
      <c r="K516" s="150"/>
    </row>
    <row r="517" spans="2:11">
      <c r="B517" s="113"/>
      <c r="C517" s="150"/>
      <c r="D517" s="150"/>
      <c r="E517" s="150"/>
      <c r="F517" s="150"/>
      <c r="G517" s="150"/>
      <c r="H517" s="150"/>
      <c r="I517" s="117"/>
      <c r="J517" s="117"/>
      <c r="K517" s="150"/>
    </row>
    <row r="518" spans="2:11">
      <c r="B518" s="113"/>
      <c r="C518" s="150"/>
      <c r="D518" s="150"/>
      <c r="E518" s="150"/>
      <c r="F518" s="150"/>
      <c r="G518" s="150"/>
      <c r="H518" s="150"/>
      <c r="I518" s="117"/>
      <c r="J518" s="117"/>
      <c r="K518" s="150"/>
    </row>
    <row r="519" spans="2:11">
      <c r="B519" s="113"/>
      <c r="C519" s="150"/>
      <c r="D519" s="150"/>
      <c r="E519" s="150"/>
      <c r="F519" s="150"/>
      <c r="G519" s="150"/>
      <c r="H519" s="150"/>
      <c r="I519" s="117"/>
      <c r="J519" s="117"/>
      <c r="K519" s="150"/>
    </row>
    <row r="520" spans="2:11">
      <c r="B520" s="113"/>
      <c r="C520" s="150"/>
      <c r="D520" s="150"/>
      <c r="E520" s="150"/>
      <c r="F520" s="150"/>
      <c r="G520" s="150"/>
      <c r="H520" s="150"/>
      <c r="I520" s="117"/>
      <c r="J520" s="117"/>
      <c r="K520" s="150"/>
    </row>
    <row r="521" spans="2:11">
      <c r="B521" s="113"/>
      <c r="C521" s="150"/>
      <c r="D521" s="150"/>
      <c r="E521" s="150"/>
      <c r="F521" s="150"/>
      <c r="G521" s="150"/>
      <c r="H521" s="150"/>
      <c r="I521" s="117"/>
      <c r="J521" s="117"/>
      <c r="K521" s="150"/>
    </row>
    <row r="522" spans="2:11">
      <c r="B522" s="113"/>
      <c r="C522" s="150"/>
      <c r="D522" s="150"/>
      <c r="E522" s="150"/>
      <c r="F522" s="150"/>
      <c r="G522" s="150"/>
      <c r="H522" s="150"/>
      <c r="I522" s="117"/>
      <c r="J522" s="117"/>
      <c r="K522" s="150"/>
    </row>
    <row r="523" spans="2:11">
      <c r="B523" s="113"/>
      <c r="C523" s="150"/>
      <c r="D523" s="150"/>
      <c r="E523" s="150"/>
      <c r="F523" s="150"/>
      <c r="G523" s="150"/>
      <c r="H523" s="150"/>
      <c r="I523" s="117"/>
      <c r="J523" s="117"/>
      <c r="K523" s="150"/>
    </row>
    <row r="524" spans="2:11">
      <c r="B524" s="113"/>
      <c r="C524" s="150"/>
      <c r="D524" s="150"/>
      <c r="E524" s="150"/>
      <c r="F524" s="150"/>
      <c r="G524" s="150"/>
      <c r="H524" s="150"/>
      <c r="I524" s="117"/>
      <c r="J524" s="117"/>
      <c r="K524" s="150"/>
    </row>
    <row r="525" spans="2:11">
      <c r="B525" s="113"/>
      <c r="C525" s="150"/>
      <c r="D525" s="150"/>
      <c r="E525" s="150"/>
      <c r="F525" s="150"/>
      <c r="G525" s="150"/>
      <c r="H525" s="150"/>
      <c r="I525" s="117"/>
      <c r="J525" s="117"/>
      <c r="K525" s="150"/>
    </row>
    <row r="526" spans="2:11">
      <c r="B526" s="113"/>
      <c r="C526" s="150"/>
      <c r="D526" s="150"/>
      <c r="E526" s="150"/>
      <c r="F526" s="150"/>
      <c r="G526" s="150"/>
      <c r="H526" s="150"/>
      <c r="I526" s="117"/>
      <c r="J526" s="117"/>
      <c r="K526" s="150"/>
    </row>
    <row r="527" spans="2:11">
      <c r="B527" s="113"/>
      <c r="C527" s="150"/>
      <c r="D527" s="150"/>
      <c r="E527" s="150"/>
      <c r="F527" s="150"/>
      <c r="G527" s="150"/>
      <c r="H527" s="150"/>
      <c r="I527" s="117"/>
      <c r="J527" s="117"/>
      <c r="K527" s="150"/>
    </row>
    <row r="528" spans="2:11">
      <c r="B528" s="113"/>
      <c r="C528" s="150"/>
      <c r="D528" s="150"/>
      <c r="E528" s="150"/>
      <c r="F528" s="150"/>
      <c r="G528" s="150"/>
      <c r="H528" s="150"/>
      <c r="I528" s="117"/>
      <c r="J528" s="117"/>
      <c r="K528" s="150"/>
    </row>
    <row r="529" spans="2:11">
      <c r="B529" s="113"/>
      <c r="C529" s="150"/>
      <c r="D529" s="150"/>
      <c r="E529" s="150"/>
      <c r="F529" s="150"/>
      <c r="G529" s="150"/>
      <c r="H529" s="150"/>
      <c r="I529" s="117"/>
      <c r="J529" s="117"/>
      <c r="K529" s="150"/>
    </row>
    <row r="530" spans="2:11">
      <c r="B530" s="113"/>
      <c r="C530" s="150"/>
      <c r="D530" s="150"/>
      <c r="E530" s="150"/>
      <c r="F530" s="150"/>
      <c r="G530" s="150"/>
      <c r="H530" s="150"/>
      <c r="I530" s="117"/>
      <c r="J530" s="117"/>
      <c r="K530" s="150"/>
    </row>
    <row r="531" spans="2:11">
      <c r="B531" s="113"/>
      <c r="C531" s="150"/>
      <c r="D531" s="150"/>
      <c r="E531" s="150"/>
      <c r="F531" s="150"/>
      <c r="G531" s="150"/>
      <c r="H531" s="150"/>
      <c r="I531" s="117"/>
      <c r="J531" s="117"/>
      <c r="K531" s="150"/>
    </row>
    <row r="532" spans="2:11">
      <c r="B532" s="113"/>
      <c r="C532" s="150"/>
      <c r="D532" s="150"/>
      <c r="E532" s="150"/>
      <c r="F532" s="150"/>
      <c r="G532" s="150"/>
      <c r="H532" s="150"/>
      <c r="I532" s="117"/>
      <c r="J532" s="117"/>
      <c r="K532" s="150"/>
    </row>
    <row r="533" spans="2:11">
      <c r="B533" s="113"/>
      <c r="C533" s="150"/>
      <c r="D533" s="150"/>
      <c r="E533" s="150"/>
      <c r="F533" s="150"/>
      <c r="G533" s="150"/>
      <c r="H533" s="150"/>
      <c r="I533" s="117"/>
      <c r="J533" s="117"/>
      <c r="K533" s="150"/>
    </row>
    <row r="534" spans="2:11">
      <c r="B534" s="113"/>
      <c r="C534" s="150"/>
      <c r="D534" s="150"/>
      <c r="E534" s="150"/>
      <c r="F534" s="150"/>
      <c r="G534" s="150"/>
      <c r="H534" s="150"/>
      <c r="I534" s="117"/>
      <c r="J534" s="117"/>
      <c r="K534" s="150"/>
    </row>
    <row r="535" spans="2:11">
      <c r="B535" s="113"/>
      <c r="C535" s="150"/>
      <c r="D535" s="150"/>
      <c r="E535" s="150"/>
      <c r="F535" s="150"/>
      <c r="G535" s="150"/>
      <c r="H535" s="150"/>
      <c r="I535" s="117"/>
      <c r="J535" s="117"/>
      <c r="K535" s="150"/>
    </row>
    <row r="536" spans="2:11">
      <c r="B536" s="113"/>
      <c r="C536" s="150"/>
      <c r="D536" s="150"/>
      <c r="E536" s="150"/>
      <c r="F536" s="150"/>
      <c r="G536" s="150"/>
      <c r="H536" s="150"/>
      <c r="I536" s="117"/>
      <c r="J536" s="117"/>
      <c r="K536" s="150"/>
    </row>
    <row r="537" spans="2:11">
      <c r="B537" s="113"/>
      <c r="C537" s="150"/>
      <c r="D537" s="150"/>
      <c r="E537" s="150"/>
      <c r="F537" s="150"/>
      <c r="G537" s="150"/>
      <c r="H537" s="150"/>
      <c r="I537" s="117"/>
      <c r="J537" s="117"/>
      <c r="K537" s="150"/>
    </row>
    <row r="538" spans="2:11">
      <c r="B538" s="113"/>
      <c r="C538" s="150"/>
      <c r="D538" s="150"/>
      <c r="E538" s="150"/>
      <c r="F538" s="150"/>
      <c r="G538" s="150"/>
      <c r="H538" s="150"/>
      <c r="I538" s="117"/>
      <c r="J538" s="117"/>
      <c r="K538" s="150"/>
    </row>
    <row r="539" spans="2:11">
      <c r="B539" s="113"/>
      <c r="C539" s="150"/>
      <c r="D539" s="150"/>
      <c r="E539" s="150"/>
      <c r="F539" s="150"/>
      <c r="G539" s="150"/>
      <c r="H539" s="150"/>
      <c r="I539" s="117"/>
      <c r="J539" s="117"/>
      <c r="K539" s="150"/>
    </row>
    <row r="540" spans="2:11">
      <c r="B540" s="113"/>
      <c r="C540" s="150"/>
      <c r="D540" s="150"/>
      <c r="E540" s="150"/>
      <c r="F540" s="150"/>
      <c r="G540" s="150"/>
      <c r="H540" s="150"/>
      <c r="I540" s="117"/>
      <c r="J540" s="117"/>
      <c r="K540" s="150"/>
    </row>
    <row r="541" spans="2:11">
      <c r="B541" s="113"/>
      <c r="C541" s="150"/>
      <c r="D541" s="150"/>
      <c r="E541" s="150"/>
      <c r="F541" s="150"/>
      <c r="G541" s="150"/>
      <c r="H541" s="150"/>
      <c r="I541" s="117"/>
      <c r="J541" s="117"/>
      <c r="K541" s="150"/>
    </row>
    <row r="542" spans="2:11">
      <c r="B542" s="113"/>
      <c r="C542" s="150"/>
      <c r="D542" s="150"/>
      <c r="E542" s="150"/>
      <c r="F542" s="150"/>
      <c r="G542" s="150"/>
      <c r="H542" s="150"/>
      <c r="I542" s="117"/>
      <c r="J542" s="117"/>
      <c r="K542" s="150"/>
    </row>
    <row r="543" spans="2:11">
      <c r="B543" s="113"/>
      <c r="C543" s="150"/>
      <c r="D543" s="150"/>
      <c r="E543" s="150"/>
      <c r="F543" s="150"/>
      <c r="G543" s="150"/>
      <c r="H543" s="150"/>
      <c r="I543" s="117"/>
      <c r="J543" s="117"/>
      <c r="K543" s="150"/>
    </row>
    <row r="544" spans="2:11">
      <c r="B544" s="113"/>
      <c r="C544" s="150"/>
      <c r="D544" s="150"/>
      <c r="E544" s="150"/>
      <c r="F544" s="150"/>
      <c r="G544" s="150"/>
      <c r="H544" s="150"/>
      <c r="I544" s="117"/>
      <c r="J544" s="117"/>
      <c r="K544" s="150"/>
    </row>
    <row r="545" spans="2:11">
      <c r="B545" s="113"/>
      <c r="C545" s="150"/>
      <c r="D545" s="150"/>
      <c r="E545" s="150"/>
      <c r="F545" s="150"/>
      <c r="G545" s="150"/>
      <c r="H545" s="150"/>
      <c r="I545" s="117"/>
      <c r="J545" s="117"/>
      <c r="K545" s="150"/>
    </row>
    <row r="546" spans="2:11">
      <c r="B546" s="113"/>
      <c r="C546" s="150"/>
      <c r="D546" s="150"/>
      <c r="E546" s="150"/>
      <c r="F546" s="150"/>
      <c r="G546" s="150"/>
      <c r="H546" s="150"/>
      <c r="I546" s="117"/>
      <c r="J546" s="117"/>
      <c r="K546" s="150"/>
    </row>
    <row r="547" spans="2:11">
      <c r="B547" s="113"/>
      <c r="C547" s="150"/>
      <c r="D547" s="150"/>
      <c r="E547" s="150"/>
      <c r="F547" s="150"/>
      <c r="G547" s="150"/>
      <c r="H547" s="150"/>
      <c r="I547" s="117"/>
      <c r="J547" s="117"/>
      <c r="K547" s="150"/>
    </row>
    <row r="548" spans="2:11">
      <c r="B548" s="113"/>
      <c r="C548" s="150"/>
      <c r="D548" s="150"/>
      <c r="E548" s="150"/>
      <c r="F548" s="150"/>
      <c r="G548" s="150"/>
      <c r="H548" s="150"/>
      <c r="I548" s="117"/>
      <c r="J548" s="117"/>
      <c r="K548" s="150"/>
    </row>
    <row r="549" spans="2:11">
      <c r="B549" s="113"/>
      <c r="C549" s="150"/>
      <c r="D549" s="150"/>
      <c r="E549" s="150"/>
      <c r="F549" s="150"/>
      <c r="G549" s="150"/>
      <c r="H549" s="150"/>
      <c r="I549" s="117"/>
      <c r="J549" s="117"/>
      <c r="K549" s="150"/>
    </row>
    <row r="550" spans="2:11">
      <c r="B550" s="113"/>
      <c r="C550" s="150"/>
      <c r="D550" s="150"/>
      <c r="E550" s="150"/>
      <c r="F550" s="150"/>
      <c r="G550" s="150"/>
      <c r="H550" s="150"/>
      <c r="I550" s="117"/>
      <c r="J550" s="117"/>
      <c r="K550" s="150"/>
    </row>
    <row r="551" spans="2:11">
      <c r="B551" s="113"/>
      <c r="C551" s="150"/>
      <c r="D551" s="150"/>
      <c r="E551" s="150"/>
      <c r="F551" s="150"/>
      <c r="G551" s="150"/>
      <c r="H551" s="150"/>
      <c r="I551" s="117"/>
      <c r="J551" s="117"/>
      <c r="K551" s="150"/>
    </row>
    <row r="552" spans="2:11">
      <c r="B552" s="113"/>
      <c r="C552" s="150"/>
      <c r="D552" s="150"/>
      <c r="E552" s="150"/>
      <c r="F552" s="150"/>
      <c r="G552" s="150"/>
      <c r="H552" s="150"/>
      <c r="I552" s="117"/>
      <c r="J552" s="117"/>
      <c r="K552" s="150"/>
    </row>
    <row r="553" spans="2:11">
      <c r="B553" s="113"/>
      <c r="C553" s="150"/>
      <c r="D553" s="150"/>
      <c r="E553" s="150"/>
      <c r="F553" s="150"/>
      <c r="G553" s="150"/>
      <c r="H553" s="150"/>
      <c r="I553" s="117"/>
      <c r="J553" s="117"/>
      <c r="K553" s="150"/>
    </row>
    <row r="554" spans="2:11">
      <c r="B554" s="113"/>
      <c r="C554" s="150"/>
      <c r="D554" s="150"/>
      <c r="E554" s="150"/>
      <c r="F554" s="150"/>
      <c r="G554" s="150"/>
      <c r="H554" s="150"/>
      <c r="I554" s="117"/>
      <c r="J554" s="117"/>
      <c r="K554" s="150"/>
    </row>
    <row r="555" spans="2:11">
      <c r="B555" s="113"/>
      <c r="C555" s="150"/>
      <c r="D555" s="150"/>
      <c r="E555" s="150"/>
      <c r="F555" s="150"/>
      <c r="G555" s="150"/>
      <c r="H555" s="150"/>
      <c r="I555" s="117"/>
      <c r="J555" s="117"/>
      <c r="K555" s="150"/>
    </row>
    <row r="556" spans="2:11">
      <c r="B556" s="113"/>
      <c r="C556" s="150"/>
      <c r="D556" s="150"/>
      <c r="E556" s="150"/>
      <c r="F556" s="150"/>
      <c r="G556" s="150"/>
      <c r="H556" s="150"/>
      <c r="I556" s="117"/>
      <c r="J556" s="117"/>
      <c r="K556" s="150"/>
    </row>
    <row r="557" spans="2:11">
      <c r="B557" s="113"/>
      <c r="C557" s="150"/>
      <c r="D557" s="150"/>
      <c r="E557" s="150"/>
      <c r="F557" s="150"/>
      <c r="G557" s="150"/>
      <c r="H557" s="150"/>
      <c r="I557" s="117"/>
      <c r="J557" s="117"/>
      <c r="K557" s="150"/>
    </row>
    <row r="558" spans="2:11">
      <c r="B558" s="113"/>
      <c r="C558" s="150"/>
      <c r="D558" s="150"/>
      <c r="E558" s="150"/>
      <c r="F558" s="150"/>
      <c r="G558" s="150"/>
      <c r="H558" s="150"/>
      <c r="I558" s="117"/>
      <c r="J558" s="117"/>
      <c r="K558" s="150"/>
    </row>
    <row r="559" spans="2:11">
      <c r="B559" s="113"/>
      <c r="C559" s="150"/>
      <c r="D559" s="150"/>
      <c r="E559" s="150"/>
      <c r="F559" s="150"/>
      <c r="G559" s="150"/>
      <c r="H559" s="150"/>
      <c r="I559" s="117"/>
      <c r="J559" s="117"/>
      <c r="K559" s="150"/>
    </row>
    <row r="560" spans="2:11">
      <c r="B560" s="113"/>
      <c r="C560" s="150"/>
      <c r="D560" s="150"/>
      <c r="E560" s="150"/>
      <c r="F560" s="150"/>
      <c r="G560" s="150"/>
      <c r="H560" s="150"/>
      <c r="I560" s="117"/>
      <c r="J560" s="117"/>
      <c r="K560" s="150"/>
    </row>
    <row r="561" spans="2:11">
      <c r="B561" s="113"/>
      <c r="C561" s="150"/>
      <c r="D561" s="150"/>
      <c r="E561" s="150"/>
      <c r="F561" s="150"/>
      <c r="G561" s="150"/>
      <c r="H561" s="150"/>
      <c r="I561" s="117"/>
      <c r="J561" s="117"/>
      <c r="K561" s="150"/>
    </row>
    <row r="562" spans="2:11">
      <c r="B562" s="113"/>
      <c r="C562" s="150"/>
      <c r="D562" s="150"/>
      <c r="E562" s="150"/>
      <c r="F562" s="150"/>
      <c r="G562" s="150"/>
      <c r="H562" s="150"/>
      <c r="I562" s="117"/>
      <c r="J562" s="117"/>
      <c r="K562" s="150"/>
    </row>
    <row r="563" spans="2:11">
      <c r="B563" s="113"/>
      <c r="C563" s="150"/>
      <c r="D563" s="150"/>
      <c r="E563" s="150"/>
      <c r="F563" s="150"/>
      <c r="G563" s="150"/>
      <c r="H563" s="150"/>
      <c r="I563" s="117"/>
      <c r="J563" s="117"/>
      <c r="K563" s="150"/>
    </row>
    <row r="564" spans="2:11">
      <c r="B564" s="113"/>
      <c r="C564" s="150"/>
      <c r="D564" s="150"/>
      <c r="E564" s="150"/>
      <c r="F564" s="150"/>
      <c r="G564" s="150"/>
      <c r="H564" s="150"/>
      <c r="I564" s="117"/>
      <c r="J564" s="117"/>
      <c r="K564" s="150"/>
    </row>
    <row r="565" spans="2:11">
      <c r="C565" s="3"/>
      <c r="D565" s="3"/>
      <c r="E565" s="3"/>
      <c r="F565" s="3"/>
      <c r="G565" s="3"/>
      <c r="H565" s="3"/>
    </row>
    <row r="566" spans="2:11">
      <c r="C566" s="3"/>
      <c r="D566" s="3"/>
      <c r="E566" s="3"/>
      <c r="F566" s="3"/>
      <c r="G566" s="3"/>
      <c r="H566" s="3"/>
    </row>
    <row r="567" spans="2:11">
      <c r="C567" s="3"/>
      <c r="D567" s="3"/>
      <c r="E567" s="3"/>
      <c r="F567" s="3"/>
      <c r="G567" s="3"/>
      <c r="H567" s="3"/>
    </row>
    <row r="568" spans="2:11">
      <c r="C568" s="3"/>
      <c r="D568" s="3"/>
      <c r="E568" s="3"/>
      <c r="F568" s="3"/>
      <c r="G568" s="3"/>
      <c r="H568" s="3"/>
    </row>
    <row r="569" spans="2:11">
      <c r="C569" s="3"/>
      <c r="D569" s="3"/>
      <c r="E569" s="3"/>
      <c r="F569" s="3"/>
      <c r="G569" s="3"/>
      <c r="H569" s="3"/>
    </row>
    <row r="570" spans="2:11">
      <c r="C570" s="3"/>
      <c r="D570" s="3"/>
      <c r="E570" s="3"/>
      <c r="F570" s="3"/>
      <c r="G570" s="3"/>
      <c r="H570" s="3"/>
    </row>
    <row r="571" spans="2:11">
      <c r="C571" s="3"/>
      <c r="D571" s="3"/>
      <c r="E571" s="3"/>
      <c r="F571" s="3"/>
      <c r="G571" s="3"/>
      <c r="H571" s="3"/>
    </row>
    <row r="572" spans="2:11">
      <c r="C572" s="3"/>
      <c r="D572" s="3"/>
      <c r="E572" s="3"/>
      <c r="F572" s="3"/>
      <c r="G572" s="3"/>
      <c r="H572" s="3"/>
    </row>
    <row r="573" spans="2:11">
      <c r="C573" s="3"/>
      <c r="D573" s="3"/>
      <c r="E573" s="3"/>
      <c r="F573" s="3"/>
      <c r="G573" s="3"/>
      <c r="H573" s="3"/>
    </row>
    <row r="574" spans="2:11">
      <c r="C574" s="3"/>
      <c r="D574" s="3"/>
      <c r="E574" s="3"/>
      <c r="F574" s="3"/>
      <c r="G574" s="3"/>
      <c r="H574" s="3"/>
    </row>
    <row r="575" spans="2:11">
      <c r="C575" s="3"/>
      <c r="D575" s="3"/>
      <c r="E575" s="3"/>
      <c r="F575" s="3"/>
      <c r="G575" s="3"/>
      <c r="H575" s="3"/>
    </row>
    <row r="576" spans="2:11">
      <c r="C576" s="3"/>
      <c r="D576" s="3"/>
      <c r="E576" s="3"/>
      <c r="F576" s="3"/>
      <c r="G576" s="3"/>
      <c r="H576" s="3"/>
    </row>
    <row r="577" spans="3:8">
      <c r="C577" s="3"/>
      <c r="D577" s="3"/>
      <c r="E577" s="3"/>
      <c r="F577" s="3"/>
      <c r="G577" s="3"/>
      <c r="H577" s="3"/>
    </row>
    <row r="578" spans="3:8">
      <c r="C578" s="3"/>
      <c r="D578" s="3"/>
      <c r="E578" s="3"/>
      <c r="F578" s="3"/>
      <c r="G578" s="3"/>
      <c r="H578" s="3"/>
    </row>
    <row r="579" spans="3:8">
      <c r="C579" s="3"/>
      <c r="D579" s="3"/>
      <c r="E579" s="3"/>
      <c r="F579" s="3"/>
      <c r="G579" s="3"/>
      <c r="H579" s="3"/>
    </row>
    <row r="580" spans="3:8">
      <c r="C580" s="3"/>
      <c r="D580" s="3"/>
      <c r="E580" s="3"/>
      <c r="F580" s="3"/>
      <c r="G580" s="3"/>
      <c r="H580" s="3"/>
    </row>
  </sheetData>
  <sheetProtection sheet="1" objects="1" scenarios="1"/>
  <mergeCells count="2">
    <mergeCell ref="B6:K6"/>
    <mergeCell ref="B7:K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29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>
    <tabColor indexed="44"/>
    <pageSetUpPr fitToPage="1"/>
  </sheetPr>
  <dimension ref="B1:AI176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5703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7.5703125" style="1" bestFit="1" customWidth="1"/>
    <col min="12" max="12" width="7" style="1" bestFit="1" customWidth="1"/>
    <col min="13" max="13" width="6.42578125" style="1" bestFit="1" customWidth="1"/>
    <col min="14" max="14" width="8" style="1" bestFit="1" customWidth="1"/>
    <col min="15" max="15" width="11.28515625" style="1" bestFit="1" customWidth="1"/>
    <col min="16" max="16" width="11.85546875" style="1" bestFit="1" customWidth="1"/>
    <col min="17" max="17" width="11.5703125" style="1" bestFit="1" customWidth="1"/>
    <col min="18" max="16384" width="9.140625" style="1"/>
  </cols>
  <sheetData>
    <row r="1" spans="2:35">
      <c r="B1" s="46" t="s">
        <v>150</v>
      </c>
      <c r="C1" s="67" t="s" vm="1">
        <v>238</v>
      </c>
    </row>
    <row r="2" spans="2:35">
      <c r="B2" s="46" t="s">
        <v>149</v>
      </c>
      <c r="C2" s="67" t="s">
        <v>239</v>
      </c>
    </row>
    <row r="3" spans="2:35">
      <c r="B3" s="46" t="s">
        <v>151</v>
      </c>
      <c r="C3" s="67" t="s">
        <v>240</v>
      </c>
      <c r="E3" s="2"/>
    </row>
    <row r="4" spans="2:35">
      <c r="B4" s="46" t="s">
        <v>152</v>
      </c>
      <c r="C4" s="67" t="s">
        <v>241</v>
      </c>
    </row>
    <row r="6" spans="2:35" ht="26.25" customHeight="1">
      <c r="B6" s="164" t="s">
        <v>178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6"/>
    </row>
    <row r="7" spans="2:35" ht="26.25" customHeight="1">
      <c r="B7" s="164" t="s">
        <v>101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6"/>
    </row>
    <row r="8" spans="2:35" s="3" customFormat="1" ht="47.25">
      <c r="B8" s="21" t="s">
        <v>120</v>
      </c>
      <c r="C8" s="29" t="s">
        <v>48</v>
      </c>
      <c r="D8" s="12" t="s">
        <v>54</v>
      </c>
      <c r="E8" s="29" t="s">
        <v>14</v>
      </c>
      <c r="F8" s="29" t="s">
        <v>70</v>
      </c>
      <c r="G8" s="29" t="s">
        <v>108</v>
      </c>
      <c r="H8" s="29" t="s">
        <v>17</v>
      </c>
      <c r="I8" s="29" t="s">
        <v>107</v>
      </c>
      <c r="J8" s="29" t="s">
        <v>16</v>
      </c>
      <c r="K8" s="29" t="s">
        <v>18</v>
      </c>
      <c r="L8" s="29" t="s">
        <v>213</v>
      </c>
      <c r="M8" s="29" t="s">
        <v>212</v>
      </c>
      <c r="N8" s="29" t="s">
        <v>65</v>
      </c>
      <c r="O8" s="29" t="s">
        <v>62</v>
      </c>
      <c r="P8" s="29" t="s">
        <v>153</v>
      </c>
      <c r="Q8" s="30" t="s">
        <v>155</v>
      </c>
    </row>
    <row r="9" spans="2:35" s="3" customFormat="1" ht="18" customHeight="1">
      <c r="B9" s="14"/>
      <c r="C9" s="15"/>
      <c r="D9" s="15"/>
      <c r="E9" s="31"/>
      <c r="F9" s="31"/>
      <c r="G9" s="31" t="s">
        <v>21</v>
      </c>
      <c r="H9" s="31" t="s">
        <v>20</v>
      </c>
      <c r="I9" s="31"/>
      <c r="J9" s="31" t="s">
        <v>19</v>
      </c>
      <c r="K9" s="31" t="s">
        <v>19</v>
      </c>
      <c r="L9" s="31" t="s">
        <v>220</v>
      </c>
      <c r="M9" s="31"/>
      <c r="N9" s="31" t="s">
        <v>216</v>
      </c>
      <c r="O9" s="31" t="s">
        <v>19</v>
      </c>
      <c r="P9" s="31" t="s">
        <v>19</v>
      </c>
      <c r="Q9" s="32" t="s">
        <v>19</v>
      </c>
    </row>
    <row r="10" spans="2:3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9" t="s">
        <v>117</v>
      </c>
    </row>
    <row r="11" spans="2:35" s="4" customFormat="1" ht="18" customHeight="1"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AI11" s="1"/>
    </row>
    <row r="12" spans="2:35" ht="21.75" customHeight="1">
      <c r="B12" s="131" t="s">
        <v>229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</row>
    <row r="13" spans="2:35">
      <c r="B13" s="131" t="s">
        <v>116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</row>
    <row r="14" spans="2:35">
      <c r="B14" s="131" t="s">
        <v>211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</row>
    <row r="15" spans="2:35">
      <c r="B15" s="131" t="s">
        <v>219</v>
      </c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</row>
    <row r="16" spans="2:35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</row>
    <row r="17" spans="2:17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</row>
    <row r="18" spans="2:17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</row>
    <row r="19" spans="2:17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</row>
    <row r="20" spans="2:17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</row>
    <row r="21" spans="2:17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</row>
    <row r="22" spans="2:17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</row>
    <row r="23" spans="2:17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</row>
    <row r="24" spans="2:17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</row>
    <row r="25" spans="2:17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</row>
    <row r="26" spans="2:17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</row>
    <row r="27" spans="2:17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</row>
    <row r="28" spans="2:17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</row>
    <row r="29" spans="2:17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</row>
    <row r="30" spans="2:17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</row>
    <row r="31" spans="2:17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</row>
    <row r="32" spans="2:17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</row>
    <row r="33" spans="2:17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</row>
    <row r="34" spans="2:17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</row>
    <row r="35" spans="2:17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</row>
    <row r="36" spans="2:17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</row>
    <row r="37" spans="2:17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</row>
    <row r="38" spans="2:17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</row>
    <row r="39" spans="2:17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</row>
    <row r="40" spans="2:17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</row>
    <row r="41" spans="2:17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</row>
    <row r="42" spans="2:17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</row>
    <row r="43" spans="2:17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</row>
    <row r="44" spans="2:17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</row>
    <row r="45" spans="2:17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</row>
    <row r="46" spans="2:17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</row>
    <row r="47" spans="2:17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</row>
    <row r="48" spans="2:17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</row>
    <row r="49" spans="2:17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</row>
    <row r="50" spans="2:17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</row>
    <row r="51" spans="2:17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</row>
    <row r="52" spans="2:17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</row>
    <row r="53" spans="2:17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</row>
    <row r="54" spans="2:17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</row>
    <row r="55" spans="2:17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</row>
    <row r="56" spans="2:17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</row>
    <row r="57" spans="2:17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</row>
    <row r="58" spans="2:17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</row>
    <row r="59" spans="2:17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</row>
    <row r="60" spans="2:17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</row>
    <row r="61" spans="2:17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</row>
    <row r="62" spans="2:17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</row>
    <row r="63" spans="2:17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</row>
    <row r="64" spans="2:17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</row>
    <row r="65" spans="2:1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</row>
    <row r="66" spans="2:1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</row>
    <row r="67" spans="2:1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</row>
    <row r="68" spans="2:1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</row>
    <row r="69" spans="2:1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</row>
    <row r="70" spans="2:1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</row>
    <row r="71" spans="2:1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</row>
    <row r="72" spans="2:17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</row>
    <row r="73" spans="2:17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</row>
    <row r="74" spans="2:17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</row>
    <row r="75" spans="2:17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</row>
    <row r="76" spans="2:17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</row>
    <row r="77" spans="2:17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</row>
    <row r="78" spans="2:17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</row>
    <row r="79" spans="2:17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</row>
    <row r="80" spans="2:17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</row>
    <row r="81" spans="2:17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</row>
    <row r="82" spans="2:17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</row>
    <row r="83" spans="2:17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</row>
    <row r="84" spans="2:17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</row>
    <row r="85" spans="2:17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</row>
    <row r="86" spans="2:17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</row>
    <row r="87" spans="2:17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</row>
    <row r="88" spans="2:17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</row>
    <row r="89" spans="2:17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</row>
    <row r="90" spans="2:17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</row>
    <row r="91" spans="2:17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</row>
    <row r="92" spans="2:17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</row>
    <row r="93" spans="2:17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</row>
    <row r="94" spans="2:17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</row>
    <row r="95" spans="2:17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</row>
    <row r="96" spans="2:17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</row>
    <row r="97" spans="2:17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</row>
    <row r="98" spans="2:17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</row>
    <row r="99" spans="2:17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</row>
    <row r="100" spans="2:17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</row>
    <row r="101" spans="2:17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</row>
    <row r="102" spans="2:17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</row>
    <row r="103" spans="2:17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</row>
    <row r="104" spans="2:17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</row>
    <row r="105" spans="2:17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</row>
    <row r="106" spans="2:17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</row>
    <row r="107" spans="2:17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</row>
    <row r="108" spans="2:17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</row>
    <row r="109" spans="2:17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</row>
    <row r="110" spans="2:17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</row>
    <row r="111" spans="2:17">
      <c r="B111" s="113"/>
      <c r="C111" s="113"/>
      <c r="D111" s="113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</row>
    <row r="112" spans="2:17">
      <c r="B112" s="113"/>
      <c r="C112" s="113"/>
      <c r="D112" s="113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</row>
    <row r="113" spans="2:17">
      <c r="B113" s="113"/>
      <c r="C113" s="113"/>
      <c r="D113" s="113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</row>
    <row r="114" spans="2:17">
      <c r="B114" s="113"/>
      <c r="C114" s="113"/>
      <c r="D114" s="113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</row>
    <row r="115" spans="2:17">
      <c r="B115" s="113"/>
      <c r="C115" s="113"/>
      <c r="D115" s="113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</row>
    <row r="116" spans="2:17">
      <c r="B116" s="113"/>
      <c r="C116" s="113"/>
      <c r="D116" s="113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</row>
    <row r="117" spans="2:17">
      <c r="B117" s="113"/>
      <c r="C117" s="113"/>
      <c r="D117" s="113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</row>
    <row r="118" spans="2:17">
      <c r="B118" s="113"/>
      <c r="C118" s="113"/>
      <c r="D118" s="113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</row>
    <row r="119" spans="2:17">
      <c r="B119" s="113"/>
      <c r="C119" s="113"/>
      <c r="D119" s="113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</row>
    <row r="120" spans="2:17">
      <c r="B120" s="113"/>
      <c r="C120" s="113"/>
      <c r="D120" s="113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</row>
    <row r="121" spans="2:17">
      <c r="B121" s="113"/>
      <c r="C121" s="113"/>
      <c r="D121" s="113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</row>
    <row r="122" spans="2:17">
      <c r="B122" s="113"/>
      <c r="C122" s="113"/>
      <c r="D122" s="113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</row>
    <row r="123" spans="2:17">
      <c r="B123" s="113"/>
      <c r="C123" s="113"/>
      <c r="D123" s="113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</row>
    <row r="124" spans="2:17">
      <c r="B124" s="113"/>
      <c r="C124" s="113"/>
      <c r="D124" s="113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</row>
    <row r="125" spans="2:17">
      <c r="B125" s="113"/>
      <c r="C125" s="113"/>
      <c r="D125" s="113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</row>
    <row r="126" spans="2:17">
      <c r="B126" s="113"/>
      <c r="C126" s="113"/>
      <c r="D126" s="113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</row>
    <row r="127" spans="2:17">
      <c r="B127" s="113"/>
      <c r="C127" s="113"/>
      <c r="D127" s="113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</row>
    <row r="128" spans="2:17">
      <c r="B128" s="113"/>
      <c r="C128" s="113"/>
      <c r="D128" s="113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</row>
    <row r="129" spans="2:17">
      <c r="B129" s="113"/>
      <c r="C129" s="113"/>
      <c r="D129" s="113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</row>
    <row r="130" spans="2:17">
      <c r="B130" s="113"/>
      <c r="C130" s="113"/>
      <c r="D130" s="113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</row>
    <row r="131" spans="2:17">
      <c r="B131" s="113"/>
      <c r="C131" s="113"/>
      <c r="D131" s="113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</row>
    <row r="132" spans="2:17">
      <c r="B132" s="113"/>
      <c r="C132" s="113"/>
      <c r="D132" s="113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</row>
    <row r="133" spans="2:17">
      <c r="B133" s="113"/>
      <c r="C133" s="113"/>
      <c r="D133" s="113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</row>
    <row r="134" spans="2:17">
      <c r="B134" s="113"/>
      <c r="C134" s="113"/>
      <c r="D134" s="113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</row>
    <row r="135" spans="2:17">
      <c r="B135" s="113"/>
      <c r="C135" s="113"/>
      <c r="D135" s="113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</row>
    <row r="136" spans="2:17">
      <c r="B136" s="113"/>
      <c r="C136" s="113"/>
      <c r="D136" s="113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</row>
    <row r="137" spans="2:17">
      <c r="B137" s="113"/>
      <c r="C137" s="113"/>
      <c r="D137" s="113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</row>
    <row r="138" spans="2:17">
      <c r="B138" s="113"/>
      <c r="C138" s="113"/>
      <c r="D138" s="113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</row>
    <row r="139" spans="2:17">
      <c r="B139" s="113"/>
      <c r="C139" s="113"/>
      <c r="D139" s="113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</row>
    <row r="140" spans="2:17">
      <c r="B140" s="113"/>
      <c r="C140" s="113"/>
      <c r="D140" s="113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</row>
    <row r="141" spans="2:17">
      <c r="B141" s="113"/>
      <c r="C141" s="113"/>
      <c r="D141" s="113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</row>
    <row r="142" spans="2:17">
      <c r="B142" s="113"/>
      <c r="C142" s="113"/>
      <c r="D142" s="113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</row>
    <row r="143" spans="2:17">
      <c r="B143" s="113"/>
      <c r="C143" s="113"/>
      <c r="D143" s="113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</row>
    <row r="144" spans="2:17">
      <c r="B144" s="113"/>
      <c r="C144" s="113"/>
      <c r="D144" s="113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</row>
    <row r="145" spans="2:17">
      <c r="B145" s="113"/>
      <c r="C145" s="113"/>
      <c r="D145" s="113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</row>
    <row r="146" spans="2:17">
      <c r="B146" s="113"/>
      <c r="C146" s="113"/>
      <c r="D146" s="113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</row>
    <row r="147" spans="2:17">
      <c r="B147" s="113"/>
      <c r="C147" s="113"/>
      <c r="D147" s="113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</row>
    <row r="148" spans="2:17">
      <c r="B148" s="113"/>
      <c r="C148" s="113"/>
      <c r="D148" s="113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</row>
    <row r="149" spans="2:17">
      <c r="B149" s="113"/>
      <c r="C149" s="113"/>
      <c r="D149" s="113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</row>
    <row r="150" spans="2:17">
      <c r="B150" s="113"/>
      <c r="C150" s="113"/>
      <c r="D150" s="113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</row>
    <row r="151" spans="2:17">
      <c r="B151" s="113"/>
      <c r="C151" s="113"/>
      <c r="D151" s="113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</row>
    <row r="152" spans="2:17">
      <c r="B152" s="113"/>
      <c r="C152" s="113"/>
      <c r="D152" s="113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</row>
    <row r="153" spans="2:17">
      <c r="B153" s="113"/>
      <c r="C153" s="113"/>
      <c r="D153" s="113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</row>
    <row r="154" spans="2:17">
      <c r="B154" s="113"/>
      <c r="C154" s="113"/>
      <c r="D154" s="113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</row>
    <row r="155" spans="2:17">
      <c r="B155" s="113"/>
      <c r="C155" s="113"/>
      <c r="D155" s="113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</row>
    <row r="156" spans="2:17">
      <c r="B156" s="113"/>
      <c r="C156" s="113"/>
      <c r="D156" s="113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</row>
    <row r="157" spans="2:17">
      <c r="B157" s="113"/>
      <c r="C157" s="113"/>
      <c r="D157" s="113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</row>
    <row r="158" spans="2:17">
      <c r="B158" s="113"/>
      <c r="C158" s="113"/>
      <c r="D158" s="113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</row>
    <row r="159" spans="2:17">
      <c r="B159" s="113"/>
      <c r="C159" s="113"/>
      <c r="D159" s="113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</row>
    <row r="160" spans="2:17">
      <c r="B160" s="113"/>
      <c r="C160" s="113"/>
      <c r="D160" s="113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</row>
    <row r="161" spans="2:17">
      <c r="B161" s="113"/>
      <c r="C161" s="113"/>
      <c r="D161" s="113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</row>
    <row r="162" spans="2:17">
      <c r="B162" s="113"/>
      <c r="C162" s="113"/>
      <c r="D162" s="113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</row>
    <row r="163" spans="2:17">
      <c r="B163" s="113"/>
      <c r="C163" s="113"/>
      <c r="D163" s="113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</row>
    <row r="164" spans="2:17">
      <c r="B164" s="113"/>
      <c r="C164" s="113"/>
      <c r="D164" s="113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</row>
    <row r="165" spans="2:17">
      <c r="B165" s="113"/>
      <c r="C165" s="113"/>
      <c r="D165" s="113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</row>
    <row r="166" spans="2:17">
      <c r="B166" s="113"/>
      <c r="C166" s="113"/>
      <c r="D166" s="113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</row>
    <row r="167" spans="2:17">
      <c r="B167" s="113"/>
      <c r="C167" s="113"/>
      <c r="D167" s="113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</row>
    <row r="168" spans="2:17">
      <c r="B168" s="113"/>
      <c r="C168" s="113"/>
      <c r="D168" s="113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</row>
    <row r="169" spans="2:17">
      <c r="B169" s="113"/>
      <c r="C169" s="113"/>
      <c r="D169" s="113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</row>
    <row r="170" spans="2:17">
      <c r="B170" s="113"/>
      <c r="C170" s="113"/>
      <c r="D170" s="113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</row>
    <row r="171" spans="2:17">
      <c r="B171" s="113"/>
      <c r="C171" s="113"/>
      <c r="D171" s="113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</row>
    <row r="172" spans="2:17">
      <c r="B172" s="113"/>
      <c r="C172" s="113"/>
      <c r="D172" s="113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</row>
    <row r="173" spans="2:17">
      <c r="B173" s="113"/>
      <c r="C173" s="113"/>
      <c r="D173" s="113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</row>
    <row r="174" spans="2:17">
      <c r="B174" s="113"/>
      <c r="C174" s="113"/>
      <c r="D174" s="113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</row>
    <row r="175" spans="2:17">
      <c r="B175" s="113"/>
      <c r="C175" s="113"/>
      <c r="D175" s="113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</row>
    <row r="176" spans="2:17">
      <c r="B176" s="113"/>
      <c r="C176" s="113"/>
      <c r="D176" s="113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</row>
  </sheetData>
  <sheetProtection sheet="1" objects="1" scenarios="1"/>
  <mergeCells count="2">
    <mergeCell ref="B6:Q6"/>
    <mergeCell ref="B7:Q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57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>
    <tabColor rgb="FFFFFF00"/>
    <pageSetUpPr fitToPage="1"/>
  </sheetPr>
  <dimension ref="B1:P452"/>
  <sheetViews>
    <sheetView rightToLeft="1" workbookViewId="0"/>
  </sheetViews>
  <sheetFormatPr defaultColWidth="9.140625" defaultRowHeight="18"/>
  <cols>
    <col min="1" max="1" width="3" style="1" customWidth="1"/>
    <col min="2" max="2" width="35.42578125" style="2" bestFit="1" customWidth="1"/>
    <col min="3" max="3" width="41.7109375" style="2" bestFit="1" customWidth="1"/>
    <col min="4" max="4" width="4.5703125" style="1" bestFit="1" customWidth="1"/>
    <col min="5" max="5" width="4.85546875" style="1" bestFit="1" customWidth="1"/>
    <col min="6" max="6" width="11.28515625" style="1" bestFit="1" customWidth="1"/>
    <col min="7" max="7" width="6.140625" style="1" bestFit="1" customWidth="1"/>
    <col min="8" max="8" width="9" style="1" bestFit="1" customWidth="1"/>
    <col min="9" max="9" width="6.85546875" style="1" bestFit="1" customWidth="1"/>
    <col min="10" max="10" width="7.5703125" style="1" bestFit="1" customWidth="1"/>
    <col min="11" max="11" width="15.42578125" style="1" bestFit="1" customWidth="1"/>
    <col min="12" max="12" width="7.28515625" style="1" bestFit="1" customWidth="1"/>
    <col min="13" max="13" width="14.28515625" style="1" bestFit="1" customWidth="1"/>
    <col min="14" max="14" width="6.28515625" style="1" bestFit="1" customWidth="1"/>
    <col min="15" max="15" width="9.140625" style="1" customWidth="1"/>
    <col min="16" max="16" width="9" style="1" bestFit="1" customWidth="1"/>
    <col min="17" max="16384" width="9.140625" style="1"/>
  </cols>
  <sheetData>
    <row r="1" spans="2:16">
      <c r="B1" s="46" t="s">
        <v>150</v>
      </c>
      <c r="C1" s="67" t="s" vm="1">
        <v>238</v>
      </c>
    </row>
    <row r="2" spans="2:16">
      <c r="B2" s="46" t="s">
        <v>149</v>
      </c>
      <c r="C2" s="67" t="s">
        <v>239</v>
      </c>
    </row>
    <row r="3" spans="2:16">
      <c r="B3" s="46" t="s">
        <v>151</v>
      </c>
      <c r="C3" s="67" t="s">
        <v>240</v>
      </c>
    </row>
    <row r="4" spans="2:16">
      <c r="B4" s="46" t="s">
        <v>152</v>
      </c>
      <c r="C4" s="67" t="s">
        <v>241</v>
      </c>
    </row>
    <row r="6" spans="2:16" ht="26.25" customHeight="1">
      <c r="B6" s="164" t="s">
        <v>179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6"/>
    </row>
    <row r="7" spans="2:16" ht="26.25" customHeight="1">
      <c r="B7" s="164" t="s">
        <v>93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6"/>
    </row>
    <row r="8" spans="2:16" s="3" customFormat="1" ht="78.75">
      <c r="B8" s="21" t="s">
        <v>120</v>
      </c>
      <c r="C8" s="29" t="s">
        <v>48</v>
      </c>
      <c r="D8" s="29" t="s">
        <v>14</v>
      </c>
      <c r="E8" s="29" t="s">
        <v>70</v>
      </c>
      <c r="F8" s="29" t="s">
        <v>108</v>
      </c>
      <c r="G8" s="29" t="s">
        <v>17</v>
      </c>
      <c r="H8" s="29" t="s">
        <v>107</v>
      </c>
      <c r="I8" s="29" t="s">
        <v>16</v>
      </c>
      <c r="J8" s="29" t="s">
        <v>18</v>
      </c>
      <c r="K8" s="29" t="s">
        <v>213</v>
      </c>
      <c r="L8" s="29" t="s">
        <v>212</v>
      </c>
      <c r="M8" s="29" t="s">
        <v>115</v>
      </c>
      <c r="N8" s="29" t="s">
        <v>62</v>
      </c>
      <c r="O8" s="29" t="s">
        <v>153</v>
      </c>
      <c r="P8" s="30" t="s">
        <v>155</v>
      </c>
    </row>
    <row r="9" spans="2:16" s="3" customFormat="1" ht="25.5" customHeight="1">
      <c r="B9" s="14"/>
      <c r="C9" s="31"/>
      <c r="D9" s="31"/>
      <c r="E9" s="31"/>
      <c r="F9" s="31" t="s">
        <v>21</v>
      </c>
      <c r="G9" s="31" t="s">
        <v>20</v>
      </c>
      <c r="H9" s="31"/>
      <c r="I9" s="31" t="s">
        <v>19</v>
      </c>
      <c r="J9" s="31" t="s">
        <v>19</v>
      </c>
      <c r="K9" s="31" t="s">
        <v>220</v>
      </c>
      <c r="L9" s="31"/>
      <c r="M9" s="31" t="s">
        <v>216</v>
      </c>
      <c r="N9" s="31" t="s">
        <v>19</v>
      </c>
      <c r="O9" s="31" t="s">
        <v>19</v>
      </c>
      <c r="P9" s="32" t="s">
        <v>19</v>
      </c>
    </row>
    <row r="10" spans="2:16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9" t="s">
        <v>13</v>
      </c>
    </row>
    <row r="11" spans="2:16" s="4" customFormat="1" ht="18" customHeight="1">
      <c r="B11" s="68" t="s">
        <v>28</v>
      </c>
      <c r="C11" s="69"/>
      <c r="D11" s="69"/>
      <c r="E11" s="69"/>
      <c r="F11" s="69"/>
      <c r="G11" s="77">
        <v>7.70292762998342</v>
      </c>
      <c r="H11" s="69"/>
      <c r="I11" s="69"/>
      <c r="J11" s="90">
        <v>4.850558747560111E-2</v>
      </c>
      <c r="K11" s="77"/>
      <c r="L11" s="79"/>
      <c r="M11" s="77">
        <v>23004682.724540025</v>
      </c>
      <c r="N11" s="69"/>
      <c r="O11" s="78">
        <f>M11/$M$11</f>
        <v>1</v>
      </c>
      <c r="P11" s="78">
        <f>M11/'סכום נכסי הקרן'!$C$42</f>
        <v>0.32477547242997795</v>
      </c>
    </row>
    <row r="12" spans="2:16" ht="21.75" customHeight="1">
      <c r="B12" s="70" t="s">
        <v>206</v>
      </c>
      <c r="C12" s="71"/>
      <c r="D12" s="71"/>
      <c r="E12" s="71"/>
      <c r="F12" s="71"/>
      <c r="G12" s="80">
        <v>7.7029276299834324</v>
      </c>
      <c r="H12" s="71"/>
      <c r="I12" s="71"/>
      <c r="J12" s="91">
        <v>4.8505587475601131E-2</v>
      </c>
      <c r="K12" s="80"/>
      <c r="L12" s="82"/>
      <c r="M12" s="80">
        <v>23004682.724540003</v>
      </c>
      <c r="N12" s="71"/>
      <c r="O12" s="81">
        <f t="shared" ref="O12:O75" si="0">M12/$M$11</f>
        <v>0.999999999999999</v>
      </c>
      <c r="P12" s="81">
        <f>M12/'סכום נכסי הקרן'!$C$42</f>
        <v>0.32477547242997767</v>
      </c>
    </row>
    <row r="13" spans="2:16">
      <c r="B13" s="89" t="s">
        <v>71</v>
      </c>
      <c r="C13" s="71"/>
      <c r="D13" s="71"/>
      <c r="E13" s="71"/>
      <c r="F13" s="71"/>
      <c r="G13" s="80">
        <v>7.7029276299834324</v>
      </c>
      <c r="H13" s="71"/>
      <c r="I13" s="71"/>
      <c r="J13" s="91">
        <v>4.8505587475601131E-2</v>
      </c>
      <c r="K13" s="80"/>
      <c r="L13" s="82"/>
      <c r="M13" s="80">
        <v>23004682.724540003</v>
      </c>
      <c r="N13" s="71"/>
      <c r="O13" s="81">
        <f t="shared" si="0"/>
        <v>0.999999999999999</v>
      </c>
      <c r="P13" s="81">
        <f>M13/'סכום נכסי הקרן'!$C$42</f>
        <v>0.32477547242997767</v>
      </c>
    </row>
    <row r="14" spans="2:16">
      <c r="B14" s="76" t="s">
        <v>1910</v>
      </c>
      <c r="C14" s="73" t="s">
        <v>1911</v>
      </c>
      <c r="D14" s="73" t="s">
        <v>244</v>
      </c>
      <c r="E14" s="73"/>
      <c r="F14" s="94">
        <v>38473</v>
      </c>
      <c r="G14" s="83">
        <v>0.09</v>
      </c>
      <c r="H14" s="86" t="s">
        <v>137</v>
      </c>
      <c r="I14" s="87">
        <v>4.8000000000000001E-2</v>
      </c>
      <c r="J14" s="87">
        <v>4.7600000000000003E-2</v>
      </c>
      <c r="K14" s="83">
        <v>10860000</v>
      </c>
      <c r="L14" s="85">
        <v>126.9222</v>
      </c>
      <c r="M14" s="83">
        <v>13783.75059</v>
      </c>
      <c r="N14" s="73"/>
      <c r="O14" s="84">
        <f t="shared" si="0"/>
        <v>5.9917151455848232E-4</v>
      </c>
      <c r="P14" s="84">
        <f>M14/'סכום נכסי הקרן'!$C$42</f>
        <v>1.945962117073165E-4</v>
      </c>
    </row>
    <row r="15" spans="2:16">
      <c r="B15" s="76" t="s">
        <v>1912</v>
      </c>
      <c r="C15" s="73" t="s">
        <v>1913</v>
      </c>
      <c r="D15" s="73" t="s">
        <v>244</v>
      </c>
      <c r="E15" s="73"/>
      <c r="F15" s="94">
        <v>38565</v>
      </c>
      <c r="G15" s="83">
        <v>0.33999999999999997</v>
      </c>
      <c r="H15" s="86" t="s">
        <v>137</v>
      </c>
      <c r="I15" s="87">
        <v>4.8000000000000001E-2</v>
      </c>
      <c r="J15" s="87">
        <v>4.8099999999999997E-2</v>
      </c>
      <c r="K15" s="83">
        <v>3550000</v>
      </c>
      <c r="L15" s="85">
        <v>124.06489999999999</v>
      </c>
      <c r="M15" s="83">
        <v>4404.3047800000004</v>
      </c>
      <c r="N15" s="73"/>
      <c r="O15" s="84">
        <f t="shared" si="0"/>
        <v>1.9145253306631133E-4</v>
      </c>
      <c r="P15" s="84">
        <f>M15/'סכום נכסי הקרן'!$C$42</f>
        <v>6.2179086874527241E-5</v>
      </c>
    </row>
    <row r="16" spans="2:16">
      <c r="B16" s="76" t="s">
        <v>1914</v>
      </c>
      <c r="C16" s="73" t="s">
        <v>1915</v>
      </c>
      <c r="D16" s="73" t="s">
        <v>244</v>
      </c>
      <c r="E16" s="73"/>
      <c r="F16" s="94">
        <v>38596</v>
      </c>
      <c r="G16" s="83">
        <v>0.41999999999999993</v>
      </c>
      <c r="H16" s="86" t="s">
        <v>137</v>
      </c>
      <c r="I16" s="87">
        <v>4.8000000000000001E-2</v>
      </c>
      <c r="J16" s="87">
        <v>4.7900000000000012E-2</v>
      </c>
      <c r="K16" s="83">
        <v>7500000</v>
      </c>
      <c r="L16" s="85">
        <v>122.24639999999999</v>
      </c>
      <c r="M16" s="83">
        <v>9168.4793000000009</v>
      </c>
      <c r="N16" s="73"/>
      <c r="O16" s="84">
        <f t="shared" si="0"/>
        <v>3.9854839163765615E-4</v>
      </c>
      <c r="P16" s="84">
        <f>M16/'סכום נכסי הקרן'!$C$42</f>
        <v>1.2943874218032767E-4</v>
      </c>
    </row>
    <row r="17" spans="2:16">
      <c r="B17" s="76" t="s">
        <v>1916</v>
      </c>
      <c r="C17" s="73" t="s">
        <v>1917</v>
      </c>
      <c r="D17" s="73" t="s">
        <v>244</v>
      </c>
      <c r="E17" s="73"/>
      <c r="F17" s="94">
        <v>38443</v>
      </c>
      <c r="G17" s="83">
        <v>0</v>
      </c>
      <c r="H17" s="86" t="s">
        <v>137</v>
      </c>
      <c r="I17" s="87">
        <v>4.8000000000000001E-2</v>
      </c>
      <c r="J17" s="87">
        <v>1.5700000000000002E-2</v>
      </c>
      <c r="K17" s="83">
        <v>4500000</v>
      </c>
      <c r="L17" s="85">
        <v>127.1692</v>
      </c>
      <c r="M17" s="83">
        <v>5722.61535</v>
      </c>
      <c r="N17" s="73"/>
      <c r="O17" s="84">
        <f t="shared" si="0"/>
        <v>2.4875871658492618E-4</v>
      </c>
      <c r="P17" s="84">
        <f>M17/'סכום נכסי הקרן'!$C$42</f>
        <v>8.0790729699944407E-5</v>
      </c>
    </row>
    <row r="18" spans="2:16">
      <c r="B18" s="76" t="s">
        <v>1918</v>
      </c>
      <c r="C18" s="73" t="s">
        <v>1919</v>
      </c>
      <c r="D18" s="73" t="s">
        <v>244</v>
      </c>
      <c r="E18" s="73"/>
      <c r="F18" s="94">
        <v>38504</v>
      </c>
      <c r="G18" s="83">
        <v>0.17</v>
      </c>
      <c r="H18" s="86" t="s">
        <v>137</v>
      </c>
      <c r="I18" s="87">
        <v>4.8000000000000001E-2</v>
      </c>
      <c r="J18" s="87">
        <v>4.7400000000000005E-2</v>
      </c>
      <c r="K18" s="83">
        <v>3832000</v>
      </c>
      <c r="L18" s="85">
        <v>125.5442</v>
      </c>
      <c r="M18" s="83">
        <v>4810.8520199999994</v>
      </c>
      <c r="N18" s="73"/>
      <c r="O18" s="84">
        <f t="shared" si="0"/>
        <v>2.0912490198650161E-4</v>
      </c>
      <c r="P18" s="84">
        <f>M18/'סכום נכסי הקרן'!$C$42</f>
        <v>6.7918638839538896E-5</v>
      </c>
    </row>
    <row r="19" spans="2:16">
      <c r="B19" s="76" t="s">
        <v>1920</v>
      </c>
      <c r="C19" s="73" t="s">
        <v>1921</v>
      </c>
      <c r="D19" s="73" t="s">
        <v>244</v>
      </c>
      <c r="E19" s="73"/>
      <c r="F19" s="94">
        <v>38627</v>
      </c>
      <c r="G19" s="83">
        <v>0.5</v>
      </c>
      <c r="H19" s="86" t="s">
        <v>137</v>
      </c>
      <c r="I19" s="87">
        <v>4.8000000000000001E-2</v>
      </c>
      <c r="J19" s="87">
        <v>4.830000000000001E-2</v>
      </c>
      <c r="K19" s="83">
        <v>9155000</v>
      </c>
      <c r="L19" s="85">
        <v>124.41930000000001</v>
      </c>
      <c r="M19" s="83">
        <v>11390.584349999999</v>
      </c>
      <c r="N19" s="73"/>
      <c r="O19" s="84">
        <f t="shared" si="0"/>
        <v>4.9514198854171555E-4</v>
      </c>
      <c r="P19" s="84">
        <f>M19/'סכום נכסי הקרן'!$C$42</f>
        <v>1.608099732485544E-4</v>
      </c>
    </row>
    <row r="20" spans="2:16">
      <c r="B20" s="76" t="s">
        <v>1922</v>
      </c>
      <c r="C20" s="73" t="s">
        <v>1923</v>
      </c>
      <c r="D20" s="73" t="s">
        <v>244</v>
      </c>
      <c r="E20" s="73"/>
      <c r="F20" s="94">
        <v>38718</v>
      </c>
      <c r="G20" s="83">
        <v>0.73999999999999977</v>
      </c>
      <c r="H20" s="86" t="s">
        <v>137</v>
      </c>
      <c r="I20" s="87">
        <v>4.8000000000000001E-2</v>
      </c>
      <c r="J20" s="87">
        <v>4.8199999999999993E-2</v>
      </c>
      <c r="K20" s="83">
        <v>7900000</v>
      </c>
      <c r="L20" s="85">
        <v>122.0146</v>
      </c>
      <c r="M20" s="83">
        <v>9639.1556800000017</v>
      </c>
      <c r="N20" s="73"/>
      <c r="O20" s="84">
        <f t="shared" si="0"/>
        <v>4.1900841647850783E-4</v>
      </c>
      <c r="P20" s="84">
        <f>M20/'סכום נכסי הקרן'!$C$42</f>
        <v>1.3608365641394436E-4</v>
      </c>
    </row>
    <row r="21" spans="2:16">
      <c r="B21" s="76" t="s">
        <v>1924</v>
      </c>
      <c r="C21" s="73" t="s">
        <v>1925</v>
      </c>
      <c r="D21" s="73" t="s">
        <v>244</v>
      </c>
      <c r="E21" s="73"/>
      <c r="F21" s="94">
        <v>39203</v>
      </c>
      <c r="G21" s="83">
        <v>1.9699999999999998</v>
      </c>
      <c r="H21" s="86" t="s">
        <v>137</v>
      </c>
      <c r="I21" s="87">
        <v>4.8000000000000001E-2</v>
      </c>
      <c r="J21" s="87">
        <v>4.8591081238210453E-2</v>
      </c>
      <c r="K21" s="83">
        <v>106000000</v>
      </c>
      <c r="L21" s="85">
        <v>123.6293</v>
      </c>
      <c r="M21" s="83">
        <v>131047.08586000001</v>
      </c>
      <c r="N21" s="73"/>
      <c r="O21" s="84">
        <f t="shared" si="0"/>
        <v>5.6965395884467813E-3</v>
      </c>
      <c r="P21" s="84">
        <f>M21/'סכום נכסי הקרן'!$C$42</f>
        <v>1.8500963360538756E-3</v>
      </c>
    </row>
    <row r="22" spans="2:16">
      <c r="B22" s="76" t="s">
        <v>1926</v>
      </c>
      <c r="C22" s="73" t="s">
        <v>1927</v>
      </c>
      <c r="D22" s="73" t="s">
        <v>244</v>
      </c>
      <c r="E22" s="73"/>
      <c r="F22" s="94">
        <v>39234</v>
      </c>
      <c r="G22" s="83">
        <v>2.0500000000000003</v>
      </c>
      <c r="H22" s="86" t="s">
        <v>137</v>
      </c>
      <c r="I22" s="87">
        <v>4.8000000000000001E-2</v>
      </c>
      <c r="J22" s="87">
        <v>4.8499999999999995E-2</v>
      </c>
      <c r="K22" s="83">
        <v>93000000</v>
      </c>
      <c r="L22" s="85">
        <v>122.52209999999999</v>
      </c>
      <c r="M22" s="83">
        <v>113945.59181999999</v>
      </c>
      <c r="N22" s="73"/>
      <c r="O22" s="84">
        <f t="shared" si="0"/>
        <v>4.9531477214614927E-3</v>
      </c>
      <c r="P22" s="84">
        <f>M22/'סכום נכסי הקרן'!$C$42</f>
        <v>1.6086608912531252E-3</v>
      </c>
    </row>
    <row r="23" spans="2:16">
      <c r="B23" s="76" t="s">
        <v>1928</v>
      </c>
      <c r="C23" s="73" t="s">
        <v>1929</v>
      </c>
      <c r="D23" s="73" t="s">
        <v>244</v>
      </c>
      <c r="E23" s="73"/>
      <c r="F23" s="94">
        <v>39264</v>
      </c>
      <c r="G23" s="83">
        <v>2.14</v>
      </c>
      <c r="H23" s="86" t="s">
        <v>137</v>
      </c>
      <c r="I23" s="87">
        <v>4.8000000000000001E-2</v>
      </c>
      <c r="J23" s="87">
        <v>4.8499999999999995E-2</v>
      </c>
      <c r="K23" s="83">
        <v>66000000</v>
      </c>
      <c r="L23" s="85">
        <v>122.0393</v>
      </c>
      <c r="M23" s="83">
        <v>80545.965859999997</v>
      </c>
      <c r="N23" s="73"/>
      <c r="O23" s="84">
        <f t="shared" si="0"/>
        <v>3.5012856653779604E-3</v>
      </c>
      <c r="P23" s="84">
        <f>M23/'סכום נכסי הקרן'!$C$42</f>
        <v>1.1371317060854369E-3</v>
      </c>
    </row>
    <row r="24" spans="2:16">
      <c r="B24" s="76" t="s">
        <v>1930</v>
      </c>
      <c r="C24" s="73" t="s">
        <v>1931</v>
      </c>
      <c r="D24" s="73" t="s">
        <v>244</v>
      </c>
      <c r="E24" s="73"/>
      <c r="F24" s="94">
        <v>39295</v>
      </c>
      <c r="G24" s="83">
        <v>2.2200000000000002</v>
      </c>
      <c r="H24" s="86" t="s">
        <v>137</v>
      </c>
      <c r="I24" s="87">
        <v>4.8000000000000001E-2</v>
      </c>
      <c r="J24" s="87">
        <v>4.8499999999999988E-2</v>
      </c>
      <c r="K24" s="83">
        <v>33000000</v>
      </c>
      <c r="L24" s="85">
        <v>120.7092</v>
      </c>
      <c r="M24" s="83">
        <v>39834.0409</v>
      </c>
      <c r="N24" s="73"/>
      <c r="O24" s="84">
        <f t="shared" si="0"/>
        <v>1.7315622813396778E-3</v>
      </c>
      <c r="P24" s="84">
        <f>M24/'סכום נכסי הקרן'!$C$42</f>
        <v>5.6236895796402423E-4</v>
      </c>
    </row>
    <row r="25" spans="2:16">
      <c r="B25" s="76" t="s">
        <v>1932</v>
      </c>
      <c r="C25" s="73" t="s">
        <v>1933</v>
      </c>
      <c r="D25" s="73" t="s">
        <v>244</v>
      </c>
      <c r="E25" s="73"/>
      <c r="F25" s="94">
        <v>39356</v>
      </c>
      <c r="G25" s="83">
        <v>2.33</v>
      </c>
      <c r="H25" s="86" t="s">
        <v>137</v>
      </c>
      <c r="I25" s="87">
        <v>4.8000000000000001E-2</v>
      </c>
      <c r="J25" s="87">
        <v>4.8499999999999995E-2</v>
      </c>
      <c r="K25" s="83">
        <v>26970000</v>
      </c>
      <c r="L25" s="85">
        <v>120.4652</v>
      </c>
      <c r="M25" s="83">
        <v>32489.459280000003</v>
      </c>
      <c r="N25" s="73"/>
      <c r="O25" s="84">
        <f t="shared" si="0"/>
        <v>1.4122976469196067E-3</v>
      </c>
      <c r="P25" s="84">
        <f>M25/'סכום נכסי הקרן'!$C$42</f>
        <v>4.5867963549006148E-4</v>
      </c>
    </row>
    <row r="26" spans="2:16">
      <c r="B26" s="76" t="s">
        <v>1934</v>
      </c>
      <c r="C26" s="73" t="s">
        <v>1935</v>
      </c>
      <c r="D26" s="73" t="s">
        <v>244</v>
      </c>
      <c r="E26" s="73"/>
      <c r="F26" s="94">
        <v>39387</v>
      </c>
      <c r="G26" s="83">
        <v>2.42</v>
      </c>
      <c r="H26" s="86" t="s">
        <v>137</v>
      </c>
      <c r="I26" s="87">
        <v>4.8000000000000001E-2</v>
      </c>
      <c r="J26" s="87">
        <v>4.8500000000000008E-2</v>
      </c>
      <c r="K26" s="83">
        <v>134156000</v>
      </c>
      <c r="L26" s="85">
        <v>120.5802</v>
      </c>
      <c r="M26" s="83">
        <v>161765.63404</v>
      </c>
      <c r="N26" s="73"/>
      <c r="O26" s="84">
        <f t="shared" si="0"/>
        <v>7.031856773553241E-3</v>
      </c>
      <c r="P26" s="84">
        <f>M26/'סכום נכסי הקרן'!$C$42</f>
        <v>2.2837746056906943E-3</v>
      </c>
    </row>
    <row r="27" spans="2:16">
      <c r="B27" s="76" t="s">
        <v>1936</v>
      </c>
      <c r="C27" s="73" t="s">
        <v>1937</v>
      </c>
      <c r="D27" s="73" t="s">
        <v>244</v>
      </c>
      <c r="E27" s="73"/>
      <c r="F27" s="94">
        <v>39845</v>
      </c>
      <c r="G27" s="83">
        <v>3.5300000000000002</v>
      </c>
      <c r="H27" s="86" t="s">
        <v>137</v>
      </c>
      <c r="I27" s="87">
        <v>4.8000000000000001E-2</v>
      </c>
      <c r="J27" s="87">
        <v>4.8499999999999995E-2</v>
      </c>
      <c r="K27" s="83">
        <v>2965000</v>
      </c>
      <c r="L27" s="85">
        <v>113.56059999999999</v>
      </c>
      <c r="M27" s="83">
        <v>3367.0718299999999</v>
      </c>
      <c r="N27" s="73"/>
      <c r="O27" s="84">
        <f t="shared" si="0"/>
        <v>1.4636462803323987E-4</v>
      </c>
      <c r="P27" s="84">
        <f>M27/'סכום נכסי הקרן'!$C$42</f>
        <v>4.7535641216533475E-5</v>
      </c>
    </row>
    <row r="28" spans="2:16">
      <c r="B28" s="76" t="s">
        <v>1938</v>
      </c>
      <c r="C28" s="73" t="s">
        <v>1939</v>
      </c>
      <c r="D28" s="73" t="s">
        <v>244</v>
      </c>
      <c r="E28" s="73"/>
      <c r="F28" s="94">
        <v>39873</v>
      </c>
      <c r="G28" s="83">
        <v>3.6099999999999994</v>
      </c>
      <c r="H28" s="86" t="s">
        <v>137</v>
      </c>
      <c r="I28" s="87">
        <v>4.8000000000000001E-2</v>
      </c>
      <c r="J28" s="87">
        <v>4.8500000000000008E-2</v>
      </c>
      <c r="K28" s="83">
        <v>108985000</v>
      </c>
      <c r="L28" s="85">
        <v>113.7158</v>
      </c>
      <c r="M28" s="83">
        <v>123933.17714</v>
      </c>
      <c r="N28" s="73"/>
      <c r="O28" s="84">
        <f t="shared" si="0"/>
        <v>5.3873021690403694E-3</v>
      </c>
      <c r="P28" s="84">
        <f>M28/'סכום נכסי הקרן'!$C$42</f>
        <v>1.7496636070731312E-3</v>
      </c>
    </row>
    <row r="29" spans="2:16">
      <c r="B29" s="76" t="s">
        <v>1940</v>
      </c>
      <c r="C29" s="73" t="s">
        <v>1941</v>
      </c>
      <c r="D29" s="73" t="s">
        <v>244</v>
      </c>
      <c r="E29" s="73"/>
      <c r="F29" s="94">
        <v>39934</v>
      </c>
      <c r="G29" s="83">
        <v>3.6900000000000004</v>
      </c>
      <c r="H29" s="86" t="s">
        <v>137</v>
      </c>
      <c r="I29" s="87">
        <v>4.8000000000000001E-2</v>
      </c>
      <c r="J29" s="87">
        <v>4.8499999999999995E-2</v>
      </c>
      <c r="K29" s="83">
        <v>118930000</v>
      </c>
      <c r="L29" s="85">
        <v>115.0677</v>
      </c>
      <c r="M29" s="83">
        <v>136850.00381999998</v>
      </c>
      <c r="N29" s="73"/>
      <c r="O29" s="84">
        <f t="shared" si="0"/>
        <v>5.9487890121612741E-3</v>
      </c>
      <c r="P29" s="84">
        <f>M29/'סכום נכסי הקרן'!$C$42</f>
        <v>1.9320207618109399E-3</v>
      </c>
    </row>
    <row r="30" spans="2:16">
      <c r="B30" s="76" t="s">
        <v>1942</v>
      </c>
      <c r="C30" s="73" t="s">
        <v>1943</v>
      </c>
      <c r="D30" s="73" t="s">
        <v>244</v>
      </c>
      <c r="E30" s="73"/>
      <c r="F30" s="94">
        <v>39448</v>
      </c>
      <c r="G30" s="83">
        <v>2.5900000000000003</v>
      </c>
      <c r="H30" s="86" t="s">
        <v>137</v>
      </c>
      <c r="I30" s="87">
        <v>4.8000000000000001E-2</v>
      </c>
      <c r="J30" s="87">
        <v>4.8499999999999995E-2</v>
      </c>
      <c r="K30" s="83">
        <v>54498000</v>
      </c>
      <c r="L30" s="85">
        <v>119.04600000000001</v>
      </c>
      <c r="M30" s="83">
        <v>64877.703939999999</v>
      </c>
      <c r="N30" s="73"/>
      <c r="O30" s="84">
        <f t="shared" si="0"/>
        <v>2.8201955539596435E-3</v>
      </c>
      <c r="P30" s="84">
        <f>M30/'סכום נכסי הקרן'!$C$42</f>
        <v>9.1593034338216669E-4</v>
      </c>
    </row>
    <row r="31" spans="2:16">
      <c r="B31" s="76" t="s">
        <v>1944</v>
      </c>
      <c r="C31" s="73" t="s">
        <v>1945</v>
      </c>
      <c r="D31" s="73" t="s">
        <v>244</v>
      </c>
      <c r="E31" s="73"/>
      <c r="F31" s="94">
        <v>40148</v>
      </c>
      <c r="G31" s="83">
        <v>4.1800000000000015</v>
      </c>
      <c r="H31" s="86" t="s">
        <v>137</v>
      </c>
      <c r="I31" s="87">
        <v>4.8000000000000001E-2</v>
      </c>
      <c r="J31" s="87">
        <v>4.8499999999999995E-2</v>
      </c>
      <c r="K31" s="83">
        <v>158477000</v>
      </c>
      <c r="L31" s="85">
        <v>110.4628</v>
      </c>
      <c r="M31" s="83">
        <v>175058.06758</v>
      </c>
      <c r="N31" s="73"/>
      <c r="O31" s="84">
        <f t="shared" si="0"/>
        <v>7.6096710255107534E-3</v>
      </c>
      <c r="P31" s="84">
        <f>M31/'סכום נכסי הקרן'!$C$42</f>
        <v>2.4714345023469698E-3</v>
      </c>
    </row>
    <row r="32" spans="2:16">
      <c r="B32" s="76" t="s">
        <v>1946</v>
      </c>
      <c r="C32" s="73" t="s">
        <v>1947</v>
      </c>
      <c r="D32" s="73" t="s">
        <v>244</v>
      </c>
      <c r="E32" s="73"/>
      <c r="F32" s="94">
        <v>40269</v>
      </c>
      <c r="G32" s="83">
        <v>4.41</v>
      </c>
      <c r="H32" s="86" t="s">
        <v>137</v>
      </c>
      <c r="I32" s="87">
        <v>4.8000000000000001E-2</v>
      </c>
      <c r="J32" s="87">
        <v>4.8499999999999995E-2</v>
      </c>
      <c r="K32" s="83">
        <v>179682000</v>
      </c>
      <c r="L32" s="85">
        <v>112.0853</v>
      </c>
      <c r="M32" s="83">
        <v>201397.05697000001</v>
      </c>
      <c r="N32" s="73"/>
      <c r="O32" s="84">
        <f t="shared" si="0"/>
        <v>8.7546113711519102E-3</v>
      </c>
      <c r="P32" s="84">
        <f>M32/'סכום נכסי הקרן'!$C$42</f>
        <v>2.8432830440067187E-3</v>
      </c>
    </row>
    <row r="33" spans="2:16">
      <c r="B33" s="76" t="s">
        <v>1948</v>
      </c>
      <c r="C33" s="73" t="s">
        <v>1949</v>
      </c>
      <c r="D33" s="73" t="s">
        <v>244</v>
      </c>
      <c r="E33" s="73"/>
      <c r="F33" s="94">
        <v>40391</v>
      </c>
      <c r="G33" s="83">
        <v>4.7399999999999993</v>
      </c>
      <c r="H33" s="86" t="s">
        <v>137</v>
      </c>
      <c r="I33" s="87">
        <v>4.8000000000000001E-2</v>
      </c>
      <c r="J33" s="87">
        <v>4.8499999999999995E-2</v>
      </c>
      <c r="K33" s="83">
        <v>121054000</v>
      </c>
      <c r="L33" s="85">
        <v>108.55840000000001</v>
      </c>
      <c r="M33" s="83">
        <v>131414.32755000002</v>
      </c>
      <c r="N33" s="73"/>
      <c r="O33" s="84">
        <f t="shared" si="0"/>
        <v>5.7125033682735834E-3</v>
      </c>
      <c r="P33" s="84">
        <f>M33/'סכום נכסי הקרן'!$C$42</f>
        <v>1.8552809801888935E-3</v>
      </c>
    </row>
    <row r="34" spans="2:16">
      <c r="B34" s="76" t="s">
        <v>1950</v>
      </c>
      <c r="C34" s="73" t="s">
        <v>1951</v>
      </c>
      <c r="D34" s="73" t="s">
        <v>244</v>
      </c>
      <c r="E34" s="73"/>
      <c r="F34" s="94">
        <v>40452</v>
      </c>
      <c r="G34" s="83">
        <v>4.7899999999999991</v>
      </c>
      <c r="H34" s="86" t="s">
        <v>137</v>
      </c>
      <c r="I34" s="87">
        <v>4.8000000000000001E-2</v>
      </c>
      <c r="J34" s="87">
        <v>4.8599999999999997E-2</v>
      </c>
      <c r="K34" s="83">
        <v>160466000</v>
      </c>
      <c r="L34" s="85">
        <v>109.2269</v>
      </c>
      <c r="M34" s="83">
        <v>175272.10219000001</v>
      </c>
      <c r="N34" s="73"/>
      <c r="O34" s="84">
        <f t="shared" si="0"/>
        <v>7.6189749838640533E-3</v>
      </c>
      <c r="P34" s="84">
        <f>M34/'סכום נכסי הקרן'!$C$42</f>
        <v>2.4744561998166319E-3</v>
      </c>
    </row>
    <row r="35" spans="2:16">
      <c r="B35" s="76" t="s">
        <v>1952</v>
      </c>
      <c r="C35" s="73" t="s">
        <v>1953</v>
      </c>
      <c r="D35" s="73" t="s">
        <v>244</v>
      </c>
      <c r="E35" s="73"/>
      <c r="F35" s="94">
        <v>39569</v>
      </c>
      <c r="G35" s="83">
        <v>2.8499999999999996</v>
      </c>
      <c r="H35" s="86" t="s">
        <v>137</v>
      </c>
      <c r="I35" s="87">
        <v>4.8000000000000001E-2</v>
      </c>
      <c r="J35" s="87">
        <v>4.8599999999999997E-2</v>
      </c>
      <c r="K35" s="83">
        <v>112578000</v>
      </c>
      <c r="L35" s="85">
        <v>119.16930000000001</v>
      </c>
      <c r="M35" s="83">
        <v>134158.35926</v>
      </c>
      <c r="N35" s="73"/>
      <c r="O35" s="84">
        <f t="shared" si="0"/>
        <v>5.831784809485238E-3</v>
      </c>
      <c r="P35" s="84">
        <f>M35/'סכום נכסי הקרן'!$C$42</f>
        <v>1.8940206666105373E-3</v>
      </c>
    </row>
    <row r="36" spans="2:16">
      <c r="B36" s="76" t="s">
        <v>1954</v>
      </c>
      <c r="C36" s="73" t="s">
        <v>1955</v>
      </c>
      <c r="D36" s="73" t="s">
        <v>244</v>
      </c>
      <c r="E36" s="73"/>
      <c r="F36" s="94">
        <v>39661</v>
      </c>
      <c r="G36" s="83">
        <v>3.1</v>
      </c>
      <c r="H36" s="86" t="s">
        <v>137</v>
      </c>
      <c r="I36" s="87">
        <v>4.8000000000000001E-2</v>
      </c>
      <c r="J36" s="87">
        <v>4.8500000000000008E-2</v>
      </c>
      <c r="K36" s="83">
        <v>20857000</v>
      </c>
      <c r="L36" s="85">
        <v>115.18470000000001</v>
      </c>
      <c r="M36" s="83">
        <v>24024.08066</v>
      </c>
      <c r="N36" s="73"/>
      <c r="O36" s="84">
        <f t="shared" si="0"/>
        <v>1.0443126274622576E-3</v>
      </c>
      <c r="P36" s="84">
        <f>M36/'סכום נכסי הקרן'!$C$42</f>
        <v>3.3916712694864628E-4</v>
      </c>
    </row>
    <row r="37" spans="2:16">
      <c r="B37" s="76" t="s">
        <v>1956</v>
      </c>
      <c r="C37" s="73" t="s">
        <v>1957</v>
      </c>
      <c r="D37" s="73" t="s">
        <v>244</v>
      </c>
      <c r="E37" s="73"/>
      <c r="F37" s="94">
        <v>39692</v>
      </c>
      <c r="G37" s="83">
        <v>3.1900000000000004</v>
      </c>
      <c r="H37" s="86" t="s">
        <v>137</v>
      </c>
      <c r="I37" s="87">
        <v>4.8000000000000001E-2</v>
      </c>
      <c r="J37" s="87">
        <v>4.8500000000000008E-2</v>
      </c>
      <c r="K37" s="83">
        <v>66472000</v>
      </c>
      <c r="L37" s="85">
        <v>113.4323</v>
      </c>
      <c r="M37" s="83">
        <v>75400.747790000009</v>
      </c>
      <c r="N37" s="73"/>
      <c r="O37" s="84">
        <f t="shared" si="0"/>
        <v>3.2776260682598757E-3</v>
      </c>
      <c r="P37" s="84">
        <f>M37/'סכום נכסי הקרן'!$C$42</f>
        <v>1.0644925547679124E-3</v>
      </c>
    </row>
    <row r="38" spans="2:16">
      <c r="B38" s="76" t="s">
        <v>1958</v>
      </c>
      <c r="C38" s="73" t="s">
        <v>1959</v>
      </c>
      <c r="D38" s="73" t="s">
        <v>244</v>
      </c>
      <c r="E38" s="73"/>
      <c r="F38" s="94">
        <v>40909</v>
      </c>
      <c r="G38" s="83">
        <v>5.78</v>
      </c>
      <c r="H38" s="86" t="s">
        <v>137</v>
      </c>
      <c r="I38" s="87">
        <v>4.8000000000000001E-2</v>
      </c>
      <c r="J38" s="87">
        <v>4.8502211309845139E-2</v>
      </c>
      <c r="K38" s="83">
        <v>114113000</v>
      </c>
      <c r="L38" s="85">
        <v>104.6032</v>
      </c>
      <c r="M38" s="83">
        <v>119365.82047999998</v>
      </c>
      <c r="N38" s="73"/>
      <c r="O38" s="84">
        <f t="shared" si="0"/>
        <v>5.1887618668466848E-3</v>
      </c>
      <c r="P38" s="84">
        <f>M38/'סכום נכסי הקרן'!$C$42</f>
        <v>1.6851825866317865E-3</v>
      </c>
    </row>
    <row r="39" spans="2:16">
      <c r="B39" s="76" t="s">
        <v>1960</v>
      </c>
      <c r="C39" s="73">
        <v>8790</v>
      </c>
      <c r="D39" s="73" t="s">
        <v>244</v>
      </c>
      <c r="E39" s="73"/>
      <c r="F39" s="94">
        <v>41030</v>
      </c>
      <c r="G39" s="83">
        <v>5.9700000000000015</v>
      </c>
      <c r="H39" s="86" t="s">
        <v>137</v>
      </c>
      <c r="I39" s="87">
        <v>4.8000000000000001E-2</v>
      </c>
      <c r="J39" s="87">
        <v>4.8600000000000004E-2</v>
      </c>
      <c r="K39" s="83">
        <v>157838000</v>
      </c>
      <c r="L39" s="85">
        <v>104.9873</v>
      </c>
      <c r="M39" s="83">
        <v>165709.92405999999</v>
      </c>
      <c r="N39" s="73"/>
      <c r="O39" s="84">
        <f t="shared" si="0"/>
        <v>7.2033127361165695E-3</v>
      </c>
      <c r="P39" s="84">
        <f>M39/'סכום נכסי הקרן'!$C$42</f>
        <v>2.339459296933136E-3</v>
      </c>
    </row>
    <row r="40" spans="2:16">
      <c r="B40" s="76" t="s">
        <v>1961</v>
      </c>
      <c r="C40" s="73" t="s">
        <v>1962</v>
      </c>
      <c r="D40" s="73" t="s">
        <v>244</v>
      </c>
      <c r="E40" s="73"/>
      <c r="F40" s="94">
        <v>41091</v>
      </c>
      <c r="G40" s="83">
        <v>6.1399999999999988</v>
      </c>
      <c r="H40" s="86" t="s">
        <v>137</v>
      </c>
      <c r="I40" s="87">
        <v>4.8000000000000001E-2</v>
      </c>
      <c r="J40" s="87">
        <v>4.8633425817773822E-2</v>
      </c>
      <c r="K40" s="83">
        <v>23453000</v>
      </c>
      <c r="L40" s="85">
        <v>103.2667</v>
      </c>
      <c r="M40" s="83">
        <v>24219.147800000002</v>
      </c>
      <c r="N40" s="73"/>
      <c r="O40" s="84">
        <f t="shared" si="0"/>
        <v>1.0527920810733224E-3</v>
      </c>
      <c r="P40" s="84">
        <f>M40/'סכום נכסי הקרן'!$C$42</f>
        <v>3.4192104550112795E-4</v>
      </c>
    </row>
    <row r="41" spans="2:16">
      <c r="B41" s="76" t="s">
        <v>1963</v>
      </c>
      <c r="C41" s="73">
        <v>8793</v>
      </c>
      <c r="D41" s="73" t="s">
        <v>244</v>
      </c>
      <c r="E41" s="73"/>
      <c r="F41" s="94">
        <v>41122</v>
      </c>
      <c r="G41" s="83">
        <v>6.2299999999999995</v>
      </c>
      <c r="H41" s="86" t="s">
        <v>137</v>
      </c>
      <c r="I41" s="87">
        <v>4.8000000000000001E-2</v>
      </c>
      <c r="J41" s="87">
        <v>4.8499999999999995E-2</v>
      </c>
      <c r="K41" s="83">
        <v>75336000</v>
      </c>
      <c r="L41" s="85">
        <v>103.1905</v>
      </c>
      <c r="M41" s="83">
        <v>77739.590400000001</v>
      </c>
      <c r="N41" s="73"/>
      <c r="O41" s="84">
        <f t="shared" si="0"/>
        <v>3.3792941780967072E-3</v>
      </c>
      <c r="P41" s="84">
        <f>M41/'סכום נכסי הקרן'!$C$42</f>
        <v>1.0975118631712322E-3</v>
      </c>
    </row>
    <row r="42" spans="2:16">
      <c r="B42" s="76" t="s">
        <v>1964</v>
      </c>
      <c r="C42" s="73" t="s">
        <v>1965</v>
      </c>
      <c r="D42" s="73" t="s">
        <v>244</v>
      </c>
      <c r="E42" s="73"/>
      <c r="F42" s="94">
        <v>41154</v>
      </c>
      <c r="G42" s="83">
        <v>6.31</v>
      </c>
      <c r="H42" s="86" t="s">
        <v>137</v>
      </c>
      <c r="I42" s="87">
        <v>4.8000000000000001E-2</v>
      </c>
      <c r="J42" s="87">
        <v>4.8599999999999997E-2</v>
      </c>
      <c r="K42" s="83">
        <v>131434000</v>
      </c>
      <c r="L42" s="85">
        <v>102.6777</v>
      </c>
      <c r="M42" s="83">
        <v>134953.40005000003</v>
      </c>
      <c r="N42" s="73"/>
      <c r="O42" s="84">
        <f t="shared" si="0"/>
        <v>5.8663447640614399E-3</v>
      </c>
      <c r="P42" s="84">
        <f>M42/'סכום נכסי הקרן'!$C$42</f>
        <v>1.9052448921851816E-3</v>
      </c>
    </row>
    <row r="43" spans="2:16">
      <c r="B43" s="76" t="s">
        <v>1966</v>
      </c>
      <c r="C43" s="73" t="s">
        <v>1967</v>
      </c>
      <c r="D43" s="73" t="s">
        <v>244</v>
      </c>
      <c r="E43" s="73"/>
      <c r="F43" s="94">
        <v>41184</v>
      </c>
      <c r="G43" s="83">
        <v>6.2400000000000011</v>
      </c>
      <c r="H43" s="86" t="s">
        <v>137</v>
      </c>
      <c r="I43" s="87">
        <v>4.8000000000000001E-2</v>
      </c>
      <c r="J43" s="87">
        <v>4.8600000000000004E-2</v>
      </c>
      <c r="K43" s="83">
        <v>147548000</v>
      </c>
      <c r="L43" s="85">
        <v>103.63500000000001</v>
      </c>
      <c r="M43" s="83">
        <v>152911.37527999998</v>
      </c>
      <c r="N43" s="73"/>
      <c r="O43" s="84">
        <f t="shared" si="0"/>
        <v>6.6469673636004216E-3</v>
      </c>
      <c r="P43" s="84">
        <f>M43/'סכום נכסי הקרן'!$C$42</f>
        <v>2.1587719657399722E-3</v>
      </c>
    </row>
    <row r="44" spans="2:16">
      <c r="B44" s="76" t="s">
        <v>1968</v>
      </c>
      <c r="C44" s="73" t="s">
        <v>1969</v>
      </c>
      <c r="D44" s="73" t="s">
        <v>244</v>
      </c>
      <c r="E44" s="73"/>
      <c r="F44" s="94">
        <v>41214</v>
      </c>
      <c r="G44" s="83">
        <v>6.3300000000000018</v>
      </c>
      <c r="H44" s="86" t="s">
        <v>137</v>
      </c>
      <c r="I44" s="87">
        <v>4.8000000000000001E-2</v>
      </c>
      <c r="J44" s="87">
        <v>4.8500000000000008E-2</v>
      </c>
      <c r="K44" s="83">
        <v>155301000</v>
      </c>
      <c r="L44" s="85">
        <v>103.2424</v>
      </c>
      <c r="M44" s="83">
        <v>160336.53784999999</v>
      </c>
      <c r="N44" s="73"/>
      <c r="O44" s="84">
        <f t="shared" si="0"/>
        <v>6.9697348044258194E-3</v>
      </c>
      <c r="P44" s="84">
        <f>M44/'סכום נכסי הקרן'!$C$42</f>
        <v>2.2635989138190555E-3</v>
      </c>
    </row>
    <row r="45" spans="2:16">
      <c r="B45" s="76" t="s">
        <v>1970</v>
      </c>
      <c r="C45" s="73" t="s">
        <v>1971</v>
      </c>
      <c r="D45" s="73" t="s">
        <v>244</v>
      </c>
      <c r="E45" s="73"/>
      <c r="F45" s="94">
        <v>41245</v>
      </c>
      <c r="G45" s="83">
        <v>6.41</v>
      </c>
      <c r="H45" s="86" t="s">
        <v>137</v>
      </c>
      <c r="I45" s="87">
        <v>4.8000000000000001E-2</v>
      </c>
      <c r="J45" s="87">
        <v>4.8599999999999997E-2</v>
      </c>
      <c r="K45" s="83">
        <v>162206000</v>
      </c>
      <c r="L45" s="85">
        <v>103.0159</v>
      </c>
      <c r="M45" s="83">
        <v>167097.91237999999</v>
      </c>
      <c r="N45" s="73"/>
      <c r="O45" s="84">
        <f t="shared" si="0"/>
        <v>7.2636477703624186E-3</v>
      </c>
      <c r="P45" s="84">
        <f>M45/'סכום נכסי הקרן'!$C$42</f>
        <v>2.3590546361844105E-3</v>
      </c>
    </row>
    <row r="46" spans="2:16">
      <c r="B46" s="76" t="s">
        <v>1972</v>
      </c>
      <c r="C46" s="73" t="s">
        <v>1973</v>
      </c>
      <c r="D46" s="73" t="s">
        <v>244</v>
      </c>
      <c r="E46" s="73"/>
      <c r="F46" s="94">
        <v>41275</v>
      </c>
      <c r="G46" s="83">
        <v>6.4900000000000011</v>
      </c>
      <c r="H46" s="86" t="s">
        <v>137</v>
      </c>
      <c r="I46" s="87">
        <v>4.8000000000000001E-2</v>
      </c>
      <c r="J46" s="87">
        <v>4.8500000000000015E-2</v>
      </c>
      <c r="K46" s="83">
        <v>158898000</v>
      </c>
      <c r="L46" s="85">
        <v>103.1033</v>
      </c>
      <c r="M46" s="83">
        <v>163829.05175999997</v>
      </c>
      <c r="N46" s="73"/>
      <c r="O46" s="84">
        <f t="shared" si="0"/>
        <v>7.1215523257461364E-3</v>
      </c>
      <c r="P46" s="84">
        <f>M46/'סכום נכסי הקרן'!$C$42</f>
        <v>2.3129055210290095E-3</v>
      </c>
    </row>
    <row r="47" spans="2:16">
      <c r="B47" s="76" t="s">
        <v>1974</v>
      </c>
      <c r="C47" s="73" t="s">
        <v>1975</v>
      </c>
      <c r="D47" s="73" t="s">
        <v>244</v>
      </c>
      <c r="E47" s="73"/>
      <c r="F47" s="94">
        <v>41306</v>
      </c>
      <c r="G47" s="83">
        <v>6.58</v>
      </c>
      <c r="H47" s="86" t="s">
        <v>137</v>
      </c>
      <c r="I47" s="87">
        <v>4.8000000000000001E-2</v>
      </c>
      <c r="J47" s="87">
        <v>4.8499999999999995E-2</v>
      </c>
      <c r="K47" s="83">
        <v>186475000</v>
      </c>
      <c r="L47" s="85">
        <v>102.503</v>
      </c>
      <c r="M47" s="83">
        <v>191142.46155000001</v>
      </c>
      <c r="N47" s="73"/>
      <c r="O47" s="84">
        <f t="shared" si="0"/>
        <v>8.3088501518910583E-3</v>
      </c>
      <c r="P47" s="84">
        <f>M47/'סכום נכסי הקרן'!$C$42</f>
        <v>2.6985107334303129E-3</v>
      </c>
    </row>
    <row r="48" spans="2:16">
      <c r="B48" s="76" t="s">
        <v>1976</v>
      </c>
      <c r="C48" s="73" t="s">
        <v>1977</v>
      </c>
      <c r="D48" s="73" t="s">
        <v>244</v>
      </c>
      <c r="E48" s="73"/>
      <c r="F48" s="94">
        <v>41334</v>
      </c>
      <c r="G48" s="83">
        <v>6.6599999999999993</v>
      </c>
      <c r="H48" s="86" t="s">
        <v>137</v>
      </c>
      <c r="I48" s="87">
        <v>4.8000000000000001E-2</v>
      </c>
      <c r="J48" s="87">
        <v>4.8599999999999983E-2</v>
      </c>
      <c r="K48" s="83">
        <v>140108000</v>
      </c>
      <c r="L48" s="85">
        <v>102.2769</v>
      </c>
      <c r="M48" s="83">
        <v>143298.09674000004</v>
      </c>
      <c r="N48" s="73"/>
      <c r="O48" s="84">
        <f t="shared" si="0"/>
        <v>6.2290838111467703E-3</v>
      </c>
      <c r="P48" s="84">
        <f>M48/'סכום נכסי הקרן'!$C$42</f>
        <v>2.0230536375711199E-3</v>
      </c>
    </row>
    <row r="49" spans="2:16">
      <c r="B49" s="76" t="s">
        <v>1978</v>
      </c>
      <c r="C49" s="73" t="s">
        <v>1979</v>
      </c>
      <c r="D49" s="73" t="s">
        <v>244</v>
      </c>
      <c r="E49" s="73"/>
      <c r="F49" s="94">
        <v>41366</v>
      </c>
      <c r="G49" s="83">
        <v>6.59</v>
      </c>
      <c r="H49" s="86" t="s">
        <v>137</v>
      </c>
      <c r="I49" s="87">
        <v>4.8000000000000001E-2</v>
      </c>
      <c r="J49" s="87">
        <v>4.8599999999999983E-2</v>
      </c>
      <c r="K49" s="83">
        <v>194177000</v>
      </c>
      <c r="L49" s="85">
        <v>104.3085</v>
      </c>
      <c r="M49" s="83">
        <v>202543.12836</v>
      </c>
      <c r="N49" s="73"/>
      <c r="O49" s="84">
        <f t="shared" si="0"/>
        <v>8.8044304190267771E-3</v>
      </c>
      <c r="P49" s="84">
        <f>M49/'סכום נכסי הקרן'!$C$42</f>
        <v>2.8594630488162904E-3</v>
      </c>
    </row>
    <row r="50" spans="2:16">
      <c r="B50" s="76" t="s">
        <v>1980</v>
      </c>
      <c r="C50" s="73">
        <v>2704</v>
      </c>
      <c r="D50" s="73" t="s">
        <v>244</v>
      </c>
      <c r="E50" s="73"/>
      <c r="F50" s="94">
        <v>41395</v>
      </c>
      <c r="G50" s="83">
        <v>6.6700000000000017</v>
      </c>
      <c r="H50" s="86" t="s">
        <v>137</v>
      </c>
      <c r="I50" s="87">
        <v>4.8000000000000001E-2</v>
      </c>
      <c r="J50" s="87">
        <v>4.8500000000000015E-2</v>
      </c>
      <c r="K50" s="83">
        <v>132964000</v>
      </c>
      <c r="L50" s="85">
        <v>103.6995</v>
      </c>
      <c r="M50" s="83">
        <v>137883.01484999998</v>
      </c>
      <c r="N50" s="73"/>
      <c r="O50" s="84">
        <f t="shared" si="0"/>
        <v>5.9936933928201753E-3</v>
      </c>
      <c r="P50" s="84">
        <f>M50/'סכום נכסי הקרן'!$C$42</f>
        <v>1.94660460325361E-3</v>
      </c>
    </row>
    <row r="51" spans="2:16">
      <c r="B51" s="76" t="s">
        <v>1981</v>
      </c>
      <c r="C51" s="73" t="s">
        <v>1982</v>
      </c>
      <c r="D51" s="73" t="s">
        <v>244</v>
      </c>
      <c r="E51" s="73"/>
      <c r="F51" s="94">
        <v>41427</v>
      </c>
      <c r="G51" s="83">
        <v>6.7499999999999982</v>
      </c>
      <c r="H51" s="86" t="s">
        <v>137</v>
      </c>
      <c r="I51" s="87">
        <v>4.8000000000000001E-2</v>
      </c>
      <c r="J51" s="87">
        <v>4.8599999999999977E-2</v>
      </c>
      <c r="K51" s="83">
        <v>262860000</v>
      </c>
      <c r="L51" s="85">
        <v>102.8724</v>
      </c>
      <c r="M51" s="83">
        <v>270410.31940000009</v>
      </c>
      <c r="N51" s="73"/>
      <c r="O51" s="84">
        <f t="shared" si="0"/>
        <v>1.1754577215339835E-2</v>
      </c>
      <c r="P51" s="84">
        <f>M51/'סכום נכסי הקרן'!$C$42</f>
        <v>3.8175983683266497E-3</v>
      </c>
    </row>
    <row r="52" spans="2:16">
      <c r="B52" s="76" t="s">
        <v>1983</v>
      </c>
      <c r="C52" s="73">
        <v>8805</v>
      </c>
      <c r="D52" s="73" t="s">
        <v>244</v>
      </c>
      <c r="E52" s="73"/>
      <c r="F52" s="94">
        <v>41487</v>
      </c>
      <c r="G52" s="83">
        <v>6.9199990052150717</v>
      </c>
      <c r="H52" s="86" t="s">
        <v>137</v>
      </c>
      <c r="I52" s="87">
        <v>4.8000000000000001E-2</v>
      </c>
      <c r="J52" s="87">
        <v>4.8501763375833652E-2</v>
      </c>
      <c r="K52" s="83">
        <v>138551000</v>
      </c>
      <c r="L52" s="85">
        <v>101.16840000000001</v>
      </c>
      <c r="M52" s="83">
        <v>140169.89588</v>
      </c>
      <c r="N52" s="73"/>
      <c r="O52" s="84">
        <f t="shared" si="0"/>
        <v>6.0931027633984751E-3</v>
      </c>
      <c r="P52" s="84">
        <f>M52/'סכום נכסי הקרן'!$C$42</f>
        <v>1.978890328547144E-3</v>
      </c>
    </row>
    <row r="53" spans="2:16">
      <c r="B53" s="76" t="s">
        <v>1984</v>
      </c>
      <c r="C53" s="73">
        <v>8806</v>
      </c>
      <c r="D53" s="73" t="s">
        <v>244</v>
      </c>
      <c r="E53" s="73"/>
      <c r="F53" s="94">
        <v>41518</v>
      </c>
      <c r="G53" s="83">
        <v>6.9999999999999991</v>
      </c>
      <c r="H53" s="86" t="s">
        <v>137</v>
      </c>
      <c r="I53" s="87">
        <v>4.8000000000000001E-2</v>
      </c>
      <c r="J53" s="87">
        <v>4.8500000000000008E-2</v>
      </c>
      <c r="K53" s="83">
        <v>15041000</v>
      </c>
      <c r="L53" s="85">
        <v>100.47750000000001</v>
      </c>
      <c r="M53" s="83">
        <v>15112.824070000001</v>
      </c>
      <c r="N53" s="73"/>
      <c r="O53" s="84">
        <f t="shared" si="0"/>
        <v>6.5694555543157045E-4</v>
      </c>
      <c r="P53" s="84">
        <f>M53/'סכום נכסי הקרן'!$C$42</f>
        <v>2.1335980312606258E-4</v>
      </c>
    </row>
    <row r="54" spans="2:16">
      <c r="B54" s="76" t="s">
        <v>1985</v>
      </c>
      <c r="C54" s="73" t="s">
        <v>1986</v>
      </c>
      <c r="D54" s="73" t="s">
        <v>244</v>
      </c>
      <c r="E54" s="73"/>
      <c r="F54" s="94">
        <v>41548</v>
      </c>
      <c r="G54" s="83">
        <v>6.9200000000000008</v>
      </c>
      <c r="H54" s="86" t="s">
        <v>137</v>
      </c>
      <c r="I54" s="87">
        <v>4.8000000000000001E-2</v>
      </c>
      <c r="J54" s="87">
        <v>4.8502893416162367E-2</v>
      </c>
      <c r="K54" s="83">
        <v>345920000</v>
      </c>
      <c r="L54" s="85">
        <v>102.3848</v>
      </c>
      <c r="M54" s="83">
        <v>354169.39199000003</v>
      </c>
      <c r="N54" s="73"/>
      <c r="O54" s="84">
        <f t="shared" si="0"/>
        <v>1.5395534736594878E-2</v>
      </c>
      <c r="P54" s="84">
        <f>M54/'סכום נכסי הקרן'!$C$42</f>
        <v>5.0000920673897373E-3</v>
      </c>
    </row>
    <row r="55" spans="2:16">
      <c r="B55" s="76" t="s">
        <v>1987</v>
      </c>
      <c r="C55" s="73" t="s">
        <v>1988</v>
      </c>
      <c r="D55" s="73" t="s">
        <v>244</v>
      </c>
      <c r="E55" s="73"/>
      <c r="F55" s="94">
        <v>41579</v>
      </c>
      <c r="G55" s="83">
        <v>7</v>
      </c>
      <c r="H55" s="86" t="s">
        <v>137</v>
      </c>
      <c r="I55" s="87">
        <v>4.8000000000000001E-2</v>
      </c>
      <c r="J55" s="87">
        <v>4.8500000000000015E-2</v>
      </c>
      <c r="K55" s="83">
        <v>240034000</v>
      </c>
      <c r="L55" s="85">
        <v>101.9821</v>
      </c>
      <c r="M55" s="83">
        <v>244791.69986999998</v>
      </c>
      <c r="N55" s="73"/>
      <c r="O55" s="84">
        <f t="shared" si="0"/>
        <v>1.0640950922955819E-2</v>
      </c>
      <c r="P55" s="84">
        <f>M55/'סכום נכסי הקרן'!$C$42</f>
        <v>3.4559198631071864E-3</v>
      </c>
    </row>
    <row r="56" spans="2:16">
      <c r="B56" s="76" t="s">
        <v>1989</v>
      </c>
      <c r="C56" s="73" t="s">
        <v>1990</v>
      </c>
      <c r="D56" s="73" t="s">
        <v>244</v>
      </c>
      <c r="E56" s="73"/>
      <c r="F56" s="94">
        <v>41609</v>
      </c>
      <c r="G56" s="83">
        <v>7.0899994483585855</v>
      </c>
      <c r="H56" s="86" t="s">
        <v>137</v>
      </c>
      <c r="I56" s="87">
        <v>4.8000000000000001E-2</v>
      </c>
      <c r="J56" s="87">
        <v>4.8500724541192614E-2</v>
      </c>
      <c r="K56" s="83">
        <v>232816000</v>
      </c>
      <c r="L56" s="85">
        <v>101.5801</v>
      </c>
      <c r="M56" s="83">
        <v>236494.75247000004</v>
      </c>
      <c r="N56" s="73"/>
      <c r="O56" s="84">
        <f t="shared" si="0"/>
        <v>1.028028750936528E-2</v>
      </c>
      <c r="P56" s="84">
        <f>M56/'סכום נכסי הקרן'!$C$42</f>
        <v>3.3387852325701102E-3</v>
      </c>
    </row>
    <row r="57" spans="2:16">
      <c r="B57" s="76" t="s">
        <v>1991</v>
      </c>
      <c r="C57" s="73" t="s">
        <v>1992</v>
      </c>
      <c r="D57" s="73" t="s">
        <v>244</v>
      </c>
      <c r="E57" s="73"/>
      <c r="F57" s="94">
        <v>41672</v>
      </c>
      <c r="G57" s="83">
        <v>7.259999999999998</v>
      </c>
      <c r="H57" s="86" t="s">
        <v>137</v>
      </c>
      <c r="I57" s="87">
        <v>4.8000000000000001E-2</v>
      </c>
      <c r="J57" s="87">
        <v>4.8499999999999988E-2</v>
      </c>
      <c r="K57" s="83">
        <v>72238000</v>
      </c>
      <c r="L57" s="85">
        <v>100.7761</v>
      </c>
      <c r="M57" s="83">
        <v>72798.616150000016</v>
      </c>
      <c r="N57" s="73"/>
      <c r="O57" s="84">
        <f t="shared" si="0"/>
        <v>3.1645129394609205E-3</v>
      </c>
      <c r="P57" s="84">
        <f>M57/'סכום נכסי הקרן'!$C$42</f>
        <v>1.0277561849241987E-3</v>
      </c>
    </row>
    <row r="58" spans="2:16">
      <c r="B58" s="76" t="s">
        <v>1993</v>
      </c>
      <c r="C58" s="73" t="s">
        <v>1994</v>
      </c>
      <c r="D58" s="73" t="s">
        <v>244</v>
      </c>
      <c r="E58" s="73"/>
      <c r="F58" s="94">
        <v>41700</v>
      </c>
      <c r="G58" s="83">
        <v>7.3399977393535289</v>
      </c>
      <c r="H58" s="86" t="s">
        <v>137</v>
      </c>
      <c r="I58" s="87">
        <v>4.8000000000000001E-2</v>
      </c>
      <c r="J58" s="87">
        <v>4.8600113032323519E-2</v>
      </c>
      <c r="K58" s="83">
        <v>312935000</v>
      </c>
      <c r="L58" s="85">
        <v>100.8633</v>
      </c>
      <c r="M58" s="83">
        <v>315636.65943</v>
      </c>
      <c r="N58" s="73"/>
      <c r="O58" s="84">
        <f t="shared" si="0"/>
        <v>1.3720539561856144E-2</v>
      </c>
      <c r="P58" s="84">
        <f>M58/'סכום נכסי הקרן'!$C$42</f>
        <v>4.456094718196032E-3</v>
      </c>
    </row>
    <row r="59" spans="2:16">
      <c r="B59" s="76" t="s">
        <v>1995</v>
      </c>
      <c r="C59" s="73" t="s">
        <v>1996</v>
      </c>
      <c r="D59" s="73" t="s">
        <v>244</v>
      </c>
      <c r="E59" s="73"/>
      <c r="F59" s="94">
        <v>41730</v>
      </c>
      <c r="G59" s="83">
        <v>7.25</v>
      </c>
      <c r="H59" s="86" t="s">
        <v>137</v>
      </c>
      <c r="I59" s="87">
        <v>4.8000000000000001E-2</v>
      </c>
      <c r="J59" s="87">
        <v>4.8500000000000008E-2</v>
      </c>
      <c r="K59" s="83">
        <v>181199000</v>
      </c>
      <c r="L59" s="85">
        <v>103.0887</v>
      </c>
      <c r="M59" s="83">
        <v>186795.72431999998</v>
      </c>
      <c r="N59" s="73"/>
      <c r="O59" s="84">
        <f t="shared" si="0"/>
        <v>8.1199000462952448E-3</v>
      </c>
      <c r="P59" s="84">
        <f>M59/'סכום נכסי הקרן'!$C$42</f>
        <v>2.6371443736197381E-3</v>
      </c>
    </row>
    <row r="60" spans="2:16">
      <c r="B60" s="76" t="s">
        <v>1997</v>
      </c>
      <c r="C60" s="73" t="s">
        <v>1998</v>
      </c>
      <c r="D60" s="73" t="s">
        <v>244</v>
      </c>
      <c r="E60" s="73"/>
      <c r="F60" s="94">
        <v>41760</v>
      </c>
      <c r="G60" s="83">
        <v>7.3299999999999983</v>
      </c>
      <c r="H60" s="86" t="s">
        <v>137</v>
      </c>
      <c r="I60" s="87">
        <v>4.8000000000000001E-2</v>
      </c>
      <c r="J60" s="87">
        <v>4.8499999999999988E-2</v>
      </c>
      <c r="K60" s="83">
        <v>66584000</v>
      </c>
      <c r="L60" s="85">
        <v>102.3796</v>
      </c>
      <c r="M60" s="83">
        <v>68168.414590000015</v>
      </c>
      <c r="N60" s="73"/>
      <c r="O60" s="84">
        <f t="shared" si="0"/>
        <v>2.9632408065024957E-3</v>
      </c>
      <c r="P60" s="84">
        <f>M60/'סכום נכסי הקרן'!$C$42</f>
        <v>9.6238793285563702E-4</v>
      </c>
    </row>
    <row r="61" spans="2:16">
      <c r="B61" s="76" t="s">
        <v>1999</v>
      </c>
      <c r="C61" s="73" t="s">
        <v>2000</v>
      </c>
      <c r="D61" s="73" t="s">
        <v>244</v>
      </c>
      <c r="E61" s="73"/>
      <c r="F61" s="94">
        <v>41791</v>
      </c>
      <c r="G61" s="83">
        <v>7.4099999999999984</v>
      </c>
      <c r="H61" s="86" t="s">
        <v>137</v>
      </c>
      <c r="I61" s="87">
        <v>4.8000000000000001E-2</v>
      </c>
      <c r="J61" s="87">
        <v>4.8499999999999995E-2</v>
      </c>
      <c r="K61" s="83">
        <v>266600000</v>
      </c>
      <c r="L61" s="85">
        <v>101.8693</v>
      </c>
      <c r="M61" s="83">
        <v>271583.59939000005</v>
      </c>
      <c r="N61" s="73"/>
      <c r="O61" s="84">
        <f t="shared" si="0"/>
        <v>1.1805579005021044E-2</v>
      </c>
      <c r="P61" s="84">
        <f>M61/'סכום נכסי הקרן'!$C$42</f>
        <v>3.834162498665139E-3</v>
      </c>
    </row>
    <row r="62" spans="2:16">
      <c r="B62" s="76" t="s">
        <v>2001</v>
      </c>
      <c r="C62" s="73" t="s">
        <v>2002</v>
      </c>
      <c r="D62" s="73" t="s">
        <v>244</v>
      </c>
      <c r="E62" s="73"/>
      <c r="F62" s="94">
        <v>41821</v>
      </c>
      <c r="G62" s="83">
        <v>7.490000000000002</v>
      </c>
      <c r="H62" s="86" t="s">
        <v>137</v>
      </c>
      <c r="I62" s="87">
        <v>4.8000000000000001E-2</v>
      </c>
      <c r="J62" s="87">
        <v>4.8500000000000008E-2</v>
      </c>
      <c r="K62" s="83">
        <v>173523000</v>
      </c>
      <c r="L62" s="85">
        <v>101.3738</v>
      </c>
      <c r="M62" s="83">
        <v>175906.91195999994</v>
      </c>
      <c r="N62" s="73"/>
      <c r="O62" s="84">
        <f t="shared" si="0"/>
        <v>7.6465697904345761E-3</v>
      </c>
      <c r="P62" s="84">
        <f>M62/'סכום נכסי הקרן'!$C$42</f>
        <v>2.4834183161571871E-3</v>
      </c>
    </row>
    <row r="63" spans="2:16">
      <c r="B63" s="76" t="s">
        <v>2003</v>
      </c>
      <c r="C63" s="73" t="s">
        <v>2004</v>
      </c>
      <c r="D63" s="73" t="s">
        <v>244</v>
      </c>
      <c r="E63" s="73"/>
      <c r="F63" s="94">
        <v>41852</v>
      </c>
      <c r="G63" s="83">
        <v>7.58</v>
      </c>
      <c r="H63" s="86" t="s">
        <v>137</v>
      </c>
      <c r="I63" s="87">
        <v>4.8000000000000001E-2</v>
      </c>
      <c r="J63" s="87">
        <v>4.8502486062090885E-2</v>
      </c>
      <c r="K63" s="83">
        <v>127692000</v>
      </c>
      <c r="L63" s="85">
        <v>100.7826</v>
      </c>
      <c r="M63" s="83">
        <v>128691.34007999999</v>
      </c>
      <c r="N63" s="73"/>
      <c r="O63" s="84">
        <f t="shared" si="0"/>
        <v>5.5941367077720983E-3</v>
      </c>
      <c r="P63" s="84">
        <f>M63/'סכום נכסי הקרן'!$C$42</f>
        <v>1.8168383921045648E-3</v>
      </c>
    </row>
    <row r="64" spans="2:16">
      <c r="B64" s="76" t="s">
        <v>2005</v>
      </c>
      <c r="C64" s="73" t="s">
        <v>2006</v>
      </c>
      <c r="D64" s="73" t="s">
        <v>244</v>
      </c>
      <c r="E64" s="73"/>
      <c r="F64" s="94">
        <v>41883</v>
      </c>
      <c r="G64" s="83">
        <v>7.669999999999999</v>
      </c>
      <c r="H64" s="86" t="s">
        <v>137</v>
      </c>
      <c r="I64" s="87">
        <v>4.8000000000000001E-2</v>
      </c>
      <c r="J64" s="87">
        <v>4.8500000000000008E-2</v>
      </c>
      <c r="K64" s="83">
        <v>207869000</v>
      </c>
      <c r="L64" s="85">
        <v>100.379</v>
      </c>
      <c r="M64" s="83">
        <v>208656.74028</v>
      </c>
      <c r="N64" s="73"/>
      <c r="O64" s="84">
        <f t="shared" si="0"/>
        <v>9.070185526071934E-3</v>
      </c>
      <c r="P64" s="84">
        <f>M64/'סכום נכסי הקרן'!$C$42</f>
        <v>2.9457737892575604E-3</v>
      </c>
    </row>
    <row r="65" spans="2:16">
      <c r="B65" s="76" t="s">
        <v>2007</v>
      </c>
      <c r="C65" s="73" t="s">
        <v>2008</v>
      </c>
      <c r="D65" s="73" t="s">
        <v>244</v>
      </c>
      <c r="E65" s="73"/>
      <c r="F65" s="94">
        <v>41913</v>
      </c>
      <c r="G65" s="83">
        <v>7.57</v>
      </c>
      <c r="H65" s="86" t="s">
        <v>137</v>
      </c>
      <c r="I65" s="87">
        <v>4.8000000000000001E-2</v>
      </c>
      <c r="J65" s="87">
        <v>4.8499999999999995E-2</v>
      </c>
      <c r="K65" s="83">
        <v>180780000</v>
      </c>
      <c r="L65" s="85">
        <v>102.3903</v>
      </c>
      <c r="M65" s="83">
        <v>185101.24192</v>
      </c>
      <c r="N65" s="73"/>
      <c r="O65" s="84">
        <f t="shared" si="0"/>
        <v>8.046241895027095E-3</v>
      </c>
      <c r="P65" s="84">
        <f>M65/'סכום נכסי הקרן'!$C$42</f>
        <v>2.6132220127433061E-3</v>
      </c>
    </row>
    <row r="66" spans="2:16">
      <c r="B66" s="76" t="s">
        <v>2009</v>
      </c>
      <c r="C66" s="73" t="s">
        <v>2010</v>
      </c>
      <c r="D66" s="73" t="s">
        <v>244</v>
      </c>
      <c r="E66" s="73"/>
      <c r="F66" s="94">
        <v>41945</v>
      </c>
      <c r="G66" s="83">
        <v>7.6499999999999986</v>
      </c>
      <c r="H66" s="86" t="s">
        <v>137</v>
      </c>
      <c r="I66" s="87">
        <v>4.8000000000000001E-2</v>
      </c>
      <c r="J66" s="87">
        <v>4.8499999999999988E-2</v>
      </c>
      <c r="K66" s="83">
        <v>97161000</v>
      </c>
      <c r="L66" s="85">
        <v>102.1648</v>
      </c>
      <c r="M66" s="83">
        <v>99264.332180000012</v>
      </c>
      <c r="N66" s="73"/>
      <c r="O66" s="84">
        <f t="shared" si="0"/>
        <v>4.3149620174552867E-3</v>
      </c>
      <c r="P66" s="84">
        <f>M66/'סכום נכסי הקרן'!$C$42</f>
        <v>1.4013938277364516E-3</v>
      </c>
    </row>
    <row r="67" spans="2:16">
      <c r="B67" s="76" t="s">
        <v>2011</v>
      </c>
      <c r="C67" s="73" t="s">
        <v>2012</v>
      </c>
      <c r="D67" s="73" t="s">
        <v>244</v>
      </c>
      <c r="E67" s="73"/>
      <c r="F67" s="94">
        <v>41974</v>
      </c>
      <c r="G67" s="83">
        <v>7.7299999999999995</v>
      </c>
      <c r="H67" s="86" t="s">
        <v>137</v>
      </c>
      <c r="I67" s="87">
        <v>4.8000000000000001E-2</v>
      </c>
      <c r="J67" s="87">
        <v>4.8499999999999995E-2</v>
      </c>
      <c r="K67" s="83">
        <v>329104000</v>
      </c>
      <c r="L67" s="85">
        <v>101.5806</v>
      </c>
      <c r="M67" s="83">
        <v>334305.81268999999</v>
      </c>
      <c r="N67" s="73"/>
      <c r="O67" s="84">
        <f t="shared" si="0"/>
        <v>1.453207665121947E-2</v>
      </c>
      <c r="P67" s="84">
        <f>M67/'סכום נכסי הקרן'!$C$42</f>
        <v>4.7196620597884558E-3</v>
      </c>
    </row>
    <row r="68" spans="2:16">
      <c r="B68" s="76" t="s">
        <v>2013</v>
      </c>
      <c r="C68" s="73" t="s">
        <v>2014</v>
      </c>
      <c r="D68" s="73" t="s">
        <v>244</v>
      </c>
      <c r="E68" s="73"/>
      <c r="F68" s="94">
        <v>42005</v>
      </c>
      <c r="G68" s="83">
        <v>7.8199999999999994</v>
      </c>
      <c r="H68" s="86" t="s">
        <v>137</v>
      </c>
      <c r="I68" s="87">
        <v>4.8000000000000001E-2</v>
      </c>
      <c r="J68" s="87">
        <v>4.8499999999999995E-2</v>
      </c>
      <c r="K68" s="83">
        <v>28183000</v>
      </c>
      <c r="L68" s="85">
        <v>101.2745</v>
      </c>
      <c r="M68" s="83">
        <v>28542.188550000006</v>
      </c>
      <c r="N68" s="73"/>
      <c r="O68" s="84">
        <f t="shared" si="0"/>
        <v>1.2407121146492883E-3</v>
      </c>
      <c r="P68" s="84">
        <f>M68/'סכום נכסי הקרן'!$C$42</f>
        <v>4.0295286318481962E-4</v>
      </c>
    </row>
    <row r="69" spans="2:16">
      <c r="B69" s="76" t="s">
        <v>2015</v>
      </c>
      <c r="C69" s="73" t="s">
        <v>2016</v>
      </c>
      <c r="D69" s="73" t="s">
        <v>244</v>
      </c>
      <c r="E69" s="73"/>
      <c r="F69" s="94">
        <v>42036</v>
      </c>
      <c r="G69" s="83">
        <v>7.8999999999999986</v>
      </c>
      <c r="H69" s="86" t="s">
        <v>137</v>
      </c>
      <c r="I69" s="87">
        <v>4.8000000000000001E-2</v>
      </c>
      <c r="J69" s="87">
        <v>4.8519321017951027E-2</v>
      </c>
      <c r="K69" s="83">
        <v>194187000</v>
      </c>
      <c r="L69" s="85">
        <v>100.86969999999999</v>
      </c>
      <c r="M69" s="83">
        <v>195875.89450999998</v>
      </c>
      <c r="N69" s="73"/>
      <c r="O69" s="84">
        <f t="shared" si="0"/>
        <v>8.5146096929670425E-3</v>
      </c>
      <c r="P69" s="84">
        <f>M69/'סכום נכסי הקרן'!$C$42</f>
        <v>2.7653363855902409E-3</v>
      </c>
    </row>
    <row r="70" spans="2:16">
      <c r="B70" s="76" t="s">
        <v>2017</v>
      </c>
      <c r="C70" s="73" t="s">
        <v>2018</v>
      </c>
      <c r="D70" s="73" t="s">
        <v>244</v>
      </c>
      <c r="E70" s="73"/>
      <c r="F70" s="94">
        <v>42064</v>
      </c>
      <c r="G70" s="83">
        <v>7.98</v>
      </c>
      <c r="H70" s="86" t="s">
        <v>137</v>
      </c>
      <c r="I70" s="87">
        <v>4.8000000000000001E-2</v>
      </c>
      <c r="J70" s="87">
        <v>4.8500000000000015E-2</v>
      </c>
      <c r="K70" s="83">
        <v>481429000</v>
      </c>
      <c r="L70" s="85">
        <v>101.37949999999999</v>
      </c>
      <c r="M70" s="83">
        <v>488070.25491999992</v>
      </c>
      <c r="N70" s="73"/>
      <c r="O70" s="84">
        <f t="shared" si="0"/>
        <v>2.1216126332373002E-2</v>
      </c>
      <c r="P70" s="84">
        <f>M70/'סכום נכסי הקרן'!$C$42</f>
        <v>6.8904774527305378E-3</v>
      </c>
    </row>
    <row r="71" spans="2:16">
      <c r="B71" s="76" t="s">
        <v>2019</v>
      </c>
      <c r="C71" s="73" t="s">
        <v>2020</v>
      </c>
      <c r="D71" s="73" t="s">
        <v>244</v>
      </c>
      <c r="E71" s="73"/>
      <c r="F71" s="94">
        <v>42095</v>
      </c>
      <c r="G71" s="83">
        <v>7.8800000000000008</v>
      </c>
      <c r="H71" s="86" t="s">
        <v>137</v>
      </c>
      <c r="I71" s="87">
        <v>4.8000000000000001E-2</v>
      </c>
      <c r="J71" s="87">
        <v>4.8499999999999995E-2</v>
      </c>
      <c r="K71" s="83">
        <v>287715000</v>
      </c>
      <c r="L71" s="85">
        <v>104.1454</v>
      </c>
      <c r="M71" s="83">
        <v>299641.90415999998</v>
      </c>
      <c r="N71" s="73"/>
      <c r="O71" s="84">
        <f t="shared" si="0"/>
        <v>1.3025256976935389E-2</v>
      </c>
      <c r="P71" s="84">
        <f>M71/'סכום נכסי הקרן'!$C$42</f>
        <v>4.2302839882060574E-3</v>
      </c>
    </row>
    <row r="72" spans="2:16">
      <c r="B72" s="76" t="s">
        <v>2021</v>
      </c>
      <c r="C72" s="73" t="s">
        <v>2022</v>
      </c>
      <c r="D72" s="73" t="s">
        <v>244</v>
      </c>
      <c r="E72" s="73"/>
      <c r="F72" s="94">
        <v>42125</v>
      </c>
      <c r="G72" s="83">
        <v>7.9600000000000009</v>
      </c>
      <c r="H72" s="86" t="s">
        <v>137</v>
      </c>
      <c r="I72" s="87">
        <v>4.8000000000000001E-2</v>
      </c>
      <c r="J72" s="87">
        <v>4.8499999999999995E-2</v>
      </c>
      <c r="K72" s="83">
        <v>273555000</v>
      </c>
      <c r="L72" s="85">
        <v>103.4195</v>
      </c>
      <c r="M72" s="83">
        <v>282909.29343000002</v>
      </c>
      <c r="N72" s="73"/>
      <c r="O72" s="84">
        <f t="shared" si="0"/>
        <v>1.22979002500308E-2</v>
      </c>
      <c r="P72" s="84">
        <f>M72/'סכום נכסי הקרן'!$C$42</f>
        <v>3.994056363600498E-3</v>
      </c>
    </row>
    <row r="73" spans="2:16">
      <c r="B73" s="76" t="s">
        <v>2023</v>
      </c>
      <c r="C73" s="73" t="s">
        <v>2024</v>
      </c>
      <c r="D73" s="73" t="s">
        <v>244</v>
      </c>
      <c r="E73" s="73"/>
      <c r="F73" s="94">
        <v>42156</v>
      </c>
      <c r="G73" s="83">
        <v>8.0399999999999991</v>
      </c>
      <c r="H73" s="86" t="s">
        <v>137</v>
      </c>
      <c r="I73" s="87">
        <v>4.8000000000000001E-2</v>
      </c>
      <c r="J73" s="87">
        <v>4.8499999999999988E-2</v>
      </c>
      <c r="K73" s="83">
        <v>102930000</v>
      </c>
      <c r="L73" s="85">
        <v>102.39019999999999</v>
      </c>
      <c r="M73" s="83">
        <v>105390.22242000001</v>
      </c>
      <c r="N73" s="73"/>
      <c r="O73" s="84">
        <f t="shared" si="0"/>
        <v>4.5812508558344947E-3</v>
      </c>
      <c r="P73" s="84">
        <f>M73/'סכום נכסי הקרן'!$C$42</f>
        <v>1.487877911023889E-3</v>
      </c>
    </row>
    <row r="74" spans="2:16">
      <c r="B74" s="76" t="s">
        <v>2025</v>
      </c>
      <c r="C74" s="73" t="s">
        <v>2026</v>
      </c>
      <c r="D74" s="73" t="s">
        <v>244</v>
      </c>
      <c r="E74" s="73"/>
      <c r="F74" s="94">
        <v>42218</v>
      </c>
      <c r="G74" s="83">
        <v>8.2099999999999973</v>
      </c>
      <c r="H74" s="86" t="s">
        <v>137</v>
      </c>
      <c r="I74" s="87">
        <v>4.8000000000000001E-2</v>
      </c>
      <c r="J74" s="87">
        <v>4.8499999999999995E-2</v>
      </c>
      <c r="K74" s="83">
        <v>113473000</v>
      </c>
      <c r="L74" s="85">
        <v>101.0615</v>
      </c>
      <c r="M74" s="83">
        <v>114677.53108000002</v>
      </c>
      <c r="N74" s="73"/>
      <c r="O74" s="84">
        <f t="shared" si="0"/>
        <v>4.9849646897181009E-3</v>
      </c>
      <c r="P74" s="84">
        <f>M74/'סכום נכסי הקרן'!$C$42</f>
        <v>1.6189942621499546E-3</v>
      </c>
    </row>
    <row r="75" spans="2:16">
      <c r="B75" s="76" t="s">
        <v>2027</v>
      </c>
      <c r="C75" s="73" t="s">
        <v>2028</v>
      </c>
      <c r="D75" s="73" t="s">
        <v>244</v>
      </c>
      <c r="E75" s="73"/>
      <c r="F75" s="94">
        <v>42309</v>
      </c>
      <c r="G75" s="83">
        <v>8.26</v>
      </c>
      <c r="H75" s="86" t="s">
        <v>137</v>
      </c>
      <c r="I75" s="87">
        <v>4.8000000000000001E-2</v>
      </c>
      <c r="J75" s="87">
        <v>4.8499999999999988E-2</v>
      </c>
      <c r="K75" s="83">
        <v>244582000</v>
      </c>
      <c r="L75" s="85">
        <v>102.6917</v>
      </c>
      <c r="M75" s="83">
        <v>251165.29371</v>
      </c>
      <c r="N75" s="73"/>
      <c r="O75" s="84">
        <f t="shared" si="0"/>
        <v>1.0918007290840479E-2</v>
      </c>
      <c r="P75" s="84">
        <f>M75/'סכום נכסי הקרן'!$C$42</f>
        <v>3.5459009758766601E-3</v>
      </c>
    </row>
    <row r="76" spans="2:16">
      <c r="B76" s="76" t="s">
        <v>2029</v>
      </c>
      <c r="C76" s="73" t="s">
        <v>2030</v>
      </c>
      <c r="D76" s="73" t="s">
        <v>244</v>
      </c>
      <c r="E76" s="73"/>
      <c r="F76" s="94">
        <v>42339</v>
      </c>
      <c r="G76" s="83">
        <v>8.35</v>
      </c>
      <c r="H76" s="86" t="s">
        <v>137</v>
      </c>
      <c r="I76" s="87">
        <v>4.8000000000000001E-2</v>
      </c>
      <c r="J76" s="87">
        <v>4.8499999999999988E-2</v>
      </c>
      <c r="K76" s="83">
        <v>195315000</v>
      </c>
      <c r="L76" s="85">
        <v>102.1837</v>
      </c>
      <c r="M76" s="83">
        <v>199580.16468000002</v>
      </c>
      <c r="N76" s="73"/>
      <c r="O76" s="84">
        <f t="shared" ref="O76:O139" si="1">M76/$M$11</f>
        <v>8.6756321341089297E-3</v>
      </c>
      <c r="P76" s="84">
        <f>M76/'סכום נכסי הקרן'!$C$42</f>
        <v>2.8176325249839257E-3</v>
      </c>
    </row>
    <row r="77" spans="2:16">
      <c r="B77" s="76" t="s">
        <v>2031</v>
      </c>
      <c r="C77" s="73" t="s">
        <v>2032</v>
      </c>
      <c r="D77" s="73" t="s">
        <v>244</v>
      </c>
      <c r="E77" s="73"/>
      <c r="F77" s="94">
        <v>42370</v>
      </c>
      <c r="G77" s="83">
        <v>8.43</v>
      </c>
      <c r="H77" s="86" t="s">
        <v>137</v>
      </c>
      <c r="I77" s="87">
        <v>4.8000000000000001E-2</v>
      </c>
      <c r="J77" s="87">
        <v>4.8499999999999995E-2</v>
      </c>
      <c r="K77" s="83">
        <v>104113000</v>
      </c>
      <c r="L77" s="85">
        <v>102.1909</v>
      </c>
      <c r="M77" s="83">
        <v>106394.04178000001</v>
      </c>
      <c r="N77" s="73"/>
      <c r="O77" s="84">
        <f t="shared" si="1"/>
        <v>4.6248862918028943E-3</v>
      </c>
      <c r="P77" s="84">
        <f>M77/'סכום נכסי הקרן'!$C$42</f>
        <v>1.5020496303552139E-3</v>
      </c>
    </row>
    <row r="78" spans="2:16">
      <c r="B78" s="76" t="s">
        <v>2033</v>
      </c>
      <c r="C78" s="73" t="s">
        <v>2034</v>
      </c>
      <c r="D78" s="73" t="s">
        <v>244</v>
      </c>
      <c r="E78" s="73"/>
      <c r="F78" s="94">
        <v>42461</v>
      </c>
      <c r="G78" s="83">
        <v>8.48</v>
      </c>
      <c r="H78" s="86" t="s">
        <v>137</v>
      </c>
      <c r="I78" s="87">
        <v>4.8000000000000001E-2</v>
      </c>
      <c r="J78" s="87">
        <v>4.8500000000000008E-2</v>
      </c>
      <c r="K78" s="83">
        <v>283638000</v>
      </c>
      <c r="L78" s="85">
        <v>104.3567</v>
      </c>
      <c r="M78" s="83">
        <v>295995.14713999996</v>
      </c>
      <c r="N78" s="73"/>
      <c r="O78" s="84">
        <f t="shared" si="1"/>
        <v>1.2866734598528063E-2</v>
      </c>
      <c r="P78" s="84">
        <f>M78/'סכום נכסי הקרן'!$C$42</f>
        <v>4.1787998078680949E-3</v>
      </c>
    </row>
    <row r="79" spans="2:16">
      <c r="B79" s="76" t="s">
        <v>2035</v>
      </c>
      <c r="C79" s="73" t="s">
        <v>2036</v>
      </c>
      <c r="D79" s="73" t="s">
        <v>244</v>
      </c>
      <c r="E79" s="73"/>
      <c r="F79" s="94">
        <v>42491</v>
      </c>
      <c r="G79" s="83">
        <v>8.5599999999999969</v>
      </c>
      <c r="H79" s="86" t="s">
        <v>137</v>
      </c>
      <c r="I79" s="87">
        <v>4.8000000000000001E-2</v>
      </c>
      <c r="J79" s="87">
        <v>4.8600000000000004E-2</v>
      </c>
      <c r="K79" s="83">
        <v>304960000</v>
      </c>
      <c r="L79" s="85">
        <v>104.1568</v>
      </c>
      <c r="M79" s="83">
        <v>317636.58937</v>
      </c>
      <c r="N79" s="73"/>
      <c r="O79" s="84">
        <f t="shared" si="1"/>
        <v>1.3807475337669588E-2</v>
      </c>
      <c r="P79" s="84">
        <f>M79/'סכום נכסי הקרן'!$C$42</f>
        <v>4.4843293258569096E-3</v>
      </c>
    </row>
    <row r="80" spans="2:16">
      <c r="B80" s="76" t="s">
        <v>2037</v>
      </c>
      <c r="C80" s="73" t="s">
        <v>2038</v>
      </c>
      <c r="D80" s="73" t="s">
        <v>244</v>
      </c>
      <c r="E80" s="73"/>
      <c r="F80" s="94">
        <v>42522</v>
      </c>
      <c r="G80" s="83">
        <v>8.6400000000000023</v>
      </c>
      <c r="H80" s="86" t="s">
        <v>137</v>
      </c>
      <c r="I80" s="87">
        <v>4.8000000000000001E-2</v>
      </c>
      <c r="J80" s="87">
        <v>4.8500000000000008E-2</v>
      </c>
      <c r="K80" s="83">
        <v>173660000</v>
      </c>
      <c r="L80" s="85">
        <v>103.3245</v>
      </c>
      <c r="M80" s="83">
        <v>179433.33133999998</v>
      </c>
      <c r="N80" s="73"/>
      <c r="O80" s="84">
        <f t="shared" si="1"/>
        <v>7.7998611625532737E-3</v>
      </c>
      <c r="P80" s="84">
        <f>M80/'סכום נכסי הקרן'!$C$42</f>
        <v>2.5332035939564768E-3</v>
      </c>
    </row>
    <row r="81" spans="2:16">
      <c r="B81" s="76" t="s">
        <v>2039</v>
      </c>
      <c r="C81" s="73" t="s">
        <v>2040</v>
      </c>
      <c r="D81" s="73" t="s">
        <v>244</v>
      </c>
      <c r="E81" s="73"/>
      <c r="F81" s="94">
        <v>42552</v>
      </c>
      <c r="G81" s="83">
        <v>8.7200000000000006</v>
      </c>
      <c r="H81" s="86" t="s">
        <v>137</v>
      </c>
      <c r="I81" s="87">
        <v>4.8000000000000001E-2</v>
      </c>
      <c r="J81" s="87">
        <v>4.8499999999999995E-2</v>
      </c>
      <c r="K81" s="83">
        <v>53454000</v>
      </c>
      <c r="L81" s="85">
        <v>102.60380000000001</v>
      </c>
      <c r="M81" s="83">
        <v>54845.810840000006</v>
      </c>
      <c r="N81" s="73"/>
      <c r="O81" s="84">
        <f t="shared" si="1"/>
        <v>2.3841150732973929E-3</v>
      </c>
      <c r="P81" s="84">
        <f>M81/'סכום נכסי הקרן'!$C$42</f>
        <v>7.7430209925759231E-4</v>
      </c>
    </row>
    <row r="82" spans="2:16">
      <c r="B82" s="76" t="s">
        <v>2041</v>
      </c>
      <c r="C82" s="73" t="s">
        <v>2042</v>
      </c>
      <c r="D82" s="73" t="s">
        <v>244</v>
      </c>
      <c r="E82" s="73"/>
      <c r="F82" s="94">
        <v>42583</v>
      </c>
      <c r="G82" s="83">
        <v>8.8099999999999969</v>
      </c>
      <c r="H82" s="86" t="s">
        <v>137</v>
      </c>
      <c r="I82" s="87">
        <v>4.8000000000000001E-2</v>
      </c>
      <c r="J82" s="87">
        <v>4.8499999999999988E-2</v>
      </c>
      <c r="K82" s="83">
        <v>457624000</v>
      </c>
      <c r="L82" s="85">
        <v>101.9011</v>
      </c>
      <c r="M82" s="83">
        <v>466323.81816000008</v>
      </c>
      <c r="N82" s="73"/>
      <c r="O82" s="84">
        <f t="shared" si="1"/>
        <v>2.0270821542891945E-2</v>
      </c>
      <c r="P82" s="84">
        <f>M82/'סכום נכסי הקרן'!$C$42</f>
        <v>6.583465643136506E-3</v>
      </c>
    </row>
    <row r="83" spans="2:16">
      <c r="B83" s="76" t="s">
        <v>2043</v>
      </c>
      <c r="C83" s="73" t="s">
        <v>2044</v>
      </c>
      <c r="D83" s="73" t="s">
        <v>244</v>
      </c>
      <c r="E83" s="73"/>
      <c r="F83" s="94">
        <v>42614</v>
      </c>
      <c r="G83" s="83">
        <v>8.9</v>
      </c>
      <c r="H83" s="86" t="s">
        <v>137</v>
      </c>
      <c r="I83" s="87">
        <v>4.8000000000000001E-2</v>
      </c>
      <c r="J83" s="87">
        <v>4.8500000000000008E-2</v>
      </c>
      <c r="K83" s="83">
        <v>140188000</v>
      </c>
      <c r="L83" s="85">
        <v>101.0808</v>
      </c>
      <c r="M83" s="83">
        <v>141703.10978</v>
      </c>
      <c r="N83" s="73"/>
      <c r="O83" s="84">
        <f t="shared" si="1"/>
        <v>6.1597506680168019E-3</v>
      </c>
      <c r="P83" s="84">
        <f>M83/'סכום נכסי הקרן'!$C$42</f>
        <v>2.0005359332560292E-3</v>
      </c>
    </row>
    <row r="84" spans="2:16">
      <c r="B84" s="76" t="s">
        <v>2045</v>
      </c>
      <c r="C84" s="73" t="s">
        <v>2046</v>
      </c>
      <c r="D84" s="73" t="s">
        <v>244</v>
      </c>
      <c r="E84" s="73"/>
      <c r="F84" s="94">
        <v>42644</v>
      </c>
      <c r="G84" s="83">
        <v>8.7700000000000014</v>
      </c>
      <c r="H84" s="86" t="s">
        <v>137</v>
      </c>
      <c r="I84" s="87">
        <v>4.8000000000000001E-2</v>
      </c>
      <c r="J84" s="87">
        <v>4.8500000000000015E-2</v>
      </c>
      <c r="K84" s="83">
        <v>107831000</v>
      </c>
      <c r="L84" s="85">
        <v>103.41</v>
      </c>
      <c r="M84" s="83">
        <v>111508.07248999998</v>
      </c>
      <c r="N84" s="73"/>
      <c r="O84" s="84">
        <f t="shared" si="1"/>
        <v>4.847190192762355E-3</v>
      </c>
      <c r="P84" s="84">
        <f>M84/'סכום נכסי הקרן'!$C$42</f>
        <v>1.5742484848123497E-3</v>
      </c>
    </row>
    <row r="85" spans="2:16">
      <c r="B85" s="76" t="s">
        <v>2047</v>
      </c>
      <c r="C85" s="73" t="s">
        <v>2048</v>
      </c>
      <c r="D85" s="73" t="s">
        <v>244</v>
      </c>
      <c r="E85" s="73"/>
      <c r="F85" s="94">
        <v>42675</v>
      </c>
      <c r="G85" s="83">
        <v>8.8500000000000014</v>
      </c>
      <c r="H85" s="86" t="s">
        <v>137</v>
      </c>
      <c r="I85" s="87">
        <v>4.8000000000000001E-2</v>
      </c>
      <c r="J85" s="87">
        <v>4.8500419351141771E-2</v>
      </c>
      <c r="K85" s="83">
        <v>157278000</v>
      </c>
      <c r="L85" s="85">
        <v>103.10509999999999</v>
      </c>
      <c r="M85" s="83">
        <v>162161.66411999997</v>
      </c>
      <c r="N85" s="73"/>
      <c r="O85" s="84">
        <f t="shared" si="1"/>
        <v>7.0490719677266216E-3</v>
      </c>
      <c r="P85" s="84">
        <f>M85/'סכום נכסי הקרן'!$C$42</f>
        <v>2.2893656785113281E-3</v>
      </c>
    </row>
    <row r="86" spans="2:16">
      <c r="B86" s="76" t="s">
        <v>2049</v>
      </c>
      <c r="C86" s="73" t="s">
        <v>2050</v>
      </c>
      <c r="D86" s="73" t="s">
        <v>244</v>
      </c>
      <c r="E86" s="73"/>
      <c r="F86" s="94">
        <v>42705</v>
      </c>
      <c r="G86" s="83">
        <v>8.93</v>
      </c>
      <c r="H86" s="86" t="s">
        <v>137</v>
      </c>
      <c r="I86" s="87">
        <v>4.8000000000000001E-2</v>
      </c>
      <c r="J86" s="87">
        <v>4.8500000000000008E-2</v>
      </c>
      <c r="K86" s="83">
        <v>175719000</v>
      </c>
      <c r="L86" s="85">
        <v>102.49160000000001</v>
      </c>
      <c r="M86" s="83">
        <v>180097.20028999998</v>
      </c>
      <c r="N86" s="73"/>
      <c r="O86" s="84">
        <f t="shared" si="1"/>
        <v>7.828719154552086E-3</v>
      </c>
      <c r="P86" s="84">
        <f>M86/'סכום נכסי הקרן'!$C$42</f>
        <v>2.5425759619412715E-3</v>
      </c>
    </row>
    <row r="87" spans="2:16">
      <c r="B87" s="76" t="s">
        <v>2051</v>
      </c>
      <c r="C87" s="73" t="s">
        <v>2052</v>
      </c>
      <c r="D87" s="73" t="s">
        <v>244</v>
      </c>
      <c r="E87" s="73"/>
      <c r="F87" s="94">
        <v>42736</v>
      </c>
      <c r="G87" s="83">
        <v>9.0200000000000014</v>
      </c>
      <c r="H87" s="86" t="s">
        <v>137</v>
      </c>
      <c r="I87" s="87">
        <v>4.8000000000000001E-2</v>
      </c>
      <c r="J87" s="87">
        <v>4.8500000000000008E-2</v>
      </c>
      <c r="K87" s="83">
        <v>355923000</v>
      </c>
      <c r="L87" s="85">
        <v>102.50020000000001</v>
      </c>
      <c r="M87" s="83">
        <v>364821.72295999993</v>
      </c>
      <c r="N87" s="73"/>
      <c r="O87" s="84">
        <f t="shared" si="1"/>
        <v>1.5858585285804871E-2</v>
      </c>
      <c r="P87" s="84">
        <f>M87/'סכום נכסי הקרן'!$C$42</f>
        <v>5.1504795282683738E-3</v>
      </c>
    </row>
    <row r="88" spans="2:16">
      <c r="B88" s="76" t="s">
        <v>2053</v>
      </c>
      <c r="C88" s="73" t="s">
        <v>2054</v>
      </c>
      <c r="D88" s="73" t="s">
        <v>244</v>
      </c>
      <c r="E88" s="73"/>
      <c r="F88" s="94">
        <v>42767</v>
      </c>
      <c r="G88" s="83">
        <v>9.1</v>
      </c>
      <c r="H88" s="86" t="s">
        <v>137</v>
      </c>
      <c r="I88" s="87">
        <v>4.8000000000000001E-2</v>
      </c>
      <c r="J88" s="87">
        <v>4.8499999999999995E-2</v>
      </c>
      <c r="K88" s="83">
        <v>194559000</v>
      </c>
      <c r="L88" s="85">
        <v>102.09569999999999</v>
      </c>
      <c r="M88" s="83">
        <v>198636.41271999999</v>
      </c>
      <c r="N88" s="73"/>
      <c r="O88" s="84">
        <f t="shared" si="1"/>
        <v>8.6346077926172174E-3</v>
      </c>
      <c r="P88" s="84">
        <f>M88/'סכום נכסי הקרן'!$C$42</f>
        <v>2.8043088250948264E-3</v>
      </c>
    </row>
    <row r="89" spans="2:16">
      <c r="B89" s="76" t="s">
        <v>2055</v>
      </c>
      <c r="C89" s="73" t="s">
        <v>2056</v>
      </c>
      <c r="D89" s="73" t="s">
        <v>244</v>
      </c>
      <c r="E89" s="73"/>
      <c r="F89" s="94">
        <v>42795</v>
      </c>
      <c r="G89" s="83">
        <v>9.19</v>
      </c>
      <c r="H89" s="86" t="s">
        <v>137</v>
      </c>
      <c r="I89" s="87">
        <v>4.8000000000000001E-2</v>
      </c>
      <c r="J89" s="87">
        <v>4.8499999999999995E-2</v>
      </c>
      <c r="K89" s="83">
        <v>241051000</v>
      </c>
      <c r="L89" s="85">
        <v>101.8967</v>
      </c>
      <c r="M89" s="83">
        <v>245622.99436000001</v>
      </c>
      <c r="N89" s="73"/>
      <c r="O89" s="84">
        <f t="shared" si="1"/>
        <v>1.0677086804504547E-2</v>
      </c>
      <c r="P89" s="84">
        <f>M89/'סכום נכסי הקרן'!$C$42</f>
        <v>3.4676559111088481E-3</v>
      </c>
    </row>
    <row r="90" spans="2:16">
      <c r="B90" s="76" t="s">
        <v>2057</v>
      </c>
      <c r="C90" s="73" t="s">
        <v>2058</v>
      </c>
      <c r="D90" s="73" t="s">
        <v>244</v>
      </c>
      <c r="E90" s="73"/>
      <c r="F90" s="94">
        <v>42826</v>
      </c>
      <c r="G90" s="83">
        <v>9.0499999999999972</v>
      </c>
      <c r="H90" s="86" t="s">
        <v>137</v>
      </c>
      <c r="I90" s="87">
        <v>4.8000000000000001E-2</v>
      </c>
      <c r="J90" s="87">
        <v>4.8499999999999995E-2</v>
      </c>
      <c r="K90" s="83">
        <v>170117000</v>
      </c>
      <c r="L90" s="85">
        <v>103.9308</v>
      </c>
      <c r="M90" s="83">
        <v>176803.88555000004</v>
      </c>
      <c r="N90" s="73"/>
      <c r="O90" s="84">
        <f t="shared" si="1"/>
        <v>7.6855607037516838E-3</v>
      </c>
      <c r="P90" s="84">
        <f>M90/'סכום נכסי הקרן'!$C$42</f>
        <v>2.4960816084502271E-3</v>
      </c>
    </row>
    <row r="91" spans="2:16">
      <c r="B91" s="76" t="s">
        <v>2059</v>
      </c>
      <c r="C91" s="73" t="s">
        <v>2060</v>
      </c>
      <c r="D91" s="73" t="s">
        <v>244</v>
      </c>
      <c r="E91" s="73"/>
      <c r="F91" s="94">
        <v>42856</v>
      </c>
      <c r="G91" s="83">
        <v>9.1300000000000026</v>
      </c>
      <c r="H91" s="86" t="s">
        <v>137</v>
      </c>
      <c r="I91" s="87">
        <v>4.8000000000000001E-2</v>
      </c>
      <c r="J91" s="87">
        <v>4.8519546381326807E-2</v>
      </c>
      <c r="K91" s="83">
        <v>307442000</v>
      </c>
      <c r="L91" s="85">
        <v>103.2068</v>
      </c>
      <c r="M91" s="83">
        <v>317300.92677000002</v>
      </c>
      <c r="N91" s="73"/>
      <c r="O91" s="84">
        <f t="shared" si="1"/>
        <v>1.3792884282273639E-2</v>
      </c>
      <c r="P91" s="84">
        <f>M91/'סכום נכסי הקרן'!$C$42</f>
        <v>4.4795905089474383E-3</v>
      </c>
    </row>
    <row r="92" spans="2:16">
      <c r="B92" s="76" t="s">
        <v>2061</v>
      </c>
      <c r="C92" s="73" t="s">
        <v>2062</v>
      </c>
      <c r="D92" s="73" t="s">
        <v>244</v>
      </c>
      <c r="E92" s="73"/>
      <c r="F92" s="94">
        <v>42887</v>
      </c>
      <c r="G92" s="83">
        <v>9.2199996715114558</v>
      </c>
      <c r="H92" s="86" t="s">
        <v>137</v>
      </c>
      <c r="I92" s="87">
        <v>4.8000000000000001E-2</v>
      </c>
      <c r="J92" s="87">
        <v>4.8490263793186272E-2</v>
      </c>
      <c r="K92" s="83">
        <v>269983000</v>
      </c>
      <c r="L92" s="85">
        <v>102.6087</v>
      </c>
      <c r="M92" s="83">
        <v>277026.10263000004</v>
      </c>
      <c r="N92" s="73"/>
      <c r="O92" s="84">
        <f t="shared" si="1"/>
        <v>1.2042161413271094E-2</v>
      </c>
      <c r="P92" s="84">
        <f>M92/'סכום נכסי הקרן'!$C$42</f>
        <v>3.9109986620731712E-3</v>
      </c>
    </row>
    <row r="93" spans="2:16">
      <c r="B93" s="76" t="s">
        <v>2063</v>
      </c>
      <c r="C93" s="73" t="s">
        <v>2064</v>
      </c>
      <c r="D93" s="73" t="s">
        <v>244</v>
      </c>
      <c r="E93" s="73"/>
      <c r="F93" s="94">
        <v>42918</v>
      </c>
      <c r="G93" s="83">
        <v>9.2999971384266349</v>
      </c>
      <c r="H93" s="86" t="s">
        <v>137</v>
      </c>
      <c r="I93" s="87">
        <v>4.8000000000000001E-2</v>
      </c>
      <c r="J93" s="87">
        <v>4.8500228925869207E-2</v>
      </c>
      <c r="K93" s="83">
        <v>117212000</v>
      </c>
      <c r="L93" s="85">
        <v>101.7719</v>
      </c>
      <c r="M93" s="83">
        <v>119288.92131999999</v>
      </c>
      <c r="N93" s="73"/>
      <c r="O93" s="84">
        <f t="shared" si="1"/>
        <v>5.1854191056827604E-3</v>
      </c>
      <c r="P93" s="84">
        <f>M93/'סכום נכסי הקרן'!$C$42</f>
        <v>1.6840969397955525E-3</v>
      </c>
    </row>
    <row r="94" spans="2:16">
      <c r="B94" s="76" t="s">
        <v>2065</v>
      </c>
      <c r="C94" s="73" t="s">
        <v>2066</v>
      </c>
      <c r="D94" s="73" t="s">
        <v>244</v>
      </c>
      <c r="E94" s="73"/>
      <c r="F94" s="94">
        <v>42949</v>
      </c>
      <c r="G94" s="83">
        <v>9.3900000000000023</v>
      </c>
      <c r="H94" s="86" t="s">
        <v>137</v>
      </c>
      <c r="I94" s="87">
        <v>4.8000000000000001E-2</v>
      </c>
      <c r="J94" s="87">
        <v>4.8500000000000015E-2</v>
      </c>
      <c r="K94" s="83">
        <v>287016000</v>
      </c>
      <c r="L94" s="85">
        <v>102.0937</v>
      </c>
      <c r="M94" s="83">
        <v>293025.16970999993</v>
      </c>
      <c r="N94" s="73"/>
      <c r="O94" s="84">
        <f t="shared" si="1"/>
        <v>1.2737631430031336E-2</v>
      </c>
      <c r="P94" s="84">
        <f>M94/'סכום נכסי הקרן'!$C$42</f>
        <v>4.1368702653273633E-3</v>
      </c>
    </row>
    <row r="95" spans="2:16">
      <c r="B95" s="76" t="s">
        <v>2067</v>
      </c>
      <c r="C95" s="73" t="s">
        <v>2068</v>
      </c>
      <c r="D95" s="73" t="s">
        <v>244</v>
      </c>
      <c r="E95" s="73"/>
      <c r="F95" s="94">
        <v>42979</v>
      </c>
      <c r="G95" s="83">
        <v>9.4700000000000006</v>
      </c>
      <c r="H95" s="86" t="s">
        <v>137</v>
      </c>
      <c r="I95" s="87">
        <v>4.8000000000000001E-2</v>
      </c>
      <c r="J95" s="87">
        <v>4.8499999999999988E-2</v>
      </c>
      <c r="K95" s="83">
        <v>128924000</v>
      </c>
      <c r="L95" s="85">
        <v>101.8061</v>
      </c>
      <c r="M95" s="83">
        <v>131252.55465000001</v>
      </c>
      <c r="N95" s="73"/>
      <c r="O95" s="84">
        <f t="shared" si="1"/>
        <v>5.7054711956530313E-3</v>
      </c>
      <c r="P95" s="84">
        <f>M95/'סכום נכסי הקרן'!$C$42</f>
        <v>1.8529971030038445E-3</v>
      </c>
    </row>
    <row r="96" spans="2:16">
      <c r="B96" s="76" t="s">
        <v>2069</v>
      </c>
      <c r="C96" s="73" t="s">
        <v>2070</v>
      </c>
      <c r="D96" s="73" t="s">
        <v>244</v>
      </c>
      <c r="E96" s="73"/>
      <c r="F96" s="94">
        <v>43009</v>
      </c>
      <c r="G96" s="83">
        <v>9.33</v>
      </c>
      <c r="H96" s="86" t="s">
        <v>137</v>
      </c>
      <c r="I96" s="87">
        <v>4.8000000000000001E-2</v>
      </c>
      <c r="J96" s="87">
        <v>4.8500000000000008E-2</v>
      </c>
      <c r="K96" s="83">
        <v>246406000</v>
      </c>
      <c r="L96" s="85">
        <v>103.5273</v>
      </c>
      <c r="M96" s="83">
        <v>255097.40634999998</v>
      </c>
      <c r="N96" s="73"/>
      <c r="O96" s="84">
        <f t="shared" si="1"/>
        <v>1.1088933909872065E-2</v>
      </c>
      <c r="P96" s="84">
        <f>M96/'סכום נכסי הקרן'!$C$42</f>
        <v>3.6014137493235029E-3</v>
      </c>
    </row>
    <row r="97" spans="2:16">
      <c r="B97" s="76" t="s">
        <v>2071</v>
      </c>
      <c r="C97" s="73" t="s">
        <v>2072</v>
      </c>
      <c r="D97" s="73" t="s">
        <v>244</v>
      </c>
      <c r="E97" s="73"/>
      <c r="F97" s="94">
        <v>43040</v>
      </c>
      <c r="G97" s="83">
        <v>9.41</v>
      </c>
      <c r="H97" s="86" t="s">
        <v>137</v>
      </c>
      <c r="I97" s="87">
        <v>4.8000000000000001E-2</v>
      </c>
      <c r="J97" s="87">
        <v>4.8500000000000008E-2</v>
      </c>
      <c r="K97" s="83">
        <v>264355000</v>
      </c>
      <c r="L97" s="85">
        <v>103.01600000000001</v>
      </c>
      <c r="M97" s="83">
        <v>272327.95500999998</v>
      </c>
      <c r="N97" s="73"/>
      <c r="O97" s="84">
        <f t="shared" si="1"/>
        <v>1.1837935705129145E-2</v>
      </c>
      <c r="P97" s="84">
        <f>M97/'סכום נכסי הקרן'!$C$42</f>
        <v>3.8446711612290223E-3</v>
      </c>
    </row>
    <row r="98" spans="2:16">
      <c r="B98" s="76" t="s">
        <v>2073</v>
      </c>
      <c r="C98" s="73" t="s">
        <v>2074</v>
      </c>
      <c r="D98" s="73" t="s">
        <v>244</v>
      </c>
      <c r="E98" s="73"/>
      <c r="F98" s="94">
        <v>43070</v>
      </c>
      <c r="G98" s="83">
        <v>9.490000000000002</v>
      </c>
      <c r="H98" s="86" t="s">
        <v>137</v>
      </c>
      <c r="I98" s="87">
        <v>4.8000000000000001E-2</v>
      </c>
      <c r="J98" s="87">
        <v>4.8500000000000015E-2</v>
      </c>
      <c r="K98" s="83">
        <v>270718000</v>
      </c>
      <c r="L98" s="85">
        <v>102.30370000000001</v>
      </c>
      <c r="M98" s="83">
        <v>276954.47139999998</v>
      </c>
      <c r="N98" s="73"/>
      <c r="O98" s="84">
        <f t="shared" si="1"/>
        <v>1.2039047645919562E-2</v>
      </c>
      <c r="P98" s="84">
        <f>M98/'סכום נכסי הקרן'!$C$42</f>
        <v>3.9099873868105395E-3</v>
      </c>
    </row>
    <row r="99" spans="2:16">
      <c r="B99" s="76" t="s">
        <v>2075</v>
      </c>
      <c r="C99" s="73" t="s">
        <v>2076</v>
      </c>
      <c r="D99" s="73" t="s">
        <v>244</v>
      </c>
      <c r="E99" s="73"/>
      <c r="F99" s="94">
        <v>43101</v>
      </c>
      <c r="G99" s="83">
        <v>9.5799999999999983</v>
      </c>
      <c r="H99" s="86" t="s">
        <v>137</v>
      </c>
      <c r="I99" s="87">
        <v>4.8000000000000001E-2</v>
      </c>
      <c r="J99" s="87">
        <v>4.8499999999999995E-2</v>
      </c>
      <c r="K99" s="83">
        <v>369597000</v>
      </c>
      <c r="L99" s="85">
        <v>102.20489999999999</v>
      </c>
      <c r="M99" s="83">
        <v>377746.42454000004</v>
      </c>
      <c r="N99" s="73"/>
      <c r="O99" s="84">
        <f t="shared" si="1"/>
        <v>1.642041444618763E-2</v>
      </c>
      <c r="P99" s="84">
        <f>M99/'סכום נכסי הקרן'!$C$42</f>
        <v>5.3329478592566227E-3</v>
      </c>
    </row>
    <row r="100" spans="2:16">
      <c r="B100" s="76" t="s">
        <v>2077</v>
      </c>
      <c r="C100" s="73" t="s">
        <v>2078</v>
      </c>
      <c r="D100" s="73" t="s">
        <v>244</v>
      </c>
      <c r="E100" s="73"/>
      <c r="F100" s="94">
        <v>43132</v>
      </c>
      <c r="G100" s="83">
        <v>9.6643444098059064</v>
      </c>
      <c r="H100" s="86" t="s">
        <v>137</v>
      </c>
      <c r="I100" s="87">
        <v>4.8000000000000001E-2</v>
      </c>
      <c r="J100" s="87">
        <v>4.8500000000000008E-2</v>
      </c>
      <c r="K100" s="83">
        <v>354824000</v>
      </c>
      <c r="L100" s="85">
        <v>101.6949</v>
      </c>
      <c r="M100" s="83">
        <v>360838.02943</v>
      </c>
      <c r="N100" s="73"/>
      <c r="O100" s="84">
        <f t="shared" si="1"/>
        <v>1.568541647588469E-2</v>
      </c>
      <c r="P100" s="84">
        <f>M100/'סכום נכסי הקרן'!$C$42</f>
        <v>5.0942385462164098E-3</v>
      </c>
    </row>
    <row r="101" spans="2:16">
      <c r="B101" s="76" t="s">
        <v>2079</v>
      </c>
      <c r="C101" s="73" t="s">
        <v>2080</v>
      </c>
      <c r="D101" s="73" t="s">
        <v>244</v>
      </c>
      <c r="E101" s="73"/>
      <c r="F101" s="94">
        <v>43161</v>
      </c>
      <c r="G101" s="83">
        <v>9.75</v>
      </c>
      <c r="H101" s="86" t="s">
        <v>137</v>
      </c>
      <c r="I101" s="87">
        <v>4.8000000000000001E-2</v>
      </c>
      <c r="J101" s="87">
        <v>4.8500000000000008E-2</v>
      </c>
      <c r="K101" s="83">
        <v>83465000</v>
      </c>
      <c r="L101" s="85">
        <v>101.7927</v>
      </c>
      <c r="M101" s="83">
        <v>84961.307319999993</v>
      </c>
      <c r="N101" s="73"/>
      <c r="O101" s="84">
        <f t="shared" si="1"/>
        <v>3.6932179564192961E-3</v>
      </c>
      <c r="P101" s="84">
        <f>M101/'סכום נכסי הקרן'!$C$42</f>
        <v>1.1994666065829546E-3</v>
      </c>
    </row>
    <row r="102" spans="2:16">
      <c r="B102" s="76" t="s">
        <v>2081</v>
      </c>
      <c r="C102" s="73" t="s">
        <v>2082</v>
      </c>
      <c r="D102" s="73" t="s">
        <v>244</v>
      </c>
      <c r="E102" s="73"/>
      <c r="F102" s="94">
        <v>43221</v>
      </c>
      <c r="G102" s="83">
        <v>9.6800000000000015</v>
      </c>
      <c r="H102" s="86" t="s">
        <v>137</v>
      </c>
      <c r="I102" s="87">
        <v>4.8000000000000001E-2</v>
      </c>
      <c r="J102" s="87">
        <v>4.8541577472566592E-2</v>
      </c>
      <c r="K102" s="83">
        <v>337822000</v>
      </c>
      <c r="L102" s="85">
        <v>103.0051</v>
      </c>
      <c r="M102" s="83">
        <v>347973.87163999997</v>
      </c>
      <c r="N102" s="73"/>
      <c r="O102" s="84">
        <f t="shared" si="1"/>
        <v>1.5126219118371155E-2</v>
      </c>
      <c r="P102" s="84">
        <f>M102/'סכום נכסי הקרן'!$C$42</f>
        <v>4.9126249602483565E-3</v>
      </c>
    </row>
    <row r="103" spans="2:16">
      <c r="B103" s="76" t="s">
        <v>2083</v>
      </c>
      <c r="C103" s="73" t="s">
        <v>2084</v>
      </c>
      <c r="D103" s="73" t="s">
        <v>244</v>
      </c>
      <c r="E103" s="73"/>
      <c r="F103" s="94">
        <v>43252</v>
      </c>
      <c r="G103" s="83">
        <v>9.76</v>
      </c>
      <c r="H103" s="86" t="s">
        <v>137</v>
      </c>
      <c r="I103" s="87">
        <v>4.8000000000000001E-2</v>
      </c>
      <c r="J103" s="87">
        <v>4.8500233667452937E-2</v>
      </c>
      <c r="K103" s="83">
        <v>188257000</v>
      </c>
      <c r="L103" s="85">
        <v>102.2011</v>
      </c>
      <c r="M103" s="83">
        <v>192400.63361000002</v>
      </c>
      <c r="N103" s="73"/>
      <c r="O103" s="84">
        <f t="shared" si="1"/>
        <v>8.3635421498231954E-3</v>
      </c>
      <c r="P103" s="84">
        <f>M103/'סכום נכסי הקרן'!$C$42</f>
        <v>2.7162733528968619E-3</v>
      </c>
    </row>
    <row r="104" spans="2:16">
      <c r="B104" s="76" t="s">
        <v>2085</v>
      </c>
      <c r="C104" s="73" t="s">
        <v>2086</v>
      </c>
      <c r="D104" s="73" t="s">
        <v>244</v>
      </c>
      <c r="E104" s="73"/>
      <c r="F104" s="94">
        <v>43282</v>
      </c>
      <c r="G104" s="83">
        <v>9.85</v>
      </c>
      <c r="H104" s="86" t="s">
        <v>137</v>
      </c>
      <c r="I104" s="87">
        <v>4.8000000000000001E-2</v>
      </c>
      <c r="J104" s="87">
        <v>4.8499999999999995E-2</v>
      </c>
      <c r="K104" s="83">
        <v>144384000</v>
      </c>
      <c r="L104" s="85">
        <v>101.2962</v>
      </c>
      <c r="M104" s="83">
        <v>146255.56759000002</v>
      </c>
      <c r="N104" s="73"/>
      <c r="O104" s="84">
        <f t="shared" si="1"/>
        <v>6.3576433259817707E-3</v>
      </c>
      <c r="P104" s="84">
        <f>M104/'סכום נכסי הקרן'!$C$42</f>
        <v>2.0648066147370258E-3</v>
      </c>
    </row>
    <row r="105" spans="2:16">
      <c r="B105" s="76" t="s">
        <v>2087</v>
      </c>
      <c r="C105" s="73" t="s">
        <v>2088</v>
      </c>
      <c r="D105" s="73" t="s">
        <v>244</v>
      </c>
      <c r="E105" s="73"/>
      <c r="F105" s="94">
        <v>43313</v>
      </c>
      <c r="G105" s="83">
        <v>9.9300009261160227</v>
      </c>
      <c r="H105" s="86" t="s">
        <v>137</v>
      </c>
      <c r="I105" s="87">
        <v>4.8000000000000001E-2</v>
      </c>
      <c r="J105" s="87">
        <v>4.856154595668568E-2</v>
      </c>
      <c r="K105" s="83">
        <v>407913000</v>
      </c>
      <c r="L105" s="85">
        <v>100.77370000000001</v>
      </c>
      <c r="M105" s="83">
        <v>411069.01318000001</v>
      </c>
      <c r="N105" s="73"/>
      <c r="O105" s="84">
        <f t="shared" si="1"/>
        <v>1.7868927735373463E-2</v>
      </c>
      <c r="P105" s="84">
        <f>M105/'סכום נכסי הקרן'!$C$42</f>
        <v>5.803389447073053E-3</v>
      </c>
    </row>
    <row r="106" spans="2:16">
      <c r="B106" s="76" t="s">
        <v>2089</v>
      </c>
      <c r="C106" s="73" t="s">
        <v>2090</v>
      </c>
      <c r="D106" s="73" t="s">
        <v>244</v>
      </c>
      <c r="E106" s="73"/>
      <c r="F106" s="94">
        <v>43345</v>
      </c>
      <c r="G106" s="83">
        <v>10.02</v>
      </c>
      <c r="H106" s="86" t="s">
        <v>137</v>
      </c>
      <c r="I106" s="87">
        <v>4.8000000000000001E-2</v>
      </c>
      <c r="J106" s="87">
        <v>4.8572413324867121E-2</v>
      </c>
      <c r="K106" s="83">
        <v>378605000</v>
      </c>
      <c r="L106" s="85">
        <v>100.3625</v>
      </c>
      <c r="M106" s="83">
        <v>379977.36612000002</v>
      </c>
      <c r="N106" s="73"/>
      <c r="O106" s="84">
        <f t="shared" si="1"/>
        <v>1.6517392161842892E-2</v>
      </c>
      <c r="P106" s="84">
        <f>M106/'סכום נכסי הקרן'!$C$42</f>
        <v>5.3644438426737407E-3</v>
      </c>
    </row>
    <row r="107" spans="2:16">
      <c r="B107" s="76" t="s">
        <v>2091</v>
      </c>
      <c r="C107" s="73" t="s">
        <v>2092</v>
      </c>
      <c r="D107" s="73" t="s">
        <v>244</v>
      </c>
      <c r="E107" s="73"/>
      <c r="F107" s="94">
        <v>43375</v>
      </c>
      <c r="G107" s="83">
        <v>9.8599999999999977</v>
      </c>
      <c r="H107" s="86" t="s">
        <v>137</v>
      </c>
      <c r="I107" s="87">
        <v>4.8000000000000001E-2</v>
      </c>
      <c r="J107" s="87">
        <v>4.8500111511378646E-2</v>
      </c>
      <c r="K107" s="83">
        <v>135958000</v>
      </c>
      <c r="L107" s="85">
        <v>102.3866</v>
      </c>
      <c r="M107" s="83">
        <v>139202.79874999999</v>
      </c>
      <c r="N107" s="73"/>
      <c r="O107" s="84">
        <f t="shared" si="1"/>
        <v>6.0510636211255691E-3</v>
      </c>
      <c r="P107" s="84">
        <f>M107/'סכום נכסי הקרן'!$C$42</f>
        <v>1.9652370462549099E-3</v>
      </c>
    </row>
    <row r="108" spans="2:16">
      <c r="B108" s="76" t="s">
        <v>2093</v>
      </c>
      <c r="C108" s="73" t="s">
        <v>2094</v>
      </c>
      <c r="D108" s="73" t="s">
        <v>244</v>
      </c>
      <c r="E108" s="73"/>
      <c r="F108" s="94">
        <v>43405</v>
      </c>
      <c r="G108" s="83">
        <v>9.9400000000000013</v>
      </c>
      <c r="H108" s="86" t="s">
        <v>137</v>
      </c>
      <c r="I108" s="87">
        <v>4.8000000000000001E-2</v>
      </c>
      <c r="J108" s="87">
        <v>4.8500000000000008E-2</v>
      </c>
      <c r="K108" s="83">
        <v>92000</v>
      </c>
      <c r="L108" s="85">
        <v>101.9961</v>
      </c>
      <c r="M108" s="83">
        <v>93.836429999999993</v>
      </c>
      <c r="N108" s="73"/>
      <c r="O108" s="84">
        <f t="shared" si="1"/>
        <v>4.0790143086781584E-6</v>
      </c>
      <c r="P108" s="84">
        <f>M108/'סכום נכסי הקרן'!$C$42</f>
        <v>1.3247637991495886E-6</v>
      </c>
    </row>
    <row r="109" spans="2:16">
      <c r="B109" s="76" t="s">
        <v>2095</v>
      </c>
      <c r="C109" s="73" t="s">
        <v>2096</v>
      </c>
      <c r="D109" s="73" t="s">
        <v>244</v>
      </c>
      <c r="E109" s="73"/>
      <c r="F109" s="94">
        <v>43435</v>
      </c>
      <c r="G109" s="83">
        <v>10.030000000000003</v>
      </c>
      <c r="H109" s="86" t="s">
        <v>137</v>
      </c>
      <c r="I109" s="87">
        <v>4.8000000000000001E-2</v>
      </c>
      <c r="J109" s="87">
        <v>4.8500325387832117E-2</v>
      </c>
      <c r="K109" s="83">
        <v>157298000</v>
      </c>
      <c r="L109" s="85">
        <v>101.5937</v>
      </c>
      <c r="M109" s="83">
        <v>159804.89086999997</v>
      </c>
      <c r="N109" s="73"/>
      <c r="O109" s="84">
        <f t="shared" si="1"/>
        <v>6.9466244235365888E-3</v>
      </c>
      <c r="P109" s="84">
        <f>M109/'סכום נכסי הקרן'!$C$42</f>
        <v>2.2560932289477191E-3</v>
      </c>
    </row>
    <row r="110" spans="2:16">
      <c r="B110" s="76" t="s">
        <v>2097</v>
      </c>
      <c r="C110" s="73" t="s">
        <v>2098</v>
      </c>
      <c r="D110" s="73" t="s">
        <v>244</v>
      </c>
      <c r="E110" s="73"/>
      <c r="F110" s="94">
        <v>43497</v>
      </c>
      <c r="G110" s="83">
        <v>10.199999999999999</v>
      </c>
      <c r="H110" s="86" t="s">
        <v>137</v>
      </c>
      <c r="I110" s="87">
        <v>4.8000000000000001E-2</v>
      </c>
      <c r="J110" s="87">
        <v>4.8533380606355772E-2</v>
      </c>
      <c r="K110" s="83">
        <v>237407000</v>
      </c>
      <c r="L110" s="85">
        <v>100.87909999999999</v>
      </c>
      <c r="M110" s="83">
        <v>239494.10069999998</v>
      </c>
      <c r="N110" s="73"/>
      <c r="O110" s="84">
        <f t="shared" si="1"/>
        <v>1.0410667409228032E-2</v>
      </c>
      <c r="P110" s="84">
        <f>M110/'סכום נכסי הקרן'!$C$42</f>
        <v>3.3811294261434093E-3</v>
      </c>
    </row>
    <row r="111" spans="2:16">
      <c r="B111" s="76" t="s">
        <v>2099</v>
      </c>
      <c r="C111" s="73" t="s">
        <v>2100</v>
      </c>
      <c r="D111" s="73" t="s">
        <v>244</v>
      </c>
      <c r="E111" s="73"/>
      <c r="F111" s="94">
        <v>43525</v>
      </c>
      <c r="G111" s="83">
        <v>10.280000000000005</v>
      </c>
      <c r="H111" s="86" t="s">
        <v>137</v>
      </c>
      <c r="I111" s="87">
        <v>4.8000000000000001E-2</v>
      </c>
      <c r="J111" s="87">
        <v>4.8515481923415059E-2</v>
      </c>
      <c r="K111" s="83">
        <v>372537000</v>
      </c>
      <c r="L111" s="85">
        <v>100.58839999999999</v>
      </c>
      <c r="M111" s="83">
        <v>374729.08839999995</v>
      </c>
      <c r="N111" s="73"/>
      <c r="O111" s="84">
        <f t="shared" si="1"/>
        <v>1.6289252622478521E-2</v>
      </c>
      <c r="P111" s="84">
        <f>M111/'סכום נכסי הקרן'!$C$42</f>
        <v>5.2903497159967191E-3</v>
      </c>
    </row>
    <row r="112" spans="2:16">
      <c r="B112" s="76" t="s">
        <v>2101</v>
      </c>
      <c r="C112" s="73" t="s">
        <v>2102</v>
      </c>
      <c r="D112" s="73" t="s">
        <v>244</v>
      </c>
      <c r="E112" s="73"/>
      <c r="F112" s="94">
        <v>43556</v>
      </c>
      <c r="G112" s="83">
        <v>10.120000000000001</v>
      </c>
      <c r="H112" s="86" t="s">
        <v>137</v>
      </c>
      <c r="I112" s="87">
        <v>4.8000000000000001E-2</v>
      </c>
      <c r="J112" s="87">
        <v>4.8500000000000008E-2</v>
      </c>
      <c r="K112" s="83">
        <v>164961000</v>
      </c>
      <c r="L112" s="85">
        <v>102.50230000000001</v>
      </c>
      <c r="M112" s="83">
        <v>169088.74954999998</v>
      </c>
      <c r="N112" s="73"/>
      <c r="O112" s="84">
        <f t="shared" si="1"/>
        <v>7.3501882888228742E-3</v>
      </c>
      <c r="P112" s="84">
        <f>M112/'סכום נכסי הקרן'!$C$42</f>
        <v>2.3871608739517401E-3</v>
      </c>
    </row>
    <row r="113" spans="2:16">
      <c r="B113" s="76" t="s">
        <v>2103</v>
      </c>
      <c r="C113" s="73" t="s">
        <v>2104</v>
      </c>
      <c r="D113" s="73" t="s">
        <v>244</v>
      </c>
      <c r="E113" s="73"/>
      <c r="F113" s="94">
        <v>43586</v>
      </c>
      <c r="G113" s="83">
        <v>10.199999555231431</v>
      </c>
      <c r="H113" s="86" t="s">
        <v>137</v>
      </c>
      <c r="I113" s="87">
        <v>4.8000000000000001E-2</v>
      </c>
      <c r="J113" s="87">
        <v>4.8499860048796722E-2</v>
      </c>
      <c r="K113" s="83">
        <v>401888000</v>
      </c>
      <c r="L113" s="85">
        <v>102.0145</v>
      </c>
      <c r="M113" s="83">
        <v>409984.00624999998</v>
      </c>
      <c r="N113" s="73"/>
      <c r="O113" s="84">
        <f t="shared" si="1"/>
        <v>1.7821763123585854E-2</v>
      </c>
      <c r="P113" s="84">
        <f>M113/'סכום נכסי הקרן'!$C$42</f>
        <v>5.7880715379977554E-3</v>
      </c>
    </row>
    <row r="114" spans="2:16">
      <c r="B114" s="76" t="s">
        <v>2105</v>
      </c>
      <c r="C114" s="73" t="s">
        <v>2106</v>
      </c>
      <c r="D114" s="73" t="s">
        <v>244</v>
      </c>
      <c r="E114" s="73"/>
      <c r="F114" s="94">
        <v>43617</v>
      </c>
      <c r="G114" s="83">
        <v>10.29</v>
      </c>
      <c r="H114" s="86" t="s">
        <v>137</v>
      </c>
      <c r="I114" s="87">
        <v>4.8000000000000001E-2</v>
      </c>
      <c r="J114" s="87">
        <v>4.8500000000000008E-2</v>
      </c>
      <c r="K114" s="83">
        <v>101000</v>
      </c>
      <c r="L114" s="85">
        <v>101.5938</v>
      </c>
      <c r="M114" s="83">
        <v>102.60972</v>
      </c>
      <c r="N114" s="73"/>
      <c r="O114" s="84">
        <f t="shared" si="1"/>
        <v>4.4603840543535105E-6</v>
      </c>
      <c r="P114" s="84">
        <f>M114/'סכום נכסי הקרן'!$C$42</f>
        <v>1.448623338471802E-6</v>
      </c>
    </row>
    <row r="115" spans="2:16">
      <c r="B115" s="76" t="s">
        <v>2107</v>
      </c>
      <c r="C115" s="73" t="s">
        <v>2108</v>
      </c>
      <c r="D115" s="73" t="s">
        <v>244</v>
      </c>
      <c r="E115" s="73"/>
      <c r="F115" s="94">
        <v>43647</v>
      </c>
      <c r="G115" s="83">
        <v>10.37</v>
      </c>
      <c r="H115" s="86" t="s">
        <v>137</v>
      </c>
      <c r="I115" s="87">
        <v>4.8000000000000001E-2</v>
      </c>
      <c r="J115" s="87">
        <v>4.8499999999999995E-2</v>
      </c>
      <c r="K115" s="83">
        <v>124742000</v>
      </c>
      <c r="L115" s="85">
        <v>101.193</v>
      </c>
      <c r="M115" s="83">
        <v>126230.21709000001</v>
      </c>
      <c r="N115" s="73"/>
      <c r="O115" s="84">
        <f t="shared" si="1"/>
        <v>5.4871531418838101E-3</v>
      </c>
      <c r="P115" s="84">
        <f>M115/'סכום נכסי הקרן'!$C$42</f>
        <v>1.7820927539509523E-3</v>
      </c>
    </row>
    <row r="116" spans="2:16">
      <c r="B116" s="76" t="s">
        <v>2109</v>
      </c>
      <c r="C116" s="73" t="s">
        <v>2110</v>
      </c>
      <c r="D116" s="73" t="s">
        <v>244</v>
      </c>
      <c r="E116" s="73"/>
      <c r="F116" s="94">
        <v>43678</v>
      </c>
      <c r="G116" s="83">
        <v>10.45</v>
      </c>
      <c r="H116" s="86" t="s">
        <v>137</v>
      </c>
      <c r="I116" s="87">
        <v>4.8000000000000001E-2</v>
      </c>
      <c r="J116" s="87">
        <v>4.8500000000000008E-2</v>
      </c>
      <c r="K116" s="83">
        <v>280183000</v>
      </c>
      <c r="L116" s="85">
        <v>100.79389999999999</v>
      </c>
      <c r="M116" s="83">
        <v>282407.28049999999</v>
      </c>
      <c r="N116" s="73"/>
      <c r="O116" s="84">
        <f t="shared" si="1"/>
        <v>1.2276078043829951E-2</v>
      </c>
      <c r="P116" s="84">
        <f>M116/'סכום נכסי הקרן'!$C$42</f>
        <v>3.9869690462721527E-3</v>
      </c>
    </row>
    <row r="117" spans="2:16">
      <c r="B117" s="76" t="s">
        <v>2111</v>
      </c>
      <c r="C117" s="73" t="s">
        <v>2112</v>
      </c>
      <c r="D117" s="73" t="s">
        <v>244</v>
      </c>
      <c r="E117" s="73"/>
      <c r="F117" s="94">
        <v>43709</v>
      </c>
      <c r="G117" s="83">
        <v>10.54</v>
      </c>
      <c r="H117" s="86" t="s">
        <v>137</v>
      </c>
      <c r="I117" s="87">
        <v>4.8000000000000001E-2</v>
      </c>
      <c r="J117" s="87">
        <v>4.8499999999999995E-2</v>
      </c>
      <c r="K117" s="83">
        <v>121000</v>
      </c>
      <c r="L117" s="85">
        <v>100.39619999999999</v>
      </c>
      <c r="M117" s="83">
        <v>121.4794</v>
      </c>
      <c r="N117" s="73"/>
      <c r="O117" s="84">
        <f t="shared" si="1"/>
        <v>5.2806379229222326E-6</v>
      </c>
      <c r="P117" s="84">
        <f>M117/'סכום נכסי הקרן'!$C$42</f>
        <v>1.7150216761487256E-6</v>
      </c>
    </row>
    <row r="118" spans="2:16">
      <c r="B118" s="76" t="s">
        <v>2113</v>
      </c>
      <c r="C118" s="73" t="s">
        <v>2114</v>
      </c>
      <c r="D118" s="73" t="s">
        <v>244</v>
      </c>
      <c r="E118" s="73"/>
      <c r="F118" s="94">
        <v>43740</v>
      </c>
      <c r="G118" s="83">
        <v>10.370000000000001</v>
      </c>
      <c r="H118" s="86" t="s">
        <v>137</v>
      </c>
      <c r="I118" s="87">
        <v>4.8000000000000001E-2</v>
      </c>
      <c r="J118" s="87">
        <v>4.8500000000000008E-2</v>
      </c>
      <c r="K118" s="83">
        <v>319684000</v>
      </c>
      <c r="L118" s="85">
        <v>102.3867</v>
      </c>
      <c r="M118" s="83">
        <v>327313.77532999997</v>
      </c>
      <c r="N118" s="73"/>
      <c r="O118" s="84">
        <f t="shared" si="1"/>
        <v>1.4228136908006174E-2</v>
      </c>
      <c r="P118" s="84">
        <f>M118/'סכום נכסי הקרן'!$C$42</f>
        <v>4.6209498860961115E-3</v>
      </c>
    </row>
    <row r="119" spans="2:16">
      <c r="B119" s="76" t="s">
        <v>2115</v>
      </c>
      <c r="C119" s="73" t="s">
        <v>2116</v>
      </c>
      <c r="D119" s="73" t="s">
        <v>244</v>
      </c>
      <c r="E119" s="73"/>
      <c r="F119" s="94">
        <v>43770</v>
      </c>
      <c r="G119" s="83">
        <v>10.449999999999998</v>
      </c>
      <c r="H119" s="86" t="s">
        <v>137</v>
      </c>
      <c r="I119" s="87">
        <v>4.8000000000000001E-2</v>
      </c>
      <c r="J119" s="87">
        <v>4.8499999999999988E-2</v>
      </c>
      <c r="K119" s="83">
        <v>463966000</v>
      </c>
      <c r="L119" s="85">
        <v>101.9962</v>
      </c>
      <c r="M119" s="83">
        <v>473227.64408000011</v>
      </c>
      <c r="N119" s="73"/>
      <c r="O119" s="84">
        <f t="shared" si="1"/>
        <v>2.0570926786796718E-2</v>
      </c>
      <c r="P119" s="84">
        <f>M119/'סכום נכסי הקרן'!$C$42</f>
        <v>6.6809324655043925E-3</v>
      </c>
    </row>
    <row r="120" spans="2:16">
      <c r="B120" s="76" t="s">
        <v>2117</v>
      </c>
      <c r="C120" s="73" t="s">
        <v>2118</v>
      </c>
      <c r="D120" s="73" t="s">
        <v>244</v>
      </c>
      <c r="E120" s="73"/>
      <c r="F120" s="94">
        <v>43800</v>
      </c>
      <c r="G120" s="83">
        <v>10.540000000000001</v>
      </c>
      <c r="H120" s="86" t="s">
        <v>137</v>
      </c>
      <c r="I120" s="87">
        <v>4.8000000000000001E-2</v>
      </c>
      <c r="J120" s="87">
        <v>4.8499999999999995E-2</v>
      </c>
      <c r="K120" s="83">
        <v>207963000</v>
      </c>
      <c r="L120" s="85">
        <v>101.5938</v>
      </c>
      <c r="M120" s="83">
        <v>211277.55868000002</v>
      </c>
      <c r="N120" s="73"/>
      <c r="O120" s="84">
        <f t="shared" si="1"/>
        <v>9.1841109573148651E-3</v>
      </c>
      <c r="P120" s="84">
        <f>M120/'סכום נכסי הקרן'!$C$42</f>
        <v>2.9827739750112724E-3</v>
      </c>
    </row>
    <row r="121" spans="2:16">
      <c r="B121" s="76" t="s">
        <v>2119</v>
      </c>
      <c r="C121" s="73" t="s">
        <v>2120</v>
      </c>
      <c r="D121" s="73" t="s">
        <v>244</v>
      </c>
      <c r="E121" s="73"/>
      <c r="F121" s="94">
        <v>43831</v>
      </c>
      <c r="G121" s="83">
        <v>10.62</v>
      </c>
      <c r="H121" s="86" t="s">
        <v>137</v>
      </c>
      <c r="I121" s="87">
        <v>4.8000000000000001E-2</v>
      </c>
      <c r="J121" s="87">
        <v>4.8500000000000008E-2</v>
      </c>
      <c r="K121" s="83">
        <v>280398000</v>
      </c>
      <c r="L121" s="85">
        <v>101.193</v>
      </c>
      <c r="M121" s="83">
        <v>283743.25949999999</v>
      </c>
      <c r="N121" s="73"/>
      <c r="O121" s="84">
        <f t="shared" si="1"/>
        <v>1.2334152263587604E-2</v>
      </c>
      <c r="P121" s="84">
        <f>M121/'סכום נכסי הקרן'!$C$42</f>
        <v>4.0058301284299457E-3</v>
      </c>
    </row>
    <row r="122" spans="2:16">
      <c r="B122" s="76" t="s">
        <v>2121</v>
      </c>
      <c r="C122" s="73" t="s">
        <v>2122</v>
      </c>
      <c r="D122" s="73" t="s">
        <v>244</v>
      </c>
      <c r="E122" s="73"/>
      <c r="F122" s="94">
        <v>43863</v>
      </c>
      <c r="G122" s="83">
        <v>10.710000000000006</v>
      </c>
      <c r="H122" s="86" t="s">
        <v>137</v>
      </c>
      <c r="I122" s="87">
        <v>4.8000000000000001E-2</v>
      </c>
      <c r="J122" s="87">
        <v>4.8500000000000015E-2</v>
      </c>
      <c r="K122" s="83">
        <v>300129000</v>
      </c>
      <c r="L122" s="85">
        <v>100.77809999999999</v>
      </c>
      <c r="M122" s="83">
        <v>302464.21089999983</v>
      </c>
      <c r="N122" s="73"/>
      <c r="O122" s="84">
        <f t="shared" si="1"/>
        <v>1.314794098756898E-2</v>
      </c>
      <c r="P122" s="84">
        <f>M122/'סכום נכסי הקרן'!$C$42</f>
        <v>4.2701287457191867E-3</v>
      </c>
    </row>
    <row r="123" spans="2:16">
      <c r="B123" s="76" t="s">
        <v>2123</v>
      </c>
      <c r="C123" s="73" t="s">
        <v>2124</v>
      </c>
      <c r="D123" s="73" t="s">
        <v>244</v>
      </c>
      <c r="E123" s="73"/>
      <c r="F123" s="94">
        <v>43891</v>
      </c>
      <c r="G123" s="83">
        <v>10.790000000000001</v>
      </c>
      <c r="H123" s="86" t="s">
        <v>137</v>
      </c>
      <c r="I123" s="87">
        <v>4.8000000000000001E-2</v>
      </c>
      <c r="J123" s="87">
        <v>4.8500000000000008E-2</v>
      </c>
      <c r="K123" s="83">
        <v>152000</v>
      </c>
      <c r="L123" s="85">
        <v>100.3961</v>
      </c>
      <c r="M123" s="83">
        <v>152.60209</v>
      </c>
      <c r="N123" s="73"/>
      <c r="O123" s="84">
        <f t="shared" si="1"/>
        <v>6.6335229147591414E-6</v>
      </c>
      <c r="P123" s="84">
        <f>M123/'סכום נכסי הקרן'!$C$42</f>
        <v>2.1544055385159846E-6</v>
      </c>
    </row>
    <row r="124" spans="2:16">
      <c r="B124" s="76" t="s">
        <v>2125</v>
      </c>
      <c r="C124" s="73" t="s">
        <v>2126</v>
      </c>
      <c r="D124" s="73" t="s">
        <v>244</v>
      </c>
      <c r="E124" s="73"/>
      <c r="F124" s="94">
        <v>40057</v>
      </c>
      <c r="G124" s="83">
        <v>4.0299999999999994</v>
      </c>
      <c r="H124" s="86" t="s">
        <v>137</v>
      </c>
      <c r="I124" s="87">
        <v>4.8000000000000001E-2</v>
      </c>
      <c r="J124" s="87">
        <v>4.8499999999999988E-2</v>
      </c>
      <c r="K124" s="83">
        <v>108168000</v>
      </c>
      <c r="L124" s="85">
        <v>109.5801</v>
      </c>
      <c r="M124" s="83">
        <v>118530.57781</v>
      </c>
      <c r="N124" s="73"/>
      <c r="O124" s="84">
        <f t="shared" si="1"/>
        <v>5.1524543602402585E-3</v>
      </c>
      <c r="P124" s="84">
        <f>M124/'סכום נכסי הקרן'!$C$42</f>
        <v>1.6733907990209298E-3</v>
      </c>
    </row>
    <row r="125" spans="2:16">
      <c r="B125" s="76" t="s">
        <v>2127</v>
      </c>
      <c r="C125" s="73" t="s">
        <v>2128</v>
      </c>
      <c r="D125" s="73" t="s">
        <v>244</v>
      </c>
      <c r="E125" s="73"/>
      <c r="F125" s="94">
        <v>40087</v>
      </c>
      <c r="G125" s="83">
        <v>4.01</v>
      </c>
      <c r="H125" s="86" t="s">
        <v>137</v>
      </c>
      <c r="I125" s="87">
        <v>4.8000000000000001E-2</v>
      </c>
      <c r="J125" s="87">
        <v>4.8499999999999995E-2</v>
      </c>
      <c r="K125" s="83">
        <v>100332000</v>
      </c>
      <c r="L125" s="85">
        <v>111.23390000000001</v>
      </c>
      <c r="M125" s="83">
        <v>111603.19637000001</v>
      </c>
      <c r="N125" s="73"/>
      <c r="O125" s="84">
        <f t="shared" si="1"/>
        <v>4.851325171763763E-3</v>
      </c>
      <c r="P125" s="84">
        <f>M125/'סכום נכסי הקרן'!$C$42</f>
        <v>1.5755914245710202E-3</v>
      </c>
    </row>
    <row r="126" spans="2:16">
      <c r="B126" s="76" t="s">
        <v>2129</v>
      </c>
      <c r="C126" s="73" t="s">
        <v>2130</v>
      </c>
      <c r="D126" s="73" t="s">
        <v>244</v>
      </c>
      <c r="E126" s="73"/>
      <c r="F126" s="94">
        <v>40118</v>
      </c>
      <c r="G126" s="83">
        <v>4.09</v>
      </c>
      <c r="H126" s="86" t="s">
        <v>137</v>
      </c>
      <c r="I126" s="87">
        <v>4.8000000000000001E-2</v>
      </c>
      <c r="J126" s="87">
        <v>4.8500000000000008E-2</v>
      </c>
      <c r="K126" s="83">
        <v>122827000</v>
      </c>
      <c r="L126" s="85">
        <v>111.111</v>
      </c>
      <c r="M126" s="83">
        <v>136474.25269999998</v>
      </c>
      <c r="N126" s="73"/>
      <c r="O126" s="84">
        <f t="shared" si="1"/>
        <v>5.932455332427488E-3</v>
      </c>
      <c r="P126" s="84">
        <f>M126/'סכום נכסי הקרן'!$C$42</f>
        <v>1.9267159832588793E-3</v>
      </c>
    </row>
    <row r="127" spans="2:16">
      <c r="B127" s="76" t="s">
        <v>2131</v>
      </c>
      <c r="C127" s="73" t="s">
        <v>2132</v>
      </c>
      <c r="D127" s="73" t="s">
        <v>244</v>
      </c>
      <c r="E127" s="73"/>
      <c r="F127" s="94">
        <v>39509</v>
      </c>
      <c r="G127" s="83">
        <v>2.75</v>
      </c>
      <c r="H127" s="86" t="s">
        <v>137</v>
      </c>
      <c r="I127" s="87">
        <v>4.8000000000000001E-2</v>
      </c>
      <c r="J127" s="87">
        <v>4.8600000000000004E-2</v>
      </c>
      <c r="K127" s="83">
        <v>14639000</v>
      </c>
      <c r="L127" s="85">
        <v>117.4012</v>
      </c>
      <c r="M127" s="83">
        <v>17186.360410000001</v>
      </c>
      <c r="N127" s="73"/>
      <c r="O127" s="84">
        <f t="shared" si="1"/>
        <v>7.4708095807235876E-4</v>
      </c>
      <c r="P127" s="84">
        <f>M127/'סכום נכסי הקרן'!$C$42</f>
        <v>2.4263357110139086E-4</v>
      </c>
    </row>
    <row r="128" spans="2:16">
      <c r="B128" s="76" t="s">
        <v>2133</v>
      </c>
      <c r="C128" s="73" t="s">
        <v>2134</v>
      </c>
      <c r="D128" s="73" t="s">
        <v>244</v>
      </c>
      <c r="E128" s="73"/>
      <c r="F128" s="94">
        <v>39600</v>
      </c>
      <c r="G128" s="83">
        <v>2.9299999999999997</v>
      </c>
      <c r="H128" s="86" t="s">
        <v>137</v>
      </c>
      <c r="I128" s="87">
        <v>4.8000000000000001E-2</v>
      </c>
      <c r="J128" s="87">
        <v>4.8521907313523994E-2</v>
      </c>
      <c r="K128" s="83">
        <v>43655000</v>
      </c>
      <c r="L128" s="85">
        <v>116.9833</v>
      </c>
      <c r="M128" s="83">
        <v>51069.065350000004</v>
      </c>
      <c r="N128" s="73"/>
      <c r="O128" s="84">
        <f t="shared" si="1"/>
        <v>2.219942172709149E-3</v>
      </c>
      <c r="P128" s="84">
        <f>M128/'סכום נכסי הקרן'!$C$42</f>
        <v>7.2098276790884556E-4</v>
      </c>
    </row>
    <row r="129" spans="2:16">
      <c r="B129" s="76" t="s">
        <v>2135</v>
      </c>
      <c r="C129" s="73" t="s">
        <v>2136</v>
      </c>
      <c r="D129" s="73" t="s">
        <v>244</v>
      </c>
      <c r="E129" s="73"/>
      <c r="F129" s="94">
        <v>39630</v>
      </c>
      <c r="G129" s="83">
        <v>3.02</v>
      </c>
      <c r="H129" s="86" t="s">
        <v>137</v>
      </c>
      <c r="I129" s="87">
        <v>4.8000000000000001E-2</v>
      </c>
      <c r="J129" s="87">
        <v>4.8499999999999995E-2</v>
      </c>
      <c r="K129" s="83">
        <v>20479000</v>
      </c>
      <c r="L129" s="85">
        <v>115.7513</v>
      </c>
      <c r="M129" s="83">
        <v>23704.711289999999</v>
      </c>
      <c r="N129" s="73"/>
      <c r="O129" s="84">
        <f t="shared" si="1"/>
        <v>1.0304298291718332E-3</v>
      </c>
      <c r="P129" s="84">
        <f>M129/'סכום נכסי הקרן'!$C$42</f>
        <v>3.3465833457522358E-4</v>
      </c>
    </row>
    <row r="130" spans="2:16">
      <c r="B130" s="76" t="s">
        <v>2137</v>
      </c>
      <c r="C130" s="73" t="s">
        <v>2138</v>
      </c>
      <c r="D130" s="73" t="s">
        <v>244</v>
      </c>
      <c r="E130" s="73"/>
      <c r="F130" s="94">
        <v>39904</v>
      </c>
      <c r="G130" s="83">
        <v>3.6100000000000003</v>
      </c>
      <c r="H130" s="86" t="s">
        <v>137</v>
      </c>
      <c r="I130" s="87">
        <v>4.8000000000000001E-2</v>
      </c>
      <c r="J130" s="87">
        <v>4.8500000000000008E-2</v>
      </c>
      <c r="K130" s="83">
        <v>156290000</v>
      </c>
      <c r="L130" s="85">
        <v>116.099</v>
      </c>
      <c r="M130" s="83">
        <v>181451.07634</v>
      </c>
      <c r="N130" s="73"/>
      <c r="O130" s="84">
        <f t="shared" si="1"/>
        <v>7.8875713485254371E-3</v>
      </c>
      <c r="P130" s="84">
        <f>M130/'סכום נכסי הקרן'!$C$42</f>
        <v>2.5616897110425072E-3</v>
      </c>
    </row>
    <row r="131" spans="2:16">
      <c r="B131" s="76" t="s">
        <v>2139</v>
      </c>
      <c r="C131" s="73" t="s">
        <v>2140</v>
      </c>
      <c r="D131" s="73" t="s">
        <v>244</v>
      </c>
      <c r="E131" s="73"/>
      <c r="F131" s="94">
        <v>39965</v>
      </c>
      <c r="G131" s="83">
        <v>3.7699999999999996</v>
      </c>
      <c r="H131" s="86" t="s">
        <v>137</v>
      </c>
      <c r="I131" s="87">
        <v>4.8000000000000001E-2</v>
      </c>
      <c r="J131" s="87">
        <v>4.851841000663619E-2</v>
      </c>
      <c r="K131" s="83">
        <v>73638000</v>
      </c>
      <c r="L131" s="85">
        <v>113.4859</v>
      </c>
      <c r="M131" s="83">
        <v>83568.733320000014</v>
      </c>
      <c r="N131" s="73"/>
      <c r="O131" s="84">
        <f t="shared" si="1"/>
        <v>3.6326835853664639E-3</v>
      </c>
      <c r="P131" s="84">
        <f>M131/'סכום נכסי הקרן'!$C$42</f>
        <v>1.1798065276260195E-3</v>
      </c>
    </row>
    <row r="132" spans="2:16">
      <c r="B132" s="76" t="s">
        <v>2141</v>
      </c>
      <c r="C132" s="73" t="s">
        <v>2142</v>
      </c>
      <c r="D132" s="73" t="s">
        <v>244</v>
      </c>
      <c r="E132" s="73"/>
      <c r="F132" s="94">
        <v>39995</v>
      </c>
      <c r="G132" s="83">
        <v>3.85</v>
      </c>
      <c r="H132" s="86" t="s">
        <v>137</v>
      </c>
      <c r="I132" s="87">
        <v>4.8000000000000001E-2</v>
      </c>
      <c r="J132" s="87">
        <v>4.8499999999999995E-2</v>
      </c>
      <c r="K132" s="83">
        <v>112496000</v>
      </c>
      <c r="L132" s="85">
        <v>112.5973</v>
      </c>
      <c r="M132" s="83">
        <v>126667.45692</v>
      </c>
      <c r="N132" s="73"/>
      <c r="O132" s="84">
        <f t="shared" si="1"/>
        <v>5.5061596996023206E-3</v>
      </c>
      <c r="P132" s="84">
        <f>M132/'סכום נכסי הקרן'!$C$42</f>
        <v>1.7882656177132493E-3</v>
      </c>
    </row>
    <row r="133" spans="2:16">
      <c r="B133" s="76" t="s">
        <v>2143</v>
      </c>
      <c r="C133" s="73" t="s">
        <v>2144</v>
      </c>
      <c r="D133" s="73" t="s">
        <v>244</v>
      </c>
      <c r="E133" s="73"/>
      <c r="F133" s="94">
        <v>40027</v>
      </c>
      <c r="G133" s="83">
        <v>3.9399999999999995</v>
      </c>
      <c r="H133" s="86" t="s">
        <v>137</v>
      </c>
      <c r="I133" s="87">
        <v>4.8000000000000001E-2</v>
      </c>
      <c r="J133" s="87">
        <v>4.8500000000000008E-2</v>
      </c>
      <c r="K133" s="83">
        <v>141650000</v>
      </c>
      <c r="L133" s="85">
        <v>111.1704</v>
      </c>
      <c r="M133" s="83">
        <v>157472.80481</v>
      </c>
      <c r="N133" s="73"/>
      <c r="O133" s="84">
        <f t="shared" si="1"/>
        <v>6.8452500169462194E-3</v>
      </c>
      <c r="P133" s="84">
        <f>M133/'סכום נכסי הקרן'!$C$42</f>
        <v>2.2231693081550229E-3</v>
      </c>
    </row>
    <row r="134" spans="2:16">
      <c r="B134" s="76" t="s">
        <v>2145</v>
      </c>
      <c r="C134" s="73" t="s">
        <v>2146</v>
      </c>
      <c r="D134" s="73" t="s">
        <v>244</v>
      </c>
      <c r="E134" s="73"/>
      <c r="F134" s="94">
        <v>40179</v>
      </c>
      <c r="G134" s="83">
        <v>4.2600000000000007</v>
      </c>
      <c r="H134" s="86" t="s">
        <v>137</v>
      </c>
      <c r="I134" s="87">
        <v>4.8000000000000001E-2</v>
      </c>
      <c r="J134" s="87">
        <v>4.8499999999999995E-2</v>
      </c>
      <c r="K134" s="83">
        <v>55112000</v>
      </c>
      <c r="L134" s="85">
        <v>109.7146</v>
      </c>
      <c r="M134" s="83">
        <v>60465.901729999998</v>
      </c>
      <c r="N134" s="73"/>
      <c r="O134" s="84">
        <f t="shared" si="1"/>
        <v>2.6284171120299162E-3</v>
      </c>
      <c r="P134" s="84">
        <f>M134/'סכום נכסי הקרן'!$C$42</f>
        <v>8.536454093025544E-4</v>
      </c>
    </row>
    <row r="135" spans="2:16">
      <c r="B135" s="76" t="s">
        <v>2147</v>
      </c>
      <c r="C135" s="73" t="s">
        <v>2148</v>
      </c>
      <c r="D135" s="73" t="s">
        <v>244</v>
      </c>
      <c r="E135" s="73"/>
      <c r="F135" s="94">
        <v>40210</v>
      </c>
      <c r="G135" s="83">
        <v>4.3500000000000005</v>
      </c>
      <c r="H135" s="86" t="s">
        <v>137</v>
      </c>
      <c r="I135" s="87">
        <v>4.8000000000000001E-2</v>
      </c>
      <c r="J135" s="87">
        <v>4.8499999999999995E-2</v>
      </c>
      <c r="K135" s="83">
        <v>80740000</v>
      </c>
      <c r="L135" s="85">
        <v>109.282</v>
      </c>
      <c r="M135" s="83">
        <v>88234.247400000007</v>
      </c>
      <c r="N135" s="73"/>
      <c r="O135" s="84">
        <f t="shared" si="1"/>
        <v>3.8354907327575079E-3</v>
      </c>
      <c r="P135" s="84">
        <f>M135/'סכום נכסי הקרן'!$C$42</f>
        <v>1.245673314732122E-3</v>
      </c>
    </row>
    <row r="136" spans="2:16">
      <c r="B136" s="76" t="s">
        <v>2149</v>
      </c>
      <c r="C136" s="73" t="s">
        <v>2150</v>
      </c>
      <c r="D136" s="73" t="s">
        <v>244</v>
      </c>
      <c r="E136" s="73"/>
      <c r="F136" s="94">
        <v>40238</v>
      </c>
      <c r="G136" s="83">
        <v>4.43</v>
      </c>
      <c r="H136" s="86" t="s">
        <v>137</v>
      </c>
      <c r="I136" s="87">
        <v>4.8000000000000001E-2</v>
      </c>
      <c r="J136" s="87">
        <v>4.8499999999999988E-2</v>
      </c>
      <c r="K136" s="83">
        <v>115180000</v>
      </c>
      <c r="L136" s="85">
        <v>109.57980000000001</v>
      </c>
      <c r="M136" s="83">
        <v>126213.97768000001</v>
      </c>
      <c r="N136" s="73"/>
      <c r="O136" s="84">
        <f t="shared" si="1"/>
        <v>5.4864472243019661E-3</v>
      </c>
      <c r="P136" s="84">
        <f>M136/'סכום נכסי הקרן'!$C$42</f>
        <v>1.7818634892348122E-3</v>
      </c>
    </row>
    <row r="137" spans="2:16">
      <c r="B137" s="76" t="s">
        <v>2151</v>
      </c>
      <c r="C137" s="73" t="s">
        <v>2152</v>
      </c>
      <c r="D137" s="73" t="s">
        <v>244</v>
      </c>
      <c r="E137" s="73"/>
      <c r="F137" s="94">
        <v>40300</v>
      </c>
      <c r="G137" s="83">
        <v>4.49</v>
      </c>
      <c r="H137" s="86" t="s">
        <v>137</v>
      </c>
      <c r="I137" s="87">
        <v>4.8000000000000001E-2</v>
      </c>
      <c r="J137" s="87">
        <v>4.8500000000000008E-2</v>
      </c>
      <c r="K137" s="83">
        <v>18001000</v>
      </c>
      <c r="L137" s="85">
        <v>111.5307</v>
      </c>
      <c r="M137" s="83">
        <v>20076.642309999999</v>
      </c>
      <c r="N137" s="73"/>
      <c r="O137" s="84">
        <f t="shared" si="1"/>
        <v>8.7271980884932757E-4</v>
      </c>
      <c r="P137" s="84">
        <f>M137/'סכום נכסי הקרן'!$C$42</f>
        <v>2.8343798821804043E-4</v>
      </c>
    </row>
    <row r="138" spans="2:16">
      <c r="B138" s="76" t="s">
        <v>2153</v>
      </c>
      <c r="C138" s="73" t="s">
        <v>2154</v>
      </c>
      <c r="D138" s="73" t="s">
        <v>244</v>
      </c>
      <c r="E138" s="73"/>
      <c r="F138" s="94">
        <v>40360</v>
      </c>
      <c r="G138" s="83">
        <v>4.6500000000000004</v>
      </c>
      <c r="H138" s="86" t="s">
        <v>137</v>
      </c>
      <c r="I138" s="87">
        <v>4.8000000000000001E-2</v>
      </c>
      <c r="J138" s="87">
        <v>4.8500000000000008E-2</v>
      </c>
      <c r="K138" s="83">
        <v>50554000</v>
      </c>
      <c r="L138" s="85">
        <v>109.2979</v>
      </c>
      <c r="M138" s="83">
        <v>55254.440049999997</v>
      </c>
      <c r="N138" s="73"/>
      <c r="O138" s="84">
        <f t="shared" si="1"/>
        <v>2.4018779442264533E-3</v>
      </c>
      <c r="P138" s="84">
        <f>M138/'סכום נכסי הקרן'!$C$42</f>
        <v>7.8007104405529058E-4</v>
      </c>
    </row>
    <row r="139" spans="2:16">
      <c r="B139" s="76" t="s">
        <v>2155</v>
      </c>
      <c r="C139" s="73" t="s">
        <v>2156</v>
      </c>
      <c r="D139" s="73" t="s">
        <v>244</v>
      </c>
      <c r="E139" s="73"/>
      <c r="F139" s="94">
        <v>40422</v>
      </c>
      <c r="G139" s="83">
        <v>4.8200000000000012</v>
      </c>
      <c r="H139" s="86" t="s">
        <v>137</v>
      </c>
      <c r="I139" s="87">
        <v>4.8000000000000001E-2</v>
      </c>
      <c r="J139" s="87">
        <v>4.8500000000000008E-2</v>
      </c>
      <c r="K139" s="83">
        <v>100420000</v>
      </c>
      <c r="L139" s="85">
        <v>107.6183</v>
      </c>
      <c r="M139" s="83">
        <v>108070.29199</v>
      </c>
      <c r="N139" s="73"/>
      <c r="O139" s="84">
        <f t="shared" si="1"/>
        <v>4.6977519005170654E-3</v>
      </c>
      <c r="P139" s="84">
        <f>M139/'סכום נכסי הקרן'!$C$42</f>
        <v>1.5257145928492567E-3</v>
      </c>
    </row>
    <row r="140" spans="2:16">
      <c r="B140" s="76" t="s">
        <v>2157</v>
      </c>
      <c r="C140" s="73" t="s">
        <v>2158</v>
      </c>
      <c r="D140" s="73" t="s">
        <v>244</v>
      </c>
      <c r="E140" s="73"/>
      <c r="F140" s="94">
        <v>40483</v>
      </c>
      <c r="G140" s="83">
        <v>4.87</v>
      </c>
      <c r="H140" s="86" t="s">
        <v>137</v>
      </c>
      <c r="I140" s="87">
        <v>4.8000000000000001E-2</v>
      </c>
      <c r="J140" s="87">
        <v>4.8500157238503386E-2</v>
      </c>
      <c r="K140" s="83">
        <v>195177000</v>
      </c>
      <c r="L140" s="85">
        <v>108.51779999999999</v>
      </c>
      <c r="M140" s="83">
        <v>211801.8315</v>
      </c>
      <c r="N140" s="73"/>
      <c r="O140" s="84">
        <f t="shared" ref="O140:O152" si="2">M140/$M$11</f>
        <v>9.2069007878149266E-3</v>
      </c>
      <c r="P140" s="84">
        <f>M140/'סכום נכסי הקרן'!$C$42</f>
        <v>2.9901755529785292E-3</v>
      </c>
    </row>
    <row r="141" spans="2:16">
      <c r="B141" s="76" t="s">
        <v>2159</v>
      </c>
      <c r="C141" s="73" t="s">
        <v>2160</v>
      </c>
      <c r="D141" s="73" t="s">
        <v>244</v>
      </c>
      <c r="E141" s="73"/>
      <c r="F141" s="94">
        <v>40513</v>
      </c>
      <c r="G141" s="83">
        <v>4.9600000000000009</v>
      </c>
      <c r="H141" s="86" t="s">
        <v>137</v>
      </c>
      <c r="I141" s="87">
        <v>4.8000000000000001E-2</v>
      </c>
      <c r="J141" s="87">
        <v>4.8499999999999995E-2</v>
      </c>
      <c r="K141" s="83">
        <v>66342000</v>
      </c>
      <c r="L141" s="85">
        <v>107.7902</v>
      </c>
      <c r="M141" s="83">
        <v>71510.189590000009</v>
      </c>
      <c r="N141" s="73"/>
      <c r="O141" s="84">
        <f t="shared" si="2"/>
        <v>3.1085057962445708E-3</v>
      </c>
      <c r="P141" s="84">
        <f>M141/'סכום נכסי הקרן'!$C$42</f>
        <v>1.0095664385266552E-3</v>
      </c>
    </row>
    <row r="142" spans="2:16">
      <c r="B142" s="76" t="s">
        <v>2161</v>
      </c>
      <c r="C142" s="73" t="s">
        <v>2162</v>
      </c>
      <c r="D142" s="73" t="s">
        <v>244</v>
      </c>
      <c r="E142" s="73"/>
      <c r="F142" s="94">
        <v>40544</v>
      </c>
      <c r="G142" s="83">
        <v>5.0400000000000009</v>
      </c>
      <c r="H142" s="86" t="s">
        <v>137</v>
      </c>
      <c r="I142" s="87">
        <v>4.8000000000000001E-2</v>
      </c>
      <c r="J142" s="87">
        <v>4.8500000000000008E-2</v>
      </c>
      <c r="K142" s="83">
        <v>166735000</v>
      </c>
      <c r="L142" s="85">
        <v>107.26609999999999</v>
      </c>
      <c r="M142" s="83">
        <v>178850.17301</v>
      </c>
      <c r="N142" s="73"/>
      <c r="O142" s="84">
        <f t="shared" si="2"/>
        <v>7.7745116136382656E-3</v>
      </c>
      <c r="P142" s="84">
        <f>M142/'סכום נכסי הקרן'!$C$42</f>
        <v>2.5249706822317178E-3</v>
      </c>
    </row>
    <row r="143" spans="2:16">
      <c r="B143" s="76" t="s">
        <v>2163</v>
      </c>
      <c r="C143" s="73" t="s">
        <v>2164</v>
      </c>
      <c r="D143" s="73" t="s">
        <v>244</v>
      </c>
      <c r="E143" s="73"/>
      <c r="F143" s="94">
        <v>40575</v>
      </c>
      <c r="G143" s="83">
        <v>5.13</v>
      </c>
      <c r="H143" s="86" t="s">
        <v>137</v>
      </c>
      <c r="I143" s="87">
        <v>4.8000000000000001E-2</v>
      </c>
      <c r="J143" s="87">
        <v>4.8499999999999995E-2</v>
      </c>
      <c r="K143" s="83">
        <v>65718000</v>
      </c>
      <c r="L143" s="85">
        <v>106.4485</v>
      </c>
      <c r="M143" s="83">
        <v>69955.842749999996</v>
      </c>
      <c r="N143" s="73"/>
      <c r="O143" s="84">
        <f t="shared" si="2"/>
        <v>3.0409392551793498E-3</v>
      </c>
      <c r="P143" s="84">
        <f>M143/'סכום נכסי הקרן'!$C$42</f>
        <v>9.8762248323173854E-4</v>
      </c>
    </row>
    <row r="144" spans="2:16">
      <c r="B144" s="76" t="s">
        <v>2165</v>
      </c>
      <c r="C144" s="73" t="s">
        <v>2166</v>
      </c>
      <c r="D144" s="73" t="s">
        <v>244</v>
      </c>
      <c r="E144" s="73"/>
      <c r="F144" s="94">
        <v>40603</v>
      </c>
      <c r="G144" s="83">
        <v>5.21</v>
      </c>
      <c r="H144" s="86" t="s">
        <v>137</v>
      </c>
      <c r="I144" s="87">
        <v>4.8000000000000001E-2</v>
      </c>
      <c r="J144" s="87">
        <v>4.8501568876395285E-2</v>
      </c>
      <c r="K144" s="83">
        <v>101895000</v>
      </c>
      <c r="L144" s="85">
        <v>105.80970000000001</v>
      </c>
      <c r="M144" s="83">
        <v>107814.80460000002</v>
      </c>
      <c r="N144" s="73"/>
      <c r="O144" s="84">
        <f t="shared" si="2"/>
        <v>4.6866460142477688E-3</v>
      </c>
      <c r="P144" s="84">
        <f>M144/'סכום נכסי הקרן'!$C$42</f>
        <v>1.5221076733893924E-3</v>
      </c>
    </row>
    <row r="145" spans="2:16">
      <c r="B145" s="76" t="s">
        <v>2167</v>
      </c>
      <c r="C145" s="73" t="s">
        <v>2168</v>
      </c>
      <c r="D145" s="73" t="s">
        <v>244</v>
      </c>
      <c r="E145" s="73"/>
      <c r="F145" s="94">
        <v>40634</v>
      </c>
      <c r="G145" s="83">
        <v>5.17</v>
      </c>
      <c r="H145" s="86" t="s">
        <v>137</v>
      </c>
      <c r="I145" s="87">
        <v>4.8000000000000001E-2</v>
      </c>
      <c r="J145" s="87">
        <v>4.8499999999999995E-2</v>
      </c>
      <c r="K145" s="83">
        <v>36138000</v>
      </c>
      <c r="L145" s="85">
        <v>107.6048</v>
      </c>
      <c r="M145" s="83">
        <v>38886.221429999998</v>
      </c>
      <c r="N145" s="73"/>
      <c r="O145" s="84">
        <f t="shared" si="2"/>
        <v>1.6903611275854934E-3</v>
      </c>
      <c r="P145" s="84">
        <f>M145/'סכום נכסי הקרן'!$C$42</f>
        <v>5.4898783378884886E-4</v>
      </c>
    </row>
    <row r="146" spans="2:16">
      <c r="B146" s="76" t="s">
        <v>2169</v>
      </c>
      <c r="C146" s="73" t="s">
        <v>2170</v>
      </c>
      <c r="D146" s="73" t="s">
        <v>244</v>
      </c>
      <c r="E146" s="73"/>
      <c r="F146" s="94">
        <v>40664</v>
      </c>
      <c r="G146" s="83">
        <v>5.25</v>
      </c>
      <c r="H146" s="86" t="s">
        <v>137</v>
      </c>
      <c r="I146" s="87">
        <v>4.8000000000000001E-2</v>
      </c>
      <c r="J146" s="87">
        <v>4.8505669706166266E-2</v>
      </c>
      <c r="K146" s="83">
        <v>134113000</v>
      </c>
      <c r="L146" s="85">
        <v>106.97580000000001</v>
      </c>
      <c r="M146" s="83">
        <v>143468.45518000002</v>
      </c>
      <c r="N146" s="73"/>
      <c r="O146" s="84">
        <f t="shared" si="2"/>
        <v>6.2364891921311491E-3</v>
      </c>
      <c r="P146" s="84">
        <f>M146/'סכום נכסי הקרן'!$C$42</f>
        <v>2.0254587236788455E-3</v>
      </c>
    </row>
    <row r="147" spans="2:16">
      <c r="B147" s="76" t="s">
        <v>2171</v>
      </c>
      <c r="C147" s="73" t="s">
        <v>2172</v>
      </c>
      <c r="D147" s="73" t="s">
        <v>244</v>
      </c>
      <c r="E147" s="73"/>
      <c r="F147" s="94">
        <v>40756</v>
      </c>
      <c r="G147" s="83">
        <v>5.4999999999999991</v>
      </c>
      <c r="H147" s="86" t="s">
        <v>137</v>
      </c>
      <c r="I147" s="87">
        <v>4.8000000000000001E-2</v>
      </c>
      <c r="J147" s="87">
        <v>4.8499999999999995E-2</v>
      </c>
      <c r="K147" s="83">
        <v>73797000</v>
      </c>
      <c r="L147" s="85">
        <v>104.1848</v>
      </c>
      <c r="M147" s="83">
        <v>76885.239990000016</v>
      </c>
      <c r="N147" s="73"/>
      <c r="O147" s="84">
        <f t="shared" si="2"/>
        <v>3.3421560692938148E-3</v>
      </c>
      <c r="P147" s="84">
        <f>M147/'סכום נכסי הקרן'!$C$42</f>
        <v>1.0854503163396168E-3</v>
      </c>
    </row>
    <row r="148" spans="2:16">
      <c r="B148" s="76" t="s">
        <v>2173</v>
      </c>
      <c r="C148" s="73" t="s">
        <v>2174</v>
      </c>
      <c r="D148" s="73" t="s">
        <v>244</v>
      </c>
      <c r="E148" s="73"/>
      <c r="F148" s="94">
        <v>40848</v>
      </c>
      <c r="G148" s="83">
        <v>5.620000000000001</v>
      </c>
      <c r="H148" s="86" t="s">
        <v>137</v>
      </c>
      <c r="I148" s="87">
        <v>4.8000000000000001E-2</v>
      </c>
      <c r="J148" s="87">
        <v>4.8499999999999995E-2</v>
      </c>
      <c r="K148" s="83">
        <v>208107000</v>
      </c>
      <c r="L148" s="85">
        <v>105.4294</v>
      </c>
      <c r="M148" s="83">
        <v>219406.05261000001</v>
      </c>
      <c r="N148" s="73"/>
      <c r="O148" s="84">
        <f t="shared" si="2"/>
        <v>9.5374517978442149E-3</v>
      </c>
      <c r="P148" s="84">
        <f>M148/'סכום נכסי הקרן'!$C$42</f>
        <v>3.0975304134229975E-3</v>
      </c>
    </row>
    <row r="149" spans="2:16">
      <c r="B149" s="76" t="s">
        <v>2175</v>
      </c>
      <c r="C149" s="73" t="s">
        <v>2176</v>
      </c>
      <c r="D149" s="73" t="s">
        <v>244</v>
      </c>
      <c r="E149" s="73"/>
      <c r="F149" s="94">
        <v>40940</v>
      </c>
      <c r="G149" s="83">
        <v>5.8699999999999992</v>
      </c>
      <c r="H149" s="86" t="s">
        <v>137</v>
      </c>
      <c r="I149" s="87">
        <v>4.8000000000000001E-2</v>
      </c>
      <c r="J149" s="87">
        <v>4.8500000000000008E-2</v>
      </c>
      <c r="K149" s="83">
        <v>261737000</v>
      </c>
      <c r="L149" s="85">
        <v>104.19499999999999</v>
      </c>
      <c r="M149" s="83">
        <v>272716.74942000001</v>
      </c>
      <c r="N149" s="73"/>
      <c r="O149" s="84">
        <f t="shared" si="2"/>
        <v>1.1854836368992041E-2</v>
      </c>
      <c r="P149" s="84">
        <f>M149/'סכום נכסי הקרן'!$C$42</f>
        <v>3.8501600823194746E-3</v>
      </c>
    </row>
    <row r="150" spans="2:16">
      <c r="B150" s="76" t="s">
        <v>2177</v>
      </c>
      <c r="C150" s="73" t="s">
        <v>2178</v>
      </c>
      <c r="D150" s="73" t="s">
        <v>244</v>
      </c>
      <c r="E150" s="73"/>
      <c r="F150" s="94">
        <v>40969</v>
      </c>
      <c r="G150" s="83">
        <v>5.95</v>
      </c>
      <c r="H150" s="86" t="s">
        <v>137</v>
      </c>
      <c r="I150" s="87">
        <v>4.8000000000000001E-2</v>
      </c>
      <c r="J150" s="87">
        <v>4.8604509114246477E-2</v>
      </c>
      <c r="K150" s="83">
        <v>159473000</v>
      </c>
      <c r="L150" s="85">
        <v>103.765</v>
      </c>
      <c r="M150" s="83">
        <v>165477.20709999997</v>
      </c>
      <c r="N150" s="73"/>
      <c r="O150" s="84">
        <f t="shared" si="2"/>
        <v>7.1931966670193952E-3</v>
      </c>
      <c r="P150" s="84">
        <f>M150/'סכום נכסי הקרן'!$C$42</f>
        <v>2.336173845812967E-3</v>
      </c>
    </row>
    <row r="151" spans="2:16">
      <c r="B151" s="76" t="s">
        <v>2179</v>
      </c>
      <c r="C151" s="73">
        <v>8789</v>
      </c>
      <c r="D151" s="73" t="s">
        <v>244</v>
      </c>
      <c r="E151" s="73"/>
      <c r="F151" s="94">
        <v>41000</v>
      </c>
      <c r="G151" s="83">
        <v>5.8900000000000015</v>
      </c>
      <c r="H151" s="86" t="s">
        <v>137</v>
      </c>
      <c r="I151" s="87">
        <v>4.8000000000000001E-2</v>
      </c>
      <c r="J151" s="87">
        <v>4.8499700923449067E-2</v>
      </c>
      <c r="K151" s="83">
        <v>87131000</v>
      </c>
      <c r="L151" s="85">
        <v>105.8477</v>
      </c>
      <c r="M151" s="83">
        <v>92226.127099999998</v>
      </c>
      <c r="N151" s="73"/>
      <c r="O151" s="84">
        <f t="shared" si="2"/>
        <v>4.009015390662991E-3</v>
      </c>
      <c r="P151" s="84">
        <f>M151/'סכום נכסי הקרן'!$C$42</f>
        <v>1.3020298674816257E-3</v>
      </c>
    </row>
    <row r="152" spans="2:16">
      <c r="B152" s="76" t="s">
        <v>2180</v>
      </c>
      <c r="C152" s="73" t="s">
        <v>2181</v>
      </c>
      <c r="D152" s="73" t="s">
        <v>244</v>
      </c>
      <c r="E152" s="73"/>
      <c r="F152" s="94">
        <v>41640</v>
      </c>
      <c r="G152" s="83">
        <v>7.1699999999999982</v>
      </c>
      <c r="H152" s="86" t="s">
        <v>137</v>
      </c>
      <c r="I152" s="87">
        <v>4.8000000000000001E-2</v>
      </c>
      <c r="J152" s="87">
        <v>4.8499999999999995E-2</v>
      </c>
      <c r="K152" s="83">
        <v>163546000</v>
      </c>
      <c r="L152" s="85">
        <v>101.1836</v>
      </c>
      <c r="M152" s="83">
        <v>165481.75912000003</v>
      </c>
      <c r="N152" s="73"/>
      <c r="O152" s="84">
        <f t="shared" si="2"/>
        <v>7.1933945406460207E-3</v>
      </c>
      <c r="P152" s="84">
        <f>M152/'סכום נכסי הקרן'!$C$42</f>
        <v>2.3362381103135357E-3</v>
      </c>
    </row>
    <row r="153" spans="2:16">
      <c r="B153" s="113"/>
      <c r="C153" s="113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</row>
    <row r="154" spans="2:16">
      <c r="B154" s="113"/>
      <c r="C154" s="113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</row>
    <row r="155" spans="2:16">
      <c r="B155" s="113"/>
      <c r="C155" s="113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</row>
    <row r="156" spans="2:16">
      <c r="B156" s="131" t="s">
        <v>116</v>
      </c>
      <c r="C156" s="113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</row>
    <row r="157" spans="2:16">
      <c r="B157" s="131" t="s">
        <v>211</v>
      </c>
      <c r="C157" s="113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</row>
    <row r="158" spans="2:16">
      <c r="B158" s="131" t="s">
        <v>219</v>
      </c>
      <c r="C158" s="113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</row>
    <row r="159" spans="2:16">
      <c r="B159" s="113"/>
      <c r="C159" s="113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</row>
    <row r="160" spans="2:16">
      <c r="B160" s="113"/>
      <c r="C160" s="113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</row>
    <row r="161" spans="2:16">
      <c r="B161" s="113"/>
      <c r="C161" s="113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</row>
    <row r="162" spans="2:16">
      <c r="B162" s="113"/>
      <c r="C162" s="113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</row>
    <row r="163" spans="2:16">
      <c r="B163" s="113"/>
      <c r="C163" s="113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</row>
    <row r="164" spans="2:16">
      <c r="B164" s="113"/>
      <c r="C164" s="113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</row>
    <row r="165" spans="2:16">
      <c r="B165" s="113"/>
      <c r="C165" s="113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</row>
    <row r="166" spans="2:16">
      <c r="B166" s="113"/>
      <c r="C166" s="113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</row>
    <row r="167" spans="2:16">
      <c r="B167" s="113"/>
      <c r="C167" s="113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</row>
    <row r="168" spans="2:16">
      <c r="B168" s="113"/>
      <c r="C168" s="113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</row>
    <row r="169" spans="2:16">
      <c r="B169" s="113"/>
      <c r="C169" s="113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</row>
    <row r="170" spans="2:16">
      <c r="B170" s="113"/>
      <c r="C170" s="113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</row>
    <row r="171" spans="2:16">
      <c r="B171" s="113"/>
      <c r="C171" s="113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</row>
    <row r="172" spans="2:16">
      <c r="B172" s="113"/>
      <c r="C172" s="113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</row>
    <row r="173" spans="2:16">
      <c r="B173" s="113"/>
      <c r="C173" s="113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</row>
    <row r="174" spans="2:16">
      <c r="B174" s="113"/>
      <c r="C174" s="113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</row>
    <row r="175" spans="2:16">
      <c r="B175" s="113"/>
      <c r="C175" s="113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</row>
    <row r="176" spans="2:16">
      <c r="B176" s="113"/>
      <c r="C176" s="113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</row>
    <row r="177" spans="2:16">
      <c r="B177" s="113"/>
      <c r="C177" s="113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</row>
    <row r="178" spans="2:16">
      <c r="B178" s="113"/>
      <c r="C178" s="113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</row>
    <row r="179" spans="2:16">
      <c r="B179" s="113"/>
      <c r="C179" s="113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</row>
    <row r="180" spans="2:16">
      <c r="B180" s="113"/>
      <c r="C180" s="113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</row>
    <row r="181" spans="2:16">
      <c r="B181" s="113"/>
      <c r="C181" s="113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</row>
    <row r="182" spans="2:16">
      <c r="B182" s="113"/>
      <c r="C182" s="113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</row>
    <row r="183" spans="2:16">
      <c r="B183" s="113"/>
      <c r="C183" s="113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</row>
    <row r="184" spans="2:16">
      <c r="B184" s="113"/>
      <c r="C184" s="113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</row>
    <row r="185" spans="2:16">
      <c r="B185" s="113"/>
      <c r="C185" s="113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</row>
    <row r="186" spans="2:16">
      <c r="B186" s="113"/>
      <c r="C186" s="113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</row>
    <row r="187" spans="2:16">
      <c r="B187" s="113"/>
      <c r="C187" s="113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</row>
    <row r="188" spans="2:16">
      <c r="B188" s="113"/>
      <c r="C188" s="113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</row>
    <row r="189" spans="2:16">
      <c r="B189" s="113"/>
      <c r="C189" s="113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</row>
    <row r="190" spans="2:16">
      <c r="B190" s="113"/>
      <c r="C190" s="113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</row>
    <row r="191" spans="2:16">
      <c r="B191" s="113"/>
      <c r="C191" s="113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</row>
    <row r="192" spans="2:16">
      <c r="B192" s="113"/>
      <c r="C192" s="113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</row>
    <row r="193" spans="2:16">
      <c r="B193" s="113"/>
      <c r="C193" s="113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</row>
    <row r="194" spans="2:16">
      <c r="B194" s="113"/>
      <c r="C194" s="113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</row>
    <row r="195" spans="2:16">
      <c r="B195" s="113"/>
      <c r="C195" s="113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</row>
    <row r="196" spans="2:16">
      <c r="B196" s="113"/>
      <c r="C196" s="113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</row>
    <row r="197" spans="2:16">
      <c r="B197" s="113"/>
      <c r="C197" s="113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</row>
    <row r="198" spans="2:16">
      <c r="B198" s="113"/>
      <c r="C198" s="113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</row>
    <row r="199" spans="2:16">
      <c r="B199" s="113"/>
      <c r="C199" s="113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</row>
    <row r="200" spans="2:16">
      <c r="B200" s="113"/>
      <c r="C200" s="113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</row>
    <row r="201" spans="2:16">
      <c r="B201" s="113"/>
      <c r="C201" s="113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</row>
    <row r="202" spans="2:16">
      <c r="B202" s="113"/>
      <c r="C202" s="113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</row>
    <row r="203" spans="2:16">
      <c r="B203" s="113"/>
      <c r="C203" s="113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</row>
    <row r="204" spans="2:16">
      <c r="B204" s="113"/>
      <c r="C204" s="113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</row>
    <row r="205" spans="2:16">
      <c r="B205" s="113"/>
      <c r="C205" s="113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</row>
    <row r="206" spans="2:16">
      <c r="B206" s="113"/>
      <c r="C206" s="113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</row>
    <row r="207" spans="2:16">
      <c r="B207" s="113"/>
      <c r="C207" s="113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</row>
    <row r="208" spans="2:16">
      <c r="B208" s="113"/>
      <c r="C208" s="113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</row>
    <row r="209" spans="2:16">
      <c r="B209" s="113"/>
      <c r="C209" s="113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</row>
    <row r="210" spans="2:16">
      <c r="B210" s="113"/>
      <c r="C210" s="113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</row>
    <row r="211" spans="2:16">
      <c r="B211" s="113"/>
      <c r="C211" s="113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</row>
    <row r="212" spans="2:16">
      <c r="B212" s="113"/>
      <c r="C212" s="113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</row>
    <row r="213" spans="2:16">
      <c r="B213" s="113"/>
      <c r="C213" s="113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</row>
    <row r="214" spans="2:16">
      <c r="B214" s="113"/>
      <c r="C214" s="113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</row>
    <row r="215" spans="2:16">
      <c r="B215" s="113"/>
      <c r="C215" s="113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</row>
    <row r="216" spans="2:16">
      <c r="B216" s="113"/>
      <c r="C216" s="113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</row>
    <row r="217" spans="2:16">
      <c r="B217" s="113"/>
      <c r="C217" s="113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</row>
    <row r="218" spans="2:16">
      <c r="B218" s="113"/>
      <c r="C218" s="113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</row>
    <row r="219" spans="2:16">
      <c r="B219" s="113"/>
      <c r="C219" s="113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</row>
    <row r="220" spans="2:16">
      <c r="B220" s="113"/>
      <c r="C220" s="113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</row>
    <row r="221" spans="2:16">
      <c r="B221" s="113"/>
      <c r="C221" s="113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</row>
    <row r="222" spans="2:16">
      <c r="B222" s="113"/>
      <c r="C222" s="113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</row>
    <row r="223" spans="2:16">
      <c r="B223" s="113"/>
      <c r="C223" s="113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</row>
    <row r="224" spans="2:16">
      <c r="B224" s="113"/>
      <c r="C224" s="113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</row>
    <row r="225" spans="2:16">
      <c r="B225" s="113"/>
      <c r="C225" s="113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</row>
    <row r="226" spans="2:16">
      <c r="B226" s="113"/>
      <c r="C226" s="113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</row>
    <row r="227" spans="2:16">
      <c r="B227" s="113"/>
      <c r="C227" s="113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</row>
    <row r="228" spans="2:16">
      <c r="B228" s="113"/>
      <c r="C228" s="113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</row>
    <row r="229" spans="2:16">
      <c r="B229" s="113"/>
      <c r="C229" s="113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</row>
    <row r="230" spans="2:16">
      <c r="B230" s="113"/>
      <c r="C230" s="113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</row>
    <row r="231" spans="2:16">
      <c r="B231" s="113"/>
      <c r="C231" s="113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</row>
    <row r="232" spans="2:16">
      <c r="B232" s="113"/>
      <c r="C232" s="113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</row>
    <row r="233" spans="2:16">
      <c r="B233" s="113"/>
      <c r="C233" s="113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</row>
    <row r="234" spans="2:16">
      <c r="B234" s="113"/>
      <c r="C234" s="113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</row>
    <row r="235" spans="2:16">
      <c r="B235" s="113"/>
      <c r="C235" s="113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</row>
    <row r="236" spans="2:16">
      <c r="B236" s="113"/>
      <c r="C236" s="113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</row>
    <row r="237" spans="2:16">
      <c r="B237" s="113"/>
      <c r="C237" s="113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</row>
    <row r="238" spans="2:16">
      <c r="B238" s="113"/>
      <c r="C238" s="113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</row>
    <row r="239" spans="2:16">
      <c r="B239" s="113"/>
      <c r="C239" s="113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</row>
    <row r="240" spans="2:16">
      <c r="B240" s="113"/>
      <c r="C240" s="113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</row>
    <row r="241" spans="2:16">
      <c r="B241" s="113"/>
      <c r="C241" s="113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</row>
    <row r="242" spans="2:16">
      <c r="B242" s="113"/>
      <c r="C242" s="113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</row>
    <row r="243" spans="2:16">
      <c r="B243" s="113"/>
      <c r="C243" s="113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</row>
    <row r="244" spans="2:16">
      <c r="B244" s="113"/>
      <c r="C244" s="113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</row>
    <row r="245" spans="2:16">
      <c r="B245" s="113"/>
      <c r="C245" s="113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</row>
    <row r="246" spans="2:16">
      <c r="B246" s="113"/>
      <c r="C246" s="113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</row>
    <row r="247" spans="2:16">
      <c r="B247" s="113"/>
      <c r="C247" s="113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</row>
    <row r="248" spans="2:16">
      <c r="B248" s="113"/>
      <c r="C248" s="113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</row>
    <row r="249" spans="2:16">
      <c r="B249" s="113"/>
      <c r="C249" s="113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</row>
    <row r="250" spans="2:16">
      <c r="B250" s="113"/>
      <c r="C250" s="113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</row>
    <row r="251" spans="2:16">
      <c r="B251" s="113"/>
      <c r="C251" s="113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</row>
    <row r="252" spans="2:16">
      <c r="B252" s="113"/>
      <c r="C252" s="113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</row>
    <row r="253" spans="2:16">
      <c r="B253" s="113"/>
      <c r="C253" s="113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</row>
    <row r="254" spans="2:16">
      <c r="B254" s="113"/>
      <c r="C254" s="113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</row>
    <row r="255" spans="2:16">
      <c r="B255" s="113"/>
      <c r="C255" s="113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</row>
    <row r="256" spans="2:16">
      <c r="B256" s="113"/>
      <c r="C256" s="113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</row>
    <row r="257" spans="2:16">
      <c r="B257" s="113"/>
      <c r="C257" s="113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</row>
    <row r="258" spans="2:16">
      <c r="B258" s="113"/>
      <c r="C258" s="113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</row>
    <row r="259" spans="2:16">
      <c r="B259" s="113"/>
      <c r="C259" s="113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</row>
    <row r="260" spans="2:16">
      <c r="B260" s="113"/>
      <c r="C260" s="113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</row>
    <row r="261" spans="2:16">
      <c r="B261" s="113"/>
      <c r="C261" s="113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</row>
    <row r="262" spans="2:16">
      <c r="B262" s="113"/>
      <c r="C262" s="113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</row>
    <row r="263" spans="2:16">
      <c r="B263" s="113"/>
      <c r="C263" s="113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</row>
    <row r="264" spans="2:16">
      <c r="B264" s="113"/>
      <c r="C264" s="113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</row>
    <row r="265" spans="2:16">
      <c r="B265" s="113"/>
      <c r="C265" s="113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</row>
    <row r="266" spans="2:16">
      <c r="B266" s="113"/>
      <c r="C266" s="113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</row>
    <row r="267" spans="2:16">
      <c r="B267" s="113"/>
      <c r="C267" s="113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</row>
    <row r="268" spans="2:16">
      <c r="B268" s="113"/>
      <c r="C268" s="113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</row>
    <row r="269" spans="2:16">
      <c r="B269" s="113"/>
      <c r="C269" s="113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</row>
    <row r="270" spans="2:16">
      <c r="B270" s="113"/>
      <c r="C270" s="113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</row>
    <row r="271" spans="2:16">
      <c r="B271" s="113"/>
      <c r="C271" s="113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</row>
    <row r="272" spans="2:16">
      <c r="B272" s="113"/>
      <c r="C272" s="113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</row>
    <row r="273" spans="2:16">
      <c r="B273" s="113"/>
      <c r="C273" s="113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</row>
    <row r="274" spans="2:16">
      <c r="B274" s="113"/>
      <c r="C274" s="113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</row>
    <row r="275" spans="2:16">
      <c r="B275" s="113"/>
      <c r="C275" s="113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</row>
    <row r="276" spans="2:16">
      <c r="B276" s="113"/>
      <c r="C276" s="113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</row>
    <row r="277" spans="2:16">
      <c r="B277" s="113"/>
      <c r="C277" s="113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</row>
    <row r="278" spans="2:16">
      <c r="B278" s="113"/>
      <c r="C278" s="113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</row>
    <row r="279" spans="2:16">
      <c r="B279" s="113"/>
      <c r="C279" s="113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</row>
    <row r="280" spans="2:16">
      <c r="B280" s="113"/>
      <c r="C280" s="113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</row>
    <row r="281" spans="2:16">
      <c r="B281" s="113"/>
      <c r="C281" s="113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</row>
    <row r="282" spans="2:16">
      <c r="B282" s="113"/>
      <c r="C282" s="113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</row>
    <row r="283" spans="2:16">
      <c r="B283" s="113"/>
      <c r="C283" s="113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</row>
    <row r="284" spans="2:16">
      <c r="B284" s="113"/>
      <c r="C284" s="113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</row>
    <row r="285" spans="2:16">
      <c r="B285" s="113"/>
      <c r="C285" s="113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</row>
    <row r="286" spans="2:16">
      <c r="B286" s="113"/>
      <c r="C286" s="113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</row>
    <row r="287" spans="2:16">
      <c r="B287" s="113"/>
      <c r="C287" s="113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</row>
    <row r="288" spans="2:16">
      <c r="B288" s="113"/>
      <c r="C288" s="113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</row>
    <row r="289" spans="2:16">
      <c r="B289" s="113"/>
      <c r="C289" s="113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</row>
    <row r="290" spans="2:16">
      <c r="B290" s="113"/>
      <c r="C290" s="113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</row>
    <row r="291" spans="2:16">
      <c r="B291" s="113"/>
      <c r="C291" s="113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</row>
    <row r="292" spans="2:16">
      <c r="B292" s="113"/>
      <c r="C292" s="113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</row>
    <row r="293" spans="2:16">
      <c r="B293" s="113"/>
      <c r="C293" s="113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</row>
    <row r="294" spans="2:16">
      <c r="B294" s="113"/>
      <c r="C294" s="113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</row>
    <row r="295" spans="2:16">
      <c r="B295" s="113"/>
      <c r="C295" s="113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</row>
    <row r="296" spans="2:16">
      <c r="B296" s="113"/>
      <c r="C296" s="113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</row>
    <row r="297" spans="2:16">
      <c r="B297" s="113"/>
      <c r="C297" s="113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</row>
    <row r="298" spans="2:16">
      <c r="B298" s="113"/>
      <c r="C298" s="113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</row>
    <row r="299" spans="2:16">
      <c r="B299" s="113"/>
      <c r="C299" s="113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</row>
    <row r="300" spans="2:16">
      <c r="B300" s="113"/>
      <c r="C300" s="113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</row>
    <row r="301" spans="2:16">
      <c r="B301" s="113"/>
      <c r="C301" s="113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</row>
    <row r="302" spans="2:16">
      <c r="B302" s="113"/>
      <c r="C302" s="113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</row>
    <row r="303" spans="2:16">
      <c r="B303" s="113"/>
      <c r="C303" s="113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</row>
    <row r="304" spans="2:16">
      <c r="B304" s="113"/>
      <c r="C304" s="113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</row>
    <row r="305" spans="2:16">
      <c r="B305" s="113"/>
      <c r="C305" s="113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</row>
    <row r="306" spans="2:16">
      <c r="B306" s="113"/>
      <c r="C306" s="113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</row>
    <row r="307" spans="2:16">
      <c r="B307" s="113"/>
      <c r="C307" s="113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</row>
    <row r="308" spans="2:16">
      <c r="B308" s="113"/>
      <c r="C308" s="113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</row>
    <row r="309" spans="2:16">
      <c r="B309" s="113"/>
      <c r="C309" s="113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</row>
    <row r="310" spans="2:16">
      <c r="B310" s="113"/>
      <c r="C310" s="113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</row>
    <row r="311" spans="2:16">
      <c r="B311" s="113"/>
      <c r="C311" s="113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</row>
    <row r="312" spans="2:16">
      <c r="B312" s="113"/>
      <c r="C312" s="113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</row>
    <row r="313" spans="2:16">
      <c r="B313" s="113"/>
      <c r="C313" s="113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</row>
    <row r="314" spans="2:16">
      <c r="B314" s="113"/>
      <c r="C314" s="113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</row>
    <row r="315" spans="2:16">
      <c r="B315" s="113"/>
      <c r="C315" s="113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</row>
    <row r="316" spans="2:16">
      <c r="B316" s="113"/>
      <c r="C316" s="113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</row>
    <row r="317" spans="2:16">
      <c r="B317" s="113"/>
      <c r="C317" s="113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</row>
    <row r="318" spans="2:16">
      <c r="B318" s="113"/>
      <c r="C318" s="113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</row>
    <row r="319" spans="2:16">
      <c r="B319" s="113"/>
      <c r="C319" s="113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</row>
    <row r="320" spans="2:16">
      <c r="B320" s="113"/>
      <c r="C320" s="113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</row>
    <row r="321" spans="2:16">
      <c r="B321" s="113"/>
      <c r="C321" s="113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</row>
    <row r="322" spans="2:16">
      <c r="B322" s="113"/>
      <c r="C322" s="113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</row>
    <row r="323" spans="2:16">
      <c r="B323" s="113"/>
      <c r="C323" s="113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</row>
    <row r="324" spans="2:16">
      <c r="B324" s="113"/>
      <c r="C324" s="113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</row>
    <row r="325" spans="2:16">
      <c r="B325" s="113"/>
      <c r="C325" s="113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</row>
    <row r="326" spans="2:16">
      <c r="B326" s="113"/>
      <c r="C326" s="113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</row>
    <row r="327" spans="2:16">
      <c r="B327" s="113"/>
      <c r="C327" s="113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</row>
    <row r="328" spans="2:16">
      <c r="B328" s="113"/>
      <c r="C328" s="113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</row>
    <row r="329" spans="2:16">
      <c r="B329" s="113"/>
      <c r="C329" s="113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</row>
    <row r="330" spans="2:16">
      <c r="B330" s="113"/>
      <c r="C330" s="113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</row>
    <row r="331" spans="2:16">
      <c r="B331" s="113"/>
      <c r="C331" s="113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</row>
    <row r="332" spans="2:16">
      <c r="B332" s="113"/>
      <c r="C332" s="113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</row>
    <row r="333" spans="2:16">
      <c r="B333" s="113"/>
      <c r="C333" s="113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</row>
    <row r="334" spans="2:16">
      <c r="B334" s="113"/>
      <c r="C334" s="113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</row>
    <row r="335" spans="2:16">
      <c r="B335" s="113"/>
      <c r="C335" s="113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</row>
    <row r="336" spans="2:16">
      <c r="B336" s="113"/>
      <c r="C336" s="113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</row>
    <row r="337" spans="2:16">
      <c r="B337" s="113"/>
      <c r="C337" s="113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</row>
    <row r="338" spans="2:16">
      <c r="B338" s="113"/>
      <c r="C338" s="113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</row>
    <row r="339" spans="2:16">
      <c r="B339" s="113"/>
      <c r="C339" s="113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</row>
    <row r="340" spans="2:16">
      <c r="B340" s="113"/>
      <c r="C340" s="113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</row>
    <row r="341" spans="2:16">
      <c r="B341" s="113"/>
      <c r="C341" s="113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</row>
    <row r="342" spans="2:16">
      <c r="B342" s="113"/>
      <c r="C342" s="113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</row>
    <row r="343" spans="2:16">
      <c r="B343" s="113"/>
      <c r="C343" s="113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</row>
    <row r="344" spans="2:16">
      <c r="B344" s="113"/>
      <c r="C344" s="113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</row>
    <row r="345" spans="2:16">
      <c r="B345" s="113"/>
      <c r="C345" s="113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</row>
    <row r="346" spans="2:16">
      <c r="B346" s="113"/>
      <c r="C346" s="113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</row>
    <row r="347" spans="2:16">
      <c r="B347" s="113"/>
      <c r="C347" s="113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</row>
    <row r="348" spans="2:16">
      <c r="B348" s="113"/>
      <c r="C348" s="113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</row>
    <row r="349" spans="2:16">
      <c r="B349" s="113"/>
      <c r="C349" s="113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</row>
    <row r="350" spans="2:16">
      <c r="B350" s="113"/>
      <c r="C350" s="113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</row>
    <row r="351" spans="2:16">
      <c r="B351" s="113"/>
      <c r="C351" s="113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</row>
    <row r="352" spans="2:16">
      <c r="B352" s="113"/>
      <c r="C352" s="113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</row>
    <row r="353" spans="2:16">
      <c r="B353" s="113"/>
      <c r="C353" s="113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</row>
    <row r="354" spans="2:16">
      <c r="B354" s="113"/>
      <c r="C354" s="113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</row>
    <row r="355" spans="2:16">
      <c r="B355" s="113"/>
      <c r="C355" s="113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</row>
    <row r="356" spans="2:16">
      <c r="B356" s="113"/>
      <c r="C356" s="113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</row>
    <row r="357" spans="2:16">
      <c r="B357" s="113"/>
      <c r="C357" s="113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</row>
    <row r="358" spans="2:16">
      <c r="B358" s="113"/>
      <c r="C358" s="113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</row>
    <row r="359" spans="2:16">
      <c r="B359" s="113"/>
      <c r="C359" s="113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</row>
    <row r="360" spans="2:16">
      <c r="B360" s="113"/>
      <c r="C360" s="113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</row>
    <row r="361" spans="2:16">
      <c r="B361" s="113"/>
      <c r="C361" s="113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</row>
    <row r="362" spans="2:16">
      <c r="B362" s="113"/>
      <c r="C362" s="113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</row>
    <row r="363" spans="2:16">
      <c r="B363" s="113"/>
      <c r="C363" s="113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</row>
    <row r="364" spans="2:16">
      <c r="B364" s="113"/>
      <c r="C364" s="113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</row>
    <row r="365" spans="2:16">
      <c r="B365" s="113"/>
      <c r="C365" s="113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</row>
    <row r="366" spans="2:16">
      <c r="B366" s="113"/>
      <c r="C366" s="113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</row>
    <row r="367" spans="2:16">
      <c r="B367" s="113"/>
      <c r="C367" s="113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</row>
    <row r="368" spans="2:16">
      <c r="B368" s="113"/>
      <c r="C368" s="113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</row>
    <row r="369" spans="2:16">
      <c r="B369" s="113"/>
      <c r="C369" s="113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</row>
    <row r="370" spans="2:16">
      <c r="B370" s="113"/>
      <c r="C370" s="113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</row>
    <row r="371" spans="2:16">
      <c r="B371" s="113"/>
      <c r="C371" s="113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</row>
    <row r="372" spans="2:16">
      <c r="B372" s="113"/>
      <c r="C372" s="113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</row>
    <row r="373" spans="2:16">
      <c r="B373" s="113"/>
      <c r="C373" s="113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</row>
    <row r="374" spans="2:16">
      <c r="B374" s="113"/>
      <c r="C374" s="113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</row>
    <row r="375" spans="2:16">
      <c r="B375" s="113"/>
      <c r="C375" s="113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</row>
    <row r="376" spans="2:16">
      <c r="B376" s="113"/>
      <c r="C376" s="113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</row>
    <row r="377" spans="2:16">
      <c r="B377" s="113"/>
      <c r="C377" s="113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</row>
    <row r="378" spans="2:16">
      <c r="B378" s="113"/>
      <c r="C378" s="113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</row>
    <row r="379" spans="2:16">
      <c r="B379" s="113"/>
      <c r="C379" s="113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</row>
    <row r="380" spans="2:16">
      <c r="B380" s="113"/>
      <c r="C380" s="113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</row>
    <row r="381" spans="2:16">
      <c r="B381" s="113"/>
      <c r="C381" s="113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</row>
    <row r="382" spans="2:16">
      <c r="B382" s="113"/>
      <c r="C382" s="113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</row>
    <row r="383" spans="2:16">
      <c r="B383" s="113"/>
      <c r="C383" s="113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</row>
    <row r="384" spans="2:16">
      <c r="B384" s="113"/>
      <c r="C384" s="113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</row>
    <row r="385" spans="2:16">
      <c r="B385" s="113"/>
      <c r="C385" s="113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</row>
    <row r="386" spans="2:16">
      <c r="B386" s="113"/>
      <c r="C386" s="113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</row>
    <row r="387" spans="2:16">
      <c r="B387" s="113"/>
      <c r="C387" s="113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</row>
    <row r="388" spans="2:16">
      <c r="B388" s="113"/>
      <c r="C388" s="113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</row>
    <row r="389" spans="2:16">
      <c r="B389" s="113"/>
      <c r="C389" s="113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</row>
    <row r="390" spans="2:16">
      <c r="B390" s="113"/>
      <c r="C390" s="113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</row>
    <row r="391" spans="2:16">
      <c r="B391" s="113"/>
      <c r="C391" s="113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</row>
    <row r="392" spans="2:16">
      <c r="B392" s="113"/>
      <c r="C392" s="113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</row>
    <row r="393" spans="2:16">
      <c r="B393" s="113"/>
      <c r="C393" s="113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</row>
    <row r="394" spans="2:16">
      <c r="B394" s="113"/>
      <c r="C394" s="113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</row>
    <row r="395" spans="2:16">
      <c r="B395" s="113"/>
      <c r="C395" s="113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</row>
    <row r="396" spans="2:16">
      <c r="B396" s="113"/>
      <c r="C396" s="113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</row>
    <row r="397" spans="2:16">
      <c r="B397" s="113"/>
      <c r="C397" s="113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</row>
    <row r="398" spans="2:16">
      <c r="B398" s="113"/>
      <c r="C398" s="113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</row>
    <row r="399" spans="2:16">
      <c r="B399" s="113"/>
      <c r="C399" s="113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</row>
    <row r="400" spans="2:16">
      <c r="B400" s="113"/>
      <c r="C400" s="113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</row>
    <row r="401" spans="2:16">
      <c r="B401" s="113"/>
      <c r="C401" s="113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</row>
    <row r="402" spans="2:16">
      <c r="B402" s="113"/>
      <c r="C402" s="113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</row>
    <row r="403" spans="2:16">
      <c r="B403" s="113"/>
      <c r="C403" s="113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</row>
    <row r="404" spans="2:16">
      <c r="B404" s="113"/>
      <c r="C404" s="113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</row>
    <row r="405" spans="2:16">
      <c r="B405" s="113"/>
      <c r="C405" s="113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</row>
    <row r="406" spans="2:16">
      <c r="B406" s="113"/>
      <c r="C406" s="113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</row>
    <row r="407" spans="2:16">
      <c r="B407" s="113"/>
      <c r="C407" s="113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</row>
    <row r="408" spans="2:16">
      <c r="B408" s="113"/>
      <c r="C408" s="113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</row>
    <row r="409" spans="2:16">
      <c r="B409" s="113"/>
      <c r="C409" s="113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</row>
    <row r="410" spans="2:16">
      <c r="B410" s="113"/>
      <c r="C410" s="113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</row>
    <row r="411" spans="2:16">
      <c r="B411" s="113"/>
      <c r="C411" s="113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</row>
    <row r="412" spans="2:16">
      <c r="B412" s="113"/>
      <c r="C412" s="113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</row>
    <row r="413" spans="2:16">
      <c r="B413" s="113"/>
      <c r="C413" s="113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</row>
    <row r="414" spans="2:16">
      <c r="B414" s="113"/>
      <c r="C414" s="113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</row>
    <row r="415" spans="2:16">
      <c r="B415" s="113"/>
      <c r="C415" s="113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</row>
    <row r="416" spans="2:16">
      <c r="B416" s="113"/>
      <c r="C416" s="113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</row>
    <row r="417" spans="2:16">
      <c r="B417" s="113"/>
      <c r="C417" s="113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</row>
    <row r="418" spans="2:16">
      <c r="B418" s="113"/>
      <c r="C418" s="113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</row>
    <row r="419" spans="2:16">
      <c r="B419" s="113"/>
      <c r="C419" s="113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</row>
    <row r="420" spans="2:16">
      <c r="B420" s="113"/>
      <c r="C420" s="113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</row>
    <row r="421" spans="2:16">
      <c r="B421" s="113"/>
      <c r="C421" s="113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</row>
    <row r="422" spans="2:16">
      <c r="B422" s="113"/>
      <c r="C422" s="113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</row>
    <row r="423" spans="2:16">
      <c r="B423" s="113"/>
      <c r="C423" s="113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</row>
    <row r="424" spans="2:16">
      <c r="B424" s="113"/>
      <c r="C424" s="113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</row>
    <row r="425" spans="2:16">
      <c r="B425" s="113"/>
      <c r="C425" s="113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</row>
    <row r="426" spans="2:16">
      <c r="B426" s="113"/>
      <c r="C426" s="113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</row>
    <row r="427" spans="2:16">
      <c r="B427" s="113"/>
      <c r="C427" s="113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</row>
    <row r="428" spans="2:16">
      <c r="B428" s="113"/>
      <c r="C428" s="113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</row>
    <row r="429" spans="2:16">
      <c r="B429" s="113"/>
      <c r="C429" s="113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</row>
    <row r="430" spans="2:16">
      <c r="B430" s="113"/>
      <c r="C430" s="113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</row>
    <row r="431" spans="2:16">
      <c r="B431" s="113"/>
      <c r="C431" s="113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</row>
    <row r="432" spans="2:16">
      <c r="B432" s="113"/>
      <c r="C432" s="113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</row>
    <row r="433" spans="2:16">
      <c r="B433" s="113"/>
      <c r="C433" s="113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</row>
    <row r="434" spans="2:16">
      <c r="B434" s="113"/>
      <c r="C434" s="113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</row>
    <row r="435" spans="2:16">
      <c r="B435" s="113"/>
      <c r="C435" s="113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</row>
    <row r="436" spans="2:16">
      <c r="B436" s="113"/>
      <c r="C436" s="113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</row>
    <row r="437" spans="2:16">
      <c r="B437" s="113"/>
      <c r="C437" s="113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</row>
    <row r="438" spans="2:16">
      <c r="B438" s="113"/>
      <c r="C438" s="113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</row>
    <row r="439" spans="2:16">
      <c r="B439" s="113"/>
      <c r="C439" s="113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</row>
    <row r="440" spans="2:16">
      <c r="B440" s="113"/>
      <c r="C440" s="113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</row>
    <row r="441" spans="2:16">
      <c r="B441" s="113"/>
      <c r="C441" s="113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</row>
    <row r="442" spans="2:16">
      <c r="B442" s="113"/>
      <c r="C442" s="113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</row>
    <row r="443" spans="2:16">
      <c r="B443" s="113"/>
      <c r="C443" s="113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</row>
    <row r="444" spans="2:16">
      <c r="B444" s="113"/>
      <c r="C444" s="113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</row>
    <row r="445" spans="2:16">
      <c r="B445" s="113"/>
      <c r="C445" s="113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</row>
    <row r="446" spans="2:16">
      <c r="B446" s="113"/>
      <c r="C446" s="113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</row>
    <row r="447" spans="2:16">
      <c r="B447" s="113"/>
      <c r="C447" s="113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</row>
    <row r="448" spans="2:16">
      <c r="B448" s="113"/>
      <c r="C448" s="113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</row>
    <row r="449" spans="2:16">
      <c r="B449" s="113"/>
      <c r="C449" s="113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</row>
    <row r="450" spans="2:16">
      <c r="B450" s="113"/>
      <c r="C450" s="113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</row>
    <row r="451" spans="2:16">
      <c r="B451" s="113"/>
      <c r="C451" s="113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</row>
    <row r="452" spans="2:16">
      <c r="B452" s="113"/>
      <c r="C452" s="113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</row>
  </sheetData>
  <sheetProtection sheet="1" objects="1" scenarios="1"/>
  <mergeCells count="2">
    <mergeCell ref="B6:P6"/>
    <mergeCell ref="B7:P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86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>
    <tabColor indexed="43"/>
    <pageSetUpPr fitToPage="1"/>
  </sheetPr>
  <dimension ref="B1:S400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7109375" style="2" bestFit="1" customWidth="1"/>
    <col min="5" max="5" width="6.5703125" style="2" bestFit="1" customWidth="1"/>
    <col min="6" max="6" width="5.28515625" style="2" bestFit="1" customWidth="1"/>
    <col min="7" max="7" width="4.5703125" style="1" bestFit="1" customWidth="1"/>
    <col min="8" max="8" width="4.85546875" style="1" bestFit="1" customWidth="1"/>
    <col min="9" max="9" width="7.140625" style="1" bestFit="1" customWidth="1"/>
    <col min="10" max="10" width="5.140625" style="1" bestFit="1" customWidth="1"/>
    <col min="11" max="11" width="5.28515625" style="1" bestFit="1" customWidth="1"/>
    <col min="12" max="12" width="6.7109375" style="1" bestFit="1" customWidth="1"/>
    <col min="13" max="13" width="7.5703125" style="1" bestFit="1" customWidth="1"/>
    <col min="14" max="14" width="7" style="1" bestFit="1" customWidth="1"/>
    <col min="15" max="15" width="6.42578125" style="1" bestFit="1" customWidth="1"/>
    <col min="16" max="16" width="8" style="1" bestFit="1" customWidth="1"/>
    <col min="17" max="17" width="6.28515625" style="1" bestFit="1" customWidth="1"/>
    <col min="18" max="18" width="10" style="1" bestFit="1" customWidth="1"/>
    <col min="19" max="19" width="9" style="1" bestFit="1" customWidth="1"/>
    <col min="20" max="16384" width="9.140625" style="1"/>
  </cols>
  <sheetData>
    <row r="1" spans="2:19">
      <c r="B1" s="46" t="s">
        <v>150</v>
      </c>
      <c r="C1" s="67" t="s" vm="1">
        <v>238</v>
      </c>
    </row>
    <row r="2" spans="2:19">
      <c r="B2" s="46" t="s">
        <v>149</v>
      </c>
      <c r="C2" s="67" t="s">
        <v>239</v>
      </c>
    </row>
    <row r="3" spans="2:19">
      <c r="B3" s="46" t="s">
        <v>151</v>
      </c>
      <c r="C3" s="67" t="s">
        <v>240</v>
      </c>
    </row>
    <row r="4" spans="2:19">
      <c r="B4" s="46" t="s">
        <v>152</v>
      </c>
      <c r="C4" s="67" t="s">
        <v>241</v>
      </c>
    </row>
    <row r="6" spans="2:19" ht="26.25" customHeight="1">
      <c r="B6" s="164" t="s">
        <v>179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6"/>
    </row>
    <row r="7" spans="2:19" ht="26.25" customHeight="1">
      <c r="B7" s="164" t="s">
        <v>94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6"/>
    </row>
    <row r="8" spans="2:19" s="3" customFormat="1" ht="78.75">
      <c r="B8" s="21" t="s">
        <v>120</v>
      </c>
      <c r="C8" s="29" t="s">
        <v>48</v>
      </c>
      <c r="D8" s="29" t="s">
        <v>122</v>
      </c>
      <c r="E8" s="29" t="s">
        <v>121</v>
      </c>
      <c r="F8" s="29" t="s">
        <v>69</v>
      </c>
      <c r="G8" s="29" t="s">
        <v>14</v>
      </c>
      <c r="H8" s="29" t="s">
        <v>70</v>
      </c>
      <c r="I8" s="29" t="s">
        <v>108</v>
      </c>
      <c r="J8" s="29" t="s">
        <v>17</v>
      </c>
      <c r="K8" s="29" t="s">
        <v>107</v>
      </c>
      <c r="L8" s="29" t="s">
        <v>16</v>
      </c>
      <c r="M8" s="58" t="s">
        <v>18</v>
      </c>
      <c r="N8" s="29" t="s">
        <v>213</v>
      </c>
      <c r="O8" s="29" t="s">
        <v>212</v>
      </c>
      <c r="P8" s="29" t="s">
        <v>115</v>
      </c>
      <c r="Q8" s="29" t="s">
        <v>62</v>
      </c>
      <c r="R8" s="29" t="s">
        <v>153</v>
      </c>
      <c r="S8" s="30" t="s">
        <v>155</v>
      </c>
    </row>
    <row r="9" spans="2:19" s="3" customFormat="1" ht="17.25" customHeight="1">
      <c r="B9" s="14"/>
      <c r="C9" s="31"/>
      <c r="D9" s="15"/>
      <c r="E9" s="15"/>
      <c r="F9" s="31"/>
      <c r="G9" s="31"/>
      <c r="H9" s="31"/>
      <c r="I9" s="31" t="s">
        <v>21</v>
      </c>
      <c r="J9" s="31" t="s">
        <v>20</v>
      </c>
      <c r="K9" s="31"/>
      <c r="L9" s="31" t="s">
        <v>19</v>
      </c>
      <c r="M9" s="31" t="s">
        <v>19</v>
      </c>
      <c r="N9" s="31" t="s">
        <v>220</v>
      </c>
      <c r="O9" s="31"/>
      <c r="P9" s="31" t="s">
        <v>216</v>
      </c>
      <c r="Q9" s="31" t="s">
        <v>19</v>
      </c>
      <c r="R9" s="31" t="s">
        <v>19</v>
      </c>
      <c r="S9" s="32" t="s">
        <v>19</v>
      </c>
    </row>
    <row r="10" spans="2:19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117</v>
      </c>
      <c r="R10" s="18" t="s">
        <v>118</v>
      </c>
      <c r="S10" s="19" t="s">
        <v>156</v>
      </c>
    </row>
    <row r="11" spans="2:19" s="4" customFormat="1" ht="18" customHeight="1"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</row>
    <row r="12" spans="2:19" ht="20.25" customHeight="1">
      <c r="B12" s="131" t="s">
        <v>229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</row>
    <row r="13" spans="2:19">
      <c r="B13" s="131" t="s">
        <v>116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</row>
    <row r="14" spans="2:19">
      <c r="B14" s="131" t="s">
        <v>211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</row>
    <row r="15" spans="2:19">
      <c r="B15" s="131" t="s">
        <v>219</v>
      </c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</row>
    <row r="16" spans="2:19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</row>
    <row r="17" spans="2:19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</row>
    <row r="18" spans="2:19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</row>
    <row r="19" spans="2:19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</row>
    <row r="20" spans="2:19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</row>
    <row r="21" spans="2:19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</row>
    <row r="22" spans="2:19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</row>
    <row r="23" spans="2:19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</row>
    <row r="24" spans="2:19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</row>
    <row r="25" spans="2:19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</row>
    <row r="26" spans="2:19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</row>
    <row r="27" spans="2:19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</row>
    <row r="28" spans="2:19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</row>
    <row r="29" spans="2:19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</row>
    <row r="30" spans="2:19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</row>
    <row r="31" spans="2:19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</row>
    <row r="32" spans="2:19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</row>
    <row r="33" spans="2:19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</row>
    <row r="34" spans="2:19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</row>
    <row r="35" spans="2:19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</row>
    <row r="36" spans="2:19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</row>
    <row r="37" spans="2:19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</row>
    <row r="38" spans="2:19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</row>
    <row r="39" spans="2:19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</row>
    <row r="40" spans="2:19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</row>
    <row r="41" spans="2:19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</row>
    <row r="42" spans="2:19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</row>
    <row r="43" spans="2:19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</row>
    <row r="44" spans="2:19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</row>
    <row r="45" spans="2:19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</row>
    <row r="46" spans="2:19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</row>
    <row r="47" spans="2:19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</row>
    <row r="48" spans="2:19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</row>
    <row r="49" spans="2:19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</row>
    <row r="50" spans="2:19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</row>
    <row r="51" spans="2:19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</row>
    <row r="52" spans="2:19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</row>
    <row r="53" spans="2:19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</row>
    <row r="54" spans="2:19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</row>
    <row r="55" spans="2:19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</row>
    <row r="56" spans="2:19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</row>
    <row r="57" spans="2:19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</row>
    <row r="58" spans="2:19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</row>
    <row r="59" spans="2:19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</row>
    <row r="60" spans="2:19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</row>
    <row r="61" spans="2:19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</row>
    <row r="62" spans="2:19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</row>
    <row r="63" spans="2:19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</row>
    <row r="64" spans="2:19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</row>
    <row r="65" spans="2:19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</row>
    <row r="66" spans="2:19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</row>
    <row r="67" spans="2:19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</row>
    <row r="68" spans="2:19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</row>
    <row r="69" spans="2:19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</row>
    <row r="70" spans="2:19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</row>
    <row r="71" spans="2:19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</row>
    <row r="72" spans="2:19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</row>
    <row r="73" spans="2:19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</row>
    <row r="74" spans="2:19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</row>
    <row r="75" spans="2:19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</row>
    <row r="76" spans="2:19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</row>
    <row r="77" spans="2:19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</row>
    <row r="78" spans="2:19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</row>
    <row r="79" spans="2:19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</row>
    <row r="80" spans="2:19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</row>
    <row r="81" spans="2:19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</row>
    <row r="82" spans="2:19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</row>
    <row r="83" spans="2:19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</row>
    <row r="84" spans="2:19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</row>
    <row r="85" spans="2:19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</row>
    <row r="86" spans="2:19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</row>
    <row r="87" spans="2:19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</row>
    <row r="88" spans="2:19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</row>
    <row r="89" spans="2:19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</row>
    <row r="90" spans="2:19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</row>
    <row r="91" spans="2:19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</row>
    <row r="92" spans="2:19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</row>
    <row r="93" spans="2:19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</row>
    <row r="94" spans="2:19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</row>
    <row r="95" spans="2:19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</row>
    <row r="96" spans="2:19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</row>
    <row r="97" spans="2:19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</row>
    <row r="98" spans="2:19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</row>
    <row r="99" spans="2:19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</row>
    <row r="100" spans="2:19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</row>
    <row r="101" spans="2:19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</row>
    <row r="102" spans="2:19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</row>
    <row r="103" spans="2:19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</row>
    <row r="104" spans="2:19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</row>
    <row r="105" spans="2:19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</row>
    <row r="106" spans="2:19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</row>
    <row r="107" spans="2:19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</row>
    <row r="108" spans="2:19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</row>
    <row r="109" spans="2:19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</row>
    <row r="110" spans="2:19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</row>
    <row r="111" spans="2:19">
      <c r="B111" s="113"/>
      <c r="C111" s="113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</row>
    <row r="112" spans="2:19">
      <c r="B112" s="113"/>
      <c r="C112" s="113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</row>
    <row r="113" spans="2:19">
      <c r="B113" s="113"/>
      <c r="C113" s="113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</row>
    <row r="114" spans="2:19">
      <c r="B114" s="113"/>
      <c r="C114" s="113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</row>
    <row r="115" spans="2:19">
      <c r="B115" s="113"/>
      <c r="C115" s="113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</row>
    <row r="116" spans="2:19">
      <c r="B116" s="113"/>
      <c r="C116" s="113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</row>
    <row r="117" spans="2:19">
      <c r="B117" s="113"/>
      <c r="C117" s="113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</row>
    <row r="118" spans="2:19">
      <c r="B118" s="113"/>
      <c r="C118" s="113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</row>
    <row r="119" spans="2:19">
      <c r="B119" s="113"/>
      <c r="C119" s="113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</row>
    <row r="120" spans="2:19">
      <c r="B120" s="113"/>
      <c r="C120" s="113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</row>
    <row r="121" spans="2:19">
      <c r="B121" s="113"/>
      <c r="C121" s="113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</row>
    <row r="122" spans="2:19">
      <c r="B122" s="113"/>
      <c r="C122" s="113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</row>
    <row r="123" spans="2:19">
      <c r="B123" s="113"/>
      <c r="C123" s="113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</row>
    <row r="124" spans="2:19">
      <c r="B124" s="113"/>
      <c r="C124" s="113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</row>
    <row r="125" spans="2:19">
      <c r="B125" s="113"/>
      <c r="C125" s="113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</row>
    <row r="126" spans="2:19">
      <c r="B126" s="113"/>
      <c r="C126" s="113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</row>
    <row r="127" spans="2:19">
      <c r="B127" s="113"/>
      <c r="C127" s="113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</row>
    <row r="128" spans="2:19">
      <c r="B128" s="113"/>
      <c r="C128" s="113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</row>
    <row r="129" spans="2:19">
      <c r="B129" s="113"/>
      <c r="C129" s="113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</row>
    <row r="130" spans="2:19">
      <c r="B130" s="113"/>
      <c r="C130" s="113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</row>
    <row r="131" spans="2:19">
      <c r="B131" s="113"/>
      <c r="C131" s="113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</row>
    <row r="132" spans="2:19">
      <c r="B132" s="113"/>
      <c r="C132" s="113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</row>
    <row r="133" spans="2:19">
      <c r="B133" s="113"/>
      <c r="C133" s="113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</row>
    <row r="134" spans="2:19">
      <c r="B134" s="113"/>
      <c r="C134" s="113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</row>
    <row r="135" spans="2:19">
      <c r="B135" s="113"/>
      <c r="C135" s="113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</row>
    <row r="136" spans="2:19">
      <c r="B136" s="113"/>
      <c r="C136" s="113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</row>
    <row r="137" spans="2:19">
      <c r="B137" s="113"/>
      <c r="C137" s="113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</row>
    <row r="138" spans="2:19">
      <c r="B138" s="113"/>
      <c r="C138" s="113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</row>
    <row r="139" spans="2:19">
      <c r="B139" s="113"/>
      <c r="C139" s="113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</row>
    <row r="140" spans="2:19">
      <c r="B140" s="113"/>
      <c r="C140" s="113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</row>
    <row r="141" spans="2:19">
      <c r="B141" s="113"/>
      <c r="C141" s="113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</row>
    <row r="142" spans="2:19">
      <c r="B142" s="113"/>
      <c r="C142" s="113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</row>
    <row r="143" spans="2:19">
      <c r="B143" s="113"/>
      <c r="C143" s="113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</row>
    <row r="144" spans="2:19">
      <c r="B144" s="113"/>
      <c r="C144" s="113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</row>
    <row r="145" spans="2:19">
      <c r="B145" s="113"/>
      <c r="C145" s="113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</row>
    <row r="146" spans="2:19">
      <c r="B146" s="113"/>
      <c r="C146" s="113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</row>
    <row r="147" spans="2:19">
      <c r="B147" s="113"/>
      <c r="C147" s="113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</row>
    <row r="148" spans="2:19">
      <c r="B148" s="113"/>
      <c r="C148" s="113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</row>
    <row r="149" spans="2:19">
      <c r="B149" s="113"/>
      <c r="C149" s="113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</row>
    <row r="150" spans="2:19">
      <c r="B150" s="113"/>
      <c r="C150" s="113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</row>
    <row r="151" spans="2:19">
      <c r="B151" s="113"/>
      <c r="C151" s="113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</row>
    <row r="152" spans="2:19">
      <c r="B152" s="113"/>
      <c r="C152" s="113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</row>
    <row r="153" spans="2:19">
      <c r="B153" s="113"/>
      <c r="C153" s="113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</row>
    <row r="154" spans="2:19">
      <c r="B154" s="113"/>
      <c r="C154" s="113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</row>
    <row r="155" spans="2:19">
      <c r="B155" s="113"/>
      <c r="C155" s="113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</row>
    <row r="156" spans="2:19">
      <c r="B156" s="113"/>
      <c r="C156" s="113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</row>
    <row r="157" spans="2:19">
      <c r="B157" s="113"/>
      <c r="C157" s="113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</row>
    <row r="158" spans="2:19">
      <c r="B158" s="113"/>
      <c r="C158" s="113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</row>
    <row r="159" spans="2:19">
      <c r="B159" s="113"/>
      <c r="C159" s="113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</row>
    <row r="160" spans="2:19">
      <c r="B160" s="113"/>
      <c r="C160" s="113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</row>
    <row r="161" spans="2:19">
      <c r="B161" s="113"/>
      <c r="C161" s="113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</row>
    <row r="162" spans="2:19">
      <c r="B162" s="113"/>
      <c r="C162" s="113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</row>
    <row r="163" spans="2:19">
      <c r="B163" s="113"/>
      <c r="C163" s="113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</row>
    <row r="164" spans="2:19">
      <c r="B164" s="113"/>
      <c r="C164" s="113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</row>
    <row r="165" spans="2:19">
      <c r="B165" s="113"/>
      <c r="C165" s="113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</row>
    <row r="166" spans="2:19">
      <c r="B166" s="113"/>
      <c r="C166" s="113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</row>
    <row r="167" spans="2:19">
      <c r="B167" s="113"/>
      <c r="C167" s="113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</row>
    <row r="168" spans="2:19">
      <c r="B168" s="113"/>
      <c r="C168" s="113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</row>
    <row r="169" spans="2:19">
      <c r="B169" s="113"/>
      <c r="C169" s="113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</row>
    <row r="170" spans="2:19">
      <c r="B170" s="113"/>
      <c r="C170" s="113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</row>
    <row r="171" spans="2:19">
      <c r="B171" s="113"/>
      <c r="C171" s="113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</row>
    <row r="172" spans="2:19">
      <c r="B172" s="113"/>
      <c r="C172" s="113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</row>
    <row r="173" spans="2:19">
      <c r="B173" s="113"/>
      <c r="C173" s="113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</row>
    <row r="174" spans="2:19">
      <c r="B174" s="113"/>
      <c r="C174" s="113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</row>
    <row r="175" spans="2:19">
      <c r="B175" s="113"/>
      <c r="C175" s="113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</row>
    <row r="176" spans="2:19">
      <c r="B176" s="113"/>
      <c r="C176" s="113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</row>
    <row r="177" spans="2:19">
      <c r="B177" s="113"/>
      <c r="C177" s="113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</row>
    <row r="178" spans="2:19">
      <c r="B178" s="113"/>
      <c r="C178" s="113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</row>
    <row r="179" spans="2:19">
      <c r="B179" s="113"/>
      <c r="C179" s="113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</row>
    <row r="180" spans="2:19">
      <c r="B180" s="113"/>
      <c r="C180" s="113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</row>
    <row r="181" spans="2:19">
      <c r="B181" s="113"/>
      <c r="C181" s="113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</row>
    <row r="182" spans="2:19">
      <c r="B182" s="113"/>
      <c r="C182" s="113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</row>
    <row r="183" spans="2:19">
      <c r="B183" s="113"/>
      <c r="C183" s="113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</row>
    <row r="184" spans="2:19">
      <c r="B184" s="113"/>
      <c r="C184" s="113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</row>
    <row r="185" spans="2:19">
      <c r="B185" s="113"/>
      <c r="C185" s="113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</row>
    <row r="186" spans="2:19">
      <c r="B186" s="113"/>
      <c r="C186" s="113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</row>
    <row r="187" spans="2:19">
      <c r="B187" s="113"/>
      <c r="C187" s="113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</row>
    <row r="188" spans="2:19">
      <c r="B188" s="113"/>
      <c r="C188" s="113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</row>
    <row r="189" spans="2:19">
      <c r="B189" s="113"/>
      <c r="C189" s="113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</row>
    <row r="190" spans="2:19">
      <c r="B190" s="113"/>
      <c r="C190" s="113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</row>
    <row r="191" spans="2:19">
      <c r="B191" s="113"/>
      <c r="C191" s="113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</row>
    <row r="192" spans="2:19">
      <c r="B192" s="113"/>
      <c r="C192" s="113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</row>
    <row r="193" spans="2:19">
      <c r="B193" s="113"/>
      <c r="C193" s="113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</row>
    <row r="194" spans="2:19">
      <c r="B194" s="113"/>
      <c r="C194" s="113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</row>
    <row r="195" spans="2:19">
      <c r="B195" s="113"/>
      <c r="C195" s="113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</row>
    <row r="196" spans="2:19">
      <c r="B196" s="113"/>
      <c r="C196" s="113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</row>
    <row r="197" spans="2:19">
      <c r="B197" s="113"/>
      <c r="C197" s="113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</row>
    <row r="198" spans="2:19">
      <c r="B198" s="113"/>
      <c r="C198" s="113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</row>
    <row r="199" spans="2:19">
      <c r="B199" s="113"/>
      <c r="C199" s="113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</row>
    <row r="200" spans="2:19">
      <c r="B200" s="113"/>
      <c r="C200" s="113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</row>
    <row r="201" spans="2:19">
      <c r="B201" s="113"/>
      <c r="C201" s="113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</row>
    <row r="202" spans="2:19">
      <c r="B202" s="113"/>
      <c r="C202" s="113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</row>
    <row r="203" spans="2:19">
      <c r="B203" s="113"/>
      <c r="C203" s="113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</row>
    <row r="204" spans="2:19">
      <c r="B204" s="113"/>
      <c r="C204" s="113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</row>
    <row r="205" spans="2:19">
      <c r="B205" s="113"/>
      <c r="C205" s="113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</row>
    <row r="206" spans="2:19">
      <c r="B206" s="113"/>
      <c r="C206" s="113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</row>
    <row r="207" spans="2:19">
      <c r="B207" s="113"/>
      <c r="C207" s="113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</row>
    <row r="208" spans="2:19">
      <c r="B208" s="113"/>
      <c r="C208" s="113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</row>
    <row r="209" spans="2:19">
      <c r="B209" s="113"/>
      <c r="C209" s="113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</row>
    <row r="210" spans="2:19">
      <c r="B210" s="113"/>
      <c r="C210" s="113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</row>
    <row r="211" spans="2:19">
      <c r="B211" s="113"/>
      <c r="C211" s="113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</row>
    <row r="212" spans="2:19">
      <c r="B212" s="113"/>
      <c r="C212" s="113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</row>
    <row r="213" spans="2:19">
      <c r="B213" s="113"/>
      <c r="C213" s="113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</row>
    <row r="214" spans="2:19">
      <c r="B214" s="113"/>
      <c r="C214" s="113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</row>
    <row r="215" spans="2:19">
      <c r="B215" s="113"/>
      <c r="C215" s="113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</row>
    <row r="216" spans="2:19">
      <c r="B216" s="113"/>
      <c r="C216" s="113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</row>
    <row r="217" spans="2:19">
      <c r="B217" s="113"/>
      <c r="C217" s="113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</row>
    <row r="218" spans="2:19">
      <c r="B218" s="113"/>
      <c r="C218" s="113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</row>
    <row r="219" spans="2:19">
      <c r="B219" s="113"/>
      <c r="C219" s="113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</row>
    <row r="220" spans="2:19">
      <c r="B220" s="113"/>
      <c r="C220" s="113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</row>
    <row r="221" spans="2:19">
      <c r="B221" s="113"/>
      <c r="C221" s="113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</row>
    <row r="222" spans="2:19">
      <c r="B222" s="113"/>
      <c r="C222" s="113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</row>
    <row r="223" spans="2:19">
      <c r="B223" s="113"/>
      <c r="C223" s="113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</row>
    <row r="224" spans="2:19">
      <c r="B224" s="113"/>
      <c r="C224" s="113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</row>
    <row r="225" spans="2:19">
      <c r="B225" s="113"/>
      <c r="C225" s="113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</row>
    <row r="226" spans="2:19">
      <c r="B226" s="113"/>
      <c r="C226" s="113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</row>
    <row r="227" spans="2:19">
      <c r="B227" s="113"/>
      <c r="C227" s="113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</row>
    <row r="228" spans="2:19">
      <c r="B228" s="113"/>
      <c r="C228" s="113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</row>
    <row r="229" spans="2:19">
      <c r="B229" s="113"/>
      <c r="C229" s="113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</row>
    <row r="230" spans="2:19">
      <c r="B230" s="113"/>
      <c r="C230" s="113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</row>
    <row r="231" spans="2:19">
      <c r="B231" s="113"/>
      <c r="C231" s="113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</row>
    <row r="232" spans="2:19">
      <c r="B232" s="113"/>
      <c r="C232" s="113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</row>
    <row r="233" spans="2:19">
      <c r="B233" s="113"/>
      <c r="C233" s="113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</row>
    <row r="234" spans="2:19">
      <c r="B234" s="113"/>
      <c r="C234" s="113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</row>
    <row r="235" spans="2:19">
      <c r="B235" s="113"/>
      <c r="C235" s="113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</row>
    <row r="236" spans="2:19">
      <c r="B236" s="113"/>
      <c r="C236" s="113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</row>
    <row r="237" spans="2:19">
      <c r="B237" s="113"/>
      <c r="C237" s="113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</row>
    <row r="238" spans="2:19">
      <c r="B238" s="113"/>
      <c r="C238" s="113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</row>
    <row r="239" spans="2:19">
      <c r="B239" s="113"/>
      <c r="C239" s="113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</row>
    <row r="240" spans="2:19">
      <c r="B240" s="113"/>
      <c r="C240" s="113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</row>
    <row r="241" spans="2:19">
      <c r="B241" s="113"/>
      <c r="C241" s="113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</row>
    <row r="242" spans="2:19">
      <c r="B242" s="113"/>
      <c r="C242" s="113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</row>
    <row r="243" spans="2:19">
      <c r="B243" s="113"/>
      <c r="C243" s="113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</row>
    <row r="244" spans="2:19">
      <c r="B244" s="113"/>
      <c r="C244" s="113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</row>
    <row r="245" spans="2:19">
      <c r="B245" s="113"/>
      <c r="C245" s="113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</row>
    <row r="246" spans="2:19">
      <c r="B246" s="113"/>
      <c r="C246" s="113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</row>
    <row r="247" spans="2:19">
      <c r="B247" s="113"/>
      <c r="C247" s="113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</row>
    <row r="248" spans="2:19">
      <c r="B248" s="113"/>
      <c r="C248" s="113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</row>
    <row r="249" spans="2:19">
      <c r="B249" s="113"/>
      <c r="C249" s="113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</row>
    <row r="250" spans="2:19">
      <c r="B250" s="113"/>
      <c r="C250" s="113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</row>
    <row r="251" spans="2:19">
      <c r="B251" s="113"/>
      <c r="C251" s="113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</row>
    <row r="252" spans="2:19">
      <c r="B252" s="113"/>
      <c r="C252" s="113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</row>
    <row r="253" spans="2:19">
      <c r="B253" s="113"/>
      <c r="C253" s="113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</row>
    <row r="254" spans="2:19">
      <c r="B254" s="113"/>
      <c r="C254" s="113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</row>
    <row r="255" spans="2:19">
      <c r="B255" s="113"/>
      <c r="C255" s="113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</row>
    <row r="256" spans="2:19">
      <c r="B256" s="113"/>
      <c r="C256" s="113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</row>
    <row r="257" spans="2:19">
      <c r="B257" s="113"/>
      <c r="C257" s="113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</row>
    <row r="258" spans="2:19">
      <c r="B258" s="113"/>
      <c r="C258" s="113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</row>
    <row r="259" spans="2:19">
      <c r="B259" s="113"/>
      <c r="C259" s="113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</row>
    <row r="260" spans="2:19">
      <c r="B260" s="113"/>
      <c r="C260" s="113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</row>
    <row r="261" spans="2:19">
      <c r="B261" s="113"/>
      <c r="C261" s="113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</row>
    <row r="262" spans="2:19">
      <c r="B262" s="113"/>
      <c r="C262" s="113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</row>
    <row r="263" spans="2:19">
      <c r="B263" s="113"/>
      <c r="C263" s="113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</row>
    <row r="264" spans="2:19">
      <c r="B264" s="113"/>
      <c r="C264" s="113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</row>
    <row r="265" spans="2:19">
      <c r="B265" s="113"/>
      <c r="C265" s="113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</row>
    <row r="266" spans="2:19">
      <c r="B266" s="113"/>
      <c r="C266" s="113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</row>
    <row r="267" spans="2:19">
      <c r="B267" s="113"/>
      <c r="C267" s="113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</row>
    <row r="268" spans="2:19">
      <c r="B268" s="113"/>
      <c r="C268" s="113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</row>
    <row r="269" spans="2:19">
      <c r="B269" s="113"/>
      <c r="C269" s="113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</row>
    <row r="270" spans="2:19">
      <c r="B270" s="113"/>
      <c r="C270" s="113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</row>
    <row r="271" spans="2:19">
      <c r="B271" s="113"/>
      <c r="C271" s="113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</row>
    <row r="272" spans="2:19">
      <c r="B272" s="113"/>
      <c r="C272" s="113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</row>
    <row r="273" spans="2:19">
      <c r="B273" s="113"/>
      <c r="C273" s="113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</row>
    <row r="274" spans="2:19">
      <c r="B274" s="113"/>
      <c r="C274" s="113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</row>
    <row r="275" spans="2:19">
      <c r="B275" s="113"/>
      <c r="C275" s="113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</row>
    <row r="276" spans="2:19">
      <c r="B276" s="113"/>
      <c r="C276" s="113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</row>
    <row r="277" spans="2:19">
      <c r="B277" s="113"/>
      <c r="C277" s="113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</row>
    <row r="278" spans="2:19">
      <c r="B278" s="113"/>
      <c r="C278" s="113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</row>
    <row r="279" spans="2:19">
      <c r="B279" s="113"/>
      <c r="C279" s="113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</row>
    <row r="280" spans="2:19">
      <c r="B280" s="113"/>
      <c r="C280" s="113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</row>
    <row r="281" spans="2:19">
      <c r="B281" s="113"/>
      <c r="C281" s="113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</row>
    <row r="282" spans="2:19">
      <c r="B282" s="113"/>
      <c r="C282" s="113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</row>
    <row r="283" spans="2:19">
      <c r="B283" s="113"/>
      <c r="C283" s="113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</row>
    <row r="284" spans="2:19">
      <c r="B284" s="113"/>
      <c r="C284" s="113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</row>
    <row r="285" spans="2:19">
      <c r="B285" s="113"/>
      <c r="C285" s="113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</row>
    <row r="286" spans="2:19">
      <c r="B286" s="113"/>
      <c r="C286" s="113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</row>
    <row r="287" spans="2:19">
      <c r="B287" s="113"/>
      <c r="C287" s="113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</row>
    <row r="288" spans="2:19">
      <c r="B288" s="113"/>
      <c r="C288" s="113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</row>
    <row r="289" spans="2:19">
      <c r="B289" s="113"/>
      <c r="C289" s="113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</row>
    <row r="290" spans="2:19">
      <c r="B290" s="113"/>
      <c r="C290" s="113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</row>
    <row r="291" spans="2:19">
      <c r="B291" s="113"/>
      <c r="C291" s="113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</row>
    <row r="292" spans="2:19">
      <c r="B292" s="113"/>
      <c r="C292" s="113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</row>
    <row r="293" spans="2:19">
      <c r="B293" s="113"/>
      <c r="C293" s="113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</row>
    <row r="294" spans="2:19">
      <c r="B294" s="113"/>
      <c r="C294" s="113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</row>
    <row r="295" spans="2:19">
      <c r="B295" s="113"/>
      <c r="C295" s="113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</row>
    <row r="296" spans="2:19">
      <c r="B296" s="113"/>
      <c r="C296" s="113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</row>
    <row r="297" spans="2:19">
      <c r="B297" s="113"/>
      <c r="C297" s="113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</row>
    <row r="298" spans="2:19">
      <c r="B298" s="113"/>
      <c r="C298" s="113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</row>
    <row r="299" spans="2:19">
      <c r="B299" s="113"/>
      <c r="C299" s="113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</row>
    <row r="300" spans="2:19">
      <c r="B300" s="113"/>
      <c r="C300" s="113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</row>
    <row r="301" spans="2:19">
      <c r="B301" s="113"/>
      <c r="C301" s="113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</row>
    <row r="302" spans="2:19">
      <c r="B302" s="113"/>
      <c r="C302" s="113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</row>
    <row r="303" spans="2:19">
      <c r="B303" s="113"/>
      <c r="C303" s="113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</row>
    <row r="304" spans="2:19">
      <c r="B304" s="113"/>
      <c r="C304" s="113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</row>
    <row r="305" spans="2:19">
      <c r="B305" s="113"/>
      <c r="C305" s="113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</row>
    <row r="306" spans="2:19">
      <c r="B306" s="113"/>
      <c r="C306" s="113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</row>
    <row r="307" spans="2:19">
      <c r="B307" s="113"/>
      <c r="C307" s="113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</row>
    <row r="308" spans="2:19">
      <c r="B308" s="113"/>
      <c r="C308" s="113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</row>
    <row r="309" spans="2:19">
      <c r="B309" s="113"/>
      <c r="C309" s="113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</row>
    <row r="310" spans="2:19">
      <c r="B310" s="113"/>
      <c r="C310" s="113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</row>
    <row r="311" spans="2:19">
      <c r="B311" s="113"/>
      <c r="C311" s="113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</row>
    <row r="312" spans="2:19">
      <c r="D312" s="1"/>
      <c r="E312" s="1"/>
      <c r="F312" s="1"/>
    </row>
    <row r="313" spans="2:19">
      <c r="D313" s="1"/>
      <c r="E313" s="1"/>
      <c r="F313" s="1"/>
    </row>
    <row r="314" spans="2:19">
      <c r="D314" s="1"/>
      <c r="E314" s="1"/>
      <c r="F314" s="1"/>
    </row>
    <row r="315" spans="2:19">
      <c r="D315" s="1"/>
      <c r="E315" s="1"/>
      <c r="F315" s="1"/>
    </row>
    <row r="316" spans="2:19">
      <c r="D316" s="1"/>
      <c r="E316" s="1"/>
      <c r="F316" s="1"/>
    </row>
    <row r="317" spans="2:19">
      <c r="D317" s="1"/>
      <c r="E317" s="1"/>
      <c r="F317" s="1"/>
    </row>
    <row r="318" spans="2:19">
      <c r="D318" s="1"/>
      <c r="E318" s="1"/>
      <c r="F318" s="1"/>
    </row>
    <row r="319" spans="2:19">
      <c r="D319" s="1"/>
      <c r="E319" s="1"/>
      <c r="F319" s="1"/>
    </row>
    <row r="320" spans="2:19">
      <c r="D320" s="1"/>
      <c r="E320" s="1"/>
      <c r="F320" s="1"/>
    </row>
    <row r="321" spans="4:6">
      <c r="D321" s="1"/>
      <c r="E321" s="1"/>
      <c r="F321" s="1"/>
    </row>
    <row r="322" spans="4:6">
      <c r="D322" s="1"/>
      <c r="E322" s="1"/>
      <c r="F322" s="1"/>
    </row>
    <row r="323" spans="4:6">
      <c r="D323" s="1"/>
      <c r="E323" s="1"/>
      <c r="F323" s="1"/>
    </row>
    <row r="324" spans="4:6">
      <c r="D324" s="1"/>
      <c r="E324" s="1"/>
      <c r="F324" s="1"/>
    </row>
    <row r="325" spans="4:6">
      <c r="D325" s="1"/>
      <c r="E325" s="1"/>
      <c r="F325" s="1"/>
    </row>
    <row r="326" spans="4:6">
      <c r="D326" s="1"/>
      <c r="E326" s="1"/>
      <c r="F326" s="1"/>
    </row>
    <row r="327" spans="4:6">
      <c r="D327" s="1"/>
      <c r="E327" s="1"/>
      <c r="F327" s="1"/>
    </row>
    <row r="328" spans="4:6">
      <c r="D328" s="1"/>
      <c r="E328" s="1"/>
      <c r="F328" s="1"/>
    </row>
    <row r="329" spans="4:6">
      <c r="D329" s="1"/>
      <c r="E329" s="1"/>
      <c r="F329" s="1"/>
    </row>
    <row r="330" spans="4:6">
      <c r="D330" s="1"/>
      <c r="E330" s="1"/>
      <c r="F330" s="1"/>
    </row>
    <row r="331" spans="4:6">
      <c r="D331" s="1"/>
      <c r="E331" s="1"/>
      <c r="F331" s="1"/>
    </row>
    <row r="332" spans="4:6">
      <c r="D332" s="1"/>
      <c r="E332" s="1"/>
      <c r="F332" s="1"/>
    </row>
    <row r="333" spans="4:6">
      <c r="D333" s="1"/>
      <c r="E333" s="1"/>
      <c r="F333" s="1"/>
    </row>
    <row r="334" spans="4:6">
      <c r="D334" s="1"/>
      <c r="E334" s="1"/>
      <c r="F334" s="1"/>
    </row>
    <row r="335" spans="4:6">
      <c r="D335" s="1"/>
      <c r="E335" s="1"/>
      <c r="F335" s="1"/>
    </row>
    <row r="336" spans="4:6">
      <c r="D336" s="1"/>
      <c r="E336" s="1"/>
      <c r="F336" s="1"/>
    </row>
    <row r="337" spans="4:6">
      <c r="D337" s="1"/>
      <c r="E337" s="1"/>
      <c r="F337" s="1"/>
    </row>
    <row r="338" spans="4:6">
      <c r="D338" s="1"/>
      <c r="E338" s="1"/>
      <c r="F338" s="1"/>
    </row>
    <row r="339" spans="4:6">
      <c r="D339" s="1"/>
      <c r="E339" s="1"/>
      <c r="F339" s="1"/>
    </row>
    <row r="340" spans="4:6">
      <c r="D340" s="1"/>
      <c r="E340" s="1"/>
      <c r="F340" s="1"/>
    </row>
    <row r="341" spans="4:6">
      <c r="D341" s="1"/>
      <c r="E341" s="1"/>
      <c r="F341" s="1"/>
    </row>
    <row r="342" spans="4:6">
      <c r="D342" s="1"/>
      <c r="E342" s="1"/>
      <c r="F342" s="1"/>
    </row>
    <row r="343" spans="4:6">
      <c r="D343" s="1"/>
      <c r="E343" s="1"/>
      <c r="F343" s="1"/>
    </row>
    <row r="344" spans="4:6">
      <c r="D344" s="1"/>
      <c r="E344" s="1"/>
      <c r="F344" s="1"/>
    </row>
    <row r="345" spans="4:6">
      <c r="D345" s="1"/>
      <c r="E345" s="1"/>
      <c r="F345" s="1"/>
    </row>
    <row r="346" spans="4:6">
      <c r="D346" s="1"/>
      <c r="E346" s="1"/>
      <c r="F346" s="1"/>
    </row>
    <row r="347" spans="4:6">
      <c r="D347" s="1"/>
      <c r="E347" s="1"/>
      <c r="F347" s="1"/>
    </row>
    <row r="348" spans="4:6">
      <c r="D348" s="1"/>
      <c r="E348" s="1"/>
      <c r="F348" s="1"/>
    </row>
    <row r="349" spans="4:6">
      <c r="D349" s="1"/>
      <c r="E349" s="1"/>
      <c r="F349" s="1"/>
    </row>
    <row r="350" spans="4:6">
      <c r="D350" s="1"/>
      <c r="E350" s="1"/>
      <c r="F350" s="1"/>
    </row>
    <row r="351" spans="4:6">
      <c r="D351" s="1"/>
      <c r="E351" s="1"/>
      <c r="F351" s="1"/>
    </row>
    <row r="352" spans="4:6">
      <c r="D352" s="1"/>
      <c r="E352" s="1"/>
      <c r="F352" s="1"/>
    </row>
    <row r="353" spans="4:6">
      <c r="D353" s="1"/>
      <c r="E353" s="1"/>
      <c r="F353" s="1"/>
    </row>
    <row r="354" spans="4:6">
      <c r="D354" s="1"/>
      <c r="E354" s="1"/>
      <c r="F354" s="1"/>
    </row>
    <row r="355" spans="4:6">
      <c r="D355" s="1"/>
      <c r="E355" s="1"/>
      <c r="F355" s="1"/>
    </row>
    <row r="356" spans="4:6">
      <c r="D356" s="1"/>
      <c r="E356" s="1"/>
      <c r="F356" s="1"/>
    </row>
    <row r="357" spans="4:6">
      <c r="D357" s="1"/>
      <c r="E357" s="1"/>
      <c r="F357" s="1"/>
    </row>
    <row r="358" spans="4:6">
      <c r="D358" s="1"/>
      <c r="E358" s="1"/>
      <c r="F358" s="1"/>
    </row>
    <row r="359" spans="4:6">
      <c r="D359" s="1"/>
      <c r="E359" s="1"/>
      <c r="F359" s="1"/>
    </row>
    <row r="360" spans="4:6">
      <c r="D360" s="1"/>
      <c r="E360" s="1"/>
      <c r="F360" s="1"/>
    </row>
    <row r="361" spans="4:6">
      <c r="D361" s="1"/>
      <c r="E361" s="1"/>
      <c r="F361" s="1"/>
    </row>
    <row r="362" spans="4:6">
      <c r="D362" s="1"/>
      <c r="E362" s="1"/>
      <c r="F362" s="1"/>
    </row>
    <row r="363" spans="4:6">
      <c r="D363" s="1"/>
      <c r="E363" s="1"/>
      <c r="F363" s="1"/>
    </row>
    <row r="364" spans="4:6">
      <c r="D364" s="1"/>
      <c r="E364" s="1"/>
      <c r="F364" s="1"/>
    </row>
    <row r="365" spans="4:6">
      <c r="D365" s="1"/>
      <c r="E365" s="1"/>
      <c r="F365" s="1"/>
    </row>
    <row r="366" spans="4:6">
      <c r="D366" s="1"/>
      <c r="E366" s="1"/>
      <c r="F366" s="1"/>
    </row>
    <row r="367" spans="4:6">
      <c r="D367" s="1"/>
      <c r="E367" s="1"/>
      <c r="F367" s="1"/>
    </row>
    <row r="368" spans="4:6">
      <c r="D368" s="1"/>
      <c r="E368" s="1"/>
      <c r="F368" s="1"/>
    </row>
    <row r="369" spans="4:6">
      <c r="D369" s="1"/>
      <c r="E369" s="1"/>
      <c r="F369" s="1"/>
    </row>
    <row r="370" spans="4:6">
      <c r="D370" s="1"/>
      <c r="E370" s="1"/>
      <c r="F370" s="1"/>
    </row>
    <row r="371" spans="4:6">
      <c r="D371" s="1"/>
      <c r="E371" s="1"/>
      <c r="F371" s="1"/>
    </row>
    <row r="372" spans="4:6">
      <c r="D372" s="1"/>
      <c r="E372" s="1"/>
      <c r="F372" s="1"/>
    </row>
    <row r="373" spans="4:6">
      <c r="D373" s="1"/>
      <c r="E373" s="1"/>
      <c r="F373" s="1"/>
    </row>
    <row r="374" spans="4:6">
      <c r="D374" s="1"/>
      <c r="E374" s="1"/>
      <c r="F374" s="1"/>
    </row>
    <row r="375" spans="4:6">
      <c r="D375" s="1"/>
      <c r="E375" s="1"/>
      <c r="F375" s="1"/>
    </row>
    <row r="376" spans="4:6">
      <c r="D376" s="1"/>
      <c r="E376" s="1"/>
      <c r="F376" s="1"/>
    </row>
    <row r="377" spans="4:6">
      <c r="D377" s="1"/>
      <c r="E377" s="1"/>
      <c r="F377" s="1"/>
    </row>
    <row r="378" spans="4:6">
      <c r="D378" s="1"/>
      <c r="E378" s="1"/>
      <c r="F378" s="1"/>
    </row>
    <row r="379" spans="4:6">
      <c r="D379" s="1"/>
      <c r="E379" s="1"/>
      <c r="F379" s="1"/>
    </row>
    <row r="380" spans="4:6">
      <c r="D380" s="1"/>
      <c r="E380" s="1"/>
      <c r="F380" s="1"/>
    </row>
    <row r="381" spans="4:6">
      <c r="D381" s="1"/>
      <c r="E381" s="1"/>
      <c r="F381" s="1"/>
    </row>
    <row r="382" spans="4:6">
      <c r="D382" s="1"/>
      <c r="E382" s="1"/>
      <c r="F382" s="1"/>
    </row>
    <row r="383" spans="4:6">
      <c r="D383" s="1"/>
      <c r="E383" s="1"/>
      <c r="F383" s="1"/>
    </row>
    <row r="384" spans="4:6">
      <c r="D384" s="1"/>
      <c r="E384" s="1"/>
      <c r="F384" s="1"/>
    </row>
    <row r="385" spans="2:6">
      <c r="D385" s="1"/>
      <c r="E385" s="1"/>
      <c r="F385" s="1"/>
    </row>
    <row r="386" spans="2:6">
      <c r="D386" s="1"/>
      <c r="E386" s="1"/>
      <c r="F386" s="1"/>
    </row>
    <row r="387" spans="2:6">
      <c r="D387" s="1"/>
      <c r="E387" s="1"/>
      <c r="F387" s="1"/>
    </row>
    <row r="388" spans="2:6">
      <c r="D388" s="1"/>
      <c r="E388" s="1"/>
      <c r="F388" s="1"/>
    </row>
    <row r="389" spans="2:6">
      <c r="D389" s="1"/>
      <c r="E389" s="1"/>
      <c r="F389" s="1"/>
    </row>
    <row r="390" spans="2:6">
      <c r="D390" s="1"/>
      <c r="E390" s="1"/>
      <c r="F390" s="1"/>
    </row>
    <row r="391" spans="2:6">
      <c r="D391" s="1"/>
      <c r="E391" s="1"/>
      <c r="F391" s="1"/>
    </row>
    <row r="392" spans="2:6">
      <c r="D392" s="1"/>
      <c r="E392" s="1"/>
      <c r="F392" s="1"/>
    </row>
    <row r="393" spans="2:6">
      <c r="D393" s="1"/>
      <c r="E393" s="1"/>
      <c r="F393" s="1"/>
    </row>
    <row r="394" spans="2:6">
      <c r="D394" s="1"/>
      <c r="E394" s="1"/>
      <c r="F394" s="1"/>
    </row>
    <row r="395" spans="2:6">
      <c r="D395" s="1"/>
      <c r="E395" s="1"/>
      <c r="F395" s="1"/>
    </row>
    <row r="396" spans="2:6">
      <c r="D396" s="1"/>
      <c r="E396" s="1"/>
      <c r="F396" s="1"/>
    </row>
    <row r="397" spans="2:6">
      <c r="D397" s="1"/>
      <c r="E397" s="1"/>
      <c r="F397" s="1"/>
    </row>
    <row r="398" spans="2:6">
      <c r="B398" s="41"/>
      <c r="D398" s="1"/>
      <c r="E398" s="1"/>
      <c r="F398" s="1"/>
    </row>
    <row r="399" spans="2:6">
      <c r="B399" s="41"/>
      <c r="D399" s="1"/>
      <c r="E399" s="1"/>
      <c r="F399" s="1"/>
    </row>
    <row r="400" spans="2:6">
      <c r="B400" s="3"/>
      <c r="D400" s="1"/>
      <c r="E400" s="1"/>
      <c r="F400" s="1"/>
    </row>
  </sheetData>
  <sheetProtection sheet="1" objects="1" scenarios="1"/>
  <mergeCells count="2">
    <mergeCell ref="B6:S6"/>
    <mergeCell ref="B7:S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>
    <tabColor indexed="43"/>
    <pageSetUpPr fitToPage="1"/>
  </sheetPr>
  <dimension ref="B1:AD668"/>
  <sheetViews>
    <sheetView rightToLeft="1" zoomScale="70" zoomScaleNormal="70" workbookViewId="0">
      <selection activeCell="I1" sqref="I1:S1048576"/>
    </sheetView>
  </sheetViews>
  <sheetFormatPr defaultColWidth="9.140625" defaultRowHeight="18"/>
  <cols>
    <col min="1" max="1" width="6.28515625" style="1" customWidth="1"/>
    <col min="2" max="2" width="46.5703125" style="2" bestFit="1" customWidth="1"/>
    <col min="3" max="3" width="41.7109375" style="2" bestFit="1" customWidth="1"/>
    <col min="4" max="4" width="9.28515625" style="2" bestFit="1" customWidth="1"/>
    <col min="5" max="5" width="11.28515625" style="2" bestFit="1" customWidth="1"/>
    <col min="6" max="6" width="34.7109375" style="1" bestFit="1" customWidth="1"/>
    <col min="7" max="7" width="6" style="1" bestFit="1" customWidth="1"/>
    <col min="8" max="8" width="11.140625" style="1" bestFit="1" customWidth="1"/>
    <col min="9" max="9" width="12.42578125" style="1" bestFit="1" customWidth="1"/>
    <col min="10" max="10" width="6.85546875" style="1" bestFit="1" customWidth="1"/>
    <col min="11" max="11" width="12" style="1" bestFit="1" customWidth="1"/>
    <col min="12" max="12" width="7.42578125" style="1" bestFit="1" customWidth="1"/>
    <col min="13" max="13" width="11.42578125" style="1" bestFit="1" customWidth="1"/>
    <col min="14" max="14" width="16.85546875" style="1" bestFit="1" customWidth="1"/>
    <col min="15" max="15" width="8.140625" style="1" bestFit="1" customWidth="1"/>
    <col min="16" max="16" width="14.42578125" style="1" bestFit="1" customWidth="1"/>
    <col min="17" max="17" width="10.7109375" style="1" bestFit="1" customWidth="1"/>
    <col min="18" max="18" width="11.7109375" style="1" bestFit="1" customWidth="1"/>
    <col min="19" max="19" width="12.85546875" style="1" bestFit="1" customWidth="1"/>
    <col min="20" max="16384" width="9.140625" style="1"/>
  </cols>
  <sheetData>
    <row r="1" spans="2:30">
      <c r="B1" s="46" t="s">
        <v>150</v>
      </c>
      <c r="C1" s="67" t="s" vm="1">
        <v>238</v>
      </c>
    </row>
    <row r="2" spans="2:30">
      <c r="B2" s="46" t="s">
        <v>149</v>
      </c>
      <c r="C2" s="67" t="s">
        <v>239</v>
      </c>
    </row>
    <row r="3" spans="2:30">
      <c r="B3" s="46" t="s">
        <v>151</v>
      </c>
      <c r="C3" s="67" t="s">
        <v>240</v>
      </c>
    </row>
    <row r="4" spans="2:30">
      <c r="B4" s="46" t="s">
        <v>152</v>
      </c>
      <c r="C4" s="67" t="s">
        <v>241</v>
      </c>
    </row>
    <row r="6" spans="2:30" ht="26.25" customHeight="1">
      <c r="B6" s="164" t="s">
        <v>179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6"/>
    </row>
    <row r="7" spans="2:30" ht="26.25" customHeight="1">
      <c r="B7" s="164" t="s">
        <v>95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6"/>
    </row>
    <row r="8" spans="2:30" s="3" customFormat="1" ht="63">
      <c r="B8" s="21" t="s">
        <v>120</v>
      </c>
      <c r="C8" s="29" t="s">
        <v>48</v>
      </c>
      <c r="D8" s="29" t="s">
        <v>122</v>
      </c>
      <c r="E8" s="29" t="s">
        <v>121</v>
      </c>
      <c r="F8" s="29" t="s">
        <v>69</v>
      </c>
      <c r="G8" s="29" t="s">
        <v>14</v>
      </c>
      <c r="H8" s="29" t="s">
        <v>70</v>
      </c>
      <c r="I8" s="29" t="s">
        <v>108</v>
      </c>
      <c r="J8" s="29" t="s">
        <v>17</v>
      </c>
      <c r="K8" s="29" t="s">
        <v>107</v>
      </c>
      <c r="L8" s="29" t="s">
        <v>16</v>
      </c>
      <c r="M8" s="58" t="s">
        <v>18</v>
      </c>
      <c r="N8" s="58" t="s">
        <v>213</v>
      </c>
      <c r="O8" s="29" t="s">
        <v>212</v>
      </c>
      <c r="P8" s="29" t="s">
        <v>115</v>
      </c>
      <c r="Q8" s="29" t="s">
        <v>62</v>
      </c>
      <c r="R8" s="29" t="s">
        <v>153</v>
      </c>
      <c r="S8" s="30" t="s">
        <v>155</v>
      </c>
      <c r="AA8" s="1"/>
    </row>
    <row r="9" spans="2:30" s="3" customFormat="1" ht="27.75" customHeight="1">
      <c r="B9" s="14"/>
      <c r="C9" s="31"/>
      <c r="D9" s="15"/>
      <c r="E9" s="15"/>
      <c r="F9" s="31"/>
      <c r="G9" s="31"/>
      <c r="H9" s="31"/>
      <c r="I9" s="31" t="s">
        <v>21</v>
      </c>
      <c r="J9" s="31" t="s">
        <v>20</v>
      </c>
      <c r="K9" s="31"/>
      <c r="L9" s="31" t="s">
        <v>19</v>
      </c>
      <c r="M9" s="31" t="s">
        <v>19</v>
      </c>
      <c r="N9" s="31" t="s">
        <v>220</v>
      </c>
      <c r="O9" s="31"/>
      <c r="P9" s="31" t="s">
        <v>216</v>
      </c>
      <c r="Q9" s="31" t="s">
        <v>19</v>
      </c>
      <c r="R9" s="31" t="s">
        <v>19</v>
      </c>
      <c r="S9" s="32" t="s">
        <v>19</v>
      </c>
      <c r="AA9" s="1"/>
    </row>
    <row r="10" spans="2:30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117</v>
      </c>
      <c r="R10" s="18" t="s">
        <v>118</v>
      </c>
      <c r="S10" s="19" t="s">
        <v>156</v>
      </c>
      <c r="AA10" s="1"/>
    </row>
    <row r="11" spans="2:30" s="4" customFormat="1" ht="18" customHeight="1">
      <c r="B11" s="95" t="s">
        <v>55</v>
      </c>
      <c r="C11" s="69"/>
      <c r="D11" s="69"/>
      <c r="E11" s="69"/>
      <c r="F11" s="69"/>
      <c r="G11" s="69"/>
      <c r="H11" s="69"/>
      <c r="I11" s="69"/>
      <c r="J11" s="79">
        <v>5.6345417412129901</v>
      </c>
      <c r="K11" s="69"/>
      <c r="L11" s="69"/>
      <c r="M11" s="78">
        <v>2.3878057895120226E-2</v>
      </c>
      <c r="N11" s="77"/>
      <c r="O11" s="79"/>
      <c r="P11" s="77">
        <v>1019186.8726600002</v>
      </c>
      <c r="Q11" s="69"/>
      <c r="R11" s="78">
        <f>P11/$P$11</f>
        <v>1</v>
      </c>
      <c r="S11" s="78">
        <f>P11/'סכום נכסי הקרן'!$C$42</f>
        <v>1.4388674776613413E-2</v>
      </c>
      <c r="AA11" s="1"/>
      <c r="AD11" s="1"/>
    </row>
    <row r="12" spans="2:30" ht="17.25" customHeight="1">
      <c r="B12" s="96" t="s">
        <v>206</v>
      </c>
      <c r="C12" s="71"/>
      <c r="D12" s="71"/>
      <c r="E12" s="71"/>
      <c r="F12" s="71"/>
      <c r="G12" s="71"/>
      <c r="H12" s="71"/>
      <c r="I12" s="71"/>
      <c r="J12" s="82">
        <v>5.4142700283569205</v>
      </c>
      <c r="K12" s="71"/>
      <c r="L12" s="71"/>
      <c r="M12" s="81">
        <v>2.2539309086862649E-2</v>
      </c>
      <c r="N12" s="80"/>
      <c r="O12" s="82"/>
      <c r="P12" s="80">
        <v>960370.73363999999</v>
      </c>
      <c r="Q12" s="71"/>
      <c r="R12" s="81">
        <f t="shared" ref="R12:R40" si="0">P12/$P$11</f>
        <v>0.94229111402652332</v>
      </c>
      <c r="S12" s="81">
        <f>P12/'סכום נכסי הקרן'!$C$42</f>
        <v>1.355832038462039E-2</v>
      </c>
    </row>
    <row r="13" spans="2:30">
      <c r="B13" s="97" t="s">
        <v>63</v>
      </c>
      <c r="C13" s="71"/>
      <c r="D13" s="71"/>
      <c r="E13" s="71"/>
      <c r="F13" s="71"/>
      <c r="G13" s="71"/>
      <c r="H13" s="71"/>
      <c r="I13" s="71"/>
      <c r="J13" s="82">
        <v>6.2574310037186498</v>
      </c>
      <c r="K13" s="71"/>
      <c r="L13" s="71"/>
      <c r="M13" s="81">
        <v>1.9209305417973069E-2</v>
      </c>
      <c r="N13" s="80"/>
      <c r="O13" s="82"/>
      <c r="P13" s="80">
        <v>636932.38155999989</v>
      </c>
      <c r="Q13" s="71"/>
      <c r="R13" s="81">
        <f t="shared" si="0"/>
        <v>0.62494170465290122</v>
      </c>
      <c r="S13" s="81">
        <f>P13/'סכום נכסי הקרן'!$C$42</f>
        <v>8.9920829425929882E-3</v>
      </c>
    </row>
    <row r="14" spans="2:30">
      <c r="B14" s="98" t="s">
        <v>2182</v>
      </c>
      <c r="C14" s="73" t="s">
        <v>2183</v>
      </c>
      <c r="D14" s="86" t="s">
        <v>2184</v>
      </c>
      <c r="E14" s="73" t="s">
        <v>375</v>
      </c>
      <c r="F14" s="86" t="s">
        <v>133</v>
      </c>
      <c r="G14" s="73" t="s">
        <v>330</v>
      </c>
      <c r="H14" s="73" t="s">
        <v>331</v>
      </c>
      <c r="I14" s="94">
        <v>39076</v>
      </c>
      <c r="J14" s="85">
        <v>7.5700000000000012</v>
      </c>
      <c r="K14" s="86" t="s">
        <v>137</v>
      </c>
      <c r="L14" s="87">
        <v>4.9000000000000002E-2</v>
      </c>
      <c r="M14" s="84">
        <v>1.5499999999999996E-2</v>
      </c>
      <c r="N14" s="83">
        <v>39133679</v>
      </c>
      <c r="O14" s="85">
        <v>154.69999999999999</v>
      </c>
      <c r="P14" s="83">
        <v>60539.799149999999</v>
      </c>
      <c r="Q14" s="84">
        <v>1.9934675487656164E-2</v>
      </c>
      <c r="R14" s="84">
        <f t="shared" si="0"/>
        <v>5.9400097051874039E-2</v>
      </c>
      <c r="S14" s="84">
        <f>P14/'סכום נכסי הקרן'!$C$42</f>
        <v>8.546886781786887E-4</v>
      </c>
    </row>
    <row r="15" spans="2:30">
      <c r="B15" s="98" t="s">
        <v>2185</v>
      </c>
      <c r="C15" s="73" t="s">
        <v>2186</v>
      </c>
      <c r="D15" s="86" t="s">
        <v>2184</v>
      </c>
      <c r="E15" s="73" t="s">
        <v>375</v>
      </c>
      <c r="F15" s="86" t="s">
        <v>133</v>
      </c>
      <c r="G15" s="73" t="s">
        <v>330</v>
      </c>
      <c r="H15" s="73" t="s">
        <v>331</v>
      </c>
      <c r="I15" s="94">
        <v>42639</v>
      </c>
      <c r="J15" s="85">
        <v>11.190000000000003</v>
      </c>
      <c r="K15" s="86" t="s">
        <v>137</v>
      </c>
      <c r="L15" s="87">
        <v>4.0999999999999995E-2</v>
      </c>
      <c r="M15" s="84">
        <v>2.0599999999999997E-2</v>
      </c>
      <c r="N15" s="83">
        <v>173199926.25000003</v>
      </c>
      <c r="O15" s="85">
        <v>131.69</v>
      </c>
      <c r="P15" s="83">
        <v>228086.99977999998</v>
      </c>
      <c r="Q15" s="84">
        <v>4.1117783344768753E-2</v>
      </c>
      <c r="R15" s="84">
        <f t="shared" si="0"/>
        <v>0.22379310987857434</v>
      </c>
      <c r="S15" s="84">
        <f>P15/'סכום נכסי הקרן'!$C$42</f>
        <v>3.2200862752897164E-3</v>
      </c>
    </row>
    <row r="16" spans="2:30">
      <c r="B16" s="98" t="s">
        <v>2187</v>
      </c>
      <c r="C16" s="73" t="s">
        <v>2188</v>
      </c>
      <c r="D16" s="86" t="s">
        <v>2184</v>
      </c>
      <c r="E16" s="73" t="s">
        <v>2189</v>
      </c>
      <c r="F16" s="86" t="s">
        <v>133</v>
      </c>
      <c r="G16" s="73" t="s">
        <v>330</v>
      </c>
      <c r="H16" s="73" t="s">
        <v>331</v>
      </c>
      <c r="I16" s="94">
        <v>38918</v>
      </c>
      <c r="J16" s="85">
        <v>0.73999999999999988</v>
      </c>
      <c r="K16" s="86" t="s">
        <v>137</v>
      </c>
      <c r="L16" s="87">
        <v>0.05</v>
      </c>
      <c r="M16" s="84">
        <v>1.6800000000000002E-2</v>
      </c>
      <c r="N16" s="83">
        <v>12458.2</v>
      </c>
      <c r="O16" s="85">
        <v>121.91</v>
      </c>
      <c r="P16" s="83">
        <v>15.187790000000001</v>
      </c>
      <c r="Q16" s="84">
        <v>1.297290790487048E-3</v>
      </c>
      <c r="R16" s="84">
        <f t="shared" si="0"/>
        <v>1.4901869723224578E-5</v>
      </c>
      <c r="S16" s="84">
        <f>P16/'סכום נכסי הקרן'!$C$42</f>
        <v>2.1441815701094059E-7</v>
      </c>
    </row>
    <row r="17" spans="2:19">
      <c r="B17" s="98" t="s">
        <v>2190</v>
      </c>
      <c r="C17" s="73" t="s">
        <v>2191</v>
      </c>
      <c r="D17" s="86" t="s">
        <v>2184</v>
      </c>
      <c r="E17" s="73" t="s">
        <v>2192</v>
      </c>
      <c r="F17" s="86" t="s">
        <v>1326</v>
      </c>
      <c r="G17" s="73" t="s">
        <v>345</v>
      </c>
      <c r="H17" s="73" t="s">
        <v>135</v>
      </c>
      <c r="I17" s="94">
        <v>42796</v>
      </c>
      <c r="J17" s="85">
        <v>6.9099999999999966</v>
      </c>
      <c r="K17" s="86" t="s">
        <v>137</v>
      </c>
      <c r="L17" s="87">
        <v>2.1400000000000002E-2</v>
      </c>
      <c r="M17" s="84">
        <v>1.3899999999999999E-2</v>
      </c>
      <c r="N17" s="83">
        <v>51146000</v>
      </c>
      <c r="O17" s="85">
        <v>106.92</v>
      </c>
      <c r="P17" s="83">
        <v>54685.304810000009</v>
      </c>
      <c r="Q17" s="84">
        <v>0.19698358534312102</v>
      </c>
      <c r="R17" s="84">
        <f t="shared" si="0"/>
        <v>5.3655817472683415E-2</v>
      </c>
      <c r="S17" s="84">
        <f>P17/'סכום נכסי הקרן'!$C$42</f>
        <v>7.7203610748777306E-4</v>
      </c>
    </row>
    <row r="18" spans="2:19">
      <c r="B18" s="98" t="s">
        <v>2193</v>
      </c>
      <c r="C18" s="73" t="s">
        <v>2194</v>
      </c>
      <c r="D18" s="86" t="s">
        <v>2184</v>
      </c>
      <c r="E18" s="73" t="s">
        <v>350</v>
      </c>
      <c r="F18" s="86" t="s">
        <v>337</v>
      </c>
      <c r="G18" s="73" t="s">
        <v>402</v>
      </c>
      <c r="H18" s="73" t="s">
        <v>331</v>
      </c>
      <c r="I18" s="94">
        <v>38519</v>
      </c>
      <c r="J18" s="85">
        <v>4.6499999999999995</v>
      </c>
      <c r="K18" s="86" t="s">
        <v>137</v>
      </c>
      <c r="L18" s="87">
        <v>6.0499999999999998E-2</v>
      </c>
      <c r="M18" s="84">
        <v>9.7000000000000003E-3</v>
      </c>
      <c r="N18" s="83">
        <v>99000</v>
      </c>
      <c r="O18" s="85">
        <v>168.11</v>
      </c>
      <c r="P18" s="83">
        <v>166.42891</v>
      </c>
      <c r="Q18" s="73"/>
      <c r="R18" s="84">
        <f t="shared" si="0"/>
        <v>1.6329577476369294E-4</v>
      </c>
      <c r="S18" s="84">
        <f>P18/'סכום נכסי הקרן'!$C$42</f>
        <v>2.3496097954698936E-6</v>
      </c>
    </row>
    <row r="19" spans="2:19">
      <c r="B19" s="98" t="s">
        <v>2195</v>
      </c>
      <c r="C19" s="73" t="s">
        <v>2196</v>
      </c>
      <c r="D19" s="86" t="s">
        <v>2184</v>
      </c>
      <c r="E19" s="73" t="s">
        <v>412</v>
      </c>
      <c r="F19" s="86" t="s">
        <v>133</v>
      </c>
      <c r="G19" s="73" t="s">
        <v>391</v>
      </c>
      <c r="H19" s="73" t="s">
        <v>135</v>
      </c>
      <c r="I19" s="94">
        <v>39350</v>
      </c>
      <c r="J19" s="85">
        <v>3.5199999999999996</v>
      </c>
      <c r="K19" s="86" t="s">
        <v>137</v>
      </c>
      <c r="L19" s="87">
        <v>5.5999999999999994E-2</v>
      </c>
      <c r="M19" s="84">
        <v>0.01</v>
      </c>
      <c r="N19" s="83">
        <v>12699162.089999998</v>
      </c>
      <c r="O19" s="85">
        <v>143.28</v>
      </c>
      <c r="P19" s="83">
        <v>18195.35873</v>
      </c>
      <c r="Q19" s="84">
        <v>1.7001244800823566E-2</v>
      </c>
      <c r="R19" s="84">
        <f t="shared" si="0"/>
        <v>1.7852818965879629E-2</v>
      </c>
      <c r="S19" s="84">
        <f>P19/'סכום נכסי הקרן'!$C$42</f>
        <v>2.568784059457978E-4</v>
      </c>
    </row>
    <row r="20" spans="2:19">
      <c r="B20" s="98" t="s">
        <v>2197</v>
      </c>
      <c r="C20" s="73" t="s">
        <v>2198</v>
      </c>
      <c r="D20" s="86" t="s">
        <v>2184</v>
      </c>
      <c r="E20" s="73" t="s">
        <v>466</v>
      </c>
      <c r="F20" s="86" t="s">
        <v>467</v>
      </c>
      <c r="G20" s="73" t="s">
        <v>439</v>
      </c>
      <c r="H20" s="73" t="s">
        <v>135</v>
      </c>
      <c r="I20" s="94">
        <v>42919</v>
      </c>
      <c r="J20" s="85">
        <v>1.5</v>
      </c>
      <c r="K20" s="86" t="s">
        <v>137</v>
      </c>
      <c r="L20" s="87">
        <v>0.06</v>
      </c>
      <c r="M20" s="84">
        <v>1.8400000000000003E-2</v>
      </c>
      <c r="N20" s="83">
        <v>122677906</v>
      </c>
      <c r="O20" s="85">
        <v>113.55</v>
      </c>
      <c r="P20" s="83">
        <v>139300.76349000001</v>
      </c>
      <c r="Q20" s="84">
        <v>3.3149482179874998E-2</v>
      </c>
      <c r="R20" s="84">
        <f t="shared" si="0"/>
        <v>0.1366783337058057</v>
      </c>
      <c r="S20" s="84">
        <f>P20/'סכום נכסי הקרן'!$C$42</f>
        <v>1.9666200927022774E-3</v>
      </c>
    </row>
    <row r="21" spans="2:19">
      <c r="B21" s="98" t="s">
        <v>2199</v>
      </c>
      <c r="C21" s="73" t="s">
        <v>2200</v>
      </c>
      <c r="D21" s="86" t="s">
        <v>2184</v>
      </c>
      <c r="E21" s="73" t="s">
        <v>2201</v>
      </c>
      <c r="F21" s="86" t="s">
        <v>133</v>
      </c>
      <c r="G21" s="73" t="s">
        <v>439</v>
      </c>
      <c r="H21" s="73" t="s">
        <v>135</v>
      </c>
      <c r="I21" s="94">
        <v>38495</v>
      </c>
      <c r="J21" s="85">
        <v>0.25</v>
      </c>
      <c r="K21" s="86" t="s">
        <v>137</v>
      </c>
      <c r="L21" s="87">
        <v>4.9500000000000002E-2</v>
      </c>
      <c r="M21" s="84">
        <v>1.7299999999999999E-2</v>
      </c>
      <c r="N21" s="83">
        <v>106078.94</v>
      </c>
      <c r="O21" s="85">
        <v>124.57</v>
      </c>
      <c r="P21" s="83">
        <v>132.14252999999999</v>
      </c>
      <c r="Q21" s="84">
        <v>2.7994048566253905E-3</v>
      </c>
      <c r="R21" s="84">
        <f t="shared" si="0"/>
        <v>1.2965485873568802E-4</v>
      </c>
      <c r="S21" s="84">
        <f>P21/'סכום נכסי הקרן'!$C$42</f>
        <v>1.8655615955555694E-6</v>
      </c>
    </row>
    <row r="22" spans="2:19">
      <c r="B22" s="98" t="s">
        <v>2202</v>
      </c>
      <c r="C22" s="73" t="s">
        <v>2203</v>
      </c>
      <c r="D22" s="86" t="s">
        <v>2184</v>
      </c>
      <c r="E22" s="73" t="s">
        <v>380</v>
      </c>
      <c r="F22" s="86" t="s">
        <v>337</v>
      </c>
      <c r="G22" s="73" t="s">
        <v>524</v>
      </c>
      <c r="H22" s="73" t="s">
        <v>331</v>
      </c>
      <c r="I22" s="94">
        <v>39656</v>
      </c>
      <c r="J22" s="85">
        <v>2.4200000000000008</v>
      </c>
      <c r="K22" s="86" t="s">
        <v>137</v>
      </c>
      <c r="L22" s="87">
        <v>5.7500000000000002E-2</v>
      </c>
      <c r="M22" s="84">
        <v>1.0700000000000003E-2</v>
      </c>
      <c r="N22" s="83">
        <v>99500000</v>
      </c>
      <c r="O22" s="85">
        <v>133.43</v>
      </c>
      <c r="P22" s="83">
        <v>132762.85022999998</v>
      </c>
      <c r="Q22" s="84">
        <v>7.6420890937019967E-2</v>
      </c>
      <c r="R22" s="84">
        <f t="shared" si="0"/>
        <v>0.13026350102361409</v>
      </c>
      <c r="S22" s="84">
        <f>P22/'סכום נכסי הקרן'!$C$42</f>
        <v>1.8743191514918314E-3</v>
      </c>
    </row>
    <row r="23" spans="2:19">
      <c r="B23" s="98" t="s">
        <v>2204</v>
      </c>
      <c r="C23" s="73" t="s">
        <v>2205</v>
      </c>
      <c r="D23" s="86" t="s">
        <v>2184</v>
      </c>
      <c r="E23" s="73"/>
      <c r="F23" s="86" t="s">
        <v>657</v>
      </c>
      <c r="G23" s="73" t="s">
        <v>687</v>
      </c>
      <c r="H23" s="73" t="s">
        <v>331</v>
      </c>
      <c r="I23" s="94">
        <v>38445</v>
      </c>
      <c r="J23" s="85">
        <v>0.5</v>
      </c>
      <c r="K23" s="86" t="s">
        <v>137</v>
      </c>
      <c r="L23" s="87">
        <v>6.7000000000000004E-2</v>
      </c>
      <c r="M23" s="84">
        <v>5.8400000000000001E-2</v>
      </c>
      <c r="N23" s="83">
        <v>834801.16</v>
      </c>
      <c r="O23" s="85">
        <v>126.8</v>
      </c>
      <c r="P23" s="83">
        <v>1058.52781</v>
      </c>
      <c r="Q23" s="84">
        <v>2.0757245544197878E-2</v>
      </c>
      <c r="R23" s="84">
        <f t="shared" si="0"/>
        <v>1.0386003179547662E-3</v>
      </c>
      <c r="S23" s="84">
        <f>P23/'סכום נכסי הקרן'!$C$42</f>
        <v>1.4944082197938414E-5</v>
      </c>
    </row>
    <row r="24" spans="2:19">
      <c r="B24" s="98" t="s">
        <v>2206</v>
      </c>
      <c r="C24" s="73" t="s">
        <v>2207</v>
      </c>
      <c r="D24" s="86" t="s">
        <v>2184</v>
      </c>
      <c r="E24" s="73"/>
      <c r="F24" s="86" t="s">
        <v>657</v>
      </c>
      <c r="G24" s="73" t="s">
        <v>687</v>
      </c>
      <c r="H24" s="73" t="s">
        <v>331</v>
      </c>
      <c r="I24" s="94">
        <v>38890</v>
      </c>
      <c r="J24" s="85">
        <v>0.61999999999999988</v>
      </c>
      <c r="K24" s="86" t="s">
        <v>137</v>
      </c>
      <c r="L24" s="87">
        <v>6.7000000000000004E-2</v>
      </c>
      <c r="M24" s="84">
        <v>5.8400000000000001E-2</v>
      </c>
      <c r="N24" s="83">
        <v>631495.18000000005</v>
      </c>
      <c r="O24" s="85">
        <v>126.24</v>
      </c>
      <c r="P24" s="83">
        <v>797.19956000000002</v>
      </c>
      <c r="Q24" s="84">
        <v>2.7138494445397537E-2</v>
      </c>
      <c r="R24" s="84">
        <f t="shared" si="0"/>
        <v>7.8219174656299275E-4</v>
      </c>
      <c r="S24" s="84">
        <f>P24/'סכום נכסי הקרן'!$C$42</f>
        <v>1.1254702654246124E-5</v>
      </c>
    </row>
    <row r="25" spans="2:19">
      <c r="B25" s="98" t="s">
        <v>2208</v>
      </c>
      <c r="C25" s="73" t="s">
        <v>2209</v>
      </c>
      <c r="D25" s="86" t="s">
        <v>2184</v>
      </c>
      <c r="E25" s="73"/>
      <c r="F25" s="86" t="s">
        <v>657</v>
      </c>
      <c r="G25" s="73" t="s">
        <v>687</v>
      </c>
      <c r="H25" s="73" t="s">
        <v>331</v>
      </c>
      <c r="I25" s="94">
        <v>38376</v>
      </c>
      <c r="J25" s="85">
        <v>0.42999999999999994</v>
      </c>
      <c r="K25" s="86" t="s">
        <v>137</v>
      </c>
      <c r="L25" s="87">
        <v>7.0000000000000007E-2</v>
      </c>
      <c r="M25" s="84">
        <v>5.6799999999999996E-2</v>
      </c>
      <c r="N25" s="83">
        <v>417282.34</v>
      </c>
      <c r="O25" s="85">
        <v>126.05</v>
      </c>
      <c r="P25" s="83">
        <v>525.98441000000003</v>
      </c>
      <c r="Q25" s="84">
        <v>2.2891403752275455E-2</v>
      </c>
      <c r="R25" s="84">
        <f t="shared" si="0"/>
        <v>5.1608240265813151E-4</v>
      </c>
      <c r="S25" s="84">
        <f>P25/'סכום נכסי הקרן'!$C$42</f>
        <v>7.4257418497811029E-6</v>
      </c>
    </row>
    <row r="26" spans="2:19">
      <c r="B26" s="98" t="s">
        <v>2210</v>
      </c>
      <c r="C26" s="73" t="s">
        <v>2211</v>
      </c>
      <c r="D26" s="86" t="s">
        <v>2184</v>
      </c>
      <c r="E26" s="73" t="s">
        <v>2212</v>
      </c>
      <c r="F26" s="86" t="s">
        <v>696</v>
      </c>
      <c r="G26" s="73" t="s">
        <v>700</v>
      </c>
      <c r="H26" s="73"/>
      <c r="I26" s="94">
        <v>39104</v>
      </c>
      <c r="J26" s="85">
        <v>1.1300000000000001</v>
      </c>
      <c r="K26" s="86" t="s">
        <v>137</v>
      </c>
      <c r="L26" s="87">
        <v>5.5999999999999994E-2</v>
      </c>
      <c r="M26" s="151">
        <v>2.2976999999999999</v>
      </c>
      <c r="N26" s="83">
        <v>2749976.96</v>
      </c>
      <c r="O26" s="85">
        <v>24.212399999999999</v>
      </c>
      <c r="P26" s="83">
        <v>665.83435999999995</v>
      </c>
      <c r="Q26" s="84">
        <v>4.7842153280417453E-3</v>
      </c>
      <c r="R26" s="84">
        <f t="shared" si="0"/>
        <v>6.532995840715873E-4</v>
      </c>
      <c r="S26" s="84">
        <f>P26/'סכום נכסי הקרן'!$C$42</f>
        <v>9.4001152469028817E-6</v>
      </c>
    </row>
    <row r="27" spans="2:19">
      <c r="B27" s="99"/>
      <c r="C27" s="73"/>
      <c r="D27" s="73"/>
      <c r="E27" s="73"/>
      <c r="F27" s="73"/>
      <c r="G27" s="73"/>
      <c r="H27" s="73"/>
      <c r="I27" s="73"/>
      <c r="J27" s="85"/>
      <c r="K27" s="73"/>
      <c r="L27" s="73"/>
      <c r="M27" s="84"/>
      <c r="N27" s="83"/>
      <c r="O27" s="85"/>
      <c r="P27" s="73"/>
      <c r="Q27" s="73"/>
      <c r="R27" s="84"/>
      <c r="S27" s="73"/>
    </row>
    <row r="28" spans="2:19">
      <c r="B28" s="97" t="s">
        <v>64</v>
      </c>
      <c r="C28" s="71"/>
      <c r="D28" s="71"/>
      <c r="E28" s="71"/>
      <c r="F28" s="71"/>
      <c r="G28" s="71"/>
      <c r="H28" s="71"/>
      <c r="I28" s="71"/>
      <c r="J28" s="82">
        <v>4.1348014284506727</v>
      </c>
      <c r="K28" s="71"/>
      <c r="L28" s="71"/>
      <c r="M28" s="81">
        <v>2.5652004985760521E-2</v>
      </c>
      <c r="N28" s="80"/>
      <c r="O28" s="82"/>
      <c r="P28" s="80">
        <v>263083.37764000002</v>
      </c>
      <c r="Q28" s="71"/>
      <c r="R28" s="81">
        <f t="shared" si="0"/>
        <v>0.258130657583307</v>
      </c>
      <c r="S28" s="81">
        <f>P28/'סכום נכסי הקרן'!$C$42</f>
        <v>3.7141580818395629E-3</v>
      </c>
    </row>
    <row r="29" spans="2:19">
      <c r="B29" s="98" t="s">
        <v>2213</v>
      </c>
      <c r="C29" s="73" t="s">
        <v>2214</v>
      </c>
      <c r="D29" s="86" t="s">
        <v>2184</v>
      </c>
      <c r="E29" s="73" t="s">
        <v>2192</v>
      </c>
      <c r="F29" s="86" t="s">
        <v>1326</v>
      </c>
      <c r="G29" s="73" t="s">
        <v>345</v>
      </c>
      <c r="H29" s="73" t="s">
        <v>135</v>
      </c>
      <c r="I29" s="94">
        <v>42796</v>
      </c>
      <c r="J29" s="85">
        <v>6.5</v>
      </c>
      <c r="K29" s="86" t="s">
        <v>137</v>
      </c>
      <c r="L29" s="87">
        <v>3.7400000000000003E-2</v>
      </c>
      <c r="M29" s="84">
        <v>2.6799999999999994E-2</v>
      </c>
      <c r="N29" s="83">
        <v>61796938</v>
      </c>
      <c r="O29" s="85">
        <v>107.2</v>
      </c>
      <c r="P29" s="83">
        <v>66246.31889000001</v>
      </c>
      <c r="Q29" s="84">
        <v>0.11998054199721196</v>
      </c>
      <c r="R29" s="84">
        <f t="shared" si="0"/>
        <v>6.4999187751606485E-2</v>
      </c>
      <c r="S29" s="84">
        <f>P29/'סכום נכסי הקרן'!$C$42</f>
        <v>9.3525217330189976E-4</v>
      </c>
    </row>
    <row r="30" spans="2:19">
      <c r="B30" s="98" t="s">
        <v>2215</v>
      </c>
      <c r="C30" s="73" t="s">
        <v>2216</v>
      </c>
      <c r="D30" s="86" t="s">
        <v>2184</v>
      </c>
      <c r="E30" s="73" t="s">
        <v>2192</v>
      </c>
      <c r="F30" s="86" t="s">
        <v>1326</v>
      </c>
      <c r="G30" s="73" t="s">
        <v>345</v>
      </c>
      <c r="H30" s="73" t="s">
        <v>135</v>
      </c>
      <c r="I30" s="94">
        <v>42796</v>
      </c>
      <c r="J30" s="85">
        <v>3.32</v>
      </c>
      <c r="K30" s="86" t="s">
        <v>137</v>
      </c>
      <c r="L30" s="87">
        <v>2.5000000000000001E-2</v>
      </c>
      <c r="M30" s="84">
        <v>1.6999999999999998E-2</v>
      </c>
      <c r="N30" s="83">
        <v>70347694.440000013</v>
      </c>
      <c r="O30" s="85">
        <v>102.78</v>
      </c>
      <c r="P30" s="83">
        <v>72303.361150000012</v>
      </c>
      <c r="Q30" s="84">
        <v>0.11316264543016626</v>
      </c>
      <c r="R30" s="84">
        <f t="shared" si="0"/>
        <v>7.0942202151106734E-2</v>
      </c>
      <c r="S30" s="84">
        <f>P30/'סכום נכסי הקרן'!$C$42</f>
        <v>1.0207642746890393E-3</v>
      </c>
    </row>
    <row r="31" spans="2:19">
      <c r="B31" s="98" t="s">
        <v>2217</v>
      </c>
      <c r="C31" s="73" t="s">
        <v>2218</v>
      </c>
      <c r="D31" s="86" t="s">
        <v>2184</v>
      </c>
      <c r="E31" s="73" t="s">
        <v>2219</v>
      </c>
      <c r="F31" s="86" t="s">
        <v>4486</v>
      </c>
      <c r="G31" s="73" t="s">
        <v>439</v>
      </c>
      <c r="H31" s="73" t="s">
        <v>135</v>
      </c>
      <c r="I31" s="94">
        <v>42598</v>
      </c>
      <c r="J31" s="85">
        <v>4.67</v>
      </c>
      <c r="K31" s="86" t="s">
        <v>137</v>
      </c>
      <c r="L31" s="87">
        <v>3.1E-2</v>
      </c>
      <c r="M31" s="84">
        <v>2.8499999999999998E-2</v>
      </c>
      <c r="N31" s="83">
        <v>46136286.549999997</v>
      </c>
      <c r="O31" s="85">
        <v>101.29</v>
      </c>
      <c r="P31" s="83">
        <v>46731.444649999998</v>
      </c>
      <c r="Q31" s="84">
        <v>6.8803078590557648E-2</v>
      </c>
      <c r="R31" s="84">
        <f t="shared" si="0"/>
        <v>4.5851694035299415E-2</v>
      </c>
      <c r="S31" s="84">
        <f>P31/'סכום נכסי הקרן'!$C$42</f>
        <v>6.597451134307084E-4</v>
      </c>
    </row>
    <row r="32" spans="2:19">
      <c r="B32" s="98" t="s">
        <v>2220</v>
      </c>
      <c r="C32" s="73" t="s">
        <v>2221</v>
      </c>
      <c r="D32" s="86" t="s">
        <v>2184</v>
      </c>
      <c r="E32" s="73" t="s">
        <v>2222</v>
      </c>
      <c r="F32" s="86" t="s">
        <v>134</v>
      </c>
      <c r="G32" s="73" t="s">
        <v>532</v>
      </c>
      <c r="H32" s="73" t="s">
        <v>135</v>
      </c>
      <c r="I32" s="94">
        <v>43741</v>
      </c>
      <c r="J32" s="85">
        <v>1.4800000000000006</v>
      </c>
      <c r="K32" s="86" t="s">
        <v>137</v>
      </c>
      <c r="L32" s="87">
        <v>1.34E-2</v>
      </c>
      <c r="M32" s="84">
        <v>2.5300000000000007E-2</v>
      </c>
      <c r="N32" s="83">
        <v>43955000</v>
      </c>
      <c r="O32" s="85">
        <v>98.29</v>
      </c>
      <c r="P32" s="83">
        <v>43203.369499999979</v>
      </c>
      <c r="Q32" s="84">
        <v>8.7910000000000002E-2</v>
      </c>
      <c r="R32" s="84">
        <f t="shared" si="0"/>
        <v>4.2390037253170726E-2</v>
      </c>
      <c r="S32" s="84">
        <f>P32/'סכום נכסי הקרן'!$C$42</f>
        <v>6.0993645980440055E-4</v>
      </c>
    </row>
    <row r="33" spans="2:19">
      <c r="B33" s="98" t="s">
        <v>2223</v>
      </c>
      <c r="C33" s="73" t="s">
        <v>2224</v>
      </c>
      <c r="D33" s="86" t="s">
        <v>2184</v>
      </c>
      <c r="E33" s="73" t="s">
        <v>2225</v>
      </c>
      <c r="F33" s="86" t="s">
        <v>4486</v>
      </c>
      <c r="G33" s="73" t="s">
        <v>635</v>
      </c>
      <c r="H33" s="73" t="s">
        <v>331</v>
      </c>
      <c r="I33" s="94">
        <v>43312</v>
      </c>
      <c r="J33" s="85">
        <v>4</v>
      </c>
      <c r="K33" s="86" t="s">
        <v>137</v>
      </c>
      <c r="L33" s="87">
        <v>3.5499999999999997E-2</v>
      </c>
      <c r="M33" s="84">
        <v>3.8399999999999997E-2</v>
      </c>
      <c r="N33" s="83">
        <v>33484800</v>
      </c>
      <c r="O33" s="85">
        <v>99.85</v>
      </c>
      <c r="P33" s="83">
        <v>33434.572799999994</v>
      </c>
      <c r="Q33" s="84">
        <v>0.109</v>
      </c>
      <c r="R33" s="84">
        <f t="shared" si="0"/>
        <v>3.280514466668738E-2</v>
      </c>
      <c r="S33" s="84">
        <f>P33/'סכום נכסי הקרן'!$C$42</f>
        <v>4.7202255760871869E-4</v>
      </c>
    </row>
    <row r="34" spans="2:19">
      <c r="B34" s="98" t="s">
        <v>2226</v>
      </c>
      <c r="C34" s="73" t="s">
        <v>2227</v>
      </c>
      <c r="D34" s="86" t="s">
        <v>2184</v>
      </c>
      <c r="E34" s="73" t="s">
        <v>2228</v>
      </c>
      <c r="F34" s="86" t="s">
        <v>4486</v>
      </c>
      <c r="G34" s="73" t="s">
        <v>680</v>
      </c>
      <c r="H34" s="73" t="s">
        <v>135</v>
      </c>
      <c r="I34" s="94">
        <v>41903</v>
      </c>
      <c r="J34" s="85">
        <v>1.06</v>
      </c>
      <c r="K34" s="86" t="s">
        <v>137</v>
      </c>
      <c r="L34" s="87">
        <v>5.1500000000000004E-2</v>
      </c>
      <c r="M34" s="84">
        <v>3.0299999999999997E-2</v>
      </c>
      <c r="N34" s="83">
        <v>1129411.7899999998</v>
      </c>
      <c r="O34" s="85">
        <v>103.09</v>
      </c>
      <c r="P34" s="83">
        <v>1164.3106500000001</v>
      </c>
      <c r="Q34" s="84">
        <v>5.6470473735528832E-2</v>
      </c>
      <c r="R34" s="84">
        <f t="shared" si="0"/>
        <v>1.1423917254362174E-3</v>
      </c>
      <c r="S34" s="84">
        <f>P34/'סכום נכסי הקרן'!$C$42</f>
        <v>1.6437503004795976E-5</v>
      </c>
    </row>
    <row r="35" spans="2:19">
      <c r="B35" s="99"/>
      <c r="C35" s="73"/>
      <c r="D35" s="73"/>
      <c r="E35" s="73"/>
      <c r="F35" s="73"/>
      <c r="G35" s="73"/>
      <c r="H35" s="73"/>
      <c r="I35" s="73"/>
      <c r="J35" s="85"/>
      <c r="K35" s="73"/>
      <c r="L35" s="73"/>
      <c r="M35" s="84"/>
      <c r="N35" s="83"/>
      <c r="O35" s="85"/>
      <c r="P35" s="73"/>
      <c r="Q35" s="73"/>
      <c r="R35" s="84"/>
      <c r="S35" s="73"/>
    </row>
    <row r="36" spans="2:19">
      <c r="B36" s="97" t="s">
        <v>50</v>
      </c>
      <c r="C36" s="71"/>
      <c r="D36" s="71"/>
      <c r="E36" s="71"/>
      <c r="F36" s="71"/>
      <c r="G36" s="71"/>
      <c r="H36" s="71"/>
      <c r="I36" s="71"/>
      <c r="J36" s="82">
        <v>2.0934235018259408</v>
      </c>
      <c r="K36" s="71"/>
      <c r="L36" s="71"/>
      <c r="M36" s="81">
        <v>4.4113149998278735E-2</v>
      </c>
      <c r="N36" s="80"/>
      <c r="O36" s="82"/>
      <c r="P36" s="80">
        <v>60354.974440000013</v>
      </c>
      <c r="Q36" s="71"/>
      <c r="R36" s="81">
        <f t="shared" si="0"/>
        <v>5.9218751790315077E-2</v>
      </c>
      <c r="S36" s="81">
        <f>P36/'סכום נכסי הקרן'!$C$42</f>
        <v>8.5207936018783686E-4</v>
      </c>
    </row>
    <row r="37" spans="2:19">
      <c r="B37" s="98" t="s">
        <v>2229</v>
      </c>
      <c r="C37" s="73" t="s">
        <v>2230</v>
      </c>
      <c r="D37" s="86" t="s">
        <v>2184</v>
      </c>
      <c r="E37" s="73" t="s">
        <v>2231</v>
      </c>
      <c r="F37" s="86" t="s">
        <v>696</v>
      </c>
      <c r="G37" s="73" t="s">
        <v>439</v>
      </c>
      <c r="H37" s="73" t="s">
        <v>135</v>
      </c>
      <c r="I37" s="94">
        <v>38421</v>
      </c>
      <c r="J37" s="85">
        <v>3.65</v>
      </c>
      <c r="K37" s="86" t="s">
        <v>136</v>
      </c>
      <c r="L37" s="87">
        <v>7.9699999999999993E-2</v>
      </c>
      <c r="M37" s="84">
        <v>2.2300000000000004E-2</v>
      </c>
      <c r="N37" s="83">
        <v>518442.31</v>
      </c>
      <c r="O37" s="85">
        <v>124.2</v>
      </c>
      <c r="P37" s="83">
        <v>2295.52261</v>
      </c>
      <c r="Q37" s="84">
        <v>6.9174539431766857E-3</v>
      </c>
      <c r="R37" s="84">
        <f t="shared" si="0"/>
        <v>2.2523078657880084E-3</v>
      </c>
      <c r="S37" s="84">
        <f>P37/'סכום נכסי הקרן'!$C$42</f>
        <v>3.2407725377631906E-5</v>
      </c>
    </row>
    <row r="38" spans="2:19">
      <c r="B38" s="98" t="s">
        <v>2232</v>
      </c>
      <c r="C38" s="73" t="s">
        <v>2233</v>
      </c>
      <c r="D38" s="86" t="s">
        <v>2184</v>
      </c>
      <c r="E38" s="73" t="s">
        <v>1134</v>
      </c>
      <c r="F38" s="86" t="s">
        <v>160</v>
      </c>
      <c r="G38" s="73" t="s">
        <v>524</v>
      </c>
      <c r="H38" s="73" t="s">
        <v>331</v>
      </c>
      <c r="I38" s="94">
        <v>42954</v>
      </c>
      <c r="J38" s="85">
        <v>0.45999999999999996</v>
      </c>
      <c r="K38" s="86" t="s">
        <v>136</v>
      </c>
      <c r="L38" s="87">
        <v>3.7000000000000005E-2</v>
      </c>
      <c r="M38" s="84">
        <v>3.1600025387627427E-2</v>
      </c>
      <c r="N38" s="83">
        <v>2564221</v>
      </c>
      <c r="O38" s="85">
        <v>100.4</v>
      </c>
      <c r="P38" s="83">
        <v>9178.0139999999992</v>
      </c>
      <c r="Q38" s="84">
        <v>3.8155779417891791E-2</v>
      </c>
      <c r="R38" s="84">
        <f t="shared" si="0"/>
        <v>9.0052317648539569E-3</v>
      </c>
      <c r="S38" s="84">
        <f>P38/'סכום נכסי הקרן'!$C$42</f>
        <v>1.2957335115251203E-4</v>
      </c>
    </row>
    <row r="39" spans="2:19">
      <c r="B39" s="98" t="s">
        <v>2234</v>
      </c>
      <c r="C39" s="73" t="s">
        <v>2235</v>
      </c>
      <c r="D39" s="86" t="s">
        <v>2184</v>
      </c>
      <c r="E39" s="73" t="s">
        <v>1134</v>
      </c>
      <c r="F39" s="86" t="s">
        <v>160</v>
      </c>
      <c r="G39" s="73" t="s">
        <v>524</v>
      </c>
      <c r="H39" s="73" t="s">
        <v>331</v>
      </c>
      <c r="I39" s="94">
        <v>42625</v>
      </c>
      <c r="J39" s="85">
        <v>2.3499999999999992</v>
      </c>
      <c r="K39" s="86" t="s">
        <v>136</v>
      </c>
      <c r="L39" s="87">
        <v>4.4500000000000005E-2</v>
      </c>
      <c r="M39" s="84">
        <v>4.4699999999999997E-2</v>
      </c>
      <c r="N39" s="83">
        <v>13457271</v>
      </c>
      <c r="O39" s="85">
        <v>100.24</v>
      </c>
      <c r="P39" s="83">
        <v>48090.310420000009</v>
      </c>
      <c r="Q39" s="84">
        <v>9.8136429146068155E-2</v>
      </c>
      <c r="R39" s="84">
        <f t="shared" si="0"/>
        <v>4.7184978250836333E-2</v>
      </c>
      <c r="S39" s="84">
        <f>P39/'סכום נכסי הקרן'!$C$42</f>
        <v>6.7892930639286116E-4</v>
      </c>
    </row>
    <row r="40" spans="2:19">
      <c r="B40" s="98" t="s">
        <v>2236</v>
      </c>
      <c r="C40" s="73" t="s">
        <v>2237</v>
      </c>
      <c r="D40" s="86" t="s">
        <v>2184</v>
      </c>
      <c r="E40" s="73" t="s">
        <v>2238</v>
      </c>
      <c r="F40" s="86" t="s">
        <v>133</v>
      </c>
      <c r="G40" s="73" t="s">
        <v>700</v>
      </c>
      <c r="H40" s="73"/>
      <c r="I40" s="94">
        <v>41840</v>
      </c>
      <c r="J40" s="85">
        <v>0.92999999999999994</v>
      </c>
      <c r="K40" s="86" t="s">
        <v>136</v>
      </c>
      <c r="L40" s="87">
        <v>4.2300000000000004E-2</v>
      </c>
      <c r="M40" s="84">
        <v>0.21689999999999998</v>
      </c>
      <c r="N40" s="83">
        <v>256312.21000000005</v>
      </c>
      <c r="O40" s="85">
        <v>86.58</v>
      </c>
      <c r="P40" s="83">
        <v>791.12741000000005</v>
      </c>
      <c r="Q40" s="84">
        <v>1.8600428348256877E-2</v>
      </c>
      <c r="R40" s="84">
        <f t="shared" si="0"/>
        <v>7.7623390883677459E-4</v>
      </c>
      <c r="S40" s="84">
        <f>P40/'סכום נכסי הקרן'!$C$42</f>
        <v>1.1168977264831734E-5</v>
      </c>
    </row>
    <row r="41" spans="2:19">
      <c r="B41" s="99"/>
      <c r="C41" s="73"/>
      <c r="D41" s="73"/>
      <c r="E41" s="73"/>
      <c r="F41" s="73"/>
      <c r="G41" s="73"/>
      <c r="H41" s="73"/>
      <c r="I41" s="73"/>
      <c r="J41" s="85"/>
      <c r="K41" s="73"/>
      <c r="L41" s="73"/>
      <c r="M41" s="84"/>
      <c r="N41" s="83"/>
      <c r="O41" s="85"/>
      <c r="P41" s="73"/>
      <c r="Q41" s="73"/>
      <c r="R41" s="84"/>
      <c r="S41" s="73"/>
    </row>
    <row r="42" spans="2:19">
      <c r="B42" s="96" t="s">
        <v>205</v>
      </c>
      <c r="C42" s="71"/>
      <c r="D42" s="71"/>
      <c r="E42" s="71"/>
      <c r="F42" s="71"/>
      <c r="G42" s="71"/>
      <c r="H42" s="71"/>
      <c r="I42" s="71"/>
      <c r="J42" s="82">
        <v>9.2312162254696037</v>
      </c>
      <c r="K42" s="71"/>
      <c r="L42" s="71"/>
      <c r="M42" s="81">
        <v>4.5737622235254981E-2</v>
      </c>
      <c r="N42" s="80"/>
      <c r="O42" s="82"/>
      <c r="P42" s="80">
        <v>58816.13902000001</v>
      </c>
      <c r="Q42" s="71"/>
      <c r="R42" s="81">
        <v>5.7708885973476447E-2</v>
      </c>
      <c r="S42" s="81">
        <v>8.3031452267719446E-4</v>
      </c>
    </row>
    <row r="43" spans="2:19">
      <c r="B43" s="97" t="s">
        <v>72</v>
      </c>
      <c r="C43" s="71"/>
      <c r="D43" s="71"/>
      <c r="E43" s="71"/>
      <c r="F43" s="71"/>
      <c r="G43" s="71"/>
      <c r="H43" s="71"/>
      <c r="I43" s="71"/>
      <c r="J43" s="82">
        <v>9.2312162254696037</v>
      </c>
      <c r="K43" s="71"/>
      <c r="L43" s="71"/>
      <c r="M43" s="81">
        <v>4.5737622235254981E-2</v>
      </c>
      <c r="N43" s="80"/>
      <c r="O43" s="82"/>
      <c r="P43" s="80">
        <v>58816.13902000001</v>
      </c>
      <c r="Q43" s="71"/>
      <c r="R43" s="81">
        <v>5.7708885973476447E-2</v>
      </c>
      <c r="S43" s="81">
        <v>8.3031452267719446E-4</v>
      </c>
    </row>
    <row r="44" spans="2:19">
      <c r="B44" s="98" t="s">
        <v>2239</v>
      </c>
      <c r="C44" s="73">
        <v>4824</v>
      </c>
      <c r="D44" s="86" t="s">
        <v>2184</v>
      </c>
      <c r="E44" s="73"/>
      <c r="F44" s="86" t="s">
        <v>991</v>
      </c>
      <c r="G44" s="73" t="s">
        <v>905</v>
      </c>
      <c r="H44" s="73" t="s">
        <v>906</v>
      </c>
      <c r="I44" s="94">
        <v>42825</v>
      </c>
      <c r="J44" s="85">
        <v>15.98</v>
      </c>
      <c r="K44" s="86" t="s">
        <v>144</v>
      </c>
      <c r="L44" s="87">
        <v>4.555E-2</v>
      </c>
      <c r="M44" s="84">
        <v>5.4600000000000003E-2</v>
      </c>
      <c r="N44" s="83">
        <v>8688000</v>
      </c>
      <c r="O44" s="85">
        <v>87.43</v>
      </c>
      <c r="P44" s="83">
        <v>18991.314190000001</v>
      </c>
      <c r="Q44" s="84">
        <v>5.2155433758156788E-2</v>
      </c>
      <c r="R44" s="84">
        <f t="shared" ref="R44:R46" si="1">P44/$P$11</f>
        <v>1.863379003345492E-2</v>
      </c>
      <c r="S44" s="84">
        <f>P44/'סכום נכסי הקרן'!$C$42</f>
        <v>2.6811554464708322E-4</v>
      </c>
    </row>
    <row r="45" spans="2:19">
      <c r="B45" s="98" t="s">
        <v>2240</v>
      </c>
      <c r="C45" s="73">
        <v>4279</v>
      </c>
      <c r="D45" s="86" t="s">
        <v>2184</v>
      </c>
      <c r="E45" s="73"/>
      <c r="F45" s="86" t="s">
        <v>932</v>
      </c>
      <c r="G45" s="73" t="s">
        <v>1078</v>
      </c>
      <c r="H45" s="73" t="s">
        <v>934</v>
      </c>
      <c r="I45" s="94">
        <v>43465</v>
      </c>
      <c r="J45" s="85">
        <v>1.5699999999999996</v>
      </c>
      <c r="K45" s="86" t="s">
        <v>136</v>
      </c>
      <c r="L45" s="87">
        <v>0.06</v>
      </c>
      <c r="M45" s="84">
        <v>3.6899999999999988E-2</v>
      </c>
      <c r="N45" s="83">
        <v>5825143.9900000012</v>
      </c>
      <c r="O45" s="85">
        <v>106.74</v>
      </c>
      <c r="P45" s="83">
        <v>22166.309750000004</v>
      </c>
      <c r="Q45" s="84">
        <v>7.0607805939393951E-3</v>
      </c>
      <c r="R45" s="84">
        <f t="shared" si="1"/>
        <v>2.1749014184364073E-2</v>
      </c>
      <c r="S45" s="84">
        <f>P45/'סכום נכסי הקרן'!$C$42</f>
        <v>3.1293949181076663E-4</v>
      </c>
    </row>
    <row r="46" spans="2:19">
      <c r="B46" s="98" t="s">
        <v>2241</v>
      </c>
      <c r="C46" s="73">
        <v>5168</v>
      </c>
      <c r="D46" s="86" t="s">
        <v>2184</v>
      </c>
      <c r="E46" s="73"/>
      <c r="F46" s="86" t="s">
        <v>991</v>
      </c>
      <c r="G46" s="73" t="s">
        <v>700</v>
      </c>
      <c r="H46" s="73"/>
      <c r="I46" s="94">
        <v>43465</v>
      </c>
      <c r="J46" s="85">
        <v>11.589999999999998</v>
      </c>
      <c r="K46" s="86" t="s">
        <v>144</v>
      </c>
      <c r="L46" s="87">
        <v>3.9510000000000003E-2</v>
      </c>
      <c r="M46" s="84">
        <v>4.7299999999999995E-2</v>
      </c>
      <c r="N46" s="83">
        <v>7610000</v>
      </c>
      <c r="O46" s="85">
        <v>92.81</v>
      </c>
      <c r="P46" s="83">
        <v>17658.515080000001</v>
      </c>
      <c r="Q46" s="84">
        <v>1.9287942881329727E-2</v>
      </c>
      <c r="R46" s="84">
        <f t="shared" si="1"/>
        <v>1.732608175565745E-2</v>
      </c>
      <c r="S46" s="84">
        <f>P46/'סכום נכסי הקרן'!$C$42</f>
        <v>2.4929935553517018E-4</v>
      </c>
    </row>
    <row r="47" spans="2:19">
      <c r="B47" s="113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</row>
    <row r="48" spans="2:19">
      <c r="B48" s="113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</row>
    <row r="49" spans="2:19">
      <c r="B49" s="113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</row>
    <row r="50" spans="2:19">
      <c r="B50" s="131" t="s">
        <v>229</v>
      </c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</row>
    <row r="51" spans="2:19">
      <c r="B51" s="131" t="s">
        <v>116</v>
      </c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</row>
    <row r="52" spans="2:19">
      <c r="B52" s="131" t="s">
        <v>211</v>
      </c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</row>
    <row r="53" spans="2:19">
      <c r="B53" s="131" t="s">
        <v>219</v>
      </c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</row>
    <row r="54" spans="2:19">
      <c r="B54" s="113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</row>
    <row r="55" spans="2:19">
      <c r="B55" s="113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</row>
    <row r="56" spans="2:19">
      <c r="B56" s="113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</row>
    <row r="57" spans="2:19">
      <c r="B57" s="113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</row>
    <row r="58" spans="2:19">
      <c r="B58" s="113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</row>
    <row r="59" spans="2:19">
      <c r="B59" s="113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</row>
    <row r="60" spans="2:19">
      <c r="B60" s="113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</row>
    <row r="61" spans="2:19">
      <c r="B61" s="113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</row>
    <row r="62" spans="2:19">
      <c r="B62" s="113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</row>
    <row r="63" spans="2:19">
      <c r="B63" s="113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</row>
    <row r="64" spans="2:19">
      <c r="B64" s="113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</row>
    <row r="65" spans="2:19">
      <c r="B65" s="113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</row>
    <row r="66" spans="2:19">
      <c r="B66" s="113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</row>
    <row r="67" spans="2:19">
      <c r="B67" s="113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</row>
    <row r="68" spans="2:19">
      <c r="B68" s="113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</row>
    <row r="69" spans="2:19">
      <c r="B69" s="113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</row>
    <row r="70" spans="2:19">
      <c r="B70" s="113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</row>
    <row r="71" spans="2:19">
      <c r="B71" s="113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</row>
    <row r="72" spans="2:19">
      <c r="B72" s="113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</row>
    <row r="73" spans="2:19">
      <c r="B73" s="113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</row>
    <row r="74" spans="2:19">
      <c r="B74" s="113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</row>
    <row r="75" spans="2:19">
      <c r="B75" s="113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</row>
    <row r="76" spans="2:19">
      <c r="B76" s="113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</row>
    <row r="77" spans="2:19">
      <c r="B77" s="113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</row>
    <row r="78" spans="2:19">
      <c r="B78" s="113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</row>
    <row r="79" spans="2:19">
      <c r="B79" s="113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</row>
    <row r="80" spans="2:19">
      <c r="B80" s="113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</row>
    <row r="81" spans="2:19">
      <c r="B81" s="113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</row>
    <row r="82" spans="2:19">
      <c r="B82" s="113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</row>
    <row r="83" spans="2:19">
      <c r="B83" s="113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</row>
    <row r="84" spans="2:19">
      <c r="B84" s="113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</row>
    <row r="85" spans="2:19">
      <c r="B85" s="113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</row>
    <row r="86" spans="2:19">
      <c r="B86" s="113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</row>
    <row r="87" spans="2:19">
      <c r="B87" s="113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</row>
    <row r="88" spans="2:19">
      <c r="B88" s="113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</row>
    <row r="89" spans="2:19">
      <c r="B89" s="113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</row>
    <row r="90" spans="2:19">
      <c r="B90" s="113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</row>
    <row r="91" spans="2:19">
      <c r="B91" s="113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</row>
    <row r="92" spans="2:19">
      <c r="B92" s="113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</row>
    <row r="93" spans="2:19">
      <c r="B93" s="113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</row>
    <row r="94" spans="2:19">
      <c r="B94" s="113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</row>
    <row r="95" spans="2:19">
      <c r="B95" s="113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</row>
    <row r="96" spans="2:19">
      <c r="B96" s="113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</row>
    <row r="97" spans="2:19">
      <c r="B97" s="113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</row>
    <row r="98" spans="2:19">
      <c r="B98" s="113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</row>
    <row r="99" spans="2:19">
      <c r="B99" s="113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</row>
    <row r="100" spans="2:19">
      <c r="B100" s="113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</row>
    <row r="101" spans="2:19">
      <c r="B101" s="113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</row>
    <row r="102" spans="2:19">
      <c r="B102" s="113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</row>
    <row r="103" spans="2:19">
      <c r="B103" s="113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</row>
    <row r="104" spans="2:19">
      <c r="B104" s="113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</row>
    <row r="105" spans="2:19">
      <c r="B105" s="113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</row>
    <row r="106" spans="2:19">
      <c r="B106" s="113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</row>
    <row r="107" spans="2:19">
      <c r="B107" s="113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</row>
    <row r="108" spans="2:19">
      <c r="B108" s="113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</row>
    <row r="109" spans="2:19">
      <c r="B109" s="113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</row>
    <row r="110" spans="2:19">
      <c r="B110" s="113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</row>
    <row r="111" spans="2:19">
      <c r="B111" s="113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</row>
    <row r="112" spans="2:19">
      <c r="B112" s="113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</row>
    <row r="113" spans="2:19">
      <c r="B113" s="113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</row>
    <row r="114" spans="2:19">
      <c r="B114" s="113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</row>
    <row r="115" spans="2:19">
      <c r="B115" s="113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</row>
    <row r="116" spans="2:19">
      <c r="B116" s="113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</row>
    <row r="117" spans="2:19">
      <c r="B117" s="113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</row>
    <row r="118" spans="2:19">
      <c r="B118" s="113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</row>
    <row r="119" spans="2:19">
      <c r="B119" s="113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</row>
    <row r="120" spans="2:19">
      <c r="B120" s="113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</row>
    <row r="121" spans="2:19">
      <c r="B121" s="113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</row>
    <row r="122" spans="2:19">
      <c r="B122" s="113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</row>
    <row r="123" spans="2:19">
      <c r="B123" s="113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</row>
    <row r="124" spans="2:19">
      <c r="B124" s="113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</row>
    <row r="125" spans="2:19">
      <c r="B125" s="113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</row>
    <row r="126" spans="2:19">
      <c r="B126" s="113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</row>
    <row r="127" spans="2:19">
      <c r="B127" s="113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</row>
    <row r="128" spans="2:19">
      <c r="B128" s="113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</row>
    <row r="129" spans="2:19">
      <c r="B129" s="113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</row>
    <row r="130" spans="2:19">
      <c r="B130" s="113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</row>
    <row r="131" spans="2:19">
      <c r="B131" s="113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</row>
    <row r="132" spans="2:19">
      <c r="B132" s="113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</row>
    <row r="133" spans="2:19">
      <c r="B133" s="113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</row>
    <row r="134" spans="2:19">
      <c r="B134" s="113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</row>
    <row r="135" spans="2:19">
      <c r="B135" s="113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</row>
    <row r="136" spans="2:19">
      <c r="B136" s="113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</row>
    <row r="137" spans="2:19">
      <c r="B137" s="113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</row>
    <row r="138" spans="2:19">
      <c r="B138" s="113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</row>
    <row r="139" spans="2:19">
      <c r="B139" s="113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</row>
    <row r="140" spans="2:19">
      <c r="B140" s="113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</row>
    <row r="141" spans="2:19">
      <c r="B141" s="113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</row>
    <row r="142" spans="2:19">
      <c r="B142" s="113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</row>
    <row r="143" spans="2:19">
      <c r="B143" s="113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</row>
    <row r="144" spans="2:19">
      <c r="B144" s="113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</row>
    <row r="145" spans="2:19">
      <c r="B145" s="113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</row>
    <row r="146" spans="2:19">
      <c r="B146" s="113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</row>
    <row r="147" spans="2:19">
      <c r="B147" s="113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</row>
    <row r="148" spans="2:19">
      <c r="B148" s="113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</row>
    <row r="149" spans="2:19">
      <c r="B149" s="113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</row>
    <row r="150" spans="2:19">
      <c r="B150" s="113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</row>
    <row r="151" spans="2:19">
      <c r="B151" s="113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</row>
    <row r="152" spans="2:19">
      <c r="B152" s="113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</row>
    <row r="153" spans="2:19">
      <c r="B153" s="113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</row>
    <row r="154" spans="2:19">
      <c r="B154" s="113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</row>
    <row r="155" spans="2:19">
      <c r="B155" s="113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</row>
    <row r="156" spans="2:19">
      <c r="B156" s="113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</row>
    <row r="157" spans="2:19">
      <c r="B157" s="113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</row>
    <row r="158" spans="2:19">
      <c r="B158" s="113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</row>
    <row r="159" spans="2:19">
      <c r="B159" s="113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</row>
    <row r="160" spans="2:19">
      <c r="B160" s="113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</row>
    <row r="161" spans="2:19">
      <c r="B161" s="113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</row>
    <row r="162" spans="2:19">
      <c r="B162" s="113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</row>
    <row r="163" spans="2:19">
      <c r="B163" s="113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</row>
    <row r="164" spans="2:19">
      <c r="B164" s="113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</row>
    <row r="165" spans="2:19">
      <c r="B165" s="113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</row>
    <row r="166" spans="2:19">
      <c r="B166" s="113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</row>
    <row r="167" spans="2:19">
      <c r="B167" s="113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</row>
    <row r="168" spans="2:19">
      <c r="B168" s="113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</row>
    <row r="169" spans="2:19">
      <c r="B169" s="113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</row>
    <row r="170" spans="2:19">
      <c r="B170" s="113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</row>
    <row r="171" spans="2:19">
      <c r="B171" s="113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</row>
    <row r="172" spans="2:19">
      <c r="B172" s="113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</row>
    <row r="173" spans="2:19">
      <c r="B173" s="113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</row>
    <row r="174" spans="2:19">
      <c r="B174" s="113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</row>
    <row r="175" spans="2:19">
      <c r="B175" s="113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</row>
    <row r="176" spans="2:19">
      <c r="B176" s="113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</row>
    <row r="177" spans="2:19">
      <c r="B177" s="113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</row>
    <row r="178" spans="2:19">
      <c r="B178" s="113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</row>
    <row r="179" spans="2:19">
      <c r="B179" s="113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</row>
    <row r="180" spans="2:19">
      <c r="B180" s="113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</row>
    <row r="181" spans="2:19">
      <c r="B181" s="113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</row>
    <row r="182" spans="2:19">
      <c r="B182" s="113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</row>
    <row r="183" spans="2:19">
      <c r="B183" s="113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</row>
    <row r="184" spans="2:19">
      <c r="B184" s="113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</row>
    <row r="185" spans="2:19">
      <c r="B185" s="113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</row>
    <row r="186" spans="2:19">
      <c r="B186" s="113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</row>
    <row r="187" spans="2:19">
      <c r="B187" s="113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</row>
    <row r="188" spans="2:19">
      <c r="B188" s="113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</row>
    <row r="189" spans="2:19">
      <c r="B189" s="113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</row>
    <row r="190" spans="2:19">
      <c r="B190" s="113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</row>
    <row r="191" spans="2:19">
      <c r="B191" s="113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</row>
    <row r="192" spans="2:19">
      <c r="B192" s="113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</row>
    <row r="193" spans="2:19">
      <c r="B193" s="113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</row>
    <row r="194" spans="2:19">
      <c r="B194" s="113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</row>
    <row r="195" spans="2:19">
      <c r="B195" s="113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</row>
    <row r="196" spans="2:19">
      <c r="B196" s="113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</row>
    <row r="197" spans="2:19">
      <c r="B197" s="113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</row>
    <row r="198" spans="2:19">
      <c r="B198" s="113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</row>
    <row r="199" spans="2:19">
      <c r="B199" s="113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</row>
    <row r="200" spans="2:19">
      <c r="B200" s="113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</row>
    <row r="201" spans="2:19">
      <c r="B201" s="113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</row>
    <row r="202" spans="2:19">
      <c r="B202" s="113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</row>
    <row r="203" spans="2:19">
      <c r="B203" s="113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</row>
    <row r="204" spans="2:19">
      <c r="B204" s="113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</row>
    <row r="205" spans="2:19">
      <c r="B205" s="113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</row>
    <row r="206" spans="2:19">
      <c r="B206" s="113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</row>
    <row r="207" spans="2:19">
      <c r="B207" s="113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</row>
    <row r="208" spans="2:19">
      <c r="B208" s="113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</row>
    <row r="209" spans="2:19">
      <c r="B209" s="113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</row>
    <row r="210" spans="2:19">
      <c r="B210" s="113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</row>
    <row r="211" spans="2:19">
      <c r="B211" s="113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</row>
    <row r="212" spans="2:19">
      <c r="B212" s="113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</row>
    <row r="213" spans="2:19">
      <c r="B213" s="113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</row>
    <row r="214" spans="2:19">
      <c r="B214" s="113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</row>
    <row r="215" spans="2:19">
      <c r="B215" s="113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</row>
    <row r="216" spans="2:19">
      <c r="B216" s="113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</row>
    <row r="217" spans="2:19">
      <c r="B217" s="113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</row>
    <row r="218" spans="2:19">
      <c r="B218" s="113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</row>
    <row r="219" spans="2:19">
      <c r="B219" s="113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</row>
    <row r="220" spans="2:19">
      <c r="B220" s="113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</row>
    <row r="221" spans="2:19">
      <c r="B221" s="113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</row>
    <row r="222" spans="2:19">
      <c r="B222" s="113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</row>
    <row r="223" spans="2:19">
      <c r="B223" s="113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</row>
    <row r="224" spans="2:19">
      <c r="B224" s="113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</row>
    <row r="225" spans="2:19">
      <c r="B225" s="113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</row>
    <row r="226" spans="2:19">
      <c r="B226" s="113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</row>
    <row r="227" spans="2:19">
      <c r="B227" s="113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</row>
    <row r="228" spans="2:19">
      <c r="B228" s="113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</row>
    <row r="229" spans="2:19">
      <c r="B229" s="113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</row>
    <row r="230" spans="2:19">
      <c r="B230" s="113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</row>
    <row r="231" spans="2:19">
      <c r="B231" s="113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</row>
    <row r="232" spans="2:19">
      <c r="B232" s="113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</row>
    <row r="233" spans="2:19">
      <c r="B233" s="113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</row>
    <row r="234" spans="2:19">
      <c r="B234" s="113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</row>
    <row r="235" spans="2:19">
      <c r="B235" s="113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</row>
    <row r="236" spans="2:19">
      <c r="B236" s="113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</row>
    <row r="237" spans="2:19">
      <c r="B237" s="113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</row>
    <row r="238" spans="2:19">
      <c r="B238" s="113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</row>
    <row r="239" spans="2:19">
      <c r="B239" s="113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</row>
    <row r="240" spans="2:19">
      <c r="B240" s="113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</row>
    <row r="241" spans="2:19">
      <c r="B241" s="113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</row>
    <row r="242" spans="2:19">
      <c r="B242" s="113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</row>
    <row r="243" spans="2:19">
      <c r="B243" s="113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</row>
    <row r="244" spans="2:19">
      <c r="B244" s="113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</row>
    <row r="245" spans="2:19">
      <c r="B245" s="113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</row>
    <row r="246" spans="2:19">
      <c r="B246" s="113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</row>
    <row r="247" spans="2:19">
      <c r="B247" s="113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</row>
    <row r="248" spans="2:19">
      <c r="B248" s="113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</row>
    <row r="249" spans="2:19">
      <c r="B249" s="113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</row>
    <row r="250" spans="2:19">
      <c r="B250" s="113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</row>
    <row r="251" spans="2:19">
      <c r="B251" s="113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</row>
    <row r="252" spans="2:19">
      <c r="B252" s="113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</row>
    <row r="253" spans="2:19">
      <c r="B253" s="113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</row>
    <row r="254" spans="2:19">
      <c r="B254" s="113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</row>
    <row r="255" spans="2:19">
      <c r="B255" s="113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</row>
    <row r="256" spans="2:19">
      <c r="B256" s="113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</row>
    <row r="257" spans="2:19">
      <c r="B257" s="113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</row>
    <row r="258" spans="2:19">
      <c r="B258" s="113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</row>
    <row r="259" spans="2:19">
      <c r="B259" s="113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</row>
    <row r="260" spans="2:19">
      <c r="B260" s="113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</row>
    <row r="261" spans="2:19">
      <c r="B261" s="113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</row>
    <row r="262" spans="2:19">
      <c r="B262" s="113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</row>
    <row r="263" spans="2:19">
      <c r="B263" s="113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</row>
    <row r="264" spans="2:19">
      <c r="B264" s="113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</row>
    <row r="265" spans="2:19">
      <c r="B265" s="113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</row>
    <row r="266" spans="2:19">
      <c r="B266" s="113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</row>
    <row r="267" spans="2:19">
      <c r="B267" s="113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</row>
    <row r="268" spans="2:19">
      <c r="B268" s="113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</row>
    <row r="269" spans="2:19">
      <c r="B269" s="113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</row>
    <row r="270" spans="2:19">
      <c r="B270" s="113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</row>
    <row r="271" spans="2:19">
      <c r="B271" s="113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</row>
    <row r="272" spans="2:19">
      <c r="B272" s="113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</row>
    <row r="273" spans="2:19">
      <c r="B273" s="113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</row>
    <row r="274" spans="2:19">
      <c r="B274" s="113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</row>
    <row r="275" spans="2:19">
      <c r="B275" s="113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</row>
    <row r="276" spans="2:19">
      <c r="B276" s="113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</row>
    <row r="277" spans="2:19">
      <c r="B277" s="113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</row>
    <row r="278" spans="2:19">
      <c r="B278" s="113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</row>
    <row r="279" spans="2:19">
      <c r="B279" s="113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</row>
    <row r="280" spans="2:19">
      <c r="B280" s="113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</row>
    <row r="281" spans="2:19">
      <c r="B281" s="113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</row>
    <row r="282" spans="2:19">
      <c r="B282" s="113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</row>
    <row r="283" spans="2:19">
      <c r="B283" s="113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</row>
    <row r="284" spans="2:19">
      <c r="B284" s="113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</row>
    <row r="285" spans="2:19">
      <c r="B285" s="113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</row>
    <row r="286" spans="2:19">
      <c r="B286" s="113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</row>
    <row r="287" spans="2:19">
      <c r="B287" s="113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</row>
    <row r="288" spans="2:19">
      <c r="B288" s="113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</row>
    <row r="289" spans="2:19">
      <c r="B289" s="113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</row>
    <row r="290" spans="2:19">
      <c r="B290" s="113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</row>
    <row r="291" spans="2:19">
      <c r="B291" s="113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</row>
    <row r="292" spans="2:19">
      <c r="B292" s="113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</row>
    <row r="293" spans="2:19">
      <c r="B293" s="113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</row>
    <row r="294" spans="2:19">
      <c r="B294" s="113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</row>
    <row r="295" spans="2:19">
      <c r="B295" s="113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</row>
    <row r="296" spans="2:19">
      <c r="B296" s="113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</row>
    <row r="297" spans="2:19">
      <c r="B297" s="113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</row>
    <row r="298" spans="2:19">
      <c r="B298" s="113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</row>
    <row r="299" spans="2:19">
      <c r="B299" s="113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</row>
    <row r="300" spans="2:19">
      <c r="B300" s="113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</row>
    <row r="301" spans="2:19">
      <c r="B301" s="113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</row>
    <row r="302" spans="2:19">
      <c r="B302" s="113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</row>
    <row r="303" spans="2:19">
      <c r="B303" s="113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</row>
    <row r="304" spans="2:19">
      <c r="B304" s="113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</row>
    <row r="305" spans="2:19">
      <c r="B305" s="113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</row>
    <row r="306" spans="2:19">
      <c r="B306" s="113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</row>
    <row r="307" spans="2:19">
      <c r="B307" s="113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</row>
    <row r="308" spans="2:19">
      <c r="B308" s="113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</row>
    <row r="309" spans="2:19">
      <c r="B309" s="113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</row>
    <row r="310" spans="2:19">
      <c r="B310" s="113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</row>
    <row r="311" spans="2:19">
      <c r="B311" s="113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</row>
    <row r="312" spans="2:19">
      <c r="B312" s="113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</row>
    <row r="313" spans="2:19">
      <c r="B313" s="113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</row>
    <row r="314" spans="2:19">
      <c r="B314" s="113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</row>
    <row r="315" spans="2:19">
      <c r="B315" s="113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</row>
    <row r="316" spans="2:19">
      <c r="B316" s="113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</row>
    <row r="317" spans="2:19">
      <c r="B317" s="113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</row>
    <row r="318" spans="2:19">
      <c r="B318" s="113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</row>
    <row r="319" spans="2:19">
      <c r="B319" s="113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</row>
    <row r="320" spans="2:19">
      <c r="B320" s="113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</row>
    <row r="321" spans="2:19">
      <c r="B321" s="113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</row>
    <row r="322" spans="2:19">
      <c r="B322" s="113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</row>
    <row r="323" spans="2:19">
      <c r="B323" s="113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</row>
    <row r="324" spans="2:19">
      <c r="B324" s="113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</row>
    <row r="325" spans="2:19">
      <c r="B325" s="113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</row>
    <row r="326" spans="2:19">
      <c r="B326" s="113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</row>
    <row r="327" spans="2:19">
      <c r="B327" s="113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</row>
    <row r="328" spans="2:19">
      <c r="B328" s="113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</row>
    <row r="329" spans="2:19">
      <c r="B329" s="113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</row>
    <row r="330" spans="2:19">
      <c r="B330" s="113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</row>
    <row r="331" spans="2:19">
      <c r="B331" s="113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</row>
    <row r="332" spans="2:19">
      <c r="B332" s="113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</row>
    <row r="333" spans="2:19">
      <c r="B333" s="113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</row>
    <row r="334" spans="2:19">
      <c r="B334" s="113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</row>
    <row r="335" spans="2:19">
      <c r="B335" s="113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</row>
    <row r="336" spans="2:19">
      <c r="B336" s="113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</row>
    <row r="337" spans="2:19">
      <c r="B337" s="113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</row>
    <row r="338" spans="2:19">
      <c r="B338" s="113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</row>
    <row r="339" spans="2:19">
      <c r="B339" s="113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</row>
    <row r="340" spans="2:19">
      <c r="B340" s="113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</row>
    <row r="341" spans="2:19">
      <c r="B341" s="113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</row>
    <row r="342" spans="2:19">
      <c r="B342" s="113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</row>
    <row r="343" spans="2:19">
      <c r="B343" s="113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</row>
    <row r="344" spans="2:19">
      <c r="B344" s="113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</row>
    <row r="345" spans="2:19">
      <c r="B345" s="113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</row>
    <row r="346" spans="2:19">
      <c r="B346" s="113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</row>
    <row r="347" spans="2:19">
      <c r="B347" s="113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</row>
    <row r="348" spans="2:19">
      <c r="B348" s="113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</row>
    <row r="349" spans="2:19">
      <c r="B349" s="113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</row>
    <row r="350" spans="2:19">
      <c r="B350" s="113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</row>
    <row r="351" spans="2:19">
      <c r="B351" s="113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</row>
    <row r="352" spans="2:19">
      <c r="B352" s="113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</row>
    <row r="353" spans="2:19">
      <c r="B353" s="113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</row>
    <row r="354" spans="2:19">
      <c r="B354" s="113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</row>
    <row r="355" spans="2:19">
      <c r="B355" s="113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</row>
    <row r="356" spans="2:19">
      <c r="B356" s="113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</row>
    <row r="357" spans="2:19">
      <c r="B357" s="113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</row>
    <row r="358" spans="2:19">
      <c r="B358" s="113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</row>
    <row r="359" spans="2:19">
      <c r="B359" s="113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</row>
    <row r="360" spans="2:19">
      <c r="B360" s="113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</row>
    <row r="361" spans="2:19">
      <c r="B361" s="113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</row>
    <row r="362" spans="2:19">
      <c r="B362" s="113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</row>
    <row r="363" spans="2:19">
      <c r="B363" s="113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</row>
    <row r="364" spans="2:19">
      <c r="B364" s="113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</row>
    <row r="365" spans="2:19">
      <c r="B365" s="113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</row>
    <row r="366" spans="2:19">
      <c r="B366" s="113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</row>
    <row r="367" spans="2:19">
      <c r="B367" s="113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</row>
    <row r="368" spans="2:19">
      <c r="B368" s="113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</row>
    <row r="369" spans="2:19">
      <c r="B369" s="113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</row>
    <row r="370" spans="2:19">
      <c r="B370" s="113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</row>
    <row r="371" spans="2:19">
      <c r="B371" s="113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</row>
    <row r="372" spans="2:19">
      <c r="B372" s="113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</row>
    <row r="373" spans="2:19">
      <c r="B373" s="113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</row>
    <row r="374" spans="2:19">
      <c r="B374" s="113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</row>
    <row r="375" spans="2:19">
      <c r="B375" s="113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</row>
    <row r="376" spans="2:19">
      <c r="B376" s="113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</row>
    <row r="377" spans="2:19">
      <c r="B377" s="113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</row>
    <row r="378" spans="2:19">
      <c r="B378" s="113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</row>
    <row r="379" spans="2:19">
      <c r="B379" s="113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</row>
    <row r="380" spans="2:19">
      <c r="B380" s="113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</row>
    <row r="381" spans="2:19">
      <c r="B381" s="113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</row>
    <row r="382" spans="2:19">
      <c r="B382" s="113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</row>
    <row r="383" spans="2:19">
      <c r="B383" s="113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</row>
    <row r="384" spans="2:19">
      <c r="B384" s="113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</row>
    <row r="385" spans="2:19">
      <c r="B385" s="113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</row>
    <row r="386" spans="2:19">
      <c r="B386" s="113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</row>
    <row r="387" spans="2:19">
      <c r="B387" s="113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</row>
    <row r="388" spans="2:19">
      <c r="B388" s="113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</row>
    <row r="389" spans="2:19">
      <c r="B389" s="113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</row>
    <row r="390" spans="2:19">
      <c r="B390" s="113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</row>
    <row r="391" spans="2:19">
      <c r="B391" s="113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</row>
    <row r="392" spans="2:19">
      <c r="B392" s="113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</row>
    <row r="393" spans="2:19">
      <c r="B393" s="113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</row>
    <row r="394" spans="2:19">
      <c r="B394" s="113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</row>
    <row r="395" spans="2:19">
      <c r="B395" s="113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</row>
    <row r="396" spans="2:19">
      <c r="B396" s="113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</row>
    <row r="397" spans="2:19">
      <c r="B397" s="113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</row>
    <row r="398" spans="2:19">
      <c r="B398" s="113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</row>
    <row r="399" spans="2:19">
      <c r="B399" s="113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</row>
    <row r="400" spans="2:19">
      <c r="B400" s="113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</row>
    <row r="401" spans="2:19">
      <c r="B401" s="113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</row>
    <row r="402" spans="2:19">
      <c r="B402" s="113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</row>
    <row r="403" spans="2:19">
      <c r="B403" s="113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</row>
    <row r="404" spans="2:19">
      <c r="B404" s="113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</row>
    <row r="405" spans="2:19">
      <c r="B405" s="113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</row>
    <row r="406" spans="2:19">
      <c r="B406" s="113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</row>
    <row r="407" spans="2:19">
      <c r="B407" s="113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</row>
    <row r="408" spans="2:19">
      <c r="B408" s="113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</row>
    <row r="409" spans="2:19">
      <c r="B409" s="113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</row>
    <row r="410" spans="2:19">
      <c r="B410" s="113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</row>
    <row r="411" spans="2:19">
      <c r="B411" s="113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</row>
    <row r="412" spans="2:19">
      <c r="B412" s="113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</row>
    <row r="413" spans="2:19">
      <c r="B413" s="113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</row>
    <row r="414" spans="2:19">
      <c r="B414" s="113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</row>
    <row r="415" spans="2:19">
      <c r="B415" s="113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</row>
    <row r="416" spans="2:19">
      <c r="B416" s="113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</row>
    <row r="417" spans="2:19">
      <c r="B417" s="113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</row>
    <row r="418" spans="2:19">
      <c r="B418" s="113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</row>
    <row r="419" spans="2:19">
      <c r="B419" s="113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</row>
    <row r="420" spans="2:19">
      <c r="B420" s="113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</row>
    <row r="421" spans="2:19">
      <c r="B421" s="113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</row>
    <row r="422" spans="2:19">
      <c r="B422" s="113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</row>
    <row r="423" spans="2:19">
      <c r="B423" s="113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</row>
    <row r="424" spans="2:19">
      <c r="B424" s="113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</row>
    <row r="425" spans="2:19">
      <c r="B425" s="113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</row>
    <row r="426" spans="2:19">
      <c r="B426" s="113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</row>
    <row r="427" spans="2:19">
      <c r="B427" s="113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</row>
    <row r="428" spans="2:19">
      <c r="B428" s="113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</row>
    <row r="429" spans="2:19">
      <c r="B429" s="113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</row>
    <row r="430" spans="2:19">
      <c r="B430" s="113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</row>
    <row r="431" spans="2:19">
      <c r="B431" s="113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</row>
    <row r="432" spans="2:19">
      <c r="B432" s="113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</row>
    <row r="433" spans="2:19">
      <c r="B433" s="113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</row>
    <row r="434" spans="2:19">
      <c r="B434" s="113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</row>
    <row r="435" spans="2:19">
      <c r="B435" s="113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</row>
    <row r="436" spans="2:19">
      <c r="B436" s="113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</row>
    <row r="437" spans="2:19">
      <c r="B437" s="113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</row>
    <row r="438" spans="2:19">
      <c r="B438" s="113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</row>
    <row r="439" spans="2:19">
      <c r="B439" s="113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</row>
    <row r="440" spans="2:19">
      <c r="B440" s="113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</row>
    <row r="441" spans="2:19">
      <c r="B441" s="113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</row>
    <row r="442" spans="2:19">
      <c r="B442" s="113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</row>
    <row r="443" spans="2:19">
      <c r="B443" s="113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</row>
    <row r="444" spans="2:19">
      <c r="B444" s="113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</row>
    <row r="445" spans="2:19">
      <c r="B445" s="113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</row>
    <row r="446" spans="2:19">
      <c r="B446" s="113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</row>
    <row r="447" spans="2:19">
      <c r="B447" s="113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</row>
    <row r="448" spans="2:19">
      <c r="B448" s="113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</row>
    <row r="449" spans="2:19">
      <c r="B449" s="113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</row>
    <row r="450" spans="2:19">
      <c r="B450" s="113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</row>
    <row r="451" spans="2:19">
      <c r="B451" s="113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</row>
    <row r="452" spans="2:19">
      <c r="B452" s="113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</row>
    <row r="453" spans="2:19">
      <c r="B453" s="113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</row>
    <row r="454" spans="2:19">
      <c r="B454" s="113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</row>
    <row r="455" spans="2:19">
      <c r="B455" s="113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</row>
    <row r="456" spans="2:19">
      <c r="B456" s="113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</row>
    <row r="457" spans="2:19">
      <c r="B457" s="113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</row>
    <row r="458" spans="2:19">
      <c r="B458" s="113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</row>
    <row r="459" spans="2:19">
      <c r="B459" s="113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</row>
    <row r="460" spans="2:19">
      <c r="B460" s="113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</row>
    <row r="461" spans="2:19">
      <c r="B461" s="113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</row>
    <row r="462" spans="2:19">
      <c r="B462" s="113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</row>
    <row r="463" spans="2:19">
      <c r="B463" s="113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</row>
    <row r="464" spans="2:19">
      <c r="B464" s="113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</row>
    <row r="465" spans="2:19">
      <c r="B465" s="113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</row>
    <row r="466" spans="2:19">
      <c r="B466" s="113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</row>
    <row r="467" spans="2:19">
      <c r="B467" s="113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</row>
    <row r="468" spans="2:19">
      <c r="B468" s="113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</row>
    <row r="469" spans="2:19">
      <c r="B469" s="113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</row>
    <row r="470" spans="2:19">
      <c r="B470" s="113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</row>
    <row r="471" spans="2:19">
      <c r="B471" s="113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</row>
    <row r="472" spans="2:19">
      <c r="B472" s="113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</row>
    <row r="473" spans="2:19">
      <c r="B473" s="113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</row>
    <row r="474" spans="2:19">
      <c r="B474" s="113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</row>
    <row r="475" spans="2:19">
      <c r="B475" s="113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</row>
    <row r="476" spans="2:19">
      <c r="B476" s="113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</row>
    <row r="477" spans="2:19">
      <c r="B477" s="113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</row>
    <row r="478" spans="2:19">
      <c r="B478" s="113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</row>
    <row r="479" spans="2:19">
      <c r="B479" s="113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</row>
    <row r="480" spans="2:19">
      <c r="B480" s="113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</row>
    <row r="481" spans="2:19">
      <c r="B481" s="113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</row>
    <row r="482" spans="2:19">
      <c r="B482" s="113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</row>
    <row r="483" spans="2:19">
      <c r="B483" s="113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</row>
    <row r="484" spans="2:19">
      <c r="B484" s="113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</row>
    <row r="485" spans="2:19">
      <c r="B485" s="113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</row>
    <row r="486" spans="2:19">
      <c r="B486" s="113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</row>
    <row r="487" spans="2:19">
      <c r="B487" s="113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</row>
    <row r="488" spans="2:19">
      <c r="B488" s="113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</row>
    <row r="489" spans="2:19">
      <c r="B489" s="113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</row>
    <row r="490" spans="2:19">
      <c r="B490" s="113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</row>
    <row r="491" spans="2:19">
      <c r="B491" s="113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</row>
    <row r="492" spans="2:19">
      <c r="B492" s="113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</row>
    <row r="493" spans="2:19">
      <c r="B493" s="113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</row>
    <row r="494" spans="2:19">
      <c r="B494" s="113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</row>
    <row r="495" spans="2:19">
      <c r="B495" s="113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</row>
    <row r="496" spans="2:19">
      <c r="B496" s="113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</row>
    <row r="497" spans="2:19">
      <c r="B497" s="113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</row>
    <row r="498" spans="2:19">
      <c r="B498" s="113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</row>
    <row r="499" spans="2:19">
      <c r="B499" s="113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</row>
    <row r="500" spans="2:19">
      <c r="B500" s="113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</row>
    <row r="501" spans="2:19">
      <c r="B501" s="113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</row>
    <row r="502" spans="2:19">
      <c r="B502" s="113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</row>
    <row r="503" spans="2:19">
      <c r="B503" s="113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</row>
    <row r="504" spans="2:19">
      <c r="B504" s="113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</row>
    <row r="505" spans="2:19">
      <c r="B505" s="113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</row>
    <row r="506" spans="2:19">
      <c r="B506" s="113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</row>
    <row r="507" spans="2:19">
      <c r="B507" s="113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</row>
    <row r="508" spans="2:19">
      <c r="B508" s="113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</row>
    <row r="509" spans="2:19">
      <c r="B509" s="113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</row>
    <row r="510" spans="2:19">
      <c r="B510" s="113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</row>
    <row r="511" spans="2:19">
      <c r="B511" s="113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</row>
    <row r="512" spans="2:19">
      <c r="B512" s="113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</row>
    <row r="513" spans="2:19">
      <c r="B513" s="113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</row>
    <row r="514" spans="2:19">
      <c r="B514" s="113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</row>
    <row r="515" spans="2:19">
      <c r="B515" s="113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</row>
    <row r="516" spans="2:19">
      <c r="B516" s="113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</row>
    <row r="517" spans="2:19">
      <c r="B517" s="113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</row>
    <row r="518" spans="2:19">
      <c r="B518" s="113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</row>
    <row r="519" spans="2:19">
      <c r="B519" s="113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</row>
    <row r="520" spans="2:19">
      <c r="B520" s="113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</row>
    <row r="521" spans="2:19">
      <c r="B521" s="113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</row>
    <row r="522" spans="2:19">
      <c r="B522" s="113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</row>
    <row r="523" spans="2:19">
      <c r="B523" s="113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</row>
    <row r="524" spans="2:19">
      <c r="B524" s="113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</row>
    <row r="525" spans="2:19">
      <c r="B525" s="113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</row>
    <row r="526" spans="2:19">
      <c r="B526" s="113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</row>
    <row r="527" spans="2:19">
      <c r="B527" s="113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</row>
    <row r="528" spans="2:19">
      <c r="B528" s="113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</row>
    <row r="529" spans="2:19">
      <c r="B529" s="113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</row>
    <row r="530" spans="2:19">
      <c r="B530" s="113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</row>
    <row r="531" spans="2:19">
      <c r="B531" s="113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</row>
    <row r="532" spans="2:19">
      <c r="B532" s="113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</row>
    <row r="533" spans="2:19">
      <c r="B533" s="113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</row>
    <row r="534" spans="2:19">
      <c r="B534" s="113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</row>
    <row r="535" spans="2:19">
      <c r="B535" s="113"/>
      <c r="C535" s="113"/>
      <c r="D535" s="113"/>
      <c r="E535" s="113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</row>
    <row r="536" spans="2:19">
      <c r="B536" s="113"/>
      <c r="C536" s="113"/>
      <c r="D536" s="113"/>
      <c r="E536" s="113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</row>
    <row r="537" spans="2:19">
      <c r="B537" s="113"/>
      <c r="C537" s="113"/>
      <c r="D537" s="113"/>
      <c r="E537" s="113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</row>
    <row r="538" spans="2:19">
      <c r="B538" s="149"/>
      <c r="C538" s="113"/>
      <c r="D538" s="113"/>
      <c r="E538" s="113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</row>
    <row r="539" spans="2:19">
      <c r="B539" s="149"/>
      <c r="C539" s="113"/>
      <c r="D539" s="113"/>
      <c r="E539" s="113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</row>
    <row r="540" spans="2:19">
      <c r="B540" s="150"/>
      <c r="C540" s="113"/>
      <c r="D540" s="113"/>
      <c r="E540" s="113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</row>
    <row r="541" spans="2:19">
      <c r="B541" s="113"/>
      <c r="C541" s="113"/>
      <c r="D541" s="113"/>
      <c r="E541" s="113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</row>
    <row r="542" spans="2:19">
      <c r="B542" s="113"/>
      <c r="C542" s="113"/>
      <c r="D542" s="113"/>
      <c r="E542" s="113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</row>
    <row r="543" spans="2:19">
      <c r="B543" s="113"/>
      <c r="C543" s="113"/>
      <c r="D543" s="113"/>
      <c r="E543" s="113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</row>
    <row r="544" spans="2:19">
      <c r="B544" s="113"/>
      <c r="C544" s="113"/>
      <c r="D544" s="113"/>
      <c r="E544" s="113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</row>
    <row r="545" spans="2:19">
      <c r="B545" s="113"/>
      <c r="C545" s="113"/>
      <c r="D545" s="113"/>
      <c r="E545" s="113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</row>
    <row r="546" spans="2:19">
      <c r="B546" s="113"/>
      <c r="C546" s="113"/>
      <c r="D546" s="113"/>
      <c r="E546" s="113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</row>
    <row r="547" spans="2:19">
      <c r="B547" s="113"/>
      <c r="C547" s="113"/>
      <c r="D547" s="113"/>
      <c r="E547" s="113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</row>
    <row r="548" spans="2:19">
      <c r="B548" s="113"/>
      <c r="C548" s="113"/>
      <c r="D548" s="113"/>
      <c r="E548" s="113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</row>
    <row r="549" spans="2:19">
      <c r="B549" s="113"/>
      <c r="C549" s="113"/>
      <c r="D549" s="113"/>
      <c r="E549" s="113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</row>
    <row r="550" spans="2:19">
      <c r="B550" s="113"/>
      <c r="C550" s="113"/>
      <c r="D550" s="113"/>
      <c r="E550" s="113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</row>
    <row r="551" spans="2:19">
      <c r="B551" s="113"/>
      <c r="C551" s="113"/>
      <c r="D551" s="113"/>
      <c r="E551" s="113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</row>
    <row r="552" spans="2:19">
      <c r="B552" s="113"/>
      <c r="C552" s="113"/>
      <c r="D552" s="113"/>
      <c r="E552" s="113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</row>
    <row r="553" spans="2:19">
      <c r="B553" s="113"/>
      <c r="C553" s="113"/>
      <c r="D553" s="113"/>
      <c r="E553" s="113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</row>
    <row r="554" spans="2:19">
      <c r="B554" s="113"/>
      <c r="C554" s="113"/>
      <c r="D554" s="113"/>
      <c r="E554" s="113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</row>
    <row r="555" spans="2:19">
      <c r="B555" s="113"/>
      <c r="C555" s="113"/>
      <c r="D555" s="113"/>
      <c r="E555" s="113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</row>
    <row r="556" spans="2:19">
      <c r="B556" s="113"/>
      <c r="C556" s="113"/>
      <c r="D556" s="113"/>
      <c r="E556" s="113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</row>
    <row r="557" spans="2:19">
      <c r="B557" s="113"/>
      <c r="C557" s="113"/>
      <c r="D557" s="113"/>
      <c r="E557" s="113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</row>
    <row r="558" spans="2:19">
      <c r="B558" s="113"/>
      <c r="C558" s="113"/>
      <c r="D558" s="113"/>
      <c r="E558" s="113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</row>
    <row r="559" spans="2:19">
      <c r="B559" s="113"/>
      <c r="C559" s="113"/>
      <c r="D559" s="113"/>
      <c r="E559" s="113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</row>
    <row r="560" spans="2:19">
      <c r="B560" s="113"/>
      <c r="C560" s="113"/>
      <c r="D560" s="113"/>
      <c r="E560" s="113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</row>
    <row r="561" spans="2:19">
      <c r="B561" s="113"/>
      <c r="C561" s="113"/>
      <c r="D561" s="113"/>
      <c r="E561" s="113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</row>
    <row r="562" spans="2:19">
      <c r="B562" s="113"/>
      <c r="C562" s="113"/>
      <c r="D562" s="113"/>
      <c r="E562" s="113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</row>
    <row r="563" spans="2:19">
      <c r="B563" s="113"/>
      <c r="C563" s="113"/>
      <c r="D563" s="113"/>
      <c r="E563" s="113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</row>
    <row r="564" spans="2:19">
      <c r="B564" s="113"/>
      <c r="C564" s="113"/>
      <c r="D564" s="113"/>
      <c r="E564" s="113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</row>
    <row r="565" spans="2:19">
      <c r="B565" s="113"/>
      <c r="C565" s="113"/>
      <c r="D565" s="113"/>
      <c r="E565" s="113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</row>
    <row r="566" spans="2:19">
      <c r="B566" s="113"/>
      <c r="C566" s="113"/>
      <c r="D566" s="113"/>
      <c r="E566" s="113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</row>
    <row r="567" spans="2:19">
      <c r="B567" s="113"/>
      <c r="C567" s="113"/>
      <c r="D567" s="113"/>
      <c r="E567" s="113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</row>
    <row r="568" spans="2:19">
      <c r="B568" s="113"/>
      <c r="C568" s="113"/>
      <c r="D568" s="113"/>
      <c r="E568" s="113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</row>
    <row r="569" spans="2:19">
      <c r="B569" s="113"/>
      <c r="C569" s="113"/>
      <c r="D569" s="113"/>
      <c r="E569" s="113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</row>
    <row r="570" spans="2:19">
      <c r="B570" s="113"/>
      <c r="C570" s="113"/>
      <c r="D570" s="113"/>
      <c r="E570" s="113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</row>
    <row r="571" spans="2:19">
      <c r="B571" s="113"/>
      <c r="C571" s="113"/>
      <c r="D571" s="113"/>
      <c r="E571" s="113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</row>
    <row r="572" spans="2:19">
      <c r="B572" s="113"/>
      <c r="C572" s="113"/>
      <c r="D572" s="113"/>
      <c r="E572" s="113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</row>
    <row r="573" spans="2:19">
      <c r="B573" s="113"/>
      <c r="C573" s="113"/>
      <c r="D573" s="113"/>
      <c r="E573" s="113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</row>
    <row r="574" spans="2:19">
      <c r="B574" s="113"/>
      <c r="C574" s="113"/>
      <c r="D574" s="113"/>
      <c r="E574" s="113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</row>
    <row r="575" spans="2:19">
      <c r="B575" s="113"/>
      <c r="C575" s="113"/>
      <c r="D575" s="113"/>
      <c r="E575" s="113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</row>
    <row r="576" spans="2:19">
      <c r="B576" s="113"/>
      <c r="C576" s="113"/>
      <c r="D576" s="113"/>
      <c r="E576" s="113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</row>
    <row r="577" spans="2:19">
      <c r="B577" s="113"/>
      <c r="C577" s="113"/>
      <c r="D577" s="113"/>
      <c r="E577" s="113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</row>
    <row r="578" spans="2:19">
      <c r="B578" s="113"/>
      <c r="C578" s="113"/>
      <c r="D578" s="113"/>
      <c r="E578" s="113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</row>
    <row r="579" spans="2:19">
      <c r="B579" s="113"/>
      <c r="C579" s="113"/>
      <c r="D579" s="113"/>
      <c r="E579" s="113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</row>
    <row r="580" spans="2:19">
      <c r="B580" s="113"/>
      <c r="C580" s="113"/>
      <c r="D580" s="113"/>
      <c r="E580" s="113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</row>
    <row r="581" spans="2:19">
      <c r="B581" s="113"/>
      <c r="C581" s="113"/>
      <c r="D581" s="113"/>
      <c r="E581" s="113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</row>
    <row r="582" spans="2:19">
      <c r="B582" s="113"/>
      <c r="C582" s="113"/>
      <c r="D582" s="113"/>
      <c r="E582" s="113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</row>
    <row r="583" spans="2:19">
      <c r="B583" s="113"/>
      <c r="C583" s="113"/>
      <c r="D583" s="113"/>
      <c r="E583" s="113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</row>
    <row r="584" spans="2:19">
      <c r="B584" s="113"/>
      <c r="C584" s="113"/>
      <c r="D584" s="113"/>
      <c r="E584" s="113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</row>
    <row r="585" spans="2:19">
      <c r="B585" s="113"/>
      <c r="C585" s="113"/>
      <c r="D585" s="113"/>
      <c r="E585" s="113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</row>
    <row r="586" spans="2:19">
      <c r="B586" s="113"/>
      <c r="C586" s="113"/>
      <c r="D586" s="113"/>
      <c r="E586" s="113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</row>
    <row r="587" spans="2:19">
      <c r="B587" s="113"/>
      <c r="C587" s="113"/>
      <c r="D587" s="113"/>
      <c r="E587" s="113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</row>
    <row r="588" spans="2:19">
      <c r="B588" s="113"/>
      <c r="C588" s="113"/>
      <c r="D588" s="113"/>
      <c r="E588" s="113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</row>
    <row r="589" spans="2:19">
      <c r="B589" s="113"/>
      <c r="C589" s="113"/>
      <c r="D589" s="113"/>
      <c r="E589" s="113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</row>
    <row r="590" spans="2:19">
      <c r="B590" s="113"/>
      <c r="C590" s="113"/>
      <c r="D590" s="113"/>
      <c r="E590" s="113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</row>
    <row r="591" spans="2:19">
      <c r="B591" s="113"/>
      <c r="C591" s="113"/>
      <c r="D591" s="113"/>
      <c r="E591" s="113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</row>
    <row r="592" spans="2:19">
      <c r="B592" s="113"/>
      <c r="C592" s="113"/>
      <c r="D592" s="113"/>
      <c r="E592" s="113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</row>
    <row r="593" spans="2:19">
      <c r="B593" s="113"/>
      <c r="C593" s="113"/>
      <c r="D593" s="113"/>
      <c r="E593" s="113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</row>
    <row r="594" spans="2:19">
      <c r="B594" s="113"/>
      <c r="C594" s="113"/>
      <c r="D594" s="113"/>
      <c r="E594" s="113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</row>
    <row r="595" spans="2:19">
      <c r="B595" s="113"/>
      <c r="C595" s="113"/>
      <c r="D595" s="113"/>
      <c r="E595" s="113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</row>
    <row r="596" spans="2:19">
      <c r="B596" s="113"/>
      <c r="C596" s="113"/>
      <c r="D596" s="113"/>
      <c r="E596" s="113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</row>
    <row r="597" spans="2:19">
      <c r="B597" s="113"/>
      <c r="C597" s="113"/>
      <c r="D597" s="113"/>
      <c r="E597" s="113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</row>
    <row r="598" spans="2:19">
      <c r="B598" s="113"/>
      <c r="C598" s="113"/>
      <c r="D598" s="113"/>
      <c r="E598" s="113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</row>
    <row r="599" spans="2:19">
      <c r="B599" s="113"/>
      <c r="C599" s="113"/>
      <c r="D599" s="113"/>
      <c r="E599" s="113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</row>
    <row r="600" spans="2:19">
      <c r="B600" s="113"/>
      <c r="C600" s="113"/>
      <c r="D600" s="113"/>
      <c r="E600" s="113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</row>
    <row r="601" spans="2:19">
      <c r="B601" s="113"/>
      <c r="C601" s="113"/>
      <c r="D601" s="113"/>
      <c r="E601" s="113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</row>
    <row r="602" spans="2:19">
      <c r="B602" s="113"/>
      <c r="C602" s="113"/>
      <c r="D602" s="113"/>
      <c r="E602" s="113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</row>
    <row r="603" spans="2:19">
      <c r="B603" s="113"/>
      <c r="C603" s="113"/>
      <c r="D603" s="113"/>
      <c r="E603" s="113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</row>
    <row r="604" spans="2:19">
      <c r="B604" s="113"/>
      <c r="C604" s="113"/>
      <c r="D604" s="113"/>
      <c r="E604" s="113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</row>
    <row r="605" spans="2:19">
      <c r="B605" s="113"/>
      <c r="C605" s="113"/>
      <c r="D605" s="113"/>
      <c r="E605" s="113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</row>
    <row r="606" spans="2:19">
      <c r="B606" s="113"/>
      <c r="C606" s="113"/>
      <c r="D606" s="113"/>
      <c r="E606" s="113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</row>
    <row r="607" spans="2:19">
      <c r="B607" s="113"/>
      <c r="C607" s="113"/>
      <c r="D607" s="113"/>
      <c r="E607" s="113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</row>
    <row r="608" spans="2:19">
      <c r="B608" s="113"/>
      <c r="C608" s="113"/>
      <c r="D608" s="113"/>
      <c r="E608" s="113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</row>
    <row r="609" spans="2:19">
      <c r="B609" s="113"/>
      <c r="C609" s="113"/>
      <c r="D609" s="113"/>
      <c r="E609" s="113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</row>
    <row r="610" spans="2:19">
      <c r="B610" s="113"/>
      <c r="C610" s="113"/>
      <c r="D610" s="113"/>
      <c r="E610" s="113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</row>
    <row r="611" spans="2:19">
      <c r="B611" s="113"/>
      <c r="C611" s="113"/>
      <c r="D611" s="113"/>
      <c r="E611" s="113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</row>
    <row r="612" spans="2:19">
      <c r="B612" s="113"/>
      <c r="C612" s="113"/>
      <c r="D612" s="113"/>
      <c r="E612" s="113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</row>
    <row r="613" spans="2:19">
      <c r="B613" s="113"/>
      <c r="C613" s="113"/>
      <c r="D613" s="113"/>
      <c r="E613" s="113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</row>
    <row r="614" spans="2:19">
      <c r="B614" s="113"/>
      <c r="C614" s="113"/>
      <c r="D614" s="113"/>
      <c r="E614" s="113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</row>
    <row r="615" spans="2:19">
      <c r="B615" s="113"/>
      <c r="C615" s="113"/>
      <c r="D615" s="113"/>
      <c r="E615" s="113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</row>
    <row r="616" spans="2:19">
      <c r="B616" s="113"/>
      <c r="C616" s="113"/>
      <c r="D616" s="113"/>
      <c r="E616" s="113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</row>
    <row r="617" spans="2:19">
      <c r="B617" s="113"/>
      <c r="C617" s="113"/>
      <c r="D617" s="113"/>
      <c r="E617" s="113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</row>
    <row r="618" spans="2:19">
      <c r="B618" s="113"/>
      <c r="C618" s="113"/>
      <c r="D618" s="113"/>
      <c r="E618" s="113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</row>
    <row r="619" spans="2:19">
      <c r="B619" s="113"/>
      <c r="C619" s="113"/>
      <c r="D619" s="113"/>
      <c r="E619" s="113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</row>
    <row r="620" spans="2:19">
      <c r="B620" s="113"/>
      <c r="C620" s="113"/>
      <c r="D620" s="113"/>
      <c r="E620" s="113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</row>
    <row r="621" spans="2:19">
      <c r="B621" s="113"/>
      <c r="C621" s="113"/>
      <c r="D621" s="113"/>
      <c r="E621" s="113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</row>
    <row r="622" spans="2:19">
      <c r="B622" s="113"/>
      <c r="C622" s="113"/>
      <c r="D622" s="113"/>
      <c r="E622" s="113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</row>
    <row r="623" spans="2:19">
      <c r="B623" s="113"/>
      <c r="C623" s="113"/>
      <c r="D623" s="113"/>
      <c r="E623" s="113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</row>
    <row r="624" spans="2:19">
      <c r="B624" s="113"/>
      <c r="C624" s="113"/>
      <c r="D624" s="113"/>
      <c r="E624" s="113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</row>
    <row r="625" spans="2:19">
      <c r="B625" s="113"/>
      <c r="C625" s="113"/>
      <c r="D625" s="113"/>
      <c r="E625" s="113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</row>
    <row r="626" spans="2:19">
      <c r="B626" s="113"/>
      <c r="C626" s="113"/>
      <c r="D626" s="113"/>
      <c r="E626" s="113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</row>
    <row r="627" spans="2:19">
      <c r="B627" s="113"/>
      <c r="C627" s="113"/>
      <c r="D627" s="113"/>
      <c r="E627" s="113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</row>
    <row r="628" spans="2:19">
      <c r="B628" s="113"/>
      <c r="C628" s="113"/>
      <c r="D628" s="113"/>
      <c r="E628" s="113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</row>
    <row r="629" spans="2:19">
      <c r="B629" s="113"/>
      <c r="C629" s="113"/>
      <c r="D629" s="113"/>
      <c r="E629" s="113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</row>
    <row r="630" spans="2:19">
      <c r="B630" s="113"/>
      <c r="C630" s="113"/>
      <c r="D630" s="113"/>
      <c r="E630" s="113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</row>
    <row r="631" spans="2:19">
      <c r="B631" s="113"/>
      <c r="C631" s="113"/>
      <c r="D631" s="113"/>
      <c r="E631" s="113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</row>
    <row r="632" spans="2:19">
      <c r="B632" s="113"/>
      <c r="C632" s="113"/>
      <c r="D632" s="113"/>
      <c r="E632" s="113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</row>
    <row r="633" spans="2:19">
      <c r="B633" s="113"/>
      <c r="C633" s="113"/>
      <c r="D633" s="113"/>
      <c r="E633" s="113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</row>
    <row r="634" spans="2:19">
      <c r="B634" s="113"/>
      <c r="C634" s="113"/>
      <c r="D634" s="113"/>
      <c r="E634" s="113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</row>
    <row r="635" spans="2:19">
      <c r="B635" s="113"/>
      <c r="C635" s="113"/>
      <c r="D635" s="113"/>
      <c r="E635" s="113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</row>
    <row r="636" spans="2:19">
      <c r="B636" s="113"/>
      <c r="C636" s="113"/>
      <c r="D636" s="113"/>
      <c r="E636" s="113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</row>
    <row r="637" spans="2:19">
      <c r="B637" s="113"/>
      <c r="C637" s="113"/>
      <c r="D637" s="113"/>
      <c r="E637" s="113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</row>
    <row r="638" spans="2:19">
      <c r="B638" s="113"/>
      <c r="C638" s="113"/>
      <c r="D638" s="113"/>
      <c r="E638" s="113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</row>
    <row r="639" spans="2:19">
      <c r="B639" s="113"/>
      <c r="C639" s="113"/>
      <c r="D639" s="113"/>
      <c r="E639" s="113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</row>
    <row r="640" spans="2:19">
      <c r="B640" s="113"/>
      <c r="C640" s="113"/>
      <c r="D640" s="113"/>
      <c r="E640" s="113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</row>
    <row r="641" spans="2:19">
      <c r="B641" s="113"/>
      <c r="C641" s="113"/>
      <c r="D641" s="113"/>
      <c r="E641" s="113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</row>
    <row r="642" spans="2:19">
      <c r="B642" s="113"/>
      <c r="C642" s="113"/>
      <c r="D642" s="113"/>
      <c r="E642" s="113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</row>
    <row r="643" spans="2:19">
      <c r="B643" s="113"/>
      <c r="C643" s="113"/>
      <c r="D643" s="113"/>
      <c r="E643" s="113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</row>
    <row r="644" spans="2:19">
      <c r="B644" s="113"/>
      <c r="C644" s="113"/>
      <c r="D644" s="113"/>
      <c r="E644" s="113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</row>
    <row r="645" spans="2:19">
      <c r="B645" s="113"/>
      <c r="C645" s="113"/>
      <c r="D645" s="113"/>
      <c r="E645" s="113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</row>
    <row r="646" spans="2:19">
      <c r="B646" s="113"/>
      <c r="C646" s="113"/>
      <c r="D646" s="113"/>
      <c r="E646" s="113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</row>
    <row r="647" spans="2:19">
      <c r="B647" s="113"/>
      <c r="C647" s="113"/>
      <c r="D647" s="113"/>
      <c r="E647" s="113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</row>
    <row r="648" spans="2:19">
      <c r="B648" s="113"/>
      <c r="C648" s="113"/>
      <c r="D648" s="113"/>
      <c r="E648" s="113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</row>
    <row r="649" spans="2:19">
      <c r="B649" s="113"/>
      <c r="C649" s="113"/>
      <c r="D649" s="113"/>
      <c r="E649" s="113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</row>
    <row r="650" spans="2:19">
      <c r="B650" s="113"/>
      <c r="C650" s="113"/>
      <c r="D650" s="113"/>
      <c r="E650" s="113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</row>
    <row r="651" spans="2:19">
      <c r="B651" s="113"/>
      <c r="C651" s="113"/>
      <c r="D651" s="113"/>
      <c r="E651" s="113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</row>
    <row r="652" spans="2:19">
      <c r="B652" s="113"/>
      <c r="C652" s="113"/>
      <c r="D652" s="113"/>
      <c r="E652" s="113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</row>
    <row r="653" spans="2:19">
      <c r="B653" s="113"/>
      <c r="C653" s="113"/>
      <c r="D653" s="113"/>
      <c r="E653" s="113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</row>
    <row r="654" spans="2:19">
      <c r="B654" s="113"/>
      <c r="C654" s="113"/>
      <c r="D654" s="113"/>
      <c r="E654" s="113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</row>
    <row r="655" spans="2:19">
      <c r="B655" s="113"/>
      <c r="C655" s="113"/>
      <c r="D655" s="113"/>
      <c r="E655" s="113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</row>
    <row r="656" spans="2:19">
      <c r="B656" s="113"/>
      <c r="C656" s="113"/>
      <c r="D656" s="113"/>
      <c r="E656" s="113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</row>
    <row r="657" spans="2:19">
      <c r="B657" s="113"/>
      <c r="C657" s="113"/>
      <c r="D657" s="113"/>
      <c r="E657" s="113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</row>
    <row r="658" spans="2:19">
      <c r="B658" s="113"/>
      <c r="C658" s="113"/>
      <c r="D658" s="113"/>
      <c r="E658" s="113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</row>
    <row r="659" spans="2:19">
      <c r="B659" s="113"/>
      <c r="C659" s="113"/>
      <c r="D659" s="113"/>
      <c r="E659" s="113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</row>
    <row r="660" spans="2:19">
      <c r="B660" s="113"/>
      <c r="C660" s="113"/>
      <c r="D660" s="113"/>
      <c r="E660" s="113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</row>
    <row r="661" spans="2:19">
      <c r="B661" s="113"/>
      <c r="C661" s="113"/>
      <c r="D661" s="113"/>
      <c r="E661" s="113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</row>
    <row r="662" spans="2:19">
      <c r="B662" s="113"/>
      <c r="C662" s="113"/>
      <c r="D662" s="113"/>
      <c r="E662" s="113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</row>
    <row r="663" spans="2:19">
      <c r="B663" s="113"/>
      <c r="C663" s="113"/>
      <c r="D663" s="113"/>
      <c r="E663" s="113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</row>
    <row r="664" spans="2:19">
      <c r="B664" s="113"/>
      <c r="C664" s="113"/>
      <c r="D664" s="113"/>
      <c r="E664" s="113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</row>
    <row r="665" spans="2:19">
      <c r="B665" s="113"/>
      <c r="C665" s="113"/>
      <c r="D665" s="113"/>
      <c r="E665" s="113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</row>
    <row r="666" spans="2:19">
      <c r="B666" s="113"/>
      <c r="C666" s="113"/>
      <c r="D666" s="113"/>
      <c r="E666" s="113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</row>
    <row r="667" spans="2:19">
      <c r="B667" s="113"/>
      <c r="C667" s="113"/>
      <c r="D667" s="113"/>
      <c r="E667" s="113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</row>
    <row r="668" spans="2:19">
      <c r="B668" s="113"/>
      <c r="C668" s="113"/>
      <c r="D668" s="113"/>
      <c r="E668" s="113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</row>
  </sheetData>
  <sheetProtection sheet="1" objects="1" scenarios="1"/>
  <mergeCells count="2">
    <mergeCell ref="B6:S6"/>
    <mergeCell ref="B7:S7"/>
  </mergeCells>
  <phoneticPr fontId="5" type="noConversion"/>
  <conditionalFormatting sqref="B12:B46">
    <cfRule type="cellIs" dxfId="89" priority="1" operator="equal">
      <formula>"NR3"</formula>
    </cfRule>
  </conditionalFormatting>
  <dataValidations count="2">
    <dataValidation allowBlank="1" showInputMessage="1" showErrorMessage="1" sqref="C5:C1048576 A1:B1048576 D1:E1048576 F40:F1048576 F1:F22 F26:F37 G1:XFD1048576"/>
    <dataValidation type="list" allowBlank="1" showInputMessage="1" showErrorMessage="1" sqref="F38:F39">
      <formula1>#REF!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>
    <tabColor rgb="FFFFFF00"/>
    <pageSetUpPr fitToPage="1"/>
  </sheetPr>
  <dimension ref="B1:AW404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51.5703125" style="2" bestFit="1" customWidth="1"/>
    <col min="3" max="3" width="41.7109375" style="2" bestFit="1" customWidth="1"/>
    <col min="4" max="4" width="5.7109375" style="2" bestFit="1" customWidth="1"/>
    <col min="5" max="5" width="11.28515625" style="2" bestFit="1" customWidth="1"/>
    <col min="6" max="6" width="28.85546875" style="1" bestFit="1" customWidth="1"/>
    <col min="7" max="7" width="12.28515625" style="1" bestFit="1" customWidth="1"/>
    <col min="8" max="8" width="14.28515625" style="1" bestFit="1" customWidth="1"/>
    <col min="9" max="9" width="11.28515625" style="1" bestFit="1" customWidth="1"/>
    <col min="10" max="10" width="13.140625" style="1" bestFit="1" customWidth="1"/>
    <col min="11" max="11" width="8" style="1" bestFit="1" customWidth="1"/>
    <col min="12" max="12" width="9.140625" style="1" bestFit="1" customWidth="1"/>
    <col min="13" max="13" width="10.42578125" style="1" bestFit="1" customWidth="1"/>
    <col min="14" max="16384" width="9.140625" style="1"/>
  </cols>
  <sheetData>
    <row r="1" spans="2:49">
      <c r="B1" s="46" t="s">
        <v>150</v>
      </c>
      <c r="C1" s="67" t="s" vm="1">
        <v>238</v>
      </c>
    </row>
    <row r="2" spans="2:49">
      <c r="B2" s="46" t="s">
        <v>149</v>
      </c>
      <c r="C2" s="67" t="s">
        <v>239</v>
      </c>
    </row>
    <row r="3" spans="2:49">
      <c r="B3" s="46" t="s">
        <v>151</v>
      </c>
      <c r="C3" s="67" t="s">
        <v>240</v>
      </c>
    </row>
    <row r="4" spans="2:49">
      <c r="B4" s="46" t="s">
        <v>152</v>
      </c>
      <c r="C4" s="67" t="s">
        <v>241</v>
      </c>
    </row>
    <row r="6" spans="2:49" ht="26.25" customHeight="1">
      <c r="B6" s="164" t="s">
        <v>179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6"/>
    </row>
    <row r="7" spans="2:49" ht="26.25" customHeight="1">
      <c r="B7" s="164" t="s">
        <v>96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6"/>
    </row>
    <row r="8" spans="2:49" s="3" customFormat="1" ht="63">
      <c r="B8" s="21" t="s">
        <v>120</v>
      </c>
      <c r="C8" s="29" t="s">
        <v>48</v>
      </c>
      <c r="D8" s="29" t="s">
        <v>122</v>
      </c>
      <c r="E8" s="29" t="s">
        <v>121</v>
      </c>
      <c r="F8" s="29" t="s">
        <v>69</v>
      </c>
      <c r="G8" s="29" t="s">
        <v>107</v>
      </c>
      <c r="H8" s="29" t="s">
        <v>213</v>
      </c>
      <c r="I8" s="29" t="s">
        <v>212</v>
      </c>
      <c r="J8" s="29" t="s">
        <v>115</v>
      </c>
      <c r="K8" s="29" t="s">
        <v>62</v>
      </c>
      <c r="L8" s="29" t="s">
        <v>153</v>
      </c>
      <c r="M8" s="30" t="s">
        <v>155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W8" s="1"/>
    </row>
    <row r="9" spans="2:49" s="3" customFormat="1" ht="14.25" customHeight="1">
      <c r="B9" s="14"/>
      <c r="C9" s="31"/>
      <c r="D9" s="15"/>
      <c r="E9" s="15"/>
      <c r="F9" s="31"/>
      <c r="G9" s="31"/>
      <c r="H9" s="31" t="s">
        <v>220</v>
      </c>
      <c r="I9" s="31"/>
      <c r="J9" s="31" t="s">
        <v>216</v>
      </c>
      <c r="K9" s="31" t="s">
        <v>19</v>
      </c>
      <c r="L9" s="31" t="s">
        <v>19</v>
      </c>
      <c r="M9" s="32" t="s">
        <v>19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W9" s="1"/>
    </row>
    <row r="10" spans="2:49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9" t="s">
        <v>10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W10" s="1"/>
    </row>
    <row r="11" spans="2:49" s="4" customFormat="1" ht="18" customHeight="1">
      <c r="B11" s="68" t="s">
        <v>31</v>
      </c>
      <c r="C11" s="69"/>
      <c r="D11" s="69"/>
      <c r="E11" s="69"/>
      <c r="F11" s="69"/>
      <c r="G11" s="69"/>
      <c r="H11" s="77"/>
      <c r="I11" s="77"/>
      <c r="J11" s="77">
        <v>1271102.2007200003</v>
      </c>
      <c r="K11" s="69"/>
      <c r="L11" s="78">
        <f>J11/$J$11</f>
        <v>1</v>
      </c>
      <c r="M11" s="78">
        <f>J11/'סכום נכסי הקרן'!$C$42</f>
        <v>1.7945164586219135E-2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W11" s="1"/>
    </row>
    <row r="12" spans="2:49">
      <c r="B12" s="89" t="s">
        <v>206</v>
      </c>
      <c r="C12" s="71"/>
      <c r="D12" s="71"/>
      <c r="E12" s="71"/>
      <c r="F12" s="71"/>
      <c r="G12" s="71"/>
      <c r="H12" s="80"/>
      <c r="I12" s="80"/>
      <c r="J12" s="80">
        <v>79560.136579999977</v>
      </c>
      <c r="K12" s="71"/>
      <c r="L12" s="81">
        <f t="shared" ref="L12:L16" si="0">J12/$J$11</f>
        <v>6.2591455301496693E-2</v>
      </c>
      <c r="M12" s="81">
        <f>J12/'סכום נכסי הקרן'!$C$42</f>
        <v>1.1232139670763364E-3</v>
      </c>
    </row>
    <row r="13" spans="2:49">
      <c r="B13" s="76" t="s">
        <v>2242</v>
      </c>
      <c r="C13" s="73">
        <v>5992</v>
      </c>
      <c r="D13" s="86" t="s">
        <v>29</v>
      </c>
      <c r="E13" s="73" t="s">
        <v>2212</v>
      </c>
      <c r="F13" s="86" t="s">
        <v>696</v>
      </c>
      <c r="G13" s="86" t="s">
        <v>137</v>
      </c>
      <c r="H13" s="83">
        <v>130610</v>
      </c>
      <c r="I13" s="83">
        <v>0</v>
      </c>
      <c r="J13" s="83">
        <v>1.3000000000000002E-4</v>
      </c>
      <c r="K13" s="84">
        <v>4.7842490842490842E-3</v>
      </c>
      <c r="L13" s="84">
        <f t="shared" si="0"/>
        <v>1.0227344420170393E-10</v>
      </c>
      <c r="M13" s="84">
        <f>J13/'סכום נכסי הקרן'!$C$42</f>
        <v>1.8353137889990762E-12</v>
      </c>
    </row>
    <row r="14" spans="2:49">
      <c r="B14" s="76" t="s">
        <v>2243</v>
      </c>
      <c r="C14" s="73">
        <v>2007</v>
      </c>
      <c r="D14" s="86" t="s">
        <v>29</v>
      </c>
      <c r="E14" s="73" t="s">
        <v>2244</v>
      </c>
      <c r="F14" s="86" t="s">
        <v>4486</v>
      </c>
      <c r="G14" s="86" t="s">
        <v>137</v>
      </c>
      <c r="H14" s="83">
        <v>546391.75</v>
      </c>
      <c r="I14" s="83">
        <v>565.67470000000003</v>
      </c>
      <c r="J14" s="83">
        <v>3090.7998900000002</v>
      </c>
      <c r="K14" s="84">
        <v>0.04</v>
      </c>
      <c r="L14" s="84">
        <f t="shared" si="0"/>
        <v>2.4315903852965199E-3</v>
      </c>
      <c r="M14" s="84">
        <f>J14/'סכום נכסי הקרן'!$C$42</f>
        <v>4.3635289670414057E-5</v>
      </c>
    </row>
    <row r="15" spans="2:49">
      <c r="B15" s="76" t="s">
        <v>2245</v>
      </c>
      <c r="C15" s="73" t="s">
        <v>2246</v>
      </c>
      <c r="D15" s="86" t="s">
        <v>29</v>
      </c>
      <c r="E15" s="73" t="s">
        <v>2247</v>
      </c>
      <c r="F15" s="86" t="s">
        <v>4486</v>
      </c>
      <c r="G15" s="86" t="s">
        <v>136</v>
      </c>
      <c r="H15" s="83">
        <v>2811489.33</v>
      </c>
      <c r="I15" s="83">
        <v>740.98019999999997</v>
      </c>
      <c r="J15" s="83">
        <v>74268.145069999999</v>
      </c>
      <c r="K15" s="84">
        <v>4.8503131049087649E-2</v>
      </c>
      <c r="L15" s="84">
        <f t="shared" si="0"/>
        <v>5.8428146082928435E-2</v>
      </c>
      <c r="M15" s="84">
        <f>J15/'סכום נכסי הקרן'!$C$42</f>
        <v>1.0485026979258057E-3</v>
      </c>
    </row>
    <row r="16" spans="2:49">
      <c r="B16" s="76" t="s">
        <v>2248</v>
      </c>
      <c r="C16" s="73" t="s">
        <v>2249</v>
      </c>
      <c r="D16" s="86" t="s">
        <v>29</v>
      </c>
      <c r="E16" s="73" t="s">
        <v>2238</v>
      </c>
      <c r="F16" s="86" t="s">
        <v>133</v>
      </c>
      <c r="G16" s="86" t="s">
        <v>136</v>
      </c>
      <c r="H16" s="83">
        <v>38113.890000000007</v>
      </c>
      <c r="I16" s="83">
        <v>1620</v>
      </c>
      <c r="J16" s="83">
        <v>2201.1914900000002</v>
      </c>
      <c r="K16" s="84">
        <v>3.8871398080433978E-3</v>
      </c>
      <c r="L16" s="84">
        <f t="shared" si="0"/>
        <v>1.7317187309983117E-3</v>
      </c>
      <c r="M16" s="84">
        <f>J16/'סכום נכסי הקרן'!$C$42</f>
        <v>3.1075977644803244E-5</v>
      </c>
    </row>
    <row r="17" spans="2:13">
      <c r="B17" s="72"/>
      <c r="C17" s="73"/>
      <c r="D17" s="73"/>
      <c r="E17" s="73"/>
      <c r="F17" s="73"/>
      <c r="G17" s="73"/>
      <c r="H17" s="83"/>
      <c r="I17" s="83"/>
      <c r="J17" s="73"/>
      <c r="K17" s="73"/>
      <c r="L17" s="84"/>
      <c r="M17" s="73"/>
    </row>
    <row r="18" spans="2:13">
      <c r="B18" s="70" t="s">
        <v>205</v>
      </c>
      <c r="C18" s="71"/>
      <c r="D18" s="71"/>
      <c r="E18" s="71"/>
      <c r="F18" s="71"/>
      <c r="G18" s="71"/>
      <c r="H18" s="80"/>
      <c r="I18" s="80"/>
      <c r="J18" s="80">
        <v>1191542.0641399999</v>
      </c>
      <c r="K18" s="71"/>
      <c r="L18" s="81">
        <f t="shared" ref="L18:L50" si="1">J18/$J$11</f>
        <v>0.93740854469850299</v>
      </c>
      <c r="M18" s="81">
        <f>J18/'סכום נכסי הקרן'!$C$42</f>
        <v>1.6821950619142791E-2</v>
      </c>
    </row>
    <row r="19" spans="2:13">
      <c r="B19" s="89" t="s">
        <v>67</v>
      </c>
      <c r="C19" s="71"/>
      <c r="D19" s="71"/>
      <c r="E19" s="71"/>
      <c r="F19" s="71"/>
      <c r="G19" s="71"/>
      <c r="H19" s="80"/>
      <c r="I19" s="80"/>
      <c r="J19" s="80">
        <v>1191542.0641399999</v>
      </c>
      <c r="K19" s="71"/>
      <c r="L19" s="81">
        <f t="shared" si="1"/>
        <v>0.93740854469850299</v>
      </c>
      <c r="M19" s="81">
        <f>J19/'סכום נכסי הקרן'!$C$42</f>
        <v>1.6821950619142791E-2</v>
      </c>
    </row>
    <row r="20" spans="2:13">
      <c r="B20" s="76" t="s">
        <v>2250</v>
      </c>
      <c r="C20" s="73">
        <v>3610</v>
      </c>
      <c r="D20" s="86" t="s">
        <v>29</v>
      </c>
      <c r="E20" s="73"/>
      <c r="F20" s="86" t="s">
        <v>1007</v>
      </c>
      <c r="G20" s="86" t="s">
        <v>136</v>
      </c>
      <c r="H20" s="83">
        <v>667731</v>
      </c>
      <c r="I20" s="83">
        <v>495.5949</v>
      </c>
      <c r="J20" s="83">
        <v>11797.443380000001</v>
      </c>
      <c r="K20" s="84">
        <v>9.7750042394568928E-2</v>
      </c>
      <c r="L20" s="84">
        <f t="shared" si="1"/>
        <v>9.2812705172860867E-3</v>
      </c>
      <c r="M20" s="84">
        <f>J20/'סכום נכסי הקרן'!$C$42</f>
        <v>1.6655392700192203E-4</v>
      </c>
    </row>
    <row r="21" spans="2:13">
      <c r="B21" s="76" t="s">
        <v>2251</v>
      </c>
      <c r="C21" s="73" t="s">
        <v>2252</v>
      </c>
      <c r="D21" s="86" t="s">
        <v>29</v>
      </c>
      <c r="E21" s="73"/>
      <c r="F21" s="86" t="s">
        <v>1007</v>
      </c>
      <c r="G21" s="86" t="s">
        <v>136</v>
      </c>
      <c r="H21" s="83">
        <v>6992.5099999999984</v>
      </c>
      <c r="I21" s="83">
        <v>126288.81</v>
      </c>
      <c r="J21" s="83">
        <v>31481.66948</v>
      </c>
      <c r="K21" s="84">
        <v>8.2500026251311517E-2</v>
      </c>
      <c r="L21" s="84">
        <f t="shared" si="1"/>
        <v>2.4767221284148194E-2</v>
      </c>
      <c r="M21" s="84">
        <f>J21/'סכום נכסי הקרן'!$C$42</f>
        <v>4.4445186228734895E-4</v>
      </c>
    </row>
    <row r="22" spans="2:13">
      <c r="B22" s="76" t="s">
        <v>2253</v>
      </c>
      <c r="C22" s="73">
        <v>6824</v>
      </c>
      <c r="D22" s="86" t="s">
        <v>29</v>
      </c>
      <c r="E22" s="73"/>
      <c r="F22" s="86" t="s">
        <v>1007</v>
      </c>
      <c r="G22" s="86" t="s">
        <v>136</v>
      </c>
      <c r="H22" s="83">
        <v>282359.12</v>
      </c>
      <c r="I22" s="83">
        <v>8851.1345000000001</v>
      </c>
      <c r="J22" s="83">
        <v>89096.428229999976</v>
      </c>
      <c r="K22" s="84">
        <v>0.17152169147788882</v>
      </c>
      <c r="L22" s="84">
        <f t="shared" si="1"/>
        <v>7.0093835239630919E-2</v>
      </c>
      <c r="M22" s="84">
        <f>J22/'סכום נכסי הקרן'!$C$42</f>
        <v>1.2578454098545037E-3</v>
      </c>
    </row>
    <row r="23" spans="2:13">
      <c r="B23" s="76" t="s">
        <v>2254</v>
      </c>
      <c r="C23" s="73" t="s">
        <v>2255</v>
      </c>
      <c r="D23" s="86" t="s">
        <v>29</v>
      </c>
      <c r="E23" s="73"/>
      <c r="F23" s="86" t="s">
        <v>1007</v>
      </c>
      <c r="G23" s="86" t="s">
        <v>136</v>
      </c>
      <c r="H23" s="83">
        <v>2781064.38</v>
      </c>
      <c r="I23" s="83">
        <v>301.95740000000001</v>
      </c>
      <c r="J23" s="83">
        <v>29937.549850000003</v>
      </c>
      <c r="K23" s="84">
        <v>0.11288483030373279</v>
      </c>
      <c r="L23" s="84">
        <f t="shared" si="1"/>
        <v>2.3552433339382343E-2</v>
      </c>
      <c r="M23" s="84">
        <f>J23/'סכום נכסי הקרן'!$C$42</f>
        <v>4.2265229268117094E-4</v>
      </c>
    </row>
    <row r="24" spans="2:13">
      <c r="B24" s="76" t="s">
        <v>2256</v>
      </c>
      <c r="C24" s="73" t="s">
        <v>2257</v>
      </c>
      <c r="D24" s="86" t="s">
        <v>29</v>
      </c>
      <c r="E24" s="73"/>
      <c r="F24" s="86" t="s">
        <v>1007</v>
      </c>
      <c r="G24" s="86" t="s">
        <v>136</v>
      </c>
      <c r="H24" s="83">
        <v>7759690.6200000001</v>
      </c>
      <c r="I24" s="83">
        <v>94.408199999999994</v>
      </c>
      <c r="J24" s="83">
        <v>26116.42078</v>
      </c>
      <c r="K24" s="84">
        <v>0.17966955711742622</v>
      </c>
      <c r="L24" s="84">
        <f t="shared" si="1"/>
        <v>2.0546279256858081E-2</v>
      </c>
      <c r="M24" s="84">
        <f>J24/'סכום נכסי הקרן'!$C$42</f>
        <v>3.6870636289873846E-4</v>
      </c>
    </row>
    <row r="25" spans="2:13">
      <c r="B25" s="76" t="s">
        <v>2258</v>
      </c>
      <c r="C25" s="73">
        <v>6900</v>
      </c>
      <c r="D25" s="86" t="s">
        <v>29</v>
      </c>
      <c r="E25" s="73"/>
      <c r="F25" s="86" t="s">
        <v>1007</v>
      </c>
      <c r="G25" s="86" t="s">
        <v>136</v>
      </c>
      <c r="H25" s="83">
        <v>424497.12</v>
      </c>
      <c r="I25" s="83">
        <v>10070.1158</v>
      </c>
      <c r="J25" s="83">
        <v>152394.30898999999</v>
      </c>
      <c r="K25" s="84">
        <v>0.11841813058877393</v>
      </c>
      <c r="L25" s="84">
        <f t="shared" si="1"/>
        <v>0.11989146813189222</v>
      </c>
      <c r="M25" s="84">
        <f>J25/'סכום נכסי הקרן'!$C$42</f>
        <v>2.1514721281102522E-3</v>
      </c>
    </row>
    <row r="26" spans="2:13">
      <c r="B26" s="76" t="s">
        <v>2259</v>
      </c>
      <c r="C26" s="73" t="s">
        <v>2260</v>
      </c>
      <c r="D26" s="86" t="s">
        <v>29</v>
      </c>
      <c r="E26" s="73"/>
      <c r="F26" s="86" t="s">
        <v>1007</v>
      </c>
      <c r="G26" s="86" t="s">
        <v>136</v>
      </c>
      <c r="H26" s="83">
        <v>5108.59</v>
      </c>
      <c r="I26" s="83">
        <v>0</v>
      </c>
      <c r="J26" s="83">
        <v>0</v>
      </c>
      <c r="K26" s="84">
        <v>9.8000036448426919E-2</v>
      </c>
      <c r="L26" s="84">
        <f t="shared" si="1"/>
        <v>0</v>
      </c>
      <c r="M26" s="84">
        <f>J26/'סכום נכסי הקרן'!$C$42</f>
        <v>0</v>
      </c>
    </row>
    <row r="27" spans="2:13">
      <c r="B27" s="76" t="s">
        <v>2261</v>
      </c>
      <c r="C27" s="73">
        <v>7019</v>
      </c>
      <c r="D27" s="86" t="s">
        <v>29</v>
      </c>
      <c r="E27" s="73"/>
      <c r="F27" s="86" t="s">
        <v>1007</v>
      </c>
      <c r="G27" s="86" t="s">
        <v>136</v>
      </c>
      <c r="H27" s="83">
        <v>239560.27</v>
      </c>
      <c r="I27" s="83">
        <v>10283.0326</v>
      </c>
      <c r="J27" s="83">
        <v>87820.426209999991</v>
      </c>
      <c r="K27" s="84">
        <v>9.6599840266077819E-2</v>
      </c>
      <c r="L27" s="84">
        <f t="shared" si="1"/>
        <v>6.9089980459679151E-2</v>
      </c>
      <c r="M27" s="84">
        <f>J27/'סכום נכסי הקרן'!$C$42</f>
        <v>1.2398310706076064E-3</v>
      </c>
    </row>
    <row r="28" spans="2:13">
      <c r="B28" s="76" t="s">
        <v>2262</v>
      </c>
      <c r="C28" s="73">
        <v>2994</v>
      </c>
      <c r="D28" s="86" t="s">
        <v>29</v>
      </c>
      <c r="E28" s="73"/>
      <c r="F28" s="86" t="s">
        <v>1007</v>
      </c>
      <c r="G28" s="86" t="s">
        <v>138</v>
      </c>
      <c r="H28" s="83">
        <v>26021.29</v>
      </c>
      <c r="I28" s="83">
        <v>21144.653300000002</v>
      </c>
      <c r="J28" s="83">
        <v>21459.885719999998</v>
      </c>
      <c r="K28" s="84">
        <v>4.8157996146292813E-2</v>
      </c>
      <c r="L28" s="84">
        <f t="shared" si="1"/>
        <v>1.688289557507202E-2</v>
      </c>
      <c r="M28" s="84">
        <f>J28/'סכום נכסי הקרן'!$C$42</f>
        <v>3.0296633978661811E-4</v>
      </c>
    </row>
    <row r="29" spans="2:13">
      <c r="B29" s="76" t="s">
        <v>2263</v>
      </c>
      <c r="C29" s="73" t="s">
        <v>2264</v>
      </c>
      <c r="D29" s="86" t="s">
        <v>29</v>
      </c>
      <c r="E29" s="73"/>
      <c r="F29" s="86" t="s">
        <v>1007</v>
      </c>
      <c r="G29" s="86" t="s">
        <v>138</v>
      </c>
      <c r="H29" s="83">
        <v>20</v>
      </c>
      <c r="I29" s="83">
        <v>0</v>
      </c>
      <c r="J29" s="83">
        <v>0</v>
      </c>
      <c r="K29" s="84">
        <v>6.7511528437374786E-4</v>
      </c>
      <c r="L29" s="84">
        <f t="shared" si="1"/>
        <v>0</v>
      </c>
      <c r="M29" s="84">
        <f>J29/'סכום נכסי הקרן'!$C$42</f>
        <v>0</v>
      </c>
    </row>
    <row r="30" spans="2:13">
      <c r="B30" s="76" t="s">
        <v>4491</v>
      </c>
      <c r="C30" s="73">
        <v>4654</v>
      </c>
      <c r="D30" s="86" t="s">
        <v>29</v>
      </c>
      <c r="E30" s="73"/>
      <c r="F30" s="86" t="s">
        <v>1007</v>
      </c>
      <c r="G30" s="86" t="s">
        <v>139</v>
      </c>
      <c r="H30" s="83">
        <v>2914010</v>
      </c>
      <c r="I30" s="83">
        <v>448.69069999999999</v>
      </c>
      <c r="J30" s="83">
        <v>57511.219330000014</v>
      </c>
      <c r="K30" s="84">
        <v>0.29499999999999998</v>
      </c>
      <c r="L30" s="84">
        <f t="shared" si="1"/>
        <v>4.5245157547067018E-2</v>
      </c>
      <c r="M30" s="84">
        <f>J30/'סכום נכסי הקרן'!$C$42</f>
        <v>8.1193179891153242E-4</v>
      </c>
    </row>
    <row r="31" spans="2:13">
      <c r="B31" s="76" t="s">
        <v>2265</v>
      </c>
      <c r="C31" s="73" t="s">
        <v>2266</v>
      </c>
      <c r="D31" s="86" t="s">
        <v>29</v>
      </c>
      <c r="E31" s="73"/>
      <c r="F31" s="86" t="s">
        <v>1007</v>
      </c>
      <c r="G31" s="86" t="s">
        <v>136</v>
      </c>
      <c r="H31" s="83">
        <v>416.45</v>
      </c>
      <c r="I31" s="83">
        <v>0</v>
      </c>
      <c r="J31" s="83">
        <v>0</v>
      </c>
      <c r="K31" s="84">
        <v>7.8675270536569322E-3</v>
      </c>
      <c r="L31" s="84">
        <f t="shared" si="1"/>
        <v>0</v>
      </c>
      <c r="M31" s="84">
        <f>J31/'סכום נכסי הקרן'!$C$42</f>
        <v>0</v>
      </c>
    </row>
    <row r="32" spans="2:13">
      <c r="B32" s="76" t="s">
        <v>2267</v>
      </c>
      <c r="C32" s="73" t="s">
        <v>2268</v>
      </c>
      <c r="D32" s="86" t="s">
        <v>29</v>
      </c>
      <c r="E32" s="73"/>
      <c r="F32" s="86" t="s">
        <v>1007</v>
      </c>
      <c r="G32" s="86" t="s">
        <v>138</v>
      </c>
      <c r="H32" s="83">
        <v>3355.13</v>
      </c>
      <c r="I32" s="83">
        <v>0</v>
      </c>
      <c r="J32" s="83">
        <v>0</v>
      </c>
      <c r="K32" s="84">
        <v>9.8000058418039493E-2</v>
      </c>
      <c r="L32" s="84">
        <f t="shared" si="1"/>
        <v>0</v>
      </c>
      <c r="M32" s="84">
        <f>J32/'סכום נכסי הקרן'!$C$42</f>
        <v>0</v>
      </c>
    </row>
    <row r="33" spans="2:13">
      <c r="B33" s="76" t="s">
        <v>2269</v>
      </c>
      <c r="C33" s="73">
        <v>5771</v>
      </c>
      <c r="D33" s="86" t="s">
        <v>29</v>
      </c>
      <c r="E33" s="73"/>
      <c r="F33" s="86" t="s">
        <v>1007</v>
      </c>
      <c r="G33" s="86" t="s">
        <v>138</v>
      </c>
      <c r="H33" s="83">
        <v>17336562.280000001</v>
      </c>
      <c r="I33" s="83">
        <v>112.6198</v>
      </c>
      <c r="J33" s="83">
        <v>76151.024230000025</v>
      </c>
      <c r="K33" s="84">
        <v>0.16681058112498567</v>
      </c>
      <c r="L33" s="84">
        <f t="shared" si="1"/>
        <v>5.9909442519150077E-2</v>
      </c>
      <c r="M33" s="84">
        <f>J33/'סכום נכסי הקרן'!$C$42</f>
        <v>1.0750848062747829E-3</v>
      </c>
    </row>
    <row r="34" spans="2:13">
      <c r="B34" s="76" t="s">
        <v>2270</v>
      </c>
      <c r="C34" s="73" t="s">
        <v>2271</v>
      </c>
      <c r="D34" s="86" t="s">
        <v>29</v>
      </c>
      <c r="E34" s="73"/>
      <c r="F34" s="86" t="s">
        <v>1007</v>
      </c>
      <c r="G34" s="86" t="s">
        <v>136</v>
      </c>
      <c r="H34" s="83">
        <v>373590</v>
      </c>
      <c r="I34" s="83">
        <v>432.72469999999998</v>
      </c>
      <c r="J34" s="83">
        <v>5763.2367799999984</v>
      </c>
      <c r="K34" s="84">
        <v>0.10395392896767011</v>
      </c>
      <c r="L34" s="84">
        <f t="shared" si="1"/>
        <v>4.5340467326195196E-3</v>
      </c>
      <c r="M34" s="84">
        <f>J34/'סכום נכסי הקרן'!$C$42</f>
        <v>8.1364214858466389E-5</v>
      </c>
    </row>
    <row r="35" spans="2:13">
      <c r="B35" s="76" t="s">
        <v>2272</v>
      </c>
      <c r="C35" s="73">
        <v>7021</v>
      </c>
      <c r="D35" s="86" t="s">
        <v>29</v>
      </c>
      <c r="E35" s="73"/>
      <c r="F35" s="86" t="s">
        <v>1007</v>
      </c>
      <c r="G35" s="86" t="s">
        <v>136</v>
      </c>
      <c r="H35" s="83">
        <v>390000</v>
      </c>
      <c r="I35" s="83">
        <v>47.636899999999997</v>
      </c>
      <c r="J35" s="83">
        <v>662.31964000000005</v>
      </c>
      <c r="K35" s="84">
        <v>1.9700000004697692E-2</v>
      </c>
      <c r="L35" s="84">
        <f t="shared" si="1"/>
        <v>5.210593134248664E-4</v>
      </c>
      <c r="M35" s="84">
        <f>J35/'סכום נכסי הקרן'!$C$42</f>
        <v>9.3504951385915691E-6</v>
      </c>
    </row>
    <row r="36" spans="2:13">
      <c r="B36" s="76" t="s">
        <v>2273</v>
      </c>
      <c r="C36" s="73" t="s">
        <v>2274</v>
      </c>
      <c r="D36" s="86" t="s">
        <v>29</v>
      </c>
      <c r="E36" s="73"/>
      <c r="F36" s="86" t="s">
        <v>1007</v>
      </c>
      <c r="G36" s="86" t="s">
        <v>136</v>
      </c>
      <c r="H36" s="83">
        <v>2201731</v>
      </c>
      <c r="I36" s="83">
        <v>350.5693</v>
      </c>
      <c r="J36" s="83">
        <v>27516.783860000003</v>
      </c>
      <c r="K36" s="84">
        <v>5.0064310267650111E-2</v>
      </c>
      <c r="L36" s="84">
        <f t="shared" si="1"/>
        <v>2.1647971220892747E-2</v>
      </c>
      <c r="M36" s="84">
        <f>J36/'סכום נכסי הקרן'!$C$42</f>
        <v>3.8847640651665553E-4</v>
      </c>
    </row>
    <row r="37" spans="2:13">
      <c r="B37" s="76" t="s">
        <v>2275</v>
      </c>
      <c r="C37" s="73">
        <v>7022</v>
      </c>
      <c r="D37" s="86" t="s">
        <v>29</v>
      </c>
      <c r="E37" s="73"/>
      <c r="F37" s="86" t="s">
        <v>1007</v>
      </c>
      <c r="G37" s="86" t="s">
        <v>136</v>
      </c>
      <c r="H37" s="83">
        <v>660000</v>
      </c>
      <c r="I37" s="83">
        <v>4.4448999999999996</v>
      </c>
      <c r="J37" s="83">
        <v>104.58405</v>
      </c>
      <c r="K37" s="84">
        <v>0.02</v>
      </c>
      <c r="L37" s="84">
        <f t="shared" si="1"/>
        <v>8.2278238477409329E-5</v>
      </c>
      <c r="M37" s="84">
        <f>J37/'סכום נכסי הקרן'!$C$42</f>
        <v>1.4764965313412986E-6</v>
      </c>
    </row>
    <row r="38" spans="2:13">
      <c r="B38" s="76" t="s">
        <v>2276</v>
      </c>
      <c r="C38" s="73">
        <v>4637</v>
      </c>
      <c r="D38" s="86" t="s">
        <v>29</v>
      </c>
      <c r="E38" s="73"/>
      <c r="F38" s="86" t="s">
        <v>1007</v>
      </c>
      <c r="G38" s="86" t="s">
        <v>139</v>
      </c>
      <c r="H38" s="83">
        <v>15047470.279999999</v>
      </c>
      <c r="I38" s="83">
        <v>31.996200000000002</v>
      </c>
      <c r="J38" s="83">
        <v>21177.581730000002</v>
      </c>
      <c r="K38" s="84">
        <v>0.11784227951893064</v>
      </c>
      <c r="L38" s="84">
        <f t="shared" si="1"/>
        <v>1.6660801718385996E-2</v>
      </c>
      <c r="M38" s="84">
        <f>J38/'סכום נכסי הקרן'!$C$42</f>
        <v>2.989808289747993E-4</v>
      </c>
    </row>
    <row r="39" spans="2:13">
      <c r="B39" s="76" t="s">
        <v>2277</v>
      </c>
      <c r="C39" s="73" t="s">
        <v>2278</v>
      </c>
      <c r="D39" s="86" t="s">
        <v>29</v>
      </c>
      <c r="E39" s="73"/>
      <c r="F39" s="86" t="s">
        <v>1007</v>
      </c>
      <c r="G39" s="86" t="s">
        <v>136</v>
      </c>
      <c r="H39" s="83">
        <v>126925.97</v>
      </c>
      <c r="I39" s="83">
        <v>11393.1955</v>
      </c>
      <c r="J39" s="83">
        <v>51553.194499999998</v>
      </c>
      <c r="K39" s="84">
        <v>0.15237212016192656</v>
      </c>
      <c r="L39" s="84">
        <f t="shared" si="1"/>
        <v>4.0557867393194912E-2</v>
      </c>
      <c r="M39" s="84">
        <f>J39/'סכום נכסי הקרן'!$C$42</f>
        <v>7.2781760563693314E-4</v>
      </c>
    </row>
    <row r="40" spans="2:13">
      <c r="B40" s="76" t="s">
        <v>2279</v>
      </c>
      <c r="C40" s="73" t="s">
        <v>2280</v>
      </c>
      <c r="D40" s="86" t="s">
        <v>29</v>
      </c>
      <c r="E40" s="73"/>
      <c r="F40" s="86" t="s">
        <v>1007</v>
      </c>
      <c r="G40" s="86" t="s">
        <v>138</v>
      </c>
      <c r="H40" s="83">
        <v>18198263.740000002</v>
      </c>
      <c r="I40" s="83">
        <v>105.43680000000001</v>
      </c>
      <c r="J40" s="83">
        <v>74837.657359999997</v>
      </c>
      <c r="K40" s="84">
        <v>0.32622285152829772</v>
      </c>
      <c r="L40" s="84">
        <f t="shared" si="1"/>
        <v>5.8876192109186119E-2</v>
      </c>
      <c r="M40" s="84">
        <f>J40/'סכום נכסי הקרן'!$C$42</f>
        <v>1.0565429576092013E-3</v>
      </c>
    </row>
    <row r="41" spans="2:13">
      <c r="B41" s="76" t="s">
        <v>2281</v>
      </c>
      <c r="C41" s="73">
        <v>5691</v>
      </c>
      <c r="D41" s="86" t="s">
        <v>29</v>
      </c>
      <c r="E41" s="73"/>
      <c r="F41" s="86" t="s">
        <v>1007</v>
      </c>
      <c r="G41" s="86" t="s">
        <v>136</v>
      </c>
      <c r="H41" s="83">
        <v>15141360.220000001</v>
      </c>
      <c r="I41" s="83">
        <v>155.98159999999999</v>
      </c>
      <c r="J41" s="83">
        <v>84197.228620000009</v>
      </c>
      <c r="K41" s="84">
        <v>0.17236275969971204</v>
      </c>
      <c r="L41" s="84">
        <f t="shared" si="1"/>
        <v>6.6239542793889841E-2</v>
      </c>
      <c r="M41" s="84">
        <f>J41/'סכום נכסי הקרן'!$C$42</f>
        <v>1.1886794975522587E-3</v>
      </c>
    </row>
    <row r="42" spans="2:13">
      <c r="B42" s="76" t="s">
        <v>2282</v>
      </c>
      <c r="C42" s="73">
        <v>6629</v>
      </c>
      <c r="D42" s="86" t="s">
        <v>29</v>
      </c>
      <c r="E42" s="73"/>
      <c r="F42" s="86" t="s">
        <v>1007</v>
      </c>
      <c r="G42" s="86" t="s">
        <v>139</v>
      </c>
      <c r="H42" s="83">
        <v>222113.01</v>
      </c>
      <c r="I42" s="83">
        <v>10106.7246</v>
      </c>
      <c r="J42" s="83">
        <v>98741.313810000007</v>
      </c>
      <c r="K42" s="84">
        <v>0.32760030973451326</v>
      </c>
      <c r="L42" s="84">
        <f t="shared" si="1"/>
        <v>7.7681648064230557E-2</v>
      </c>
      <c r="M42" s="84">
        <f>J42/'סכום נכסי הקרן'!$C$42</f>
        <v>1.3940099598413684E-3</v>
      </c>
    </row>
    <row r="43" spans="2:13">
      <c r="B43" s="76" t="s">
        <v>2283</v>
      </c>
      <c r="C43" s="73">
        <v>3865</v>
      </c>
      <c r="D43" s="86" t="s">
        <v>29</v>
      </c>
      <c r="E43" s="73"/>
      <c r="F43" s="86" t="s">
        <v>1007</v>
      </c>
      <c r="G43" s="86" t="s">
        <v>136</v>
      </c>
      <c r="H43" s="83">
        <v>342654</v>
      </c>
      <c r="I43" s="83">
        <v>448.96559999999999</v>
      </c>
      <c r="J43" s="83">
        <v>5484.3909400000002</v>
      </c>
      <c r="K43" s="84">
        <v>7.9229139736482351E-2</v>
      </c>
      <c r="L43" s="84">
        <f t="shared" si="1"/>
        <v>4.3146734675570805E-3</v>
      </c>
      <c r="M43" s="84">
        <f>J43/'סכום נכסי הקרן'!$C$42</f>
        <v>7.7427525511104646E-5</v>
      </c>
    </row>
    <row r="44" spans="2:13">
      <c r="B44" s="76" t="s">
        <v>2284</v>
      </c>
      <c r="C44" s="73">
        <v>7024</v>
      </c>
      <c r="D44" s="86" t="s">
        <v>29</v>
      </c>
      <c r="E44" s="73"/>
      <c r="F44" s="86" t="s">
        <v>1007</v>
      </c>
      <c r="G44" s="86" t="s">
        <v>136</v>
      </c>
      <c r="H44" s="83">
        <v>170000</v>
      </c>
      <c r="I44" s="83">
        <v>142.51750000000001</v>
      </c>
      <c r="J44" s="83">
        <v>863.7273100000001</v>
      </c>
      <c r="K44" s="84">
        <v>0.02</v>
      </c>
      <c r="L44" s="84">
        <f t="shared" si="1"/>
        <v>6.7951051419056017E-4</v>
      </c>
      <c r="M44" s="84">
        <f>J44/'סכום נכסי הקרן'!$C$42</f>
        <v>1.2193928015215997E-5</v>
      </c>
    </row>
    <row r="45" spans="2:13">
      <c r="B45" s="76" t="s">
        <v>2285</v>
      </c>
      <c r="C45" s="73" t="s">
        <v>2286</v>
      </c>
      <c r="D45" s="86" t="s">
        <v>29</v>
      </c>
      <c r="E45" s="73"/>
      <c r="F45" s="86" t="s">
        <v>1007</v>
      </c>
      <c r="G45" s="86" t="s">
        <v>136</v>
      </c>
      <c r="H45" s="83">
        <v>1214.26</v>
      </c>
      <c r="I45" s="83">
        <v>132573.6067</v>
      </c>
      <c r="J45" s="83">
        <v>5738.8783200000007</v>
      </c>
      <c r="K45" s="84">
        <v>9.8000222753458738E-2</v>
      </c>
      <c r="L45" s="84">
        <f t="shared" si="1"/>
        <v>4.5148834741606794E-3</v>
      </c>
      <c r="M45" s="84">
        <f>J45/'סכום נכסי הקרן'!$C$42</f>
        <v>8.1020327031414244E-5</v>
      </c>
    </row>
    <row r="46" spans="2:13">
      <c r="B46" s="76" t="s">
        <v>2287</v>
      </c>
      <c r="C46" s="73">
        <v>4811</v>
      </c>
      <c r="D46" s="86" t="s">
        <v>29</v>
      </c>
      <c r="E46" s="73"/>
      <c r="F46" s="86" t="s">
        <v>1007</v>
      </c>
      <c r="G46" s="86" t="s">
        <v>136</v>
      </c>
      <c r="H46" s="83">
        <v>3122675</v>
      </c>
      <c r="I46" s="83">
        <v>149.39179999999999</v>
      </c>
      <c r="J46" s="83">
        <v>16630.797729999998</v>
      </c>
      <c r="K46" s="84">
        <v>0.16121001876925656</v>
      </c>
      <c r="L46" s="84">
        <f t="shared" si="1"/>
        <v>1.3083761258992146E-2</v>
      </c>
      <c r="M46" s="84">
        <f>J46/'סכום נכסי הקרן'!$C$42</f>
        <v>2.3479024919941175E-4</v>
      </c>
    </row>
    <row r="47" spans="2:13">
      <c r="B47" s="76" t="s">
        <v>2288</v>
      </c>
      <c r="C47" s="73">
        <v>5356</v>
      </c>
      <c r="D47" s="86" t="s">
        <v>29</v>
      </c>
      <c r="E47" s="73"/>
      <c r="F47" s="86" t="s">
        <v>1007</v>
      </c>
      <c r="G47" s="86" t="s">
        <v>136</v>
      </c>
      <c r="H47" s="83">
        <v>4336504</v>
      </c>
      <c r="I47" s="83">
        <v>285.20100000000002</v>
      </c>
      <c r="J47" s="83">
        <v>44091.038619999999</v>
      </c>
      <c r="K47" s="84">
        <v>0.18299065699980757</v>
      </c>
      <c r="L47" s="84">
        <f t="shared" si="1"/>
        <v>3.4687249062290322E-2</v>
      </c>
      <c r="M47" s="84">
        <f>J47/'סכום נכסי הקרן'!$C$42</f>
        <v>6.2246839346597523E-4</v>
      </c>
    </row>
    <row r="48" spans="2:13">
      <c r="B48" s="76" t="s">
        <v>2289</v>
      </c>
      <c r="C48" s="73" t="s">
        <v>2290</v>
      </c>
      <c r="D48" s="86" t="s">
        <v>29</v>
      </c>
      <c r="E48" s="73"/>
      <c r="F48" s="86" t="s">
        <v>1007</v>
      </c>
      <c r="G48" s="86" t="s">
        <v>136</v>
      </c>
      <c r="H48" s="83">
        <v>31288414.390000001</v>
      </c>
      <c r="I48" s="83">
        <v>102.5151</v>
      </c>
      <c r="J48" s="83">
        <v>114348.6203</v>
      </c>
      <c r="K48" s="84">
        <v>0.17219569584684319</v>
      </c>
      <c r="L48" s="84">
        <f t="shared" si="1"/>
        <v>8.9960209521491363E-2</v>
      </c>
      <c r="M48" s="84">
        <f>J48/'סכום נכסי הקרן'!$C$42</f>
        <v>1.6143507660739203E-3</v>
      </c>
    </row>
    <row r="49" spans="2:13">
      <c r="B49" s="76" t="s">
        <v>2291</v>
      </c>
      <c r="C49" s="73">
        <v>5511</v>
      </c>
      <c r="D49" s="86" t="s">
        <v>29</v>
      </c>
      <c r="E49" s="73"/>
      <c r="F49" s="86" t="s">
        <v>1128</v>
      </c>
      <c r="G49" s="86" t="s">
        <v>139</v>
      </c>
      <c r="H49" s="83">
        <v>4009.44</v>
      </c>
      <c r="I49" s="83">
        <v>0</v>
      </c>
      <c r="J49" s="83">
        <v>0</v>
      </c>
      <c r="K49" s="84">
        <v>4.1632660181448219E-2</v>
      </c>
      <c r="L49" s="84">
        <f t="shared" si="1"/>
        <v>0</v>
      </c>
      <c r="M49" s="73">
        <f>J49/'סכום נכסי הקרן'!$C$42</f>
        <v>0</v>
      </c>
    </row>
    <row r="50" spans="2:13">
      <c r="B50" s="76" t="s">
        <v>2292</v>
      </c>
      <c r="C50" s="73">
        <v>7425</v>
      </c>
      <c r="D50" s="86" t="s">
        <v>29</v>
      </c>
      <c r="E50" s="73"/>
      <c r="F50" s="86" t="s">
        <v>1007</v>
      </c>
      <c r="G50" s="86" t="s">
        <v>136</v>
      </c>
      <c r="H50" s="83">
        <v>15929227.5</v>
      </c>
      <c r="I50" s="83">
        <v>98.726200000000006</v>
      </c>
      <c r="J50" s="83">
        <v>56064.334369999997</v>
      </c>
      <c r="K50" s="84">
        <v>0.16797070424811822</v>
      </c>
      <c r="L50" s="84">
        <f t="shared" si="1"/>
        <v>4.4106865945352812E-2</v>
      </c>
      <c r="M50" s="84">
        <f>J50/'סכום נכסי הקרן'!$C$42</f>
        <v>7.9150496877166006E-4</v>
      </c>
    </row>
    <row r="51" spans="2:13">
      <c r="B51" s="113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</row>
    <row r="52" spans="2:13">
      <c r="B52" s="113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</row>
    <row r="53" spans="2:13">
      <c r="B53" s="113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</row>
    <row r="54" spans="2:13">
      <c r="B54" s="131" t="s">
        <v>229</v>
      </c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</row>
    <row r="55" spans="2:13">
      <c r="B55" s="131" t="s">
        <v>116</v>
      </c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</row>
    <row r="56" spans="2:13">
      <c r="B56" s="131" t="s">
        <v>211</v>
      </c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2:13">
      <c r="B57" s="131" t="s">
        <v>219</v>
      </c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2:13">
      <c r="B58" s="113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</row>
    <row r="59" spans="2:13">
      <c r="B59" s="113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</row>
    <row r="60" spans="2:13">
      <c r="B60" s="113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</row>
    <row r="61" spans="2:13">
      <c r="B61" s="113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</row>
    <row r="62" spans="2:13">
      <c r="B62" s="113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</row>
    <row r="63" spans="2:13">
      <c r="B63" s="113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</row>
    <row r="64" spans="2:13">
      <c r="B64" s="113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</row>
    <row r="65" spans="2:13">
      <c r="B65" s="113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</row>
    <row r="66" spans="2:13">
      <c r="B66" s="113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</row>
    <row r="67" spans="2:13">
      <c r="B67" s="113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</row>
    <row r="68" spans="2:13">
      <c r="B68" s="113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</row>
    <row r="69" spans="2:13">
      <c r="B69" s="113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</row>
    <row r="70" spans="2:13">
      <c r="B70" s="113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</row>
    <row r="71" spans="2:13">
      <c r="B71" s="113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</row>
    <row r="72" spans="2:13">
      <c r="B72" s="113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</row>
    <row r="73" spans="2:13">
      <c r="B73" s="113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</row>
    <row r="74" spans="2:13">
      <c r="B74" s="113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</row>
    <row r="75" spans="2:13">
      <c r="B75" s="113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</row>
    <row r="76" spans="2:13">
      <c r="B76" s="113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</row>
    <row r="77" spans="2:13">
      <c r="B77" s="113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</row>
    <row r="78" spans="2:13">
      <c r="B78" s="113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</row>
    <row r="79" spans="2:13">
      <c r="B79" s="113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</row>
    <row r="80" spans="2:13">
      <c r="B80" s="113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</row>
    <row r="81" spans="2:13">
      <c r="B81" s="113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</row>
    <row r="82" spans="2:13">
      <c r="B82" s="113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</row>
    <row r="83" spans="2:13">
      <c r="B83" s="113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</row>
    <row r="84" spans="2:13">
      <c r="B84" s="113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</row>
    <row r="85" spans="2:13">
      <c r="B85" s="113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</row>
    <row r="86" spans="2:13">
      <c r="B86" s="113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</row>
    <row r="87" spans="2:13">
      <c r="B87" s="113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</row>
    <row r="88" spans="2:13">
      <c r="B88" s="113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</row>
    <row r="89" spans="2:13">
      <c r="B89" s="113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</row>
    <row r="90" spans="2:13">
      <c r="B90" s="113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</row>
    <row r="91" spans="2:13">
      <c r="B91" s="113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</row>
    <row r="92" spans="2:13">
      <c r="B92" s="113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</row>
    <row r="93" spans="2:13">
      <c r="B93" s="113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</row>
    <row r="94" spans="2:13">
      <c r="B94" s="113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</row>
    <row r="95" spans="2:13">
      <c r="B95" s="113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</row>
    <row r="96" spans="2:13">
      <c r="B96" s="113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</row>
    <row r="97" spans="2:13">
      <c r="B97" s="113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</row>
    <row r="98" spans="2:13">
      <c r="B98" s="113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</row>
    <row r="99" spans="2:13">
      <c r="B99" s="113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</row>
    <row r="100" spans="2:13">
      <c r="B100" s="113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</row>
    <row r="101" spans="2:13">
      <c r="B101" s="113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</row>
    <row r="102" spans="2:13">
      <c r="B102" s="113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</row>
    <row r="103" spans="2:13">
      <c r="B103" s="113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</row>
    <row r="104" spans="2:13">
      <c r="B104" s="113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</row>
    <row r="105" spans="2:13">
      <c r="B105" s="113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</row>
    <row r="106" spans="2:13">
      <c r="B106" s="113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</row>
    <row r="107" spans="2:13">
      <c r="B107" s="113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</row>
    <row r="108" spans="2:13">
      <c r="B108" s="113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</row>
    <row r="109" spans="2:13">
      <c r="B109" s="113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</row>
    <row r="110" spans="2:13">
      <c r="B110" s="113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</row>
    <row r="111" spans="2:13">
      <c r="B111" s="113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</row>
    <row r="112" spans="2:13">
      <c r="B112" s="113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</row>
    <row r="113" spans="2:13">
      <c r="B113" s="113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</row>
    <row r="114" spans="2:13">
      <c r="B114" s="113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</row>
    <row r="115" spans="2:13">
      <c r="B115" s="113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</row>
    <row r="116" spans="2:13">
      <c r="B116" s="113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</row>
    <row r="117" spans="2:13">
      <c r="B117" s="113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</row>
    <row r="118" spans="2:13">
      <c r="B118" s="113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</row>
    <row r="119" spans="2:13">
      <c r="B119" s="113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</row>
    <row r="120" spans="2:13">
      <c r="B120" s="113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</row>
    <row r="121" spans="2:13">
      <c r="B121" s="113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</row>
    <row r="122" spans="2:13">
      <c r="B122" s="113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</row>
    <row r="123" spans="2:13">
      <c r="B123" s="113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</row>
    <row r="124" spans="2:13">
      <c r="B124" s="113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</row>
    <row r="125" spans="2:13">
      <c r="B125" s="113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</row>
    <row r="126" spans="2:13">
      <c r="B126" s="113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</row>
    <row r="127" spans="2:13">
      <c r="B127" s="113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</row>
    <row r="128" spans="2:13">
      <c r="B128" s="113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</row>
    <row r="129" spans="2:13">
      <c r="B129" s="113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</row>
    <row r="130" spans="2:13">
      <c r="B130" s="113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</row>
    <row r="131" spans="2:13">
      <c r="B131" s="113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</row>
    <row r="132" spans="2:13">
      <c r="B132" s="113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</row>
    <row r="133" spans="2:13">
      <c r="B133" s="113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</row>
    <row r="134" spans="2:13">
      <c r="B134" s="113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</row>
    <row r="135" spans="2:13">
      <c r="B135" s="113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</row>
    <row r="136" spans="2:13">
      <c r="B136" s="113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</row>
    <row r="137" spans="2:13">
      <c r="B137" s="113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</row>
    <row r="138" spans="2:13">
      <c r="B138" s="113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</row>
    <row r="139" spans="2:13">
      <c r="B139" s="113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</row>
    <row r="140" spans="2:13">
      <c r="B140" s="113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</row>
    <row r="141" spans="2:13">
      <c r="B141" s="113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</row>
    <row r="142" spans="2:13">
      <c r="B142" s="113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</row>
    <row r="143" spans="2:13">
      <c r="B143" s="113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</row>
    <row r="144" spans="2:13">
      <c r="B144" s="113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</row>
    <row r="145" spans="2:13">
      <c r="B145" s="113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</row>
    <row r="146" spans="2:13">
      <c r="B146" s="113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</row>
    <row r="147" spans="2:13">
      <c r="B147" s="113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</row>
    <row r="148" spans="2:13">
      <c r="B148" s="113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</row>
    <row r="149" spans="2:13">
      <c r="B149" s="113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</row>
    <row r="150" spans="2:13">
      <c r="B150" s="113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</row>
    <row r="151" spans="2:13">
      <c r="B151" s="113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</row>
    <row r="152" spans="2:13">
      <c r="B152" s="113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</row>
    <row r="153" spans="2:13">
      <c r="B153" s="113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</row>
    <row r="154" spans="2:13">
      <c r="B154" s="113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</row>
    <row r="155" spans="2:13">
      <c r="B155" s="113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</row>
    <row r="156" spans="2:13">
      <c r="B156" s="113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</row>
    <row r="157" spans="2:13">
      <c r="B157" s="113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</row>
    <row r="158" spans="2:13">
      <c r="B158" s="113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</row>
    <row r="159" spans="2:13">
      <c r="B159" s="113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</row>
    <row r="160" spans="2:13">
      <c r="B160" s="113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</row>
    <row r="161" spans="2:13">
      <c r="B161" s="113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</row>
    <row r="162" spans="2:13">
      <c r="B162" s="113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</row>
    <row r="163" spans="2:13">
      <c r="B163" s="113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</row>
    <row r="164" spans="2:13">
      <c r="B164" s="113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</row>
    <row r="165" spans="2:13">
      <c r="B165" s="113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</row>
    <row r="166" spans="2:13">
      <c r="B166" s="113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</row>
    <row r="167" spans="2:13">
      <c r="B167" s="113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</row>
    <row r="168" spans="2:13">
      <c r="B168" s="113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</row>
    <row r="169" spans="2:13">
      <c r="B169" s="113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</row>
    <row r="170" spans="2:13">
      <c r="B170" s="113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</row>
    <row r="171" spans="2:13">
      <c r="B171" s="113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</row>
    <row r="172" spans="2:13">
      <c r="B172" s="113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</row>
    <row r="173" spans="2:13">
      <c r="B173" s="113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</row>
    <row r="174" spans="2:13">
      <c r="B174" s="113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</row>
    <row r="175" spans="2:13">
      <c r="B175" s="113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</row>
    <row r="176" spans="2:13">
      <c r="B176" s="113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</row>
    <row r="177" spans="2:13">
      <c r="B177" s="113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</row>
    <row r="178" spans="2:13">
      <c r="B178" s="113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</row>
    <row r="179" spans="2:13">
      <c r="B179" s="113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</row>
    <row r="180" spans="2:13">
      <c r="B180" s="113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</row>
    <row r="181" spans="2:13">
      <c r="B181" s="113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</row>
    <row r="182" spans="2:13">
      <c r="B182" s="113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</row>
    <row r="183" spans="2:13">
      <c r="B183" s="113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</row>
    <row r="184" spans="2:13">
      <c r="B184" s="113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</row>
    <row r="185" spans="2:13">
      <c r="B185" s="113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</row>
    <row r="186" spans="2:13">
      <c r="B186" s="113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</row>
    <row r="187" spans="2:13">
      <c r="B187" s="113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</row>
    <row r="188" spans="2:13">
      <c r="B188" s="113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</row>
    <row r="189" spans="2:13">
      <c r="B189" s="113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</row>
    <row r="190" spans="2:13">
      <c r="B190" s="113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</row>
    <row r="191" spans="2:13">
      <c r="B191" s="113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</row>
    <row r="192" spans="2:13">
      <c r="B192" s="113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</row>
    <row r="193" spans="2:13">
      <c r="B193" s="113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</row>
    <row r="194" spans="2:13">
      <c r="B194" s="113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</row>
    <row r="195" spans="2:13">
      <c r="B195" s="113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</row>
    <row r="196" spans="2:13">
      <c r="B196" s="113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</row>
    <row r="197" spans="2:13">
      <c r="B197" s="113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</row>
    <row r="198" spans="2:13">
      <c r="B198" s="113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</row>
    <row r="199" spans="2:13">
      <c r="B199" s="113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</row>
    <row r="200" spans="2:13">
      <c r="B200" s="113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</row>
    <row r="201" spans="2:13">
      <c r="B201" s="113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</row>
    <row r="202" spans="2:13">
      <c r="B202" s="113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</row>
    <row r="203" spans="2:13">
      <c r="B203" s="113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</row>
    <row r="204" spans="2:13">
      <c r="B204" s="113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</row>
    <row r="205" spans="2:13">
      <c r="B205" s="113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</row>
    <row r="206" spans="2:13">
      <c r="B206" s="113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</row>
    <row r="207" spans="2:13">
      <c r="B207" s="113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</row>
    <row r="208" spans="2:13">
      <c r="B208" s="113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</row>
    <row r="209" spans="2:13">
      <c r="B209" s="113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</row>
    <row r="210" spans="2:13">
      <c r="B210" s="113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</row>
    <row r="211" spans="2:13">
      <c r="B211" s="113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</row>
    <row r="212" spans="2:13">
      <c r="B212" s="113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</row>
    <row r="213" spans="2:13">
      <c r="B213" s="113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</row>
    <row r="214" spans="2:13">
      <c r="B214" s="113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</row>
    <row r="215" spans="2:13">
      <c r="B215" s="113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</row>
    <row r="216" spans="2:13">
      <c r="B216" s="113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</row>
    <row r="217" spans="2:13">
      <c r="B217" s="113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</row>
    <row r="218" spans="2:13">
      <c r="B218" s="113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</row>
    <row r="219" spans="2:13">
      <c r="B219" s="113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</row>
    <row r="220" spans="2:13">
      <c r="B220" s="113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</row>
    <row r="221" spans="2:13">
      <c r="B221" s="113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</row>
    <row r="222" spans="2:13">
      <c r="B222" s="113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</row>
    <row r="223" spans="2:13">
      <c r="B223" s="113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</row>
    <row r="224" spans="2:13">
      <c r="B224" s="113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</row>
    <row r="225" spans="2:13">
      <c r="B225" s="113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</row>
    <row r="226" spans="2:13">
      <c r="B226" s="113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</row>
    <row r="227" spans="2:13">
      <c r="B227" s="113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</row>
    <row r="228" spans="2:13">
      <c r="B228" s="113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</row>
    <row r="229" spans="2:13">
      <c r="B229" s="113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</row>
    <row r="230" spans="2:13">
      <c r="B230" s="113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</row>
    <row r="231" spans="2:13">
      <c r="B231" s="113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</row>
    <row r="232" spans="2:13">
      <c r="B232" s="113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</row>
    <row r="233" spans="2:13">
      <c r="B233" s="113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</row>
    <row r="234" spans="2:13">
      <c r="B234" s="113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</row>
    <row r="235" spans="2:13">
      <c r="B235" s="113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</row>
    <row r="236" spans="2:13">
      <c r="B236" s="113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</row>
    <row r="237" spans="2:13">
      <c r="B237" s="113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</row>
    <row r="238" spans="2:13">
      <c r="B238" s="113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</row>
    <row r="239" spans="2:13">
      <c r="B239" s="113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</row>
    <row r="240" spans="2:13">
      <c r="B240" s="113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</row>
    <row r="241" spans="2:13">
      <c r="B241" s="113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</row>
    <row r="242" spans="2:13">
      <c r="B242" s="113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</row>
    <row r="243" spans="2:13">
      <c r="B243" s="113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</row>
    <row r="244" spans="2:13">
      <c r="B244" s="113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</row>
    <row r="245" spans="2:13">
      <c r="B245" s="113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</row>
    <row r="246" spans="2:13">
      <c r="B246" s="113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</row>
    <row r="247" spans="2:13">
      <c r="B247" s="113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</row>
    <row r="248" spans="2:13">
      <c r="B248" s="113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</row>
    <row r="249" spans="2:13">
      <c r="B249" s="113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</row>
    <row r="250" spans="2:13">
      <c r="B250" s="113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</row>
    <row r="251" spans="2:13">
      <c r="B251" s="113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</row>
    <row r="252" spans="2:13">
      <c r="B252" s="113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</row>
    <row r="253" spans="2:13">
      <c r="B253" s="113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</row>
    <row r="254" spans="2:13">
      <c r="B254" s="113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</row>
    <row r="255" spans="2:13">
      <c r="B255" s="113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</row>
    <row r="256" spans="2:13">
      <c r="B256" s="113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</row>
    <row r="257" spans="2:13">
      <c r="B257" s="113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</row>
    <row r="258" spans="2:13">
      <c r="B258" s="113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</row>
    <row r="259" spans="2:13">
      <c r="B259" s="113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</row>
    <row r="260" spans="2:13">
      <c r="B260" s="113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</row>
    <row r="261" spans="2:13">
      <c r="B261" s="113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</row>
    <row r="262" spans="2:13">
      <c r="B262" s="113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</row>
    <row r="263" spans="2:13">
      <c r="B263" s="113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</row>
    <row r="264" spans="2:13">
      <c r="B264" s="113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</row>
    <row r="265" spans="2:13">
      <c r="B265" s="113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</row>
    <row r="266" spans="2:13">
      <c r="B266" s="113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</row>
    <row r="267" spans="2:13">
      <c r="B267" s="113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</row>
    <row r="268" spans="2:13">
      <c r="B268" s="113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</row>
    <row r="269" spans="2:13">
      <c r="B269" s="113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</row>
    <row r="270" spans="2:13">
      <c r="B270" s="113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</row>
    <row r="271" spans="2:13">
      <c r="B271" s="113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</row>
    <row r="272" spans="2:13">
      <c r="B272" s="113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</row>
    <row r="273" spans="2:13">
      <c r="B273" s="113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</row>
    <row r="274" spans="2:13">
      <c r="B274" s="113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</row>
    <row r="275" spans="2:13">
      <c r="B275" s="113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</row>
    <row r="276" spans="2:13">
      <c r="B276" s="113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</row>
    <row r="277" spans="2:13">
      <c r="B277" s="113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</row>
    <row r="278" spans="2:13">
      <c r="B278" s="113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</row>
    <row r="279" spans="2:13">
      <c r="B279" s="113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</row>
    <row r="280" spans="2:13">
      <c r="B280" s="113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</row>
    <row r="281" spans="2:13">
      <c r="B281" s="113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</row>
    <row r="282" spans="2:13">
      <c r="B282" s="113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</row>
    <row r="283" spans="2:13">
      <c r="B283" s="113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</row>
    <row r="284" spans="2:13">
      <c r="B284" s="113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</row>
    <row r="285" spans="2:13">
      <c r="B285" s="113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</row>
    <row r="286" spans="2:13">
      <c r="B286" s="113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</row>
    <row r="287" spans="2:13">
      <c r="B287" s="113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</row>
    <row r="288" spans="2:13">
      <c r="B288" s="113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</row>
    <row r="289" spans="2:13">
      <c r="B289" s="113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</row>
    <row r="290" spans="2:13">
      <c r="B290" s="113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</row>
    <row r="291" spans="2:13">
      <c r="B291" s="113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</row>
    <row r="292" spans="2:13">
      <c r="B292" s="113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</row>
    <row r="293" spans="2:13">
      <c r="B293" s="113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</row>
    <row r="294" spans="2:13">
      <c r="B294" s="113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</row>
    <row r="295" spans="2:13">
      <c r="B295" s="113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</row>
    <row r="296" spans="2:13">
      <c r="B296" s="113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</row>
    <row r="297" spans="2:13">
      <c r="B297" s="113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</row>
    <row r="298" spans="2:13">
      <c r="B298" s="113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</row>
    <row r="299" spans="2:13">
      <c r="B299" s="113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</row>
    <row r="300" spans="2:13">
      <c r="B300" s="113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</row>
    <row r="301" spans="2:13">
      <c r="B301" s="113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</row>
    <row r="302" spans="2:13">
      <c r="B302" s="113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</row>
    <row r="303" spans="2:13">
      <c r="C303" s="1"/>
      <c r="D303" s="1"/>
      <c r="E303" s="1"/>
    </row>
    <row r="304" spans="2:13">
      <c r="C304" s="1"/>
      <c r="D304" s="1"/>
      <c r="E304" s="1"/>
    </row>
    <row r="305" spans="3:5">
      <c r="C305" s="1"/>
      <c r="D305" s="1"/>
      <c r="E305" s="1"/>
    </row>
    <row r="306" spans="3:5">
      <c r="C306" s="1"/>
      <c r="D306" s="1"/>
      <c r="E306" s="1"/>
    </row>
    <row r="307" spans="3:5">
      <c r="C307" s="1"/>
      <c r="D307" s="1"/>
      <c r="E307" s="1"/>
    </row>
    <row r="308" spans="3:5">
      <c r="C308" s="1"/>
      <c r="D308" s="1"/>
      <c r="E308" s="1"/>
    </row>
    <row r="309" spans="3:5">
      <c r="C309" s="1"/>
      <c r="D309" s="1"/>
      <c r="E309" s="1"/>
    </row>
    <row r="310" spans="3:5">
      <c r="C310" s="1"/>
      <c r="D310" s="1"/>
      <c r="E310" s="1"/>
    </row>
    <row r="311" spans="3:5">
      <c r="C311" s="1"/>
      <c r="D311" s="1"/>
      <c r="E311" s="1"/>
    </row>
    <row r="312" spans="3:5">
      <c r="C312" s="1"/>
      <c r="D312" s="1"/>
      <c r="E312" s="1"/>
    </row>
    <row r="313" spans="3:5">
      <c r="C313" s="1"/>
      <c r="D313" s="1"/>
      <c r="E313" s="1"/>
    </row>
    <row r="314" spans="3:5">
      <c r="C314" s="1"/>
      <c r="D314" s="1"/>
      <c r="E314" s="1"/>
    </row>
    <row r="315" spans="3:5">
      <c r="C315" s="1"/>
      <c r="D315" s="1"/>
      <c r="E315" s="1"/>
    </row>
    <row r="316" spans="3:5">
      <c r="C316" s="1"/>
      <c r="D316" s="1"/>
      <c r="E316" s="1"/>
    </row>
    <row r="317" spans="3:5">
      <c r="C317" s="1"/>
      <c r="D317" s="1"/>
      <c r="E317" s="1"/>
    </row>
    <row r="318" spans="3:5">
      <c r="C318" s="1"/>
      <c r="D318" s="1"/>
      <c r="E318" s="1"/>
    </row>
    <row r="319" spans="3:5">
      <c r="C319" s="1"/>
      <c r="D319" s="1"/>
      <c r="E319" s="1"/>
    </row>
    <row r="320" spans="3:5">
      <c r="C320" s="1"/>
      <c r="D320" s="1"/>
      <c r="E320" s="1"/>
    </row>
    <row r="321" spans="3:5">
      <c r="C321" s="1"/>
      <c r="D321" s="1"/>
      <c r="E321" s="1"/>
    </row>
    <row r="322" spans="3:5">
      <c r="C322" s="1"/>
      <c r="D322" s="1"/>
      <c r="E322" s="1"/>
    </row>
    <row r="323" spans="3:5">
      <c r="C323" s="1"/>
      <c r="D323" s="1"/>
      <c r="E323" s="1"/>
    </row>
    <row r="324" spans="3:5">
      <c r="C324" s="1"/>
      <c r="D324" s="1"/>
      <c r="E324" s="1"/>
    </row>
    <row r="325" spans="3:5">
      <c r="C325" s="1"/>
      <c r="D325" s="1"/>
      <c r="E325" s="1"/>
    </row>
    <row r="326" spans="3:5">
      <c r="C326" s="1"/>
      <c r="D326" s="1"/>
      <c r="E326" s="1"/>
    </row>
    <row r="327" spans="3:5">
      <c r="C327" s="1"/>
      <c r="D327" s="1"/>
      <c r="E327" s="1"/>
    </row>
    <row r="328" spans="3:5">
      <c r="C328" s="1"/>
      <c r="D328" s="1"/>
      <c r="E328" s="1"/>
    </row>
    <row r="329" spans="3:5">
      <c r="C329" s="1"/>
      <c r="D329" s="1"/>
      <c r="E329" s="1"/>
    </row>
    <row r="330" spans="3:5">
      <c r="C330" s="1"/>
      <c r="D330" s="1"/>
      <c r="E330" s="1"/>
    </row>
    <row r="331" spans="3:5">
      <c r="C331" s="1"/>
      <c r="D331" s="1"/>
      <c r="E331" s="1"/>
    </row>
    <row r="332" spans="3:5">
      <c r="C332" s="1"/>
      <c r="D332" s="1"/>
      <c r="E332" s="1"/>
    </row>
    <row r="333" spans="3:5">
      <c r="C333" s="1"/>
      <c r="D333" s="1"/>
      <c r="E333" s="1"/>
    </row>
    <row r="334" spans="3:5">
      <c r="C334" s="1"/>
      <c r="D334" s="1"/>
      <c r="E334" s="1"/>
    </row>
    <row r="335" spans="3:5">
      <c r="C335" s="1"/>
      <c r="D335" s="1"/>
      <c r="E335" s="1"/>
    </row>
    <row r="336" spans="3:5">
      <c r="C336" s="1"/>
      <c r="D336" s="1"/>
      <c r="E336" s="1"/>
    </row>
    <row r="337" spans="3:5">
      <c r="C337" s="1"/>
      <c r="D337" s="1"/>
      <c r="E337" s="1"/>
    </row>
    <row r="338" spans="3:5">
      <c r="C338" s="1"/>
      <c r="D338" s="1"/>
      <c r="E338" s="1"/>
    </row>
    <row r="339" spans="3:5">
      <c r="C339" s="1"/>
      <c r="D339" s="1"/>
      <c r="E339" s="1"/>
    </row>
    <row r="340" spans="3:5">
      <c r="C340" s="1"/>
      <c r="D340" s="1"/>
      <c r="E340" s="1"/>
    </row>
    <row r="341" spans="3:5">
      <c r="C341" s="1"/>
      <c r="D341" s="1"/>
      <c r="E341" s="1"/>
    </row>
    <row r="342" spans="3:5">
      <c r="C342" s="1"/>
      <c r="D342" s="1"/>
      <c r="E342" s="1"/>
    </row>
    <row r="343" spans="3:5">
      <c r="C343" s="1"/>
      <c r="D343" s="1"/>
      <c r="E343" s="1"/>
    </row>
    <row r="344" spans="3:5">
      <c r="C344" s="1"/>
      <c r="D344" s="1"/>
      <c r="E344" s="1"/>
    </row>
    <row r="345" spans="3:5">
      <c r="C345" s="1"/>
      <c r="D345" s="1"/>
      <c r="E345" s="1"/>
    </row>
    <row r="346" spans="3:5">
      <c r="C346" s="1"/>
      <c r="D346" s="1"/>
      <c r="E346" s="1"/>
    </row>
    <row r="347" spans="3:5">
      <c r="C347" s="1"/>
      <c r="D347" s="1"/>
      <c r="E347" s="1"/>
    </row>
    <row r="348" spans="3:5">
      <c r="C348" s="1"/>
      <c r="D348" s="1"/>
      <c r="E348" s="1"/>
    </row>
    <row r="349" spans="3:5">
      <c r="C349" s="1"/>
      <c r="D349" s="1"/>
      <c r="E349" s="1"/>
    </row>
    <row r="350" spans="3:5">
      <c r="C350" s="1"/>
      <c r="D350" s="1"/>
      <c r="E350" s="1"/>
    </row>
    <row r="351" spans="3:5">
      <c r="C351" s="1"/>
      <c r="D351" s="1"/>
      <c r="E351" s="1"/>
    </row>
    <row r="352" spans="3:5">
      <c r="C352" s="1"/>
      <c r="D352" s="1"/>
      <c r="E352" s="1"/>
    </row>
    <row r="353" spans="3:5">
      <c r="C353" s="1"/>
      <c r="D353" s="1"/>
      <c r="E353" s="1"/>
    </row>
    <row r="354" spans="3:5">
      <c r="C354" s="1"/>
      <c r="D354" s="1"/>
      <c r="E354" s="1"/>
    </row>
    <row r="355" spans="3:5">
      <c r="C355" s="1"/>
      <c r="D355" s="1"/>
      <c r="E355" s="1"/>
    </row>
    <row r="356" spans="3:5">
      <c r="C356" s="1"/>
      <c r="D356" s="1"/>
      <c r="E356" s="1"/>
    </row>
    <row r="357" spans="3:5">
      <c r="C357" s="1"/>
      <c r="D357" s="1"/>
      <c r="E357" s="1"/>
    </row>
    <row r="358" spans="3:5">
      <c r="C358" s="1"/>
      <c r="D358" s="1"/>
      <c r="E358" s="1"/>
    </row>
    <row r="359" spans="3:5">
      <c r="C359" s="1"/>
      <c r="D359" s="1"/>
      <c r="E359" s="1"/>
    </row>
    <row r="360" spans="3:5">
      <c r="C360" s="1"/>
      <c r="D360" s="1"/>
      <c r="E360" s="1"/>
    </row>
    <row r="361" spans="3:5">
      <c r="C361" s="1"/>
      <c r="D361" s="1"/>
      <c r="E361" s="1"/>
    </row>
    <row r="362" spans="3:5">
      <c r="C362" s="1"/>
      <c r="D362" s="1"/>
      <c r="E362" s="1"/>
    </row>
    <row r="363" spans="3:5">
      <c r="C363" s="1"/>
      <c r="D363" s="1"/>
      <c r="E363" s="1"/>
    </row>
    <row r="364" spans="3:5">
      <c r="C364" s="1"/>
      <c r="D364" s="1"/>
      <c r="E364" s="1"/>
    </row>
    <row r="365" spans="3:5">
      <c r="C365" s="1"/>
      <c r="D365" s="1"/>
      <c r="E365" s="1"/>
    </row>
    <row r="366" spans="3:5">
      <c r="C366" s="1"/>
      <c r="D366" s="1"/>
      <c r="E366" s="1"/>
    </row>
    <row r="367" spans="3:5">
      <c r="C367" s="1"/>
      <c r="D367" s="1"/>
      <c r="E367" s="1"/>
    </row>
    <row r="368" spans="3:5">
      <c r="C368" s="1"/>
      <c r="D368" s="1"/>
      <c r="E368" s="1"/>
    </row>
    <row r="369" spans="3:5">
      <c r="C369" s="1"/>
      <c r="D369" s="1"/>
      <c r="E369" s="1"/>
    </row>
    <row r="370" spans="3:5">
      <c r="C370" s="1"/>
      <c r="D370" s="1"/>
      <c r="E370" s="1"/>
    </row>
    <row r="371" spans="3:5">
      <c r="C371" s="1"/>
      <c r="D371" s="1"/>
      <c r="E371" s="1"/>
    </row>
    <row r="372" spans="3:5">
      <c r="C372" s="1"/>
      <c r="D372" s="1"/>
      <c r="E372" s="1"/>
    </row>
    <row r="373" spans="3:5">
      <c r="C373" s="1"/>
      <c r="D373" s="1"/>
      <c r="E373" s="1"/>
    </row>
    <row r="374" spans="3:5">
      <c r="C374" s="1"/>
      <c r="D374" s="1"/>
      <c r="E374" s="1"/>
    </row>
    <row r="375" spans="3:5">
      <c r="C375" s="1"/>
      <c r="D375" s="1"/>
      <c r="E375" s="1"/>
    </row>
    <row r="376" spans="3:5">
      <c r="C376" s="1"/>
      <c r="D376" s="1"/>
      <c r="E376" s="1"/>
    </row>
    <row r="377" spans="3:5">
      <c r="C377" s="1"/>
      <c r="D377" s="1"/>
      <c r="E377" s="1"/>
    </row>
    <row r="378" spans="3:5">
      <c r="C378" s="1"/>
      <c r="D378" s="1"/>
      <c r="E378" s="1"/>
    </row>
    <row r="379" spans="3:5">
      <c r="C379" s="1"/>
      <c r="D379" s="1"/>
      <c r="E379" s="1"/>
    </row>
    <row r="380" spans="3:5">
      <c r="C380" s="1"/>
      <c r="D380" s="1"/>
      <c r="E380" s="1"/>
    </row>
    <row r="381" spans="3:5">
      <c r="C381" s="1"/>
      <c r="D381" s="1"/>
      <c r="E381" s="1"/>
    </row>
    <row r="382" spans="3:5">
      <c r="C382" s="1"/>
      <c r="D382" s="1"/>
      <c r="E382" s="1"/>
    </row>
    <row r="383" spans="3:5">
      <c r="C383" s="1"/>
      <c r="D383" s="1"/>
      <c r="E383" s="1"/>
    </row>
    <row r="384" spans="3:5">
      <c r="C384" s="1"/>
      <c r="D384" s="1"/>
      <c r="E384" s="1"/>
    </row>
    <row r="385" spans="3:5">
      <c r="C385" s="1"/>
      <c r="D385" s="1"/>
      <c r="E385" s="1"/>
    </row>
    <row r="386" spans="3:5">
      <c r="C386" s="1"/>
      <c r="D386" s="1"/>
      <c r="E386" s="1"/>
    </row>
    <row r="387" spans="3:5">
      <c r="C387" s="1"/>
      <c r="D387" s="1"/>
      <c r="E387" s="1"/>
    </row>
    <row r="388" spans="3:5">
      <c r="C388" s="1"/>
      <c r="D388" s="1"/>
      <c r="E388" s="1"/>
    </row>
    <row r="389" spans="3:5">
      <c r="C389" s="1"/>
      <c r="D389" s="1"/>
      <c r="E389" s="1"/>
    </row>
    <row r="390" spans="3:5">
      <c r="C390" s="1"/>
      <c r="D390" s="1"/>
      <c r="E390" s="1"/>
    </row>
    <row r="391" spans="3:5">
      <c r="C391" s="1"/>
      <c r="D391" s="1"/>
      <c r="E391" s="1"/>
    </row>
    <row r="392" spans="3:5">
      <c r="C392" s="1"/>
      <c r="D392" s="1"/>
      <c r="E392" s="1"/>
    </row>
    <row r="393" spans="3:5">
      <c r="C393" s="1"/>
      <c r="D393" s="1"/>
      <c r="E393" s="1"/>
    </row>
    <row r="394" spans="3:5">
      <c r="C394" s="1"/>
      <c r="D394" s="1"/>
      <c r="E394" s="1"/>
    </row>
    <row r="395" spans="3:5">
      <c r="C395" s="1"/>
      <c r="D395" s="1"/>
      <c r="E395" s="1"/>
    </row>
    <row r="396" spans="3:5">
      <c r="C396" s="1"/>
      <c r="D396" s="1"/>
      <c r="E396" s="1"/>
    </row>
    <row r="397" spans="3:5">
      <c r="C397" s="1"/>
      <c r="D397" s="1"/>
      <c r="E397" s="1"/>
    </row>
    <row r="398" spans="3:5">
      <c r="C398" s="1"/>
      <c r="D398" s="1"/>
      <c r="E398" s="1"/>
    </row>
    <row r="399" spans="3:5">
      <c r="C399" s="1"/>
      <c r="D399" s="1"/>
      <c r="E399" s="1"/>
    </row>
    <row r="400" spans="3:5">
      <c r="C400" s="1"/>
      <c r="D400" s="1"/>
      <c r="E400" s="1"/>
    </row>
    <row r="401" spans="2:5">
      <c r="C401" s="1"/>
      <c r="D401" s="1"/>
      <c r="E401" s="1"/>
    </row>
    <row r="402" spans="2:5">
      <c r="B402" s="41"/>
      <c r="C402" s="1"/>
      <c r="D402" s="1"/>
      <c r="E402" s="1"/>
    </row>
    <row r="403" spans="2:5">
      <c r="B403" s="41"/>
      <c r="C403" s="1"/>
      <c r="D403" s="1"/>
      <c r="E403" s="1"/>
    </row>
    <row r="404" spans="2:5">
      <c r="B404" s="3"/>
      <c r="C404" s="1"/>
      <c r="D404" s="1"/>
      <c r="E404" s="1"/>
    </row>
  </sheetData>
  <sheetProtection sheet="1" objects="1" scenarios="1"/>
  <mergeCells count="2">
    <mergeCell ref="B6:M6"/>
    <mergeCell ref="B7:M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90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>
    <tabColor indexed="43"/>
    <pageSetUpPr fitToPage="1"/>
  </sheetPr>
  <dimension ref="B1:K637"/>
  <sheetViews>
    <sheetView rightToLeft="1" zoomScale="70" zoomScaleNormal="70" workbookViewId="0">
      <selection activeCell="G15" sqref="G15"/>
    </sheetView>
  </sheetViews>
  <sheetFormatPr defaultColWidth="9.140625" defaultRowHeight="18"/>
  <cols>
    <col min="1" max="1" width="6.28515625" style="1" customWidth="1"/>
    <col min="2" max="2" width="53.42578125" style="2" bestFit="1" customWidth="1"/>
    <col min="3" max="3" width="41.7109375" style="2" bestFit="1" customWidth="1"/>
    <col min="4" max="4" width="12.28515625" style="1" bestFit="1" customWidth="1"/>
    <col min="5" max="5" width="12.42578125" style="1" bestFit="1" customWidth="1"/>
    <col min="6" max="6" width="16.85546875" style="1" bestFit="1" customWidth="1"/>
    <col min="7" max="7" width="13" style="1" bestFit="1" customWidth="1"/>
    <col min="8" max="8" width="14.42578125" style="1" bestFit="1" customWidth="1"/>
    <col min="9" max="9" width="18.5703125" style="1" bestFit="1" customWidth="1"/>
    <col min="10" max="10" width="11.7109375" style="1" bestFit="1" customWidth="1"/>
    <col min="11" max="11" width="12.85546875" style="1" bestFit="1" customWidth="1"/>
    <col min="12" max="16384" width="9.140625" style="1"/>
  </cols>
  <sheetData>
    <row r="1" spans="2:11">
      <c r="B1" s="46" t="s">
        <v>150</v>
      </c>
      <c r="C1" s="67" t="s" vm="1">
        <v>238</v>
      </c>
    </row>
    <row r="2" spans="2:11">
      <c r="B2" s="46" t="s">
        <v>149</v>
      </c>
      <c r="C2" s="67" t="s">
        <v>239</v>
      </c>
    </row>
    <row r="3" spans="2:11">
      <c r="B3" s="46" t="s">
        <v>151</v>
      </c>
      <c r="C3" s="67" t="s">
        <v>240</v>
      </c>
    </row>
    <row r="4" spans="2:11">
      <c r="B4" s="46" t="s">
        <v>152</v>
      </c>
      <c r="C4" s="67" t="s">
        <v>241</v>
      </c>
    </row>
    <row r="6" spans="2:11" ht="26.25" customHeight="1">
      <c r="B6" s="164" t="s">
        <v>179</v>
      </c>
      <c r="C6" s="165"/>
      <c r="D6" s="165"/>
      <c r="E6" s="165"/>
      <c r="F6" s="165"/>
      <c r="G6" s="165"/>
      <c r="H6" s="165"/>
      <c r="I6" s="165"/>
      <c r="J6" s="165"/>
      <c r="K6" s="166"/>
    </row>
    <row r="7" spans="2:11" ht="26.25" customHeight="1">
      <c r="B7" s="164" t="s">
        <v>102</v>
      </c>
      <c r="C7" s="165"/>
      <c r="D7" s="165"/>
      <c r="E7" s="165"/>
      <c r="F7" s="165"/>
      <c r="G7" s="165"/>
      <c r="H7" s="165"/>
      <c r="I7" s="165"/>
      <c r="J7" s="165"/>
      <c r="K7" s="166"/>
    </row>
    <row r="8" spans="2:11" s="3" customFormat="1" ht="63">
      <c r="B8" s="21" t="s">
        <v>120</v>
      </c>
      <c r="C8" s="29" t="s">
        <v>48</v>
      </c>
      <c r="D8" s="29" t="s">
        <v>107</v>
      </c>
      <c r="E8" s="29" t="s">
        <v>108</v>
      </c>
      <c r="F8" s="29" t="s">
        <v>213</v>
      </c>
      <c r="G8" s="29" t="s">
        <v>212</v>
      </c>
      <c r="H8" s="29" t="s">
        <v>115</v>
      </c>
      <c r="I8" s="29" t="s">
        <v>62</v>
      </c>
      <c r="J8" s="29" t="s">
        <v>153</v>
      </c>
      <c r="K8" s="30" t="s">
        <v>155</v>
      </c>
    </row>
    <row r="9" spans="2:11" s="3" customFormat="1" ht="21" customHeight="1">
      <c r="B9" s="14"/>
      <c r="C9" s="15"/>
      <c r="D9" s="15"/>
      <c r="E9" s="31" t="s">
        <v>21</v>
      </c>
      <c r="F9" s="31" t="s">
        <v>220</v>
      </c>
      <c r="G9" s="31"/>
      <c r="H9" s="31" t="s">
        <v>216</v>
      </c>
      <c r="I9" s="31" t="s">
        <v>19</v>
      </c>
      <c r="J9" s="31" t="s">
        <v>19</v>
      </c>
      <c r="K9" s="32" t="s">
        <v>19</v>
      </c>
    </row>
    <row r="10" spans="2:11" s="4" customFormat="1" ht="18" customHeight="1">
      <c r="B10" s="17"/>
      <c r="C10" s="18" t="s">
        <v>0</v>
      </c>
      <c r="D10" s="18" t="s">
        <v>2</v>
      </c>
      <c r="E10" s="18" t="s">
        <v>3</v>
      </c>
      <c r="F10" s="18" t="s">
        <v>4</v>
      </c>
      <c r="G10" s="18" t="s">
        <v>5</v>
      </c>
      <c r="H10" s="18" t="s">
        <v>6</v>
      </c>
      <c r="I10" s="18" t="s">
        <v>7</v>
      </c>
      <c r="J10" s="18" t="s">
        <v>8</v>
      </c>
      <c r="K10" s="19" t="s">
        <v>9</v>
      </c>
    </row>
    <row r="11" spans="2:11" s="4" customFormat="1" ht="18" customHeight="1">
      <c r="B11" s="68" t="s">
        <v>2293</v>
      </c>
      <c r="C11" s="69"/>
      <c r="D11" s="69"/>
      <c r="E11" s="69"/>
      <c r="F11" s="77"/>
      <c r="G11" s="79"/>
      <c r="H11" s="77">
        <v>4054525.5872600004</v>
      </c>
      <c r="I11" s="69"/>
      <c r="J11" s="78">
        <v>1</v>
      </c>
      <c r="K11" s="78">
        <f>H11/'סכום נכסי הקרן'!$C$42</f>
        <v>5.7240974754983492E-2</v>
      </c>
    </row>
    <row r="12" spans="2:11" ht="21" customHeight="1">
      <c r="B12" s="70" t="s">
        <v>2294</v>
      </c>
      <c r="C12" s="71"/>
      <c r="D12" s="71"/>
      <c r="E12" s="71"/>
      <c r="F12" s="80"/>
      <c r="G12" s="82"/>
      <c r="H12" s="80">
        <v>467168.19394999999</v>
      </c>
      <c r="I12" s="71"/>
      <c r="J12" s="81">
        <v>0.11522141959540737</v>
      </c>
      <c r="K12" s="81">
        <f>H12/'סכום נכסי הקרן'!$C$42</f>
        <v>6.595386370294074E-3</v>
      </c>
    </row>
    <row r="13" spans="2:11">
      <c r="B13" s="89" t="s">
        <v>200</v>
      </c>
      <c r="C13" s="71"/>
      <c r="D13" s="71"/>
      <c r="E13" s="71"/>
      <c r="F13" s="80"/>
      <c r="G13" s="82"/>
      <c r="H13" s="80">
        <v>100646.17735</v>
      </c>
      <c r="I13" s="71"/>
      <c r="J13" s="81">
        <v>2.4823169858946548E-2</v>
      </c>
      <c r="K13" s="81">
        <f>H13/'סכום נכסי הקרן'!$C$42</f>
        <v>1.4209024392346267E-3</v>
      </c>
    </row>
    <row r="14" spans="2:11">
      <c r="B14" s="76" t="s">
        <v>2295</v>
      </c>
      <c r="C14" s="73">
        <v>5224</v>
      </c>
      <c r="D14" s="86" t="s">
        <v>136</v>
      </c>
      <c r="E14" s="94">
        <v>40802</v>
      </c>
      <c r="F14" s="83">
        <v>6561947.2999999998</v>
      </c>
      <c r="G14" s="85">
        <v>178.3416</v>
      </c>
      <c r="H14" s="83">
        <v>41720.060649999999</v>
      </c>
      <c r="I14" s="84">
        <v>0.10290296354158364</v>
      </c>
      <c r="J14" s="84">
        <v>1.0289751476989423E-2</v>
      </c>
      <c r="K14" s="84">
        <f>H14/'סכום נכסי הקרן'!$C$42</f>
        <v>5.8899540452940578E-4</v>
      </c>
    </row>
    <row r="15" spans="2:11">
      <c r="B15" s="76" t="s">
        <v>2296</v>
      </c>
      <c r="C15" s="73">
        <v>7034</v>
      </c>
      <c r="D15" s="86" t="s">
        <v>136</v>
      </c>
      <c r="E15" s="94">
        <v>43906</v>
      </c>
      <c r="F15" s="83">
        <v>778854.89999999991</v>
      </c>
      <c r="G15" s="85">
        <v>100</v>
      </c>
      <c r="H15" s="83">
        <v>2776.6177300000004</v>
      </c>
      <c r="I15" s="84">
        <v>0.13838769184544586</v>
      </c>
      <c r="J15" s="84">
        <v>6.8481938767992964E-4</v>
      </c>
      <c r="K15" s="84">
        <f>H15/'סכום נכסי הקרן'!$C$42</f>
        <v>3.9199729281910105E-5</v>
      </c>
    </row>
    <row r="16" spans="2:11">
      <c r="B16" s="76" t="s">
        <v>2297</v>
      </c>
      <c r="C16" s="73">
        <v>5039</v>
      </c>
      <c r="D16" s="86" t="s">
        <v>136</v>
      </c>
      <c r="E16" s="94">
        <v>39182</v>
      </c>
      <c r="F16" s="83">
        <v>3512431</v>
      </c>
      <c r="G16" s="85">
        <v>132.40790000000001</v>
      </c>
      <c r="H16" s="83">
        <v>16579.874299999999</v>
      </c>
      <c r="I16" s="84">
        <v>2.0100502512562814E-2</v>
      </c>
      <c r="J16" s="84">
        <v>4.0892267031429636E-3</v>
      </c>
      <c r="K16" s="84">
        <f>H16/'סכום נכסי הקרן'!$C$42</f>
        <v>2.3407132248201077E-4</v>
      </c>
    </row>
    <row r="17" spans="2:11">
      <c r="B17" s="76" t="s">
        <v>2298</v>
      </c>
      <c r="C17" s="73">
        <v>5028</v>
      </c>
      <c r="D17" s="86" t="s">
        <v>136</v>
      </c>
      <c r="E17" s="94">
        <v>39349</v>
      </c>
      <c r="F17" s="83">
        <v>1669667.85</v>
      </c>
      <c r="G17" s="85">
        <v>147.44739999999999</v>
      </c>
      <c r="H17" s="83">
        <v>8776.6087200000002</v>
      </c>
      <c r="I17" s="84">
        <v>0.1</v>
      </c>
      <c r="J17" s="84">
        <v>2.1646450444356737E-3</v>
      </c>
      <c r="K17" s="84">
        <f>H17/'סכום נכסי הקרן'!$C$42</f>
        <v>1.2390639234204252E-4</v>
      </c>
    </row>
    <row r="18" spans="2:11">
      <c r="B18" s="76" t="s">
        <v>2299</v>
      </c>
      <c r="C18" s="73">
        <v>5074</v>
      </c>
      <c r="D18" s="86" t="s">
        <v>136</v>
      </c>
      <c r="E18" s="94">
        <v>38925</v>
      </c>
      <c r="F18" s="83">
        <v>1220443</v>
      </c>
      <c r="G18" s="85">
        <v>19.894400000000001</v>
      </c>
      <c r="H18" s="83">
        <v>865.58132000000001</v>
      </c>
      <c r="I18" s="84">
        <v>1.7623785060317403E-2</v>
      </c>
      <c r="J18" s="84">
        <v>2.1348522814106829E-4</v>
      </c>
      <c r="K18" s="84">
        <f>H18/'סכום נכסי הקרן'!$C$42</f>
        <v>1.222010255458478E-5</v>
      </c>
    </row>
    <row r="19" spans="2:11">
      <c r="B19" s="76" t="s">
        <v>2300</v>
      </c>
      <c r="C19" s="73">
        <v>5277</v>
      </c>
      <c r="D19" s="86" t="s">
        <v>136</v>
      </c>
      <c r="E19" s="94">
        <v>42545</v>
      </c>
      <c r="F19" s="83">
        <v>4174378.07</v>
      </c>
      <c r="G19" s="85">
        <v>137.30090000000001</v>
      </c>
      <c r="H19" s="83">
        <v>20432.650120000002</v>
      </c>
      <c r="I19" s="84">
        <v>3.3833333333333326E-2</v>
      </c>
      <c r="J19" s="84">
        <v>5.0394675481153246E-3</v>
      </c>
      <c r="K19" s="84">
        <f>H19/'סכום נכסי הקרן'!$C$42</f>
        <v>2.8846403470022787E-4</v>
      </c>
    </row>
    <row r="20" spans="2:11">
      <c r="B20" s="76" t="s">
        <v>2301</v>
      </c>
      <c r="C20" s="73">
        <v>5123</v>
      </c>
      <c r="D20" s="86" t="s">
        <v>136</v>
      </c>
      <c r="E20" s="94">
        <v>40668</v>
      </c>
      <c r="F20" s="83">
        <v>2017858.48</v>
      </c>
      <c r="G20" s="85">
        <v>80.440200000000004</v>
      </c>
      <c r="H20" s="83">
        <v>5786.5989099999997</v>
      </c>
      <c r="I20" s="84">
        <v>9.45945945945946E-3</v>
      </c>
      <c r="J20" s="84">
        <v>1.4271950652333936E-3</v>
      </c>
      <c r="K20" s="84">
        <f>H20/'סכום נכסי הקרן'!$C$42</f>
        <v>8.1694036699461701E-5</v>
      </c>
    </row>
    <row r="21" spans="2:11">
      <c r="B21" s="76" t="s">
        <v>2302</v>
      </c>
      <c r="C21" s="73">
        <v>2162</v>
      </c>
      <c r="D21" s="86" t="s">
        <v>136</v>
      </c>
      <c r="E21" s="94">
        <v>38495</v>
      </c>
      <c r="F21" s="83">
        <v>895491</v>
      </c>
      <c r="G21" s="85">
        <v>1.4927999999999999</v>
      </c>
      <c r="H21" s="83">
        <v>47.656529999999997</v>
      </c>
      <c r="I21" s="84">
        <v>5.7574501404817832E-3</v>
      </c>
      <c r="J21" s="84">
        <v>1.1753910284780249E-5</v>
      </c>
      <c r="K21" s="84">
        <f>H21/'סכום נכסי הקרן'!$C$42</f>
        <v>6.7280528188344703E-7</v>
      </c>
    </row>
    <row r="22" spans="2:11" ht="16.5" customHeight="1">
      <c r="B22" s="76" t="s">
        <v>2303</v>
      </c>
      <c r="C22" s="73">
        <v>5226</v>
      </c>
      <c r="D22" s="86" t="s">
        <v>137</v>
      </c>
      <c r="E22" s="94">
        <v>40941</v>
      </c>
      <c r="F22" s="83">
        <v>4121545.73</v>
      </c>
      <c r="G22" s="85">
        <v>76.867199999999997</v>
      </c>
      <c r="H22" s="83">
        <v>3168.1167999999998</v>
      </c>
      <c r="I22" s="84">
        <v>6.4444439999999992E-2</v>
      </c>
      <c r="J22" s="84">
        <v>7.8137792740900548E-4</v>
      </c>
      <c r="K22" s="84">
        <f>H22/'סכום נכסי הקרן'!$C$42</f>
        <v>4.4726834216920204E-5</v>
      </c>
    </row>
    <row r="23" spans="2:11" ht="16.5" customHeight="1">
      <c r="B23" s="76" t="s">
        <v>2304</v>
      </c>
      <c r="C23" s="73">
        <v>5260</v>
      </c>
      <c r="D23" s="86" t="s">
        <v>137</v>
      </c>
      <c r="E23" s="94">
        <v>42295</v>
      </c>
      <c r="F23" s="83">
        <v>619837.93999999994</v>
      </c>
      <c r="G23" s="85">
        <v>79.442099999999996</v>
      </c>
      <c r="H23" s="83">
        <v>492.41227000000003</v>
      </c>
      <c r="I23" s="84">
        <v>6.4444439999999992E-2</v>
      </c>
      <c r="J23" s="84">
        <v>1.2144756751498671E-4</v>
      </c>
      <c r="K23" s="84">
        <f>H23/'סכום נכסי הקרן'!$C$42</f>
        <v>6.9517771461795074E-6</v>
      </c>
    </row>
    <row r="24" spans="2:11" ht="16.5" customHeight="1">
      <c r="B24" s="72"/>
      <c r="C24" s="73"/>
      <c r="D24" s="73"/>
      <c r="E24" s="73"/>
      <c r="F24" s="83"/>
      <c r="G24" s="85"/>
      <c r="H24" s="73"/>
      <c r="I24" s="73"/>
      <c r="J24" s="84"/>
      <c r="K24" s="73"/>
    </row>
    <row r="25" spans="2:11">
      <c r="B25" s="89" t="s">
        <v>203</v>
      </c>
      <c r="C25" s="73"/>
      <c r="D25" s="73"/>
      <c r="E25" s="73"/>
      <c r="F25" s="83"/>
      <c r="G25" s="85"/>
      <c r="H25" s="83">
        <v>40079.47251</v>
      </c>
      <c r="I25" s="73"/>
      <c r="J25" s="84">
        <v>9.8851201324111574E-3</v>
      </c>
      <c r="K25" s="84">
        <f>H25/'סכום נכסי הקרן'!$C$42</f>
        <v>5.6583391194932613E-4</v>
      </c>
    </row>
    <row r="26" spans="2:11">
      <c r="B26" s="76" t="s">
        <v>2305</v>
      </c>
      <c r="C26" s="73">
        <v>5265</v>
      </c>
      <c r="D26" s="86" t="s">
        <v>137</v>
      </c>
      <c r="E26" s="94">
        <v>42185</v>
      </c>
      <c r="F26" s="83">
        <v>31274844.620000001</v>
      </c>
      <c r="G26" s="85">
        <v>104.9378</v>
      </c>
      <c r="H26" s="83">
        <v>32819.133889999997</v>
      </c>
      <c r="I26" s="84">
        <v>5.1162790697674418E-2</v>
      </c>
      <c r="J26" s="84">
        <v>8.0944448823120577E-3</v>
      </c>
      <c r="K26" s="84">
        <f>H26/'סכום נכסי הקרן'!$C$42</f>
        <v>4.6333391516402981E-4</v>
      </c>
    </row>
    <row r="27" spans="2:11">
      <c r="B27" s="76" t="s">
        <v>2306</v>
      </c>
      <c r="C27" s="73">
        <v>7004</v>
      </c>
      <c r="D27" s="86" t="s">
        <v>137</v>
      </c>
      <c r="E27" s="94">
        <v>43614</v>
      </c>
      <c r="F27" s="83">
        <v>11048271.710000001</v>
      </c>
      <c r="G27" s="85">
        <v>65.714699999999993</v>
      </c>
      <c r="H27" s="83">
        <v>7260.3386199999995</v>
      </c>
      <c r="I27" s="84">
        <v>9.1308404933333337E-2</v>
      </c>
      <c r="J27" s="84">
        <v>1.7906752500990995E-3</v>
      </c>
      <c r="K27" s="84">
        <f>H27/'סכום נכסי הקרן'!$C$42</f>
        <v>1.0249999678529631E-4</v>
      </c>
    </row>
    <row r="28" spans="2:11">
      <c r="B28" s="72"/>
      <c r="C28" s="73"/>
      <c r="D28" s="73"/>
      <c r="E28" s="73"/>
      <c r="F28" s="83"/>
      <c r="G28" s="85"/>
      <c r="H28" s="73"/>
      <c r="I28" s="73"/>
      <c r="J28" s="84"/>
      <c r="K28" s="73"/>
    </row>
    <row r="29" spans="2:11">
      <c r="B29" s="89" t="s">
        <v>204</v>
      </c>
      <c r="C29" s="71"/>
      <c r="D29" s="71"/>
      <c r="E29" s="71"/>
      <c r="F29" s="80"/>
      <c r="G29" s="82"/>
      <c r="H29" s="80">
        <v>326442.54409000004</v>
      </c>
      <c r="I29" s="71"/>
      <c r="J29" s="81">
        <v>8.0513129604049674E-2</v>
      </c>
      <c r="K29" s="81">
        <f>H29/'סכום נכסי הקרן'!$C$42</f>
        <v>4.6086500191101221E-3</v>
      </c>
    </row>
    <row r="30" spans="2:11">
      <c r="B30" s="76" t="s">
        <v>2307</v>
      </c>
      <c r="C30" s="73">
        <v>5271</v>
      </c>
      <c r="D30" s="86" t="s">
        <v>136</v>
      </c>
      <c r="E30" s="94">
        <v>42368</v>
      </c>
      <c r="F30" s="83">
        <v>9004610.5600000005</v>
      </c>
      <c r="G30" s="85">
        <v>91.6751</v>
      </c>
      <c r="H30" s="83">
        <v>29429.024160000001</v>
      </c>
      <c r="I30" s="84">
        <v>9.7020626432391135E-2</v>
      </c>
      <c r="J30" s="84">
        <v>7.2583150671119041E-3</v>
      </c>
      <c r="K30" s="84">
        <f>H30/'סכום נכסי הקרן'!$C$42</f>
        <v>4.154730295202688E-4</v>
      </c>
    </row>
    <row r="31" spans="2:11">
      <c r="B31" s="76" t="s">
        <v>2308</v>
      </c>
      <c r="C31" s="73">
        <v>5272</v>
      </c>
      <c r="D31" s="86" t="s">
        <v>136</v>
      </c>
      <c r="E31" s="94">
        <v>42572</v>
      </c>
      <c r="F31" s="83">
        <v>6074546.0899999999</v>
      </c>
      <c r="G31" s="85">
        <v>117.745</v>
      </c>
      <c r="H31" s="83">
        <v>25498.57084</v>
      </c>
      <c r="I31" s="84">
        <v>1.1681818181818182E-2</v>
      </c>
      <c r="J31" s="84">
        <v>6.2889160004615061E-3</v>
      </c>
      <c r="K31" s="84">
        <f>H31/'סכום נכסי הקרן'!$C$42</f>
        <v>3.5998368201862883E-4</v>
      </c>
    </row>
    <row r="32" spans="2:11">
      <c r="B32" s="76" t="s">
        <v>2309</v>
      </c>
      <c r="C32" s="73">
        <v>5072</v>
      </c>
      <c r="D32" s="86" t="s">
        <v>136</v>
      </c>
      <c r="E32" s="94">
        <v>38644</v>
      </c>
      <c r="F32" s="83">
        <v>1938383</v>
      </c>
      <c r="G32" s="85">
        <v>21.465199999999999</v>
      </c>
      <c r="H32" s="83">
        <v>1483.3173200000001</v>
      </c>
      <c r="I32" s="84">
        <v>1.3644705513143262E-2</v>
      </c>
      <c r="J32" s="84">
        <v>3.6584238724767995E-4</v>
      </c>
      <c r="K32" s="84">
        <f>H32/'סכום נכסי הקרן'!$C$42</f>
        <v>2.0941174852747344E-5</v>
      </c>
    </row>
    <row r="33" spans="2:11">
      <c r="B33" s="76" t="s">
        <v>2310</v>
      </c>
      <c r="C33" s="73">
        <v>5084</v>
      </c>
      <c r="D33" s="86" t="s">
        <v>136</v>
      </c>
      <c r="E33" s="94">
        <v>39456</v>
      </c>
      <c r="F33" s="83">
        <v>2430946</v>
      </c>
      <c r="G33" s="85">
        <v>32.049199999999999</v>
      </c>
      <c r="H33" s="83">
        <v>2777.48704</v>
      </c>
      <c r="I33" s="84">
        <v>5.8964002476488107E-3</v>
      </c>
      <c r="J33" s="84">
        <v>6.850337925421732E-4</v>
      </c>
      <c r="K33" s="84">
        <f>H33/'סכום נכסי הקרן'!$C$42</f>
        <v>3.9212002025217135E-5</v>
      </c>
    </row>
    <row r="34" spans="2:11">
      <c r="B34" s="76" t="s">
        <v>2311</v>
      </c>
      <c r="C34" s="73">
        <v>5099</v>
      </c>
      <c r="D34" s="86" t="s">
        <v>136</v>
      </c>
      <c r="E34" s="94">
        <v>39762</v>
      </c>
      <c r="F34" s="83">
        <v>3720536.41</v>
      </c>
      <c r="G34" s="85">
        <v>79.025099999999995</v>
      </c>
      <c r="H34" s="83">
        <v>10481.66192</v>
      </c>
      <c r="I34" s="84">
        <v>4.5509570662710365E-2</v>
      </c>
      <c r="J34" s="84">
        <v>2.5851759211817879E-3</v>
      </c>
      <c r="K34" s="84">
        <f>H34/'סכום נכסי הקרן'!$C$42</f>
        <v>1.4797798964155792E-4</v>
      </c>
    </row>
    <row r="35" spans="2:11">
      <c r="B35" s="76" t="s">
        <v>2312</v>
      </c>
      <c r="C35" s="73">
        <v>5228</v>
      </c>
      <c r="D35" s="86" t="s">
        <v>136</v>
      </c>
      <c r="E35" s="94">
        <v>41086</v>
      </c>
      <c r="F35" s="83">
        <v>3151575.98</v>
      </c>
      <c r="G35" s="85">
        <v>116.0997</v>
      </c>
      <c r="H35" s="83">
        <v>13044.228949999999</v>
      </c>
      <c r="I35" s="84">
        <v>1.1320754716981131E-2</v>
      </c>
      <c r="J35" s="84">
        <v>3.2172022766330925E-3</v>
      </c>
      <c r="K35" s="84">
        <f>H35/'סכום נכסי הקרן'!$C$42</f>
        <v>1.8415579429843025E-4</v>
      </c>
    </row>
    <row r="36" spans="2:11">
      <c r="B36" s="76" t="s">
        <v>2313</v>
      </c>
      <c r="C36" s="73">
        <v>50431</v>
      </c>
      <c r="D36" s="86" t="s">
        <v>136</v>
      </c>
      <c r="E36" s="94">
        <v>41508</v>
      </c>
      <c r="F36" s="83">
        <v>1925000</v>
      </c>
      <c r="G36" s="85">
        <v>23.066800000000001</v>
      </c>
      <c r="H36" s="83">
        <v>1582.9879799999999</v>
      </c>
      <c r="I36" s="84">
        <v>6.3969703948210124E-2</v>
      </c>
      <c r="J36" s="84">
        <v>3.9042495747813595E-4</v>
      </c>
      <c r="K36" s="84">
        <f>H36/'סכום נכסי הקרן'!$C$42</f>
        <v>2.2348305134721486E-5</v>
      </c>
    </row>
    <row r="37" spans="2:11">
      <c r="B37" s="76" t="s">
        <v>2314</v>
      </c>
      <c r="C37" s="73">
        <v>5323</v>
      </c>
      <c r="D37" s="86" t="s">
        <v>137</v>
      </c>
      <c r="E37" s="94">
        <v>43191</v>
      </c>
      <c r="F37" s="83">
        <v>616.26</v>
      </c>
      <c r="G37" s="85">
        <v>1583640.5390999999</v>
      </c>
      <c r="H37" s="83">
        <v>9759.3368499999997</v>
      </c>
      <c r="I37" s="84">
        <v>7.7928790624999994E-2</v>
      </c>
      <c r="J37" s="84">
        <v>2.4070231251383575E-3</v>
      </c>
      <c r="K37" s="84">
        <f>H37/'סכום נכסי הקרן'!$C$42</f>
        <v>1.3778034994070619E-4</v>
      </c>
    </row>
    <row r="38" spans="2:11">
      <c r="B38" s="76" t="s">
        <v>2315</v>
      </c>
      <c r="C38" s="73">
        <v>6662</v>
      </c>
      <c r="D38" s="86" t="s">
        <v>136</v>
      </c>
      <c r="E38" s="94">
        <v>40583</v>
      </c>
      <c r="F38" s="83">
        <v>142762.28</v>
      </c>
      <c r="G38" s="85">
        <v>7.5505000000000004</v>
      </c>
      <c r="H38" s="83">
        <v>38.428089999999997</v>
      </c>
      <c r="I38" s="84">
        <v>5.9548954956521738E-2</v>
      </c>
      <c r="J38" s="84">
        <v>9.4778264862225806E-6</v>
      </c>
      <c r="K38" s="84">
        <f>H38/'סכום נכסי הקרן'!$C$42</f>
        <v>5.4252002662998065E-7</v>
      </c>
    </row>
    <row r="39" spans="2:11">
      <c r="B39" s="76" t="s">
        <v>2316</v>
      </c>
      <c r="C39" s="73">
        <v>5322</v>
      </c>
      <c r="D39" s="86" t="s">
        <v>138</v>
      </c>
      <c r="E39" s="94">
        <v>43191</v>
      </c>
      <c r="F39" s="83">
        <v>7006753.9299999997</v>
      </c>
      <c r="G39" s="85">
        <v>218.12029999999999</v>
      </c>
      <c r="H39" s="83">
        <v>59608.880369999999</v>
      </c>
      <c r="I39" s="84">
        <v>7.7923996239999987E-2</v>
      </c>
      <c r="J39" s="84">
        <v>1.4701813834225416E-2</v>
      </c>
      <c r="K39" s="84">
        <f>H39/'סכום נכסי הקרן'!$C$42</f>
        <v>8.4154615453736412E-4</v>
      </c>
    </row>
    <row r="40" spans="2:11">
      <c r="B40" s="76" t="s">
        <v>2317</v>
      </c>
      <c r="C40" s="73">
        <v>5259</v>
      </c>
      <c r="D40" s="86" t="s">
        <v>137</v>
      </c>
      <c r="E40" s="94">
        <v>42094</v>
      </c>
      <c r="F40" s="83">
        <v>18368518.879999999</v>
      </c>
      <c r="G40" s="85">
        <v>101.9207</v>
      </c>
      <c r="H40" s="83">
        <v>18721.32302</v>
      </c>
      <c r="I40" s="84">
        <v>2.5336755999999998E-2</v>
      </c>
      <c r="J40" s="84">
        <v>4.6173892893475715E-3</v>
      </c>
      <c r="K40" s="84">
        <f>H40/'סכום נכסי הקרן'!$C$42</f>
        <v>2.6430386374547555E-4</v>
      </c>
    </row>
    <row r="41" spans="2:11">
      <c r="B41" s="76" t="s">
        <v>2318</v>
      </c>
      <c r="C41" s="73">
        <v>5279</v>
      </c>
      <c r="D41" s="86" t="s">
        <v>137</v>
      </c>
      <c r="E41" s="94">
        <v>42589</v>
      </c>
      <c r="F41" s="83">
        <v>14464532.439999999</v>
      </c>
      <c r="G41" s="85">
        <v>105.4592</v>
      </c>
      <c r="H41" s="83">
        <v>15254.180199999999</v>
      </c>
      <c r="I41" s="84">
        <v>3.2386492489951339E-2</v>
      </c>
      <c r="J41" s="84">
        <v>3.7622601884499613E-3</v>
      </c>
      <c r="K41" s="84">
        <f>H41/'סכום נכסי הקרן'!$C$42</f>
        <v>2.1535544046874367E-4</v>
      </c>
    </row>
    <row r="42" spans="2:11">
      <c r="B42" s="76" t="s">
        <v>2319</v>
      </c>
      <c r="C42" s="73">
        <v>7044</v>
      </c>
      <c r="D42" s="86" t="s">
        <v>136</v>
      </c>
      <c r="E42" s="94">
        <v>43920</v>
      </c>
      <c r="F42" s="83">
        <v>33166.19</v>
      </c>
      <c r="G42" s="85">
        <v>100</v>
      </c>
      <c r="H42" s="83">
        <v>118.23746000000001</v>
      </c>
      <c r="I42" s="84">
        <v>5.5278059999999997E-3</v>
      </c>
      <c r="J42" s="84">
        <v>2.9161848274314002E-5</v>
      </c>
      <c r="K42" s="84">
        <f>H42/'סכום נכסי הקרן'!$C$42</f>
        <v>1.6692526208786668E-6</v>
      </c>
    </row>
    <row r="43" spans="2:11">
      <c r="B43" s="76" t="s">
        <v>2320</v>
      </c>
      <c r="C43" s="73">
        <v>5067</v>
      </c>
      <c r="D43" s="86" t="s">
        <v>136</v>
      </c>
      <c r="E43" s="94">
        <v>38727</v>
      </c>
      <c r="F43" s="83">
        <v>2149426.58</v>
      </c>
      <c r="G43" s="85">
        <v>34.614899999999999</v>
      </c>
      <c r="H43" s="83">
        <v>2652.4379300000001</v>
      </c>
      <c r="I43" s="84">
        <v>5.4199562790193494E-2</v>
      </c>
      <c r="J43" s="84">
        <v>6.5419193267256845E-4</v>
      </c>
      <c r="K43" s="84">
        <f>H43/'סכום נכסי הקרן'!$C$42</f>
        <v>3.7446583903024348E-5</v>
      </c>
    </row>
    <row r="44" spans="2:11">
      <c r="B44" s="76" t="s">
        <v>2321</v>
      </c>
      <c r="C44" s="73">
        <v>5081</v>
      </c>
      <c r="D44" s="86" t="s">
        <v>136</v>
      </c>
      <c r="E44" s="94">
        <v>39379</v>
      </c>
      <c r="F44" s="83">
        <v>3039184</v>
      </c>
      <c r="G44" s="85">
        <v>33.196300000000001</v>
      </c>
      <c r="H44" s="83">
        <v>3596.7165199999999</v>
      </c>
      <c r="I44" s="84">
        <v>2.5000000000000001E-2</v>
      </c>
      <c r="J44" s="84">
        <v>8.870868965043621E-4</v>
      </c>
      <c r="K44" s="84">
        <f>H44/'סכום נכסי הקרן'!$C$42</f>
        <v>5.0777718648282849E-5</v>
      </c>
    </row>
    <row r="45" spans="2:11">
      <c r="B45" s="76" t="s">
        <v>2322</v>
      </c>
      <c r="C45" s="73">
        <v>5078</v>
      </c>
      <c r="D45" s="86" t="s">
        <v>136</v>
      </c>
      <c r="E45" s="94">
        <v>39080</v>
      </c>
      <c r="F45" s="83">
        <v>7462294.5599999996</v>
      </c>
      <c r="G45" s="85">
        <v>42.753500000000003</v>
      </c>
      <c r="H45" s="83">
        <v>11373.74784</v>
      </c>
      <c r="I45" s="84">
        <v>8.5387029288702926E-2</v>
      </c>
      <c r="J45" s="84">
        <v>2.805198190322987E-3</v>
      </c>
      <c r="K45" s="84">
        <f>H45/'סכום נכסי הקרן'!$C$42</f>
        <v>1.6057227879500349E-4</v>
      </c>
    </row>
    <row r="46" spans="2:11">
      <c r="B46" s="76" t="s">
        <v>2323</v>
      </c>
      <c r="C46" s="73">
        <v>5289</v>
      </c>
      <c r="D46" s="86" t="s">
        <v>136</v>
      </c>
      <c r="E46" s="94">
        <v>42747</v>
      </c>
      <c r="F46" s="83">
        <v>5594824.5999999996</v>
      </c>
      <c r="G46" s="85">
        <v>99.918199999999999</v>
      </c>
      <c r="H46" s="83">
        <v>19929.234230000002</v>
      </c>
      <c r="I46" s="84">
        <v>4.8904761904761902E-2</v>
      </c>
      <c r="J46" s="84">
        <v>4.9153060699927507E-3</v>
      </c>
      <c r="K46" s="84">
        <f>H46/'סכום נכסי הקרן'!$C$42</f>
        <v>2.813569106654722E-4</v>
      </c>
    </row>
    <row r="47" spans="2:11">
      <c r="B47" s="76" t="s">
        <v>2324</v>
      </c>
      <c r="C47" s="73">
        <v>5230</v>
      </c>
      <c r="D47" s="86" t="s">
        <v>136</v>
      </c>
      <c r="E47" s="94">
        <v>40372</v>
      </c>
      <c r="F47" s="83">
        <v>4476766.5999999996</v>
      </c>
      <c r="G47" s="85">
        <v>94.513300000000001</v>
      </c>
      <c r="H47" s="83">
        <v>15084.01353</v>
      </c>
      <c r="I47" s="84">
        <v>4.573170731707317E-2</v>
      </c>
      <c r="J47" s="84">
        <v>3.7202906247272185E-3</v>
      </c>
      <c r="K47" s="84">
        <f>H47/'סכום נכסי הקרן'!$C$42</f>
        <v>2.129530617312125E-4</v>
      </c>
    </row>
    <row r="48" spans="2:11">
      <c r="B48" s="76" t="s">
        <v>2325</v>
      </c>
      <c r="C48" s="73">
        <v>5049</v>
      </c>
      <c r="D48" s="86" t="s">
        <v>136</v>
      </c>
      <c r="E48" s="94">
        <v>38721</v>
      </c>
      <c r="F48" s="83">
        <v>1313941.82</v>
      </c>
      <c r="G48" s="85">
        <v>1E-4</v>
      </c>
      <c r="H48" s="83">
        <v>4.6699999999999997E-3</v>
      </c>
      <c r="I48" s="84">
        <v>2.2484587837064411E-2</v>
      </c>
      <c r="J48" s="84">
        <v>1.1517993657936019E-9</v>
      </c>
      <c r="K48" s="84">
        <f>H48/'סכום נכסי הקרן'!$C$42</f>
        <v>6.5930118420197569E-11</v>
      </c>
    </row>
    <row r="49" spans="2:11">
      <c r="B49" s="76" t="s">
        <v>2326</v>
      </c>
      <c r="C49" s="73">
        <v>5047</v>
      </c>
      <c r="D49" s="86" t="s">
        <v>136</v>
      </c>
      <c r="E49" s="94">
        <v>38176</v>
      </c>
      <c r="F49" s="83">
        <v>6341868.7599999998</v>
      </c>
      <c r="G49" s="85">
        <v>12.8743</v>
      </c>
      <c r="H49" s="83">
        <v>2910.7198599999997</v>
      </c>
      <c r="I49" s="84">
        <v>4.8000000000000001E-2</v>
      </c>
      <c r="J49" s="84">
        <v>7.1789406611367059E-4</v>
      </c>
      <c r="K49" s="84">
        <f>H49/'סכום נכסי הקרן'!$C$42</f>
        <v>4.1092956115165067E-5</v>
      </c>
    </row>
    <row r="50" spans="2:11">
      <c r="B50" s="76" t="s">
        <v>2327</v>
      </c>
      <c r="C50" s="73">
        <v>5256</v>
      </c>
      <c r="D50" s="86" t="s">
        <v>136</v>
      </c>
      <c r="E50" s="94">
        <v>41638</v>
      </c>
      <c r="F50" s="83">
        <v>6445228</v>
      </c>
      <c r="G50" s="85">
        <v>117.5556</v>
      </c>
      <c r="H50" s="83">
        <v>27011.029790000001</v>
      </c>
      <c r="I50" s="84">
        <v>2.7615053517973717E-2</v>
      </c>
      <c r="J50" s="84">
        <v>6.6619458204612613E-3</v>
      </c>
      <c r="K50" s="84">
        <f>H50/'סכום נכסי הקרן'!$C$42</f>
        <v>3.8133627252809088E-4</v>
      </c>
    </row>
    <row r="51" spans="2:11">
      <c r="B51" s="76" t="s">
        <v>2328</v>
      </c>
      <c r="C51" s="73">
        <v>5310</v>
      </c>
      <c r="D51" s="86" t="s">
        <v>136</v>
      </c>
      <c r="E51" s="94">
        <v>43116</v>
      </c>
      <c r="F51" s="83">
        <v>5220557.68</v>
      </c>
      <c r="G51" s="85">
        <v>97.221000000000004</v>
      </c>
      <c r="H51" s="83">
        <v>18094.080420000002</v>
      </c>
      <c r="I51" s="84">
        <v>3.5113725490196077E-2</v>
      </c>
      <c r="J51" s="84">
        <v>4.4626874416219342E-3</v>
      </c>
      <c r="K51" s="84">
        <f>H51/'סכום נכסי הקרן'!$C$42</f>
        <v>2.5544857918526303E-4</v>
      </c>
    </row>
    <row r="52" spans="2:11">
      <c r="B52" s="76" t="s">
        <v>2329</v>
      </c>
      <c r="C52" s="73">
        <v>5300</v>
      </c>
      <c r="D52" s="86" t="s">
        <v>136</v>
      </c>
      <c r="E52" s="94">
        <v>42936</v>
      </c>
      <c r="F52" s="83">
        <v>1804924.17</v>
      </c>
      <c r="G52" s="85">
        <v>104.6442</v>
      </c>
      <c r="H52" s="83">
        <v>6733.3882599999997</v>
      </c>
      <c r="I52" s="84">
        <v>1.1666666818181818E-3</v>
      </c>
      <c r="J52" s="84">
        <v>1.6607092778394186E-3</v>
      </c>
      <c r="K52" s="84">
        <f>H52/'סכום נכסי הקרן'!$C$42</f>
        <v>9.5060617848173029E-5</v>
      </c>
    </row>
    <row r="53" spans="2:11">
      <c r="B53" s="76" t="s">
        <v>2330</v>
      </c>
      <c r="C53" s="73">
        <v>7026</v>
      </c>
      <c r="D53" s="86" t="s">
        <v>136</v>
      </c>
      <c r="E53" s="94">
        <v>43755</v>
      </c>
      <c r="F53" s="83">
        <v>164255.11999999997</v>
      </c>
      <c r="G53" s="85">
        <v>100</v>
      </c>
      <c r="H53" s="83">
        <v>585.56951000000004</v>
      </c>
      <c r="I53" s="84">
        <v>0.33182789016228054</v>
      </c>
      <c r="J53" s="84">
        <v>1.4442368099487586E-4</v>
      </c>
      <c r="K53" s="84">
        <f>H53/'סכום נכסי הקרן'!$C$42</f>
        <v>8.2669522778494794E-6</v>
      </c>
    </row>
    <row r="54" spans="2:11">
      <c r="B54" s="76" t="s">
        <v>2331</v>
      </c>
      <c r="C54" s="73">
        <v>5094</v>
      </c>
      <c r="D54" s="86" t="s">
        <v>136</v>
      </c>
      <c r="E54" s="94">
        <v>39717</v>
      </c>
      <c r="F54" s="83">
        <v>4491636</v>
      </c>
      <c r="G54" s="85">
        <v>7.2046000000000001</v>
      </c>
      <c r="H54" s="83">
        <v>1153.6497199999999</v>
      </c>
      <c r="I54" s="84">
        <v>3.0500079300206182E-2</v>
      </c>
      <c r="J54" s="84">
        <v>2.845338363691577E-4</v>
      </c>
      <c r="K54" s="84">
        <f>H54/'סכום נכסי הקרן'!$C$42</f>
        <v>1.6286994144545558E-5</v>
      </c>
    </row>
    <row r="55" spans="2:11">
      <c r="B55" s="76" t="s">
        <v>2332</v>
      </c>
      <c r="C55" s="73">
        <v>7029</v>
      </c>
      <c r="D55" s="86" t="s">
        <v>137</v>
      </c>
      <c r="E55" s="94">
        <v>43803</v>
      </c>
      <c r="F55" s="83">
        <v>9299767.5599999987</v>
      </c>
      <c r="G55" s="85">
        <v>93.023799999999994</v>
      </c>
      <c r="H55" s="83">
        <v>8650.9971800000003</v>
      </c>
      <c r="I55" s="84">
        <v>8.2781197209302326E-2</v>
      </c>
      <c r="J55" s="84">
        <v>2.1336644679670748E-3</v>
      </c>
      <c r="K55" s="84">
        <f>H55/'סכום נכסי הקרן'!$C$42</f>
        <v>1.2213303394650863E-4</v>
      </c>
    </row>
    <row r="56" spans="2:11">
      <c r="B56" s="76" t="s">
        <v>2333</v>
      </c>
      <c r="C56" s="73">
        <v>5221</v>
      </c>
      <c r="D56" s="86" t="s">
        <v>136</v>
      </c>
      <c r="E56" s="94">
        <v>41753</v>
      </c>
      <c r="F56" s="83">
        <v>1875000</v>
      </c>
      <c r="G56" s="85">
        <v>195.55930000000001</v>
      </c>
      <c r="H56" s="83">
        <v>13071.91698</v>
      </c>
      <c r="I56" s="84">
        <v>2.6417380522993687E-2</v>
      </c>
      <c r="J56" s="84">
        <v>3.2240311964176907E-3</v>
      </c>
      <c r="K56" s="84">
        <f>H56/'סכום נכסי הקרן'!$C$42</f>
        <v>1.8454668832342428E-4</v>
      </c>
    </row>
    <row r="57" spans="2:11">
      <c r="B57" s="76" t="s">
        <v>2334</v>
      </c>
      <c r="C57" s="73">
        <v>5261</v>
      </c>
      <c r="D57" s="86" t="s">
        <v>136</v>
      </c>
      <c r="E57" s="94">
        <v>42037</v>
      </c>
      <c r="F57" s="83">
        <v>2786173</v>
      </c>
      <c r="G57" s="85">
        <v>78.501999999999995</v>
      </c>
      <c r="H57" s="83">
        <v>7797.37345</v>
      </c>
      <c r="I57" s="84">
        <v>0.14000000000000001</v>
      </c>
      <c r="J57" s="84">
        <v>1.9231284356672099E-3</v>
      </c>
      <c r="K57" s="84">
        <f>H57/'סכום נכסי הקרן'!$C$42</f>
        <v>1.1008174623661766E-4</v>
      </c>
    </row>
    <row r="58" spans="2:11">
      <c r="B58" s="72"/>
      <c r="C58" s="73"/>
      <c r="D58" s="73"/>
      <c r="E58" s="73"/>
      <c r="F58" s="83"/>
      <c r="G58" s="85"/>
      <c r="H58" s="73"/>
      <c r="I58" s="73"/>
      <c r="J58" s="84"/>
      <c r="K58" s="73"/>
    </row>
    <row r="59" spans="2:11">
      <c r="B59" s="70" t="s">
        <v>2335</v>
      </c>
      <c r="C59" s="71"/>
      <c r="D59" s="71"/>
      <c r="E59" s="71"/>
      <c r="F59" s="80"/>
      <c r="G59" s="82"/>
      <c r="H59" s="80">
        <v>3587357.3933100002</v>
      </c>
      <c r="I59" s="71"/>
      <c r="J59" s="81">
        <v>0.88477858040459256</v>
      </c>
      <c r="K59" s="81">
        <v>5.0643156645930699E-2</v>
      </c>
    </row>
    <row r="60" spans="2:11">
      <c r="B60" s="89" t="s">
        <v>200</v>
      </c>
      <c r="C60" s="71"/>
      <c r="D60" s="71"/>
      <c r="E60" s="71"/>
      <c r="F60" s="80"/>
      <c r="G60" s="82"/>
      <c r="H60" s="80">
        <v>175404.91485000003</v>
      </c>
      <c r="I60" s="71"/>
      <c r="J60" s="81">
        <v>4.3261513850387748E-2</v>
      </c>
      <c r="K60" s="81">
        <v>2.4762123215770326E-3</v>
      </c>
    </row>
    <row r="61" spans="2:11">
      <c r="B61" s="76" t="s">
        <v>2336</v>
      </c>
      <c r="C61" s="73">
        <v>5295</v>
      </c>
      <c r="D61" s="86" t="s">
        <v>136</v>
      </c>
      <c r="E61" s="94">
        <v>43003</v>
      </c>
      <c r="F61" s="83">
        <v>7611556.9000000004</v>
      </c>
      <c r="G61" s="85">
        <v>104.517</v>
      </c>
      <c r="H61" s="83">
        <v>28360.897340000003</v>
      </c>
      <c r="I61" s="84">
        <v>1.0692190956265427E-2</v>
      </c>
      <c r="J61" s="84">
        <v>6.9948744260277208E-3</v>
      </c>
      <c r="K61" s="84">
        <v>4.0037420561644704E-4</v>
      </c>
    </row>
    <row r="62" spans="2:11">
      <c r="B62" s="76" t="s">
        <v>2337</v>
      </c>
      <c r="C62" s="73">
        <v>5086</v>
      </c>
      <c r="D62" s="86" t="s">
        <v>136</v>
      </c>
      <c r="E62" s="94">
        <v>39532</v>
      </c>
      <c r="F62" s="83">
        <v>979961</v>
      </c>
      <c r="G62" s="85">
        <v>14.9518</v>
      </c>
      <c r="H62" s="83">
        <v>522.35024999999996</v>
      </c>
      <c r="I62" s="84">
        <v>1.3333333333333334E-2</v>
      </c>
      <c r="J62" s="84">
        <v>1.2883141042229751E-4</v>
      </c>
      <c r="K62" s="84">
        <v>7.3740814294454365E-6</v>
      </c>
    </row>
    <row r="63" spans="2:11">
      <c r="B63" s="76" t="s">
        <v>2338</v>
      </c>
      <c r="C63" s="73">
        <v>5122</v>
      </c>
      <c r="D63" s="86" t="s">
        <v>136</v>
      </c>
      <c r="E63" s="94">
        <v>40653</v>
      </c>
      <c r="F63" s="83">
        <v>1564000</v>
      </c>
      <c r="G63" s="85">
        <v>154.202</v>
      </c>
      <c r="H63" s="83">
        <v>8597.7792300000001</v>
      </c>
      <c r="I63" s="84">
        <v>2.2969868936630184E-2</v>
      </c>
      <c r="J63" s="84">
        <v>2.1205389002885234E-3</v>
      </c>
      <c r="K63" s="84">
        <v>1.2137588553736633E-4</v>
      </c>
    </row>
    <row r="64" spans="2:11">
      <c r="B64" s="76" t="s">
        <v>2339</v>
      </c>
      <c r="C64" s="73">
        <v>5077</v>
      </c>
      <c r="D64" s="86" t="s">
        <v>136</v>
      </c>
      <c r="E64" s="94">
        <v>39041</v>
      </c>
      <c r="F64" s="83">
        <v>1938820</v>
      </c>
      <c r="G64" s="85">
        <v>103.20740000000001</v>
      </c>
      <c r="H64" s="83">
        <v>7133.58536</v>
      </c>
      <c r="I64" s="84">
        <v>1.8097909691430641E-2</v>
      </c>
      <c r="J64" s="84">
        <v>1.7594130821161722E-3</v>
      </c>
      <c r="K64" s="84">
        <v>1.0070568421962054E-4</v>
      </c>
    </row>
    <row r="65" spans="2:11">
      <c r="B65" s="76" t="s">
        <v>2340</v>
      </c>
      <c r="C65" s="73">
        <v>4024</v>
      </c>
      <c r="D65" s="86" t="s">
        <v>138</v>
      </c>
      <c r="E65" s="94">
        <v>39223</v>
      </c>
      <c r="F65" s="83">
        <v>400683.15</v>
      </c>
      <c r="G65" s="85">
        <v>11.217599999999999</v>
      </c>
      <c r="H65" s="83">
        <v>175.30689999999998</v>
      </c>
      <c r="I65" s="84">
        <v>7.5668790088457951E-3</v>
      </c>
      <c r="J65" s="84">
        <v>4.3237339665790658E-5</v>
      </c>
      <c r="K65" s="84">
        <v>2.4748286341274809E-6</v>
      </c>
    </row>
    <row r="66" spans="2:11">
      <c r="B66" s="76" t="s">
        <v>2341</v>
      </c>
      <c r="C66" s="73">
        <v>5327</v>
      </c>
      <c r="D66" s="86" t="s">
        <v>136</v>
      </c>
      <c r="E66" s="94">
        <v>43348</v>
      </c>
      <c r="F66" s="83">
        <v>4814536.7399999993</v>
      </c>
      <c r="G66" s="85">
        <v>97.330799999999996</v>
      </c>
      <c r="H66" s="83">
        <v>16705.686730000001</v>
      </c>
      <c r="I66" s="84">
        <v>2.2016348571428573E-2</v>
      </c>
      <c r="J66" s="84">
        <v>4.1202568267153308E-3</v>
      </c>
      <c r="K66" s="84">
        <v>2.3583619282622353E-4</v>
      </c>
    </row>
    <row r="67" spans="2:11">
      <c r="B67" s="76" t="s">
        <v>2342</v>
      </c>
      <c r="C67" s="73">
        <v>5288</v>
      </c>
      <c r="D67" s="86" t="s">
        <v>136</v>
      </c>
      <c r="E67" s="94">
        <v>42768</v>
      </c>
      <c r="F67" s="83">
        <v>9460958.6899999995</v>
      </c>
      <c r="G67" s="85">
        <v>139.40360000000001</v>
      </c>
      <c r="H67" s="83">
        <v>47018.489110000002</v>
      </c>
      <c r="I67" s="84">
        <v>2.7636363636363636E-2</v>
      </c>
      <c r="J67" s="84">
        <v>1.1596545168623422E-2</v>
      </c>
      <c r="K67" s="84">
        <v>6.6376567712302906E-4</v>
      </c>
    </row>
    <row r="68" spans="2:11">
      <c r="B68" s="76" t="s">
        <v>2343</v>
      </c>
      <c r="C68" s="73">
        <v>6645</v>
      </c>
      <c r="D68" s="86" t="s">
        <v>136</v>
      </c>
      <c r="E68" s="94">
        <v>43578</v>
      </c>
      <c r="F68" s="83">
        <v>872816.1599999998</v>
      </c>
      <c r="G68" s="85">
        <v>95.900899999999993</v>
      </c>
      <c r="H68" s="83">
        <v>2984.0424500000004</v>
      </c>
      <c r="I68" s="84">
        <v>0.1083449875</v>
      </c>
      <c r="J68" s="84">
        <v>7.3597820158697788E-4</v>
      </c>
      <c r="K68" s="84">
        <v>4.2126086883698942E-5</v>
      </c>
    </row>
    <row r="69" spans="2:11">
      <c r="B69" s="76" t="s">
        <v>2344</v>
      </c>
      <c r="C69" s="73">
        <v>5275</v>
      </c>
      <c r="D69" s="86" t="s">
        <v>136</v>
      </c>
      <c r="E69" s="94">
        <v>42507</v>
      </c>
      <c r="F69" s="83">
        <v>11627270.92</v>
      </c>
      <c r="G69" s="85">
        <v>113.3753</v>
      </c>
      <c r="H69" s="83">
        <v>46995.445979999997</v>
      </c>
      <c r="I69" s="84">
        <v>6.1600000000000002E-2</v>
      </c>
      <c r="J69" s="84">
        <v>1.1590861857591324E-2</v>
      </c>
      <c r="K69" s="84">
        <v>6.6344037447981343E-4</v>
      </c>
    </row>
    <row r="70" spans="2:11">
      <c r="B70" s="76" t="s">
        <v>2345</v>
      </c>
      <c r="C70" s="73">
        <v>5333</v>
      </c>
      <c r="D70" s="86" t="s">
        <v>136</v>
      </c>
      <c r="E70" s="94">
        <v>43340</v>
      </c>
      <c r="F70" s="83">
        <v>4697148.66</v>
      </c>
      <c r="G70" s="85">
        <v>100.9913</v>
      </c>
      <c r="H70" s="83">
        <v>16911.3315</v>
      </c>
      <c r="I70" s="84">
        <v>9.4762389993731669E-2</v>
      </c>
      <c r="J70" s="84">
        <v>4.1709766373501846E-3</v>
      </c>
      <c r="K70" s="84">
        <v>2.3873930482726032E-4</v>
      </c>
    </row>
    <row r="71" spans="2:11">
      <c r="B71" s="72"/>
      <c r="C71" s="73"/>
      <c r="D71" s="73"/>
      <c r="E71" s="73"/>
      <c r="F71" s="83"/>
      <c r="G71" s="85"/>
      <c r="H71" s="73"/>
      <c r="I71" s="73"/>
      <c r="J71" s="84"/>
      <c r="K71" s="73"/>
    </row>
    <row r="72" spans="2:11">
      <c r="B72" s="89" t="s">
        <v>2346</v>
      </c>
      <c r="C72" s="73"/>
      <c r="D72" s="73"/>
      <c r="E72" s="73"/>
      <c r="F72" s="83"/>
      <c r="G72" s="85"/>
      <c r="H72" s="83">
        <v>23729.113290000005</v>
      </c>
      <c r="I72" s="73"/>
      <c r="J72" s="84">
        <v>5.8525005649393011E-3</v>
      </c>
      <c r="K72" s="84">
        <v>3.3498675199063454E-4</v>
      </c>
    </row>
    <row r="73" spans="2:11">
      <c r="B73" s="76" t="s">
        <v>2347</v>
      </c>
      <c r="C73" s="73" t="s">
        <v>2348</v>
      </c>
      <c r="D73" s="86" t="s">
        <v>139</v>
      </c>
      <c r="E73" s="94">
        <v>42268</v>
      </c>
      <c r="F73" s="83">
        <v>35239.32</v>
      </c>
      <c r="G73" s="85">
        <v>15286.16</v>
      </c>
      <c r="H73" s="83">
        <v>23694.108100000001</v>
      </c>
      <c r="I73" s="84">
        <v>1.7301722513759974E-2</v>
      </c>
      <c r="J73" s="84">
        <v>5.8438669555942284E-3</v>
      </c>
      <c r="K73" s="84">
        <v>3.3449257950481066E-4</v>
      </c>
    </row>
    <row r="74" spans="2:11">
      <c r="B74" s="76" t="s">
        <v>2349</v>
      </c>
      <c r="C74" s="73" t="s">
        <v>2350</v>
      </c>
      <c r="D74" s="86" t="s">
        <v>136</v>
      </c>
      <c r="E74" s="94">
        <v>39496</v>
      </c>
      <c r="F74" s="83">
        <v>4.53</v>
      </c>
      <c r="G74" s="85">
        <v>216948</v>
      </c>
      <c r="H74" s="83">
        <v>35.005189999999999</v>
      </c>
      <c r="I74" s="84">
        <v>8.1555356227575612E-4</v>
      </c>
      <c r="J74" s="84">
        <v>8.6336093450716354E-6</v>
      </c>
      <c r="K74" s="84">
        <v>4.9417248582384923E-7</v>
      </c>
    </row>
    <row r="75" spans="2:11">
      <c r="B75" s="72"/>
      <c r="C75" s="73"/>
      <c r="D75" s="73"/>
      <c r="E75" s="73"/>
      <c r="F75" s="83"/>
      <c r="G75" s="85"/>
      <c r="H75" s="73"/>
      <c r="I75" s="73"/>
      <c r="J75" s="84"/>
      <c r="K75" s="73"/>
    </row>
    <row r="76" spans="2:11">
      <c r="B76" s="89" t="s">
        <v>203</v>
      </c>
      <c r="C76" s="71"/>
      <c r="D76" s="71"/>
      <c r="E76" s="71"/>
      <c r="F76" s="80"/>
      <c r="G76" s="82"/>
      <c r="H76" s="80">
        <v>338102.32556000008</v>
      </c>
      <c r="I76" s="71"/>
      <c r="J76" s="81">
        <v>8.338887455103855E-2</v>
      </c>
      <c r="K76" s="81">
        <v>4.7730312757853794E-3</v>
      </c>
    </row>
    <row r="77" spans="2:11">
      <c r="B77" s="76" t="s">
        <v>2351</v>
      </c>
      <c r="C77" s="73">
        <v>5264</v>
      </c>
      <c r="D77" s="86" t="s">
        <v>136</v>
      </c>
      <c r="E77" s="94">
        <v>42234</v>
      </c>
      <c r="F77" s="83">
        <v>17522108.82</v>
      </c>
      <c r="G77" s="85">
        <v>94.604100000000003</v>
      </c>
      <c r="H77" s="83">
        <v>59095.697890000003</v>
      </c>
      <c r="I77" s="84">
        <v>1.0462025316455696E-3</v>
      </c>
      <c r="J77" s="84">
        <v>1.4575243544075441E-2</v>
      </c>
      <c r="K77" s="84">
        <v>8.342610889355694E-4</v>
      </c>
    </row>
    <row r="78" spans="2:11">
      <c r="B78" s="76" t="s">
        <v>2352</v>
      </c>
      <c r="C78" s="73">
        <v>6649</v>
      </c>
      <c r="D78" s="86" t="s">
        <v>136</v>
      </c>
      <c r="E78" s="94">
        <v>43633</v>
      </c>
      <c r="F78" s="83">
        <v>4347123.93</v>
      </c>
      <c r="G78" s="85">
        <v>97.920100000000005</v>
      </c>
      <c r="H78" s="83">
        <v>15175.16438</v>
      </c>
      <c r="I78" s="84">
        <v>1.2982992968005181E-3</v>
      </c>
      <c r="J78" s="84">
        <v>3.7427718862307622E-3</v>
      </c>
      <c r="K78" s="84">
        <v>2.1422962436284826E-4</v>
      </c>
    </row>
    <row r="79" spans="2:11">
      <c r="B79" s="76" t="s">
        <v>2353</v>
      </c>
      <c r="C79" s="73">
        <v>562673</v>
      </c>
      <c r="D79" s="86" t="s">
        <v>136</v>
      </c>
      <c r="E79" s="94">
        <v>43837</v>
      </c>
      <c r="F79" s="83">
        <v>10609612.15</v>
      </c>
      <c r="G79" s="85">
        <v>101.6758</v>
      </c>
      <c r="H79" s="83">
        <v>38457.109619999996</v>
      </c>
      <c r="I79" s="84">
        <v>0</v>
      </c>
      <c r="J79" s="84">
        <v>9.484983826674738E-3</v>
      </c>
      <c r="K79" s="84">
        <v>5.4290365110189849E-4</v>
      </c>
    </row>
    <row r="80" spans="2:11">
      <c r="B80" s="76" t="s">
        <v>2354</v>
      </c>
      <c r="C80" s="73">
        <v>5274</v>
      </c>
      <c r="D80" s="86" t="s">
        <v>136</v>
      </c>
      <c r="E80" s="94">
        <v>42472</v>
      </c>
      <c r="F80" s="83">
        <v>16196056.890000001</v>
      </c>
      <c r="G80" s="85">
        <v>99.578100000000006</v>
      </c>
      <c r="H80" s="83">
        <v>57495.342200000006</v>
      </c>
      <c r="I80" s="84">
        <v>1.8934666666666666E-3</v>
      </c>
      <c r="J80" s="84">
        <v>1.4180535049688678E-2</v>
      </c>
      <c r="K80" s="84">
        <v>8.1166867479556207E-4</v>
      </c>
    </row>
    <row r="81" spans="2:11">
      <c r="B81" s="76" t="s">
        <v>2355</v>
      </c>
      <c r="C81" s="73">
        <v>7002</v>
      </c>
      <c r="D81" s="86" t="s">
        <v>136</v>
      </c>
      <c r="E81" s="94">
        <v>43616</v>
      </c>
      <c r="F81" s="83">
        <v>23739556.380000006</v>
      </c>
      <c r="G81" s="85">
        <v>105.801</v>
      </c>
      <c r="H81" s="83">
        <v>89540.992900000012</v>
      </c>
      <c r="I81" s="84">
        <v>6.7470771142857143E-3</v>
      </c>
      <c r="J81" s="84">
        <v>2.2084209600588742E-2</v>
      </c>
      <c r="K81" s="84">
        <v>1.2640609876572199E-3</v>
      </c>
    </row>
    <row r="82" spans="2:11">
      <c r="B82" s="76" t="s">
        <v>2356</v>
      </c>
      <c r="C82" s="73">
        <v>5079</v>
      </c>
      <c r="D82" s="86" t="s">
        <v>138</v>
      </c>
      <c r="E82" s="94">
        <v>39065</v>
      </c>
      <c r="F82" s="83">
        <v>9100000</v>
      </c>
      <c r="G82" s="85">
        <v>24.584900000000001</v>
      </c>
      <c r="H82" s="83">
        <v>8725.8521800000999</v>
      </c>
      <c r="I82" s="84">
        <v>4.9968519832505519E-2</v>
      </c>
      <c r="J82" s="84">
        <v>2.1521265539470738E-3</v>
      </c>
      <c r="K82" s="84">
        <v>1.2318390680702215E-4</v>
      </c>
    </row>
    <row r="83" spans="2:11">
      <c r="B83" s="76" t="s">
        <v>2357</v>
      </c>
      <c r="C83" s="73">
        <v>5048</v>
      </c>
      <c r="D83" s="86" t="s">
        <v>138</v>
      </c>
      <c r="E83" s="94">
        <v>38200</v>
      </c>
      <c r="F83" s="83">
        <v>4692574</v>
      </c>
      <c r="G83" s="152">
        <v>7.4999999999999997E-3</v>
      </c>
      <c r="H83" s="83">
        <v>1.3726700000000001</v>
      </c>
      <c r="I83" s="84">
        <v>2.5773195876288658E-2</v>
      </c>
      <c r="J83" s="84">
        <v>3.385525557695725E-7</v>
      </c>
      <c r="K83" s="84">
        <v>1.937814781510465E-8</v>
      </c>
    </row>
    <row r="84" spans="2:11">
      <c r="B84" s="76" t="s">
        <v>2358</v>
      </c>
      <c r="C84" s="73">
        <v>53431</v>
      </c>
      <c r="D84" s="86" t="s">
        <v>136</v>
      </c>
      <c r="E84" s="94">
        <v>43830</v>
      </c>
      <c r="F84" s="83">
        <v>6791364.8400000008</v>
      </c>
      <c r="G84" s="85">
        <v>116.2807</v>
      </c>
      <c r="H84" s="83">
        <v>28152.97105</v>
      </c>
      <c r="I84" s="84">
        <v>5.8237261749111994E-5</v>
      </c>
      <c r="J84" s="84">
        <v>6.9435919059091297E-3</v>
      </c>
      <c r="K84" s="84">
        <v>3.9743888512261649E-4</v>
      </c>
    </row>
    <row r="85" spans="2:11">
      <c r="B85" s="76" t="s">
        <v>2359</v>
      </c>
      <c r="C85" s="73">
        <v>5299</v>
      </c>
      <c r="D85" s="86" t="s">
        <v>136</v>
      </c>
      <c r="E85" s="94">
        <v>43002</v>
      </c>
      <c r="F85" s="83">
        <v>11148970.059999997</v>
      </c>
      <c r="G85" s="85">
        <v>104.30670000000001</v>
      </c>
      <c r="H85" s="83">
        <v>41457.822670000009</v>
      </c>
      <c r="I85" s="84">
        <v>2.5219889333333335E-2</v>
      </c>
      <c r="J85" s="84">
        <v>1.0225073631368228E-2</v>
      </c>
      <c r="K85" s="84">
        <v>5.8526507885482801E-4</v>
      </c>
    </row>
    <row r="86" spans="2:11">
      <c r="B86" s="72"/>
      <c r="C86" s="73"/>
      <c r="D86" s="73"/>
      <c r="E86" s="73"/>
      <c r="F86" s="83"/>
      <c r="G86" s="85"/>
      <c r="H86" s="73"/>
      <c r="I86" s="73"/>
      <c r="J86" s="84"/>
      <c r="K86" s="73"/>
    </row>
    <row r="87" spans="2:11">
      <c r="B87" s="89" t="s">
        <v>204</v>
      </c>
      <c r="C87" s="71"/>
      <c r="D87" s="71"/>
      <c r="E87" s="71"/>
      <c r="F87" s="80"/>
      <c r="G87" s="82"/>
      <c r="H87" s="80">
        <v>3050121.0396100003</v>
      </c>
      <c r="I87" s="71"/>
      <c r="J87" s="81">
        <v>0.75227569143822703</v>
      </c>
      <c r="K87" s="81">
        <v>4.3058926296577656E-2</v>
      </c>
    </row>
    <row r="88" spans="2:11">
      <c r="B88" s="76" t="s">
        <v>2360</v>
      </c>
      <c r="C88" s="73">
        <v>5238</v>
      </c>
      <c r="D88" s="86" t="s">
        <v>138</v>
      </c>
      <c r="E88" s="94">
        <v>43325</v>
      </c>
      <c r="F88" s="83">
        <v>19439477.809999999</v>
      </c>
      <c r="G88" s="85">
        <v>99.865300000000005</v>
      </c>
      <c r="H88" s="83">
        <v>75717.666030000008</v>
      </c>
      <c r="I88" s="84">
        <v>5.6274896787025883E-3</v>
      </c>
      <c r="J88" s="84">
        <v>1.8674852186879181E-2</v>
      </c>
      <c r="K88" s="84">
        <v>1.0689154163375525E-3</v>
      </c>
    </row>
    <row r="89" spans="2:11">
      <c r="B89" s="76" t="s">
        <v>2361</v>
      </c>
      <c r="C89" s="73">
        <v>5339</v>
      </c>
      <c r="D89" s="86" t="s">
        <v>136</v>
      </c>
      <c r="E89" s="94">
        <v>43399</v>
      </c>
      <c r="F89" s="83">
        <v>11430094.119999999</v>
      </c>
      <c r="G89" s="85">
        <v>98.638499999999993</v>
      </c>
      <c r="H89" s="83">
        <v>40193.497589999999</v>
      </c>
      <c r="I89" s="84">
        <v>2.5879569202295259E-2</v>
      </c>
      <c r="J89" s="84">
        <v>9.9132430477920051E-3</v>
      </c>
      <c r="K89" s="84">
        <v>5.6741644933237594E-4</v>
      </c>
    </row>
    <row r="90" spans="2:11">
      <c r="B90" s="76" t="s">
        <v>2362</v>
      </c>
      <c r="C90" s="73">
        <v>7006</v>
      </c>
      <c r="D90" s="86" t="s">
        <v>138</v>
      </c>
      <c r="E90" s="94">
        <v>43698</v>
      </c>
      <c r="F90" s="83">
        <v>3682412.7300000004</v>
      </c>
      <c r="G90" s="85">
        <v>94.9358</v>
      </c>
      <c r="H90" s="83">
        <v>13635.167940000003</v>
      </c>
      <c r="I90" s="84">
        <v>9.0982303485696316E-4</v>
      </c>
      <c r="J90" s="84">
        <v>3.3629502753278924E-3</v>
      </c>
      <c r="K90" s="84">
        <v>1.9248930902918839E-4</v>
      </c>
    </row>
    <row r="91" spans="2:11">
      <c r="B91" s="76" t="s">
        <v>2363</v>
      </c>
      <c r="C91" s="73">
        <v>5273</v>
      </c>
      <c r="D91" s="86" t="s">
        <v>138</v>
      </c>
      <c r="E91" s="94">
        <v>42639</v>
      </c>
      <c r="F91" s="83">
        <v>8302501.0999999996</v>
      </c>
      <c r="G91" s="85">
        <v>127.44929999999999</v>
      </c>
      <c r="H91" s="83">
        <v>41270.944609999999</v>
      </c>
      <c r="I91" s="84">
        <v>6.9230769230769226E-4</v>
      </c>
      <c r="J91" s="84">
        <v>1.0178982404175776E-2</v>
      </c>
      <c r="K91" s="84">
        <v>5.8262689876050074E-4</v>
      </c>
    </row>
    <row r="92" spans="2:11">
      <c r="B92" s="76" t="s">
        <v>2364</v>
      </c>
      <c r="C92" s="73">
        <v>4020</v>
      </c>
      <c r="D92" s="86" t="s">
        <v>138</v>
      </c>
      <c r="E92" s="94">
        <v>39105</v>
      </c>
      <c r="F92" s="83">
        <v>799098.32</v>
      </c>
      <c r="G92" s="85">
        <v>1.9020999999999999</v>
      </c>
      <c r="H92" s="83">
        <v>59.283190000000005</v>
      </c>
      <c r="I92" s="84">
        <v>5.4421768707482989E-3</v>
      </c>
      <c r="J92" s="84">
        <v>1.4621486219319402E-5</v>
      </c>
      <c r="K92" s="84">
        <v>8.3690793764774778E-7</v>
      </c>
    </row>
    <row r="93" spans="2:11">
      <c r="B93" s="76" t="s">
        <v>2365</v>
      </c>
      <c r="C93" s="73">
        <v>5291</v>
      </c>
      <c r="D93" s="86" t="s">
        <v>136</v>
      </c>
      <c r="E93" s="94">
        <v>42908</v>
      </c>
      <c r="F93" s="83">
        <v>17860779.73</v>
      </c>
      <c r="G93" s="85">
        <v>98.241</v>
      </c>
      <c r="H93" s="83">
        <v>62553.65969</v>
      </c>
      <c r="I93" s="84">
        <v>1.3493490190063037E-2</v>
      </c>
      <c r="J93" s="84">
        <v>1.5428108256747496E-2</v>
      </c>
      <c r="K93" s="84">
        <v>8.8307755239684215E-4</v>
      </c>
    </row>
    <row r="94" spans="2:11">
      <c r="B94" s="76" t="s">
        <v>2366</v>
      </c>
      <c r="C94" s="73">
        <v>5302</v>
      </c>
      <c r="D94" s="86" t="s">
        <v>136</v>
      </c>
      <c r="E94" s="94">
        <v>43003</v>
      </c>
      <c r="F94" s="83">
        <v>5038820.1499999994</v>
      </c>
      <c r="G94" s="85">
        <v>86.335800000000006</v>
      </c>
      <c r="H94" s="83">
        <v>15508.839779999998</v>
      </c>
      <c r="I94" s="84">
        <v>1.1440455823854693E-3</v>
      </c>
      <c r="J94" s="84">
        <v>3.8250689128048357E-3</v>
      </c>
      <c r="K94" s="84">
        <v>2.1894016019699932E-4</v>
      </c>
    </row>
    <row r="95" spans="2:11">
      <c r="B95" s="76" t="s">
        <v>2367</v>
      </c>
      <c r="C95" s="73">
        <v>5281</v>
      </c>
      <c r="D95" s="86" t="s">
        <v>136</v>
      </c>
      <c r="E95" s="94">
        <v>42642</v>
      </c>
      <c r="F95" s="83">
        <v>22895230.330000006</v>
      </c>
      <c r="G95" s="85">
        <v>54.664499999999997</v>
      </c>
      <c r="H95" s="83">
        <v>44617.9827</v>
      </c>
      <c r="I95" s="84">
        <v>7.5294117647058834E-3</v>
      </c>
      <c r="J95" s="84">
        <v>1.1004489117098481E-2</v>
      </c>
      <c r="K95" s="84">
        <v>6.2987743883991204E-4</v>
      </c>
    </row>
    <row r="96" spans="2:11">
      <c r="B96" s="76" t="s">
        <v>2368</v>
      </c>
      <c r="C96" s="73">
        <v>7025</v>
      </c>
      <c r="D96" s="86" t="s">
        <v>136</v>
      </c>
      <c r="E96" s="94">
        <v>43824</v>
      </c>
      <c r="F96" s="83">
        <v>2128154.3899999997</v>
      </c>
      <c r="G96" s="85">
        <v>100</v>
      </c>
      <c r="H96" s="83">
        <v>7586.87039</v>
      </c>
      <c r="I96" s="84">
        <v>5.3327247866666663E-3</v>
      </c>
      <c r="J96" s="84">
        <v>1.8712103862013399E-3</v>
      </c>
      <c r="K96" s="84">
        <v>1.071047636150427E-4</v>
      </c>
    </row>
    <row r="97" spans="2:11">
      <c r="B97" s="76" t="s">
        <v>2369</v>
      </c>
      <c r="C97" s="73">
        <v>5044</v>
      </c>
      <c r="D97" s="86" t="s">
        <v>136</v>
      </c>
      <c r="E97" s="94">
        <v>38168</v>
      </c>
      <c r="F97" s="83">
        <v>2788169.39</v>
      </c>
      <c r="G97" s="85">
        <v>1E-4</v>
      </c>
      <c r="H97" s="83">
        <v>9.9499999999999988E-3</v>
      </c>
      <c r="I97" s="84">
        <v>6.2500000000000003E-3</v>
      </c>
      <c r="J97" s="84">
        <v>2.4540478992818711E-9</v>
      </c>
      <c r="K97" s="84">
        <v>1.4046534910815508E-10</v>
      </c>
    </row>
    <row r="98" spans="2:11">
      <c r="B98" s="76" t="s">
        <v>2370</v>
      </c>
      <c r="C98" s="73">
        <v>5263</v>
      </c>
      <c r="D98" s="86" t="s">
        <v>136</v>
      </c>
      <c r="E98" s="94">
        <v>42082</v>
      </c>
      <c r="F98" s="83">
        <v>9296328.4499999993</v>
      </c>
      <c r="G98" s="85">
        <v>91.219499999999996</v>
      </c>
      <c r="H98" s="83">
        <v>30231.429329999999</v>
      </c>
      <c r="I98" s="84">
        <v>5.9405940594059407E-3</v>
      </c>
      <c r="J98" s="84">
        <v>7.4562186572437036E-3</v>
      </c>
      <c r="K98" s="84">
        <v>4.2678073114341402E-4</v>
      </c>
    </row>
    <row r="99" spans="2:11">
      <c r="B99" s="76" t="s">
        <v>2371</v>
      </c>
      <c r="C99" s="73">
        <v>4021</v>
      </c>
      <c r="D99" s="86" t="s">
        <v>138</v>
      </c>
      <c r="E99" s="94">
        <v>39126</v>
      </c>
      <c r="F99" s="83">
        <v>330048.71000000002</v>
      </c>
      <c r="G99" s="85">
        <v>18.485099999999999</v>
      </c>
      <c r="H99" s="83">
        <v>237.95664000000002</v>
      </c>
      <c r="I99" s="84">
        <v>1E-3</v>
      </c>
      <c r="J99" s="84">
        <v>5.868914497609775E-5</v>
      </c>
      <c r="K99" s="84">
        <v>3.3592625638395566E-6</v>
      </c>
    </row>
    <row r="100" spans="2:11">
      <c r="B100" s="76" t="s">
        <v>2372</v>
      </c>
      <c r="C100" s="73">
        <v>6650</v>
      </c>
      <c r="D100" s="86" t="s">
        <v>138</v>
      </c>
      <c r="E100" s="94">
        <v>43637</v>
      </c>
      <c r="F100" s="83">
        <v>3519304.81</v>
      </c>
      <c r="G100" s="85">
        <v>80.655199999999994</v>
      </c>
      <c r="H100" s="83">
        <v>11071.01065</v>
      </c>
      <c r="I100" s="84">
        <v>8.1738654612486996E-3</v>
      </c>
      <c r="J100" s="84">
        <v>2.7305317013627864E-3</v>
      </c>
      <c r="K100" s="84">
        <v>1.5629079155099026E-4</v>
      </c>
    </row>
    <row r="101" spans="2:11">
      <c r="B101" s="76" t="s">
        <v>2373</v>
      </c>
      <c r="C101" s="73">
        <v>7035</v>
      </c>
      <c r="D101" s="86" t="s">
        <v>138</v>
      </c>
      <c r="E101" s="94">
        <v>43861</v>
      </c>
      <c r="F101" s="83">
        <v>6668400.040000001</v>
      </c>
      <c r="G101" s="85">
        <v>100</v>
      </c>
      <c r="H101" s="83">
        <v>26008.760679999999</v>
      </c>
      <c r="I101" s="84">
        <v>1.6230326813112372E-2</v>
      </c>
      <c r="J101" s="84">
        <v>6.4147481919275317E-3</v>
      </c>
      <c r="K101" s="84">
        <v>3.6716880892328216E-4</v>
      </c>
    </row>
    <row r="102" spans="2:11">
      <c r="B102" s="76" t="s">
        <v>2374</v>
      </c>
      <c r="C102" s="73">
        <v>7040</v>
      </c>
      <c r="D102" s="86" t="s">
        <v>138</v>
      </c>
      <c r="E102" s="94">
        <v>43921</v>
      </c>
      <c r="F102" s="83">
        <v>2455163.0499999998</v>
      </c>
      <c r="G102" s="85">
        <v>100</v>
      </c>
      <c r="H102" s="83">
        <v>9575.8724299999994</v>
      </c>
      <c r="I102" s="84">
        <v>7.4695768437499999E-3</v>
      </c>
      <c r="J102" s="84">
        <v>2.3617738312193656E-3</v>
      </c>
      <c r="K102" s="84">
        <v>1.3518374511508618E-4</v>
      </c>
    </row>
    <row r="103" spans="2:11">
      <c r="B103" s="76" t="s">
        <v>2375</v>
      </c>
      <c r="C103" s="73">
        <v>4025</v>
      </c>
      <c r="D103" s="86" t="s">
        <v>136</v>
      </c>
      <c r="E103" s="94">
        <v>39247</v>
      </c>
      <c r="F103" s="83">
        <v>703382.2</v>
      </c>
      <c r="G103" s="85">
        <v>2.4982000000000002</v>
      </c>
      <c r="H103" s="83">
        <v>62.643790000000003</v>
      </c>
      <c r="I103" s="84">
        <v>2.0127731060541891E-3</v>
      </c>
      <c r="J103" s="84">
        <v>1.5450337814327106E-5</v>
      </c>
      <c r="K103" s="84">
        <v>8.8434993284502063E-7</v>
      </c>
    </row>
    <row r="104" spans="2:11">
      <c r="B104" s="76" t="s">
        <v>2376</v>
      </c>
      <c r="C104" s="73">
        <v>7032</v>
      </c>
      <c r="D104" s="86" t="s">
        <v>136</v>
      </c>
      <c r="E104" s="94">
        <v>43860</v>
      </c>
      <c r="F104" s="83">
        <v>6340983.5999999996</v>
      </c>
      <c r="G104" s="85">
        <v>101.5</v>
      </c>
      <c r="H104" s="83">
        <v>22944.690580000006</v>
      </c>
      <c r="I104" s="84">
        <v>1.1426663076923077E-2</v>
      </c>
      <c r="J104" s="84">
        <v>5.6590321324142268E-3</v>
      </c>
      <c r="K104" s="84">
        <v>3.2391296206013049E-4</v>
      </c>
    </row>
    <row r="105" spans="2:11">
      <c r="B105" s="76" t="s">
        <v>2377</v>
      </c>
      <c r="C105" s="73">
        <v>5266</v>
      </c>
      <c r="D105" s="86" t="s">
        <v>136</v>
      </c>
      <c r="E105" s="94">
        <v>42228</v>
      </c>
      <c r="F105" s="83">
        <v>12004692.1</v>
      </c>
      <c r="G105" s="85">
        <v>92.732500000000002</v>
      </c>
      <c r="H105" s="83">
        <v>39686.475170000005</v>
      </c>
      <c r="I105" s="84">
        <v>3.3999999999999998E-3</v>
      </c>
      <c r="J105" s="84">
        <v>9.788192062396046E-3</v>
      </c>
      <c r="K105" s="84">
        <v>5.6025875272624917E-4</v>
      </c>
    </row>
    <row r="106" spans="2:11">
      <c r="B106" s="76" t="s">
        <v>2378</v>
      </c>
      <c r="C106" s="73">
        <v>6648</v>
      </c>
      <c r="D106" s="86" t="s">
        <v>136</v>
      </c>
      <c r="E106" s="94">
        <v>43698</v>
      </c>
      <c r="F106" s="83">
        <v>15174689.289999999</v>
      </c>
      <c r="G106" s="85">
        <v>90.990300000000005</v>
      </c>
      <c r="H106" s="83">
        <v>49223.720799999996</v>
      </c>
      <c r="I106" s="84">
        <v>6.889917250299268E-3</v>
      </c>
      <c r="J106" s="84">
        <v>1.2140439057696215E-2</v>
      </c>
      <c r="K106" s="84">
        <v>6.9489719865068898E-4</v>
      </c>
    </row>
    <row r="107" spans="2:11">
      <c r="B107" s="76" t="s">
        <v>2379</v>
      </c>
      <c r="C107" s="73">
        <v>6665</v>
      </c>
      <c r="D107" s="86" t="s">
        <v>136</v>
      </c>
      <c r="E107" s="94">
        <v>40597</v>
      </c>
      <c r="F107" s="83">
        <v>6093936.919999999</v>
      </c>
      <c r="G107" s="85">
        <v>98.278300000000002</v>
      </c>
      <c r="H107" s="83">
        <v>21350.847760000001</v>
      </c>
      <c r="I107" s="84">
        <v>1.5252821366223909E-2</v>
      </c>
      <c r="J107" s="84">
        <v>5.2659299591271405E-3</v>
      </c>
      <c r="K107" s="84">
        <v>3.0141249089080119E-4</v>
      </c>
    </row>
    <row r="108" spans="2:11">
      <c r="B108" s="76" t="s">
        <v>2380</v>
      </c>
      <c r="C108" s="73">
        <v>7016</v>
      </c>
      <c r="D108" s="86" t="s">
        <v>136</v>
      </c>
      <c r="E108" s="94">
        <v>43742</v>
      </c>
      <c r="F108" s="83">
        <v>5146547.59</v>
      </c>
      <c r="G108" s="85">
        <v>99.938500000000005</v>
      </c>
      <c r="H108" s="83">
        <v>18336.158469999998</v>
      </c>
      <c r="I108" s="84">
        <v>2.9097689773755656E-2</v>
      </c>
      <c r="J108" s="84">
        <v>4.5223930828344715E-3</v>
      </c>
      <c r="K108" s="84">
        <v>2.5885375887346783E-4</v>
      </c>
    </row>
    <row r="109" spans="2:11">
      <c r="B109" s="76" t="s">
        <v>2381</v>
      </c>
      <c r="C109" s="73">
        <v>5237</v>
      </c>
      <c r="D109" s="86" t="s">
        <v>136</v>
      </c>
      <c r="E109" s="94">
        <v>43273</v>
      </c>
      <c r="F109" s="83">
        <v>35263184.769999996</v>
      </c>
      <c r="G109" s="85">
        <v>92.843999999999994</v>
      </c>
      <c r="H109" s="83">
        <v>116717.21319999998</v>
      </c>
      <c r="I109" s="84">
        <v>2.8416082500000002E-2</v>
      </c>
      <c r="J109" s="84">
        <v>2.8786897674723044E-2</v>
      </c>
      <c r="K109" s="84">
        <v>1.6477109647305495E-3</v>
      </c>
    </row>
    <row r="110" spans="2:11">
      <c r="B110" s="76" t="s">
        <v>2382</v>
      </c>
      <c r="C110" s="73">
        <v>5222</v>
      </c>
      <c r="D110" s="86" t="s">
        <v>136</v>
      </c>
      <c r="E110" s="94">
        <v>40675</v>
      </c>
      <c r="F110" s="83">
        <v>3229065.08</v>
      </c>
      <c r="G110" s="85">
        <v>32.702599999999997</v>
      </c>
      <c r="H110" s="83">
        <v>3764.5980800000002</v>
      </c>
      <c r="I110" s="84">
        <v>6.147555971896956E-3</v>
      </c>
      <c r="J110" s="84">
        <v>9.2849286531302181E-4</v>
      </c>
      <c r="K110" s="84">
        <v>5.314528477980808E-5</v>
      </c>
    </row>
    <row r="111" spans="2:11">
      <c r="B111" s="76" t="s">
        <v>2383</v>
      </c>
      <c r="C111" s="73">
        <v>4027</v>
      </c>
      <c r="D111" s="86" t="s">
        <v>136</v>
      </c>
      <c r="E111" s="94">
        <v>39294</v>
      </c>
      <c r="F111" s="83">
        <v>202346.58000019996</v>
      </c>
      <c r="G111" s="85">
        <v>5.1200000000000002E-2</v>
      </c>
      <c r="H111" s="83">
        <v>0.3693300001</v>
      </c>
      <c r="I111" s="84">
        <v>3.9904226666666667E-3</v>
      </c>
      <c r="J111" s="84">
        <v>9.1090805114289281E-8</v>
      </c>
      <c r="K111" s="84">
        <v>5.2138761206192426E-9</v>
      </c>
    </row>
    <row r="112" spans="2:11">
      <c r="B112" s="76" t="s">
        <v>2384</v>
      </c>
      <c r="C112" s="73">
        <v>5290</v>
      </c>
      <c r="D112" s="86" t="s">
        <v>136</v>
      </c>
      <c r="E112" s="94">
        <v>42779</v>
      </c>
      <c r="F112" s="83">
        <v>16357599.739999998</v>
      </c>
      <c r="G112" s="85">
        <v>79.513099999999994</v>
      </c>
      <c r="H112" s="83">
        <v>46367.939439999995</v>
      </c>
      <c r="I112" s="84">
        <v>5.7117673913043478E-3</v>
      </c>
      <c r="J112" s="84">
        <v>1.1436094912237288E-2</v>
      </c>
      <c r="K112" s="84">
        <v>6.5458178903169783E-4</v>
      </c>
    </row>
    <row r="113" spans="2:11">
      <c r="B113" s="76" t="s">
        <v>2385</v>
      </c>
      <c r="C113" s="73">
        <v>5307</v>
      </c>
      <c r="D113" s="86" t="s">
        <v>136</v>
      </c>
      <c r="E113" s="94">
        <v>43068</v>
      </c>
      <c r="F113" s="83">
        <v>676667</v>
      </c>
      <c r="G113" s="85">
        <v>121.37390000000001</v>
      </c>
      <c r="H113" s="83">
        <v>2927.92427</v>
      </c>
      <c r="I113" s="84">
        <v>4.6031746380439838E-3</v>
      </c>
      <c r="J113" s="84">
        <v>7.2213732704019167E-4</v>
      </c>
      <c r="K113" s="84">
        <v>4.1333859773647255E-5</v>
      </c>
    </row>
    <row r="114" spans="2:11">
      <c r="B114" s="76" t="s">
        <v>2386</v>
      </c>
      <c r="C114" s="73">
        <v>5315</v>
      </c>
      <c r="D114" s="86" t="s">
        <v>143</v>
      </c>
      <c r="E114" s="94">
        <v>43129</v>
      </c>
      <c r="F114" s="83">
        <v>136411894.23999998</v>
      </c>
      <c r="G114" s="85">
        <v>93.963499999999996</v>
      </c>
      <c r="H114" s="83">
        <v>66947.050909999991</v>
      </c>
      <c r="I114" s="84">
        <v>1.7108391332460955E-2</v>
      </c>
      <c r="J114" s="84">
        <v>1.6511685391839396E-2</v>
      </c>
      <c r="K114" s="84">
        <v>9.4509958571201819E-4</v>
      </c>
    </row>
    <row r="115" spans="2:11">
      <c r="B115" s="76" t="s">
        <v>2387</v>
      </c>
      <c r="C115" s="73">
        <v>5255</v>
      </c>
      <c r="D115" s="86" t="s">
        <v>136</v>
      </c>
      <c r="E115" s="94">
        <v>41407</v>
      </c>
      <c r="F115" s="83">
        <v>1785724.35</v>
      </c>
      <c r="G115" s="85">
        <v>101.4704</v>
      </c>
      <c r="H115" s="83">
        <v>6459.7145399999999</v>
      </c>
      <c r="I115" s="84">
        <v>2.8089887640449437E-2</v>
      </c>
      <c r="J115" s="84">
        <v>1.59321094440679E-3</v>
      </c>
      <c r="K115" s="84">
        <v>9.11925686432287E-5</v>
      </c>
    </row>
    <row r="116" spans="2:11">
      <c r="B116" s="76" t="s">
        <v>2388</v>
      </c>
      <c r="C116" s="73">
        <v>5332</v>
      </c>
      <c r="D116" s="86" t="s">
        <v>136</v>
      </c>
      <c r="E116" s="94">
        <v>43457</v>
      </c>
      <c r="F116" s="83">
        <v>4453417.6700000009</v>
      </c>
      <c r="G116" s="85">
        <v>111.43559999999999</v>
      </c>
      <c r="H116" s="83">
        <v>17691.999480000006</v>
      </c>
      <c r="I116" s="84">
        <v>8.4739374074074073E-3</v>
      </c>
      <c r="J116" s="84">
        <v>4.3635190108532642E-3</v>
      </c>
      <c r="K116" s="84">
        <v>2.4976008878185922E-4</v>
      </c>
    </row>
    <row r="117" spans="2:11">
      <c r="B117" s="76" t="s">
        <v>2389</v>
      </c>
      <c r="C117" s="73">
        <v>5294</v>
      </c>
      <c r="D117" s="86" t="s">
        <v>139</v>
      </c>
      <c r="E117" s="94">
        <v>43002</v>
      </c>
      <c r="F117" s="83">
        <v>22919115.379999999</v>
      </c>
      <c r="G117" s="85">
        <v>104.2444</v>
      </c>
      <c r="H117" s="83">
        <v>105090.88631999999</v>
      </c>
      <c r="I117" s="84">
        <v>7.0520353846153822E-2</v>
      </c>
      <c r="J117" s="84">
        <v>2.5919403900227733E-2</v>
      </c>
      <c r="K117" s="84">
        <v>1.483580707037612E-3</v>
      </c>
    </row>
    <row r="118" spans="2:11">
      <c r="B118" s="76" t="s">
        <v>2390</v>
      </c>
      <c r="C118" s="73">
        <v>5285</v>
      </c>
      <c r="D118" s="86" t="s">
        <v>136</v>
      </c>
      <c r="E118" s="94">
        <v>42718</v>
      </c>
      <c r="F118" s="83">
        <v>13616972.24</v>
      </c>
      <c r="G118" s="85">
        <v>102.3601</v>
      </c>
      <c r="H118" s="83">
        <v>49690.204920000004</v>
      </c>
      <c r="I118" s="84">
        <v>3.9887719298245606E-3</v>
      </c>
      <c r="J118" s="84">
        <v>1.2255491758674545E-2</v>
      </c>
      <c r="K118" s="84">
        <v>7.0148261119030823E-4</v>
      </c>
    </row>
    <row r="119" spans="2:11">
      <c r="B119" s="76" t="s">
        <v>2391</v>
      </c>
      <c r="C119" s="73">
        <v>6657</v>
      </c>
      <c r="D119" s="86" t="s">
        <v>136</v>
      </c>
      <c r="E119" s="94">
        <v>43558</v>
      </c>
      <c r="F119" s="83">
        <v>1465669.7800000003</v>
      </c>
      <c r="G119" s="85">
        <v>98.780600000000007</v>
      </c>
      <c r="H119" s="83">
        <v>5161.3976600000005</v>
      </c>
      <c r="I119" s="84">
        <v>0.15217308307678581</v>
      </c>
      <c r="J119" s="84">
        <v>1.2729966919478761E-3</v>
      </c>
      <c r="K119" s="84">
        <v>7.2864072783710034E-5</v>
      </c>
    </row>
    <row r="120" spans="2:11">
      <c r="B120" s="76" t="s">
        <v>2392</v>
      </c>
      <c r="C120" s="73">
        <v>7009</v>
      </c>
      <c r="D120" s="86" t="s">
        <v>136</v>
      </c>
      <c r="E120" s="94">
        <v>43686</v>
      </c>
      <c r="F120" s="83">
        <v>1554110.4699999997</v>
      </c>
      <c r="G120" s="85">
        <v>94.001300000000001</v>
      </c>
      <c r="H120" s="83">
        <v>5208.0516000000016</v>
      </c>
      <c r="I120" s="84">
        <v>0.15217308307678581</v>
      </c>
      <c r="J120" s="84">
        <v>1.2845033254604615E-3</v>
      </c>
      <c r="K120" s="84">
        <v>7.3522692077114169E-5</v>
      </c>
    </row>
    <row r="121" spans="2:11">
      <c r="B121" s="76" t="s">
        <v>2393</v>
      </c>
      <c r="C121" s="73">
        <v>4028</v>
      </c>
      <c r="D121" s="86" t="s">
        <v>136</v>
      </c>
      <c r="E121" s="94">
        <v>39321</v>
      </c>
      <c r="F121" s="83">
        <v>394776.73</v>
      </c>
      <c r="G121" s="85">
        <v>14.8118</v>
      </c>
      <c r="H121" s="83">
        <v>208.45817000000002</v>
      </c>
      <c r="I121" s="84">
        <v>1.8721967687484928E-3</v>
      </c>
      <c r="J121" s="84">
        <v>5.1413701927300833E-5</v>
      </c>
      <c r="K121" s="84">
        <v>2.9428291078891604E-6</v>
      </c>
    </row>
    <row r="122" spans="2:11">
      <c r="B122" s="76" t="s">
        <v>2394</v>
      </c>
      <c r="C122" s="73">
        <v>5087</v>
      </c>
      <c r="D122" s="86" t="s">
        <v>136</v>
      </c>
      <c r="E122" s="94">
        <v>39713</v>
      </c>
      <c r="F122" s="83">
        <v>4800000</v>
      </c>
      <c r="G122" s="85">
        <v>0.6159</v>
      </c>
      <c r="H122" s="83">
        <v>105.39281</v>
      </c>
      <c r="I122" s="84">
        <v>4.577497024626934E-3</v>
      </c>
      <c r="J122" s="84">
        <v>2.5993869746724965E-5</v>
      </c>
      <c r="K122" s="84">
        <v>1.4878430000140162E-6</v>
      </c>
    </row>
    <row r="123" spans="2:11">
      <c r="B123" s="76" t="s">
        <v>2395</v>
      </c>
      <c r="C123" s="73">
        <v>5223</v>
      </c>
      <c r="D123" s="86" t="s">
        <v>136</v>
      </c>
      <c r="E123" s="94">
        <v>40749</v>
      </c>
      <c r="F123" s="83">
        <v>5093397.0599999996</v>
      </c>
      <c r="G123" s="85">
        <v>6.6955999999999998</v>
      </c>
      <c r="H123" s="83">
        <v>1215.7843899999998</v>
      </c>
      <c r="I123" s="84">
        <v>1.1223917147084332E-2</v>
      </c>
      <c r="J123" s="84">
        <v>2.9985860585519507E-4</v>
      </c>
      <c r="K123" s="84">
        <v>1.7163374751919134E-5</v>
      </c>
    </row>
    <row r="124" spans="2:11">
      <c r="B124" s="76" t="s">
        <v>2396</v>
      </c>
      <c r="C124" s="73">
        <v>7027</v>
      </c>
      <c r="D124" s="86" t="s">
        <v>139</v>
      </c>
      <c r="E124" s="94">
        <v>43762</v>
      </c>
      <c r="F124" s="83">
        <v>27569193.829999998</v>
      </c>
      <c r="G124" s="85">
        <v>79.397999999999996</v>
      </c>
      <c r="H124" s="83">
        <v>96282.664340000018</v>
      </c>
      <c r="I124" s="84">
        <v>1.1123723332353549E-2</v>
      </c>
      <c r="J124" s="84">
        <v>2.3746961825209908E-2</v>
      </c>
      <c r="K124" s="84">
        <v>1.3592339758373285E-3</v>
      </c>
    </row>
    <row r="125" spans="2:11">
      <c r="B125" s="76" t="s">
        <v>2397</v>
      </c>
      <c r="C125" s="73">
        <v>7018</v>
      </c>
      <c r="D125" s="86" t="s">
        <v>136</v>
      </c>
      <c r="E125" s="94">
        <v>43761</v>
      </c>
      <c r="F125" s="83">
        <v>1234832.3800000001</v>
      </c>
      <c r="G125" s="85">
        <v>16.506900000000002</v>
      </c>
      <c r="H125" s="83">
        <v>726.66300000000012</v>
      </c>
      <c r="I125" s="84">
        <v>2.6419468440909096E-3</v>
      </c>
      <c r="J125" s="84">
        <v>1.7922269433526258E-4</v>
      </c>
      <c r="K125" s="84">
        <v>1.0258389143616013E-5</v>
      </c>
    </row>
    <row r="126" spans="2:11">
      <c r="B126" s="76" t="s">
        <v>2398</v>
      </c>
      <c r="C126" s="73">
        <v>5270</v>
      </c>
      <c r="D126" s="86" t="s">
        <v>136</v>
      </c>
      <c r="E126" s="94">
        <v>42338</v>
      </c>
      <c r="F126" s="83">
        <v>4553589.17</v>
      </c>
      <c r="G126" s="85">
        <v>189.01769999999999</v>
      </c>
      <c r="H126" s="83">
        <v>30684.274140000001</v>
      </c>
      <c r="I126" s="84">
        <v>3.404529021669217E-2</v>
      </c>
      <c r="J126" s="84">
        <v>7.5679073863573927E-3</v>
      </c>
      <c r="K126" s="84">
        <v>4.3317359590004379E-4</v>
      </c>
    </row>
    <row r="127" spans="2:11">
      <c r="B127" s="76" t="s">
        <v>2399</v>
      </c>
      <c r="C127" s="73">
        <v>5239</v>
      </c>
      <c r="D127" s="86" t="s">
        <v>136</v>
      </c>
      <c r="E127" s="94">
        <v>43223</v>
      </c>
      <c r="F127" s="83">
        <v>659740.16000000003</v>
      </c>
      <c r="G127" s="85">
        <v>93.582999999999998</v>
      </c>
      <c r="H127" s="83">
        <v>2201.0475500000002</v>
      </c>
      <c r="I127" s="84">
        <v>2.8152777777777779E-4</v>
      </c>
      <c r="J127" s="84">
        <v>5.4286192123588039E-4</v>
      </c>
      <c r="K127" s="84">
        <v>3.1072453519035128E-5</v>
      </c>
    </row>
    <row r="128" spans="2:11">
      <c r="B128" s="76" t="s">
        <v>2400</v>
      </c>
      <c r="C128" s="73">
        <v>7000</v>
      </c>
      <c r="D128" s="86" t="s">
        <v>136</v>
      </c>
      <c r="E128" s="94">
        <v>43137</v>
      </c>
      <c r="F128" s="83">
        <v>41845.18</v>
      </c>
      <c r="G128" s="85">
        <v>100</v>
      </c>
      <c r="H128" s="83">
        <v>149.17806000000002</v>
      </c>
      <c r="I128" s="84">
        <v>6.8339752247535248E-3</v>
      </c>
      <c r="J128" s="84">
        <v>3.6792975352959296E-5</v>
      </c>
      <c r="K128" s="84">
        <v>2.1059646509725943E-6</v>
      </c>
    </row>
    <row r="129" spans="2:11">
      <c r="B129" s="76" t="s">
        <v>2401</v>
      </c>
      <c r="C129" s="73">
        <v>6640</v>
      </c>
      <c r="D129" s="86" t="s">
        <v>136</v>
      </c>
      <c r="E129" s="94">
        <v>43563</v>
      </c>
      <c r="F129" s="83">
        <v>379717.58</v>
      </c>
      <c r="G129" s="85">
        <v>94.704599999999999</v>
      </c>
      <c r="H129" s="83">
        <v>1282.00971</v>
      </c>
      <c r="I129" s="84">
        <v>1.2438725367647061E-3</v>
      </c>
      <c r="J129" s="84">
        <v>3.1619228499341317E-4</v>
      </c>
      <c r="K129" s="84">
        <v>1.8098285575396449E-5</v>
      </c>
    </row>
    <row r="130" spans="2:11">
      <c r="B130" s="76" t="s">
        <v>2402</v>
      </c>
      <c r="C130" s="73">
        <v>5292</v>
      </c>
      <c r="D130" s="86" t="s">
        <v>138</v>
      </c>
      <c r="E130" s="94">
        <v>42814</v>
      </c>
      <c r="F130" s="83">
        <v>538965.01</v>
      </c>
      <c r="G130" s="85">
        <v>1E-4</v>
      </c>
      <c r="H130" s="83">
        <v>2.1099999999999999E-3</v>
      </c>
      <c r="I130" s="84">
        <v>2.6600580413989158E-3</v>
      </c>
      <c r="J130" s="84">
        <v>5.2040613743565308E-10</v>
      </c>
      <c r="K130" s="84">
        <v>2.9787124283236912E-11</v>
      </c>
    </row>
    <row r="131" spans="2:11">
      <c r="B131" s="76" t="s">
        <v>2403</v>
      </c>
      <c r="C131" s="73">
        <v>5329</v>
      </c>
      <c r="D131" s="86" t="s">
        <v>136</v>
      </c>
      <c r="E131" s="94">
        <v>43261</v>
      </c>
      <c r="F131" s="83">
        <v>883049.99000000011</v>
      </c>
      <c r="G131" s="85">
        <v>144.58279999999999</v>
      </c>
      <c r="H131" s="83">
        <v>4551.5724199999995</v>
      </c>
      <c r="I131" s="84">
        <v>9.65081956284153E-4</v>
      </c>
      <c r="J131" s="84">
        <v>1.1225906267065631E-3</v>
      </c>
      <c r="K131" s="84">
        <v>6.4255096378527677E-5</v>
      </c>
    </row>
    <row r="132" spans="2:11">
      <c r="B132" s="76" t="s">
        <v>2404</v>
      </c>
      <c r="C132" s="73">
        <v>5296</v>
      </c>
      <c r="D132" s="86" t="s">
        <v>136</v>
      </c>
      <c r="E132" s="94">
        <v>42912</v>
      </c>
      <c r="F132" s="83">
        <v>1218000.02</v>
      </c>
      <c r="G132" s="85">
        <v>117.5625</v>
      </c>
      <c r="H132" s="83">
        <v>5104.763640000001</v>
      </c>
      <c r="I132" s="84">
        <v>9.8871664096111686E-2</v>
      </c>
      <c r="J132" s="84">
        <v>1.2590285916655761E-3</v>
      </c>
      <c r="K132" s="84">
        <v>7.2064563498212738E-5</v>
      </c>
    </row>
    <row r="133" spans="2:11">
      <c r="B133" s="76" t="s">
        <v>2405</v>
      </c>
      <c r="C133" s="73">
        <v>5059</v>
      </c>
      <c r="D133" s="86" t="s">
        <v>138</v>
      </c>
      <c r="E133" s="94">
        <v>39255</v>
      </c>
      <c r="F133" s="83">
        <v>2882100</v>
      </c>
      <c r="G133" s="85">
        <v>4.7736000000000001</v>
      </c>
      <c r="H133" s="83">
        <v>536.60299999999995</v>
      </c>
      <c r="I133" s="84">
        <v>6.2630480167014616E-3</v>
      </c>
      <c r="J133" s="84">
        <v>1.3234667988928141E-4</v>
      </c>
      <c r="K133" s="84">
        <v>7.5752892188425477E-6</v>
      </c>
    </row>
    <row r="134" spans="2:11">
      <c r="B134" s="76" t="s">
        <v>2406</v>
      </c>
      <c r="C134" s="73">
        <v>5297</v>
      </c>
      <c r="D134" s="86" t="s">
        <v>136</v>
      </c>
      <c r="E134" s="94">
        <v>42916</v>
      </c>
      <c r="F134" s="83">
        <v>10781995.66</v>
      </c>
      <c r="G134" s="85">
        <v>113.9255</v>
      </c>
      <c r="H134" s="83">
        <v>43790.472399999999</v>
      </c>
      <c r="I134" s="84">
        <v>7.8184285714285717E-3</v>
      </c>
      <c r="J134" s="84">
        <v>1.0800393648420177E-2</v>
      </c>
      <c r="K134" s="84">
        <v>6.1819537620874676E-4</v>
      </c>
    </row>
    <row r="135" spans="2:11">
      <c r="B135" s="76" t="s">
        <v>2407</v>
      </c>
      <c r="C135" s="73">
        <v>6659</v>
      </c>
      <c r="D135" s="86" t="s">
        <v>136</v>
      </c>
      <c r="E135" s="94">
        <v>43570</v>
      </c>
      <c r="F135" s="83">
        <v>1252723.8500000001</v>
      </c>
      <c r="G135" s="85">
        <v>98.586600000000004</v>
      </c>
      <c r="H135" s="83">
        <v>4402.8386300000002</v>
      </c>
      <c r="I135" s="84">
        <v>8.8421263849229031E-3</v>
      </c>
      <c r="J135" s="84">
        <v>1.0859072252089018E-3</v>
      </c>
      <c r="K135" s="84">
        <v>6.2155403540685558E-5</v>
      </c>
    </row>
    <row r="136" spans="2:11">
      <c r="B136" s="76" t="s">
        <v>2408</v>
      </c>
      <c r="C136" s="73">
        <v>5293</v>
      </c>
      <c r="D136" s="86" t="s">
        <v>136</v>
      </c>
      <c r="E136" s="94">
        <v>42859</v>
      </c>
      <c r="F136" s="83">
        <v>510123.1</v>
      </c>
      <c r="G136" s="85">
        <v>108.8973</v>
      </c>
      <c r="H136" s="83">
        <v>1980.3941599999998</v>
      </c>
      <c r="I136" s="84">
        <v>5.9013265370370385E-4</v>
      </c>
      <c r="J136" s="84">
        <v>4.8844041488422976E-4</v>
      </c>
      <c r="K136" s="84">
        <v>2.7957463020718751E-5</v>
      </c>
    </row>
    <row r="137" spans="2:11">
      <c r="B137" s="76" t="s">
        <v>2409</v>
      </c>
      <c r="C137" s="73">
        <v>4023</v>
      </c>
      <c r="D137" s="86" t="s">
        <v>138</v>
      </c>
      <c r="E137" s="94">
        <v>39205</v>
      </c>
      <c r="F137" s="83">
        <v>2534941</v>
      </c>
      <c r="G137" s="85">
        <v>6.0086000000000004</v>
      </c>
      <c r="H137" s="83">
        <v>594.07209</v>
      </c>
      <c r="I137" s="84">
        <v>3.9999999999999994E-2</v>
      </c>
      <c r="J137" s="84">
        <v>1.4652074014939606E-4</v>
      </c>
      <c r="K137" s="84">
        <v>8.3865872881669679E-6</v>
      </c>
    </row>
    <row r="138" spans="2:11">
      <c r="B138" s="76" t="s">
        <v>2410</v>
      </c>
      <c r="C138" s="73">
        <v>5313</v>
      </c>
      <c r="D138" s="86" t="s">
        <v>136</v>
      </c>
      <c r="E138" s="94">
        <v>43098</v>
      </c>
      <c r="F138" s="83">
        <v>406975.05999999994</v>
      </c>
      <c r="G138" s="85">
        <v>98.569199999999995</v>
      </c>
      <c r="H138" s="83">
        <v>1430.1071399999996</v>
      </c>
      <c r="I138" s="84">
        <v>2.0269999999999997E-3</v>
      </c>
      <c r="J138" s="84">
        <v>3.527187359462316E-4</v>
      </c>
      <c r="K138" s="84">
        <v>2.0188994842428662E-5</v>
      </c>
    </row>
    <row r="139" spans="2:11">
      <c r="B139" s="76" t="s">
        <v>2411</v>
      </c>
      <c r="C139" s="73">
        <v>4030</v>
      </c>
      <c r="D139" s="86" t="s">
        <v>136</v>
      </c>
      <c r="E139" s="94">
        <v>39377</v>
      </c>
      <c r="F139" s="83">
        <v>600000</v>
      </c>
      <c r="G139" s="85">
        <v>1E-4</v>
      </c>
      <c r="H139" s="83">
        <v>2.1399999999999995E-3</v>
      </c>
      <c r="I139" s="84">
        <v>1.0499999999999999E-3</v>
      </c>
      <c r="J139" s="84">
        <v>5.2780527683047274E-10</v>
      </c>
      <c r="K139" s="84">
        <v>3.0210637898638378E-11</v>
      </c>
    </row>
    <row r="140" spans="2:11">
      <c r="B140" s="76" t="s">
        <v>2412</v>
      </c>
      <c r="C140" s="73">
        <v>5326</v>
      </c>
      <c r="D140" s="86" t="s">
        <v>139</v>
      </c>
      <c r="E140" s="94">
        <v>43234</v>
      </c>
      <c r="F140" s="83">
        <v>11064633.300000001</v>
      </c>
      <c r="G140" s="85">
        <v>96.433300000000003</v>
      </c>
      <c r="H140" s="83">
        <v>46933.022420000001</v>
      </c>
      <c r="I140" s="84">
        <v>2.4317861453995383E-2</v>
      </c>
      <c r="J140" s="84">
        <v>1.1575465836859294E-2</v>
      </c>
      <c r="K140" s="84">
        <v>6.6255913356041919E-4</v>
      </c>
    </row>
    <row r="141" spans="2:11">
      <c r="B141" s="76" t="s">
        <v>2413</v>
      </c>
      <c r="C141" s="73">
        <v>7036</v>
      </c>
      <c r="D141" s="86" t="s">
        <v>136</v>
      </c>
      <c r="E141" s="94">
        <v>43859</v>
      </c>
      <c r="F141" s="83">
        <v>106600882.77000003</v>
      </c>
      <c r="G141" s="85">
        <v>96.675399999999996</v>
      </c>
      <c r="H141" s="83">
        <v>367397.59833999997</v>
      </c>
      <c r="I141" s="84">
        <v>1.0850474551728561E-2</v>
      </c>
      <c r="J141" s="84">
        <v>9.061420144798811E-2</v>
      </c>
      <c r="K141" s="84">
        <v>5.1865961720930498E-3</v>
      </c>
    </row>
    <row r="142" spans="2:11">
      <c r="B142" s="76" t="s">
        <v>2414</v>
      </c>
      <c r="C142" s="73">
        <v>5336</v>
      </c>
      <c r="D142" s="86" t="s">
        <v>138</v>
      </c>
      <c r="E142" s="94">
        <v>43363</v>
      </c>
      <c r="F142" s="83">
        <v>992324.6</v>
      </c>
      <c r="G142" s="85">
        <v>100.419</v>
      </c>
      <c r="H142" s="83">
        <v>3886.5804500000004</v>
      </c>
      <c r="I142" s="84">
        <v>4.6989545454545461E-3</v>
      </c>
      <c r="J142" s="84">
        <v>9.5857835062437098E-4</v>
      </c>
      <c r="K142" s="84">
        <v>5.4867324597606086E-5</v>
      </c>
    </row>
    <row r="143" spans="2:11">
      <c r="B143" s="76" t="s">
        <v>2415</v>
      </c>
      <c r="C143" s="73">
        <v>5308</v>
      </c>
      <c r="D143" s="86" t="s">
        <v>136</v>
      </c>
      <c r="E143" s="94">
        <v>43072</v>
      </c>
      <c r="F143" s="83">
        <v>726130.12</v>
      </c>
      <c r="G143" s="85">
        <v>106.2753</v>
      </c>
      <c r="H143" s="83">
        <v>2751.0997000000002</v>
      </c>
      <c r="I143" s="84">
        <v>2.2518025683609501E-3</v>
      </c>
      <c r="J143" s="84">
        <v>6.785256723115565E-4</v>
      </c>
      <c r="K143" s="84">
        <v>3.8837606009230232E-5</v>
      </c>
    </row>
    <row r="144" spans="2:11">
      <c r="B144" s="76" t="s">
        <v>2416</v>
      </c>
      <c r="C144" s="73">
        <v>5309</v>
      </c>
      <c r="D144" s="86" t="s">
        <v>136</v>
      </c>
      <c r="E144" s="94">
        <v>43125</v>
      </c>
      <c r="F144" s="83">
        <v>11653303.550000001</v>
      </c>
      <c r="G144" s="85">
        <v>97.054299999999998</v>
      </c>
      <c r="H144" s="83">
        <v>40320.264720000006</v>
      </c>
      <c r="I144" s="84">
        <v>3.1010294808241638E-2</v>
      </c>
      <c r="J144" s="84">
        <v>9.9445086366437146E-3</v>
      </c>
      <c r="K144" s="84">
        <v>5.6920603618372165E-4</v>
      </c>
    </row>
    <row r="145" spans="2:11">
      <c r="B145" s="76" t="s">
        <v>2417</v>
      </c>
      <c r="C145" s="73">
        <v>5321</v>
      </c>
      <c r="D145" s="86" t="s">
        <v>136</v>
      </c>
      <c r="E145" s="94">
        <v>43201</v>
      </c>
      <c r="F145" s="83">
        <v>4095553.5000000014</v>
      </c>
      <c r="G145" s="85">
        <v>113.7363</v>
      </c>
      <c r="H145" s="83">
        <v>16606.23705</v>
      </c>
      <c r="I145" s="84">
        <v>8.7706730769230776E-4</v>
      </c>
      <c r="J145" s="84">
        <v>4.0957287585456567E-3</v>
      </c>
      <c r="K145" s="84">
        <v>2.3443224970864622E-4</v>
      </c>
    </row>
    <row r="146" spans="2:11">
      <c r="B146" s="76" t="s">
        <v>2418</v>
      </c>
      <c r="C146" s="73">
        <v>7012</v>
      </c>
      <c r="D146" s="86" t="s">
        <v>138</v>
      </c>
      <c r="E146" s="94">
        <v>43721</v>
      </c>
      <c r="F146" s="83">
        <v>208953.78</v>
      </c>
      <c r="G146" s="85">
        <v>97.174000000000007</v>
      </c>
      <c r="H146" s="83">
        <v>791.95100000000002</v>
      </c>
      <c r="I146" s="84">
        <v>1.0577933328230784E-3</v>
      </c>
      <c r="J146" s="84">
        <v>1.9532519476222888E-4</v>
      </c>
      <c r="K146" s="84">
        <v>1.1180067707693723E-5</v>
      </c>
    </row>
    <row r="147" spans="2:11">
      <c r="B147" s="76" t="s">
        <v>2419</v>
      </c>
      <c r="C147" s="73">
        <v>6653</v>
      </c>
      <c r="D147" s="86" t="s">
        <v>136</v>
      </c>
      <c r="E147" s="94">
        <v>43516</v>
      </c>
      <c r="F147" s="83">
        <v>76648831.090000018</v>
      </c>
      <c r="G147" s="85">
        <v>95.291799999999995</v>
      </c>
      <c r="H147" s="83">
        <v>260387.78120999993</v>
      </c>
      <c r="I147" s="84">
        <v>7.8269922352941172E-3</v>
      </c>
      <c r="J147" s="84">
        <v>6.4221516329353551E-2</v>
      </c>
      <c r="K147" s="84">
        <v>3.6759256875538238E-3</v>
      </c>
    </row>
    <row r="148" spans="2:11">
      <c r="B148" s="76" t="s">
        <v>2420</v>
      </c>
      <c r="C148" s="73">
        <v>7001</v>
      </c>
      <c r="D148" s="86" t="s">
        <v>138</v>
      </c>
      <c r="E148" s="94">
        <v>43612</v>
      </c>
      <c r="F148" s="83">
        <v>1209303.1599999999</v>
      </c>
      <c r="G148" s="85">
        <v>98.982600000000005</v>
      </c>
      <c r="H148" s="83">
        <v>4668.6579299999994</v>
      </c>
      <c r="I148" s="84">
        <v>1.9018085566666669E-2</v>
      </c>
      <c r="J148" s="84">
        <v>1.1514683603600149E-3</v>
      </c>
      <c r="K148" s="84">
        <v>6.5908006633568511E-5</v>
      </c>
    </row>
    <row r="149" spans="2:11">
      <c r="B149" s="76" t="s">
        <v>2421</v>
      </c>
      <c r="C149" s="73">
        <v>5303</v>
      </c>
      <c r="D149" s="86" t="s">
        <v>138</v>
      </c>
      <c r="E149" s="94">
        <v>43034</v>
      </c>
      <c r="F149" s="83">
        <v>17091615.640000004</v>
      </c>
      <c r="G149" s="85">
        <v>100.26300000000001</v>
      </c>
      <c r="H149" s="83">
        <v>66837.750639999998</v>
      </c>
      <c r="I149" s="84">
        <v>3.0233194219653179E-2</v>
      </c>
      <c r="J149" s="84">
        <v>1.6484727794052016E-2</v>
      </c>
      <c r="K149" s="84">
        <v>9.435565806282831E-4</v>
      </c>
    </row>
    <row r="150" spans="2:11">
      <c r="B150" s="76" t="s">
        <v>2422</v>
      </c>
      <c r="C150" s="73">
        <v>7011</v>
      </c>
      <c r="D150" s="86" t="s">
        <v>138</v>
      </c>
      <c r="E150" s="94">
        <v>43698</v>
      </c>
      <c r="F150" s="83">
        <v>3731269.4800000004</v>
      </c>
      <c r="G150" s="85">
        <v>96.483199999999997</v>
      </c>
      <c r="H150" s="83">
        <v>14041.267960000001</v>
      </c>
      <c r="I150" s="84">
        <v>2.9364267424999996E-2</v>
      </c>
      <c r="J150" s="84">
        <v>3.4631099638685278E-3</v>
      </c>
      <c r="K150" s="84">
        <v>1.9822227195201536E-4</v>
      </c>
    </row>
    <row r="151" spans="2:11">
      <c r="B151" s="76" t="s">
        <v>2423</v>
      </c>
      <c r="C151" s="73">
        <v>6644</v>
      </c>
      <c r="D151" s="86" t="s">
        <v>136</v>
      </c>
      <c r="E151" s="94">
        <v>43444</v>
      </c>
      <c r="F151" s="83">
        <v>822839.57</v>
      </c>
      <c r="G151" s="85">
        <v>103.2426</v>
      </c>
      <c r="H151" s="83">
        <v>3028.5422799999997</v>
      </c>
      <c r="I151" s="84">
        <v>2.6827941176470588E-3</v>
      </c>
      <c r="J151" s="84">
        <v>7.4695354976083708E-4</v>
      </c>
      <c r="K151" s="84">
        <v>4.275429634663397E-5</v>
      </c>
    </row>
    <row r="152" spans="2:11">
      <c r="B152" s="76" t="s">
        <v>2424</v>
      </c>
      <c r="C152" s="73">
        <v>7017</v>
      </c>
      <c r="D152" s="86" t="s">
        <v>137</v>
      </c>
      <c r="E152" s="94">
        <v>43782</v>
      </c>
      <c r="F152" s="83">
        <v>29407142.41</v>
      </c>
      <c r="G152" s="85">
        <f>0.946694*100</f>
        <v>94.66940000000001</v>
      </c>
      <c r="H152" s="83">
        <v>27839.565279999995</v>
      </c>
      <c r="I152" s="84">
        <v>2.8476732000000001E-2</v>
      </c>
      <c r="J152" s="84">
        <v>6.8662941399301016E-3</v>
      </c>
      <c r="K152" s="84">
        <v>3.9301449809793699E-4</v>
      </c>
    </row>
    <row r="153" spans="2:11">
      <c r="B153" s="76" t="s">
        <v>2425</v>
      </c>
      <c r="C153" s="73">
        <v>5258</v>
      </c>
      <c r="D153" s="86" t="s">
        <v>137</v>
      </c>
      <c r="E153" s="94">
        <v>42036</v>
      </c>
      <c r="F153" s="83">
        <v>48818446.689999998</v>
      </c>
      <c r="G153" s="85">
        <v>33.168999999999997</v>
      </c>
      <c r="H153" s="83">
        <v>16192.59058</v>
      </c>
      <c r="I153" s="84">
        <v>5.6495050356632381E-2</v>
      </c>
      <c r="J153" s="84">
        <v>3.9937078288221524E-3</v>
      </c>
      <c r="K153" s="84">
        <v>2.2859275264172098E-4</v>
      </c>
    </row>
    <row r="154" spans="2:11">
      <c r="B154" s="76" t="s">
        <v>2426</v>
      </c>
      <c r="C154" s="73">
        <v>5121</v>
      </c>
      <c r="D154" s="86" t="s">
        <v>137</v>
      </c>
      <c r="E154" s="94">
        <v>39988</v>
      </c>
      <c r="F154" s="83">
        <v>38610484.789999999</v>
      </c>
      <c r="G154" s="85">
        <v>4.0231000000000003</v>
      </c>
      <c r="H154" s="83">
        <v>1553.3384099999998</v>
      </c>
      <c r="I154" s="84">
        <v>0.10322448979591836</v>
      </c>
      <c r="J154" s="84">
        <v>3.831122474305871E-4</v>
      </c>
      <c r="K154" s="84">
        <v>2.1928665532035834E-5</v>
      </c>
    </row>
    <row r="155" spans="2:11">
      <c r="B155" s="76" t="s">
        <v>2427</v>
      </c>
      <c r="C155" s="73">
        <v>6885</v>
      </c>
      <c r="D155" s="86" t="s">
        <v>138</v>
      </c>
      <c r="E155" s="94">
        <v>43608</v>
      </c>
      <c r="F155" s="83">
        <v>897997.39999999991</v>
      </c>
      <c r="G155" s="85">
        <v>127.1551</v>
      </c>
      <c r="H155" s="83">
        <v>4453.5555700000014</v>
      </c>
      <c r="I155" s="84">
        <v>2.8527128333333335E-2</v>
      </c>
      <c r="J155" s="84">
        <v>1.0984159488335258E-3</v>
      </c>
      <c r="K155" s="84">
        <v>6.2871380694735571E-5</v>
      </c>
    </row>
    <row r="156" spans="2:11">
      <c r="B156" s="76" t="s">
        <v>2428</v>
      </c>
      <c r="C156" s="73">
        <v>5317</v>
      </c>
      <c r="D156" s="86" t="s">
        <v>136</v>
      </c>
      <c r="E156" s="94">
        <v>43264</v>
      </c>
      <c r="F156" s="83">
        <v>4667480.2</v>
      </c>
      <c r="G156" s="85">
        <v>94.245400000000004</v>
      </c>
      <c r="H156" s="83">
        <v>15682.02643</v>
      </c>
      <c r="I156" s="84">
        <v>1.5743179931305099E-2</v>
      </c>
      <c r="J156" s="84">
        <v>3.8677833182938978E-3</v>
      </c>
      <c r="K156" s="84">
        <v>2.2138505700635832E-4</v>
      </c>
    </row>
    <row r="157" spans="2:11">
      <c r="B157" s="76" t="s">
        <v>2429</v>
      </c>
      <c r="C157" s="73">
        <v>5340</v>
      </c>
      <c r="D157" s="86" t="s">
        <v>139</v>
      </c>
      <c r="E157" s="94">
        <v>43375</v>
      </c>
      <c r="F157" s="83">
        <v>743552.99</v>
      </c>
      <c r="G157" s="85">
        <v>115.9365</v>
      </c>
      <c r="H157" s="83">
        <v>3791.8100999999997</v>
      </c>
      <c r="I157" s="84">
        <v>3.3472978695652171E-3</v>
      </c>
      <c r="J157" s="84">
        <v>9.3520438295284242E-4</v>
      </c>
      <c r="K157" s="84">
        <v>5.3529440145560653E-5</v>
      </c>
    </row>
    <row r="158" spans="2:11">
      <c r="B158" s="76" t="s">
        <v>2430</v>
      </c>
      <c r="C158" s="73">
        <v>5278</v>
      </c>
      <c r="D158" s="86" t="s">
        <v>138</v>
      </c>
      <c r="E158" s="94">
        <v>42562</v>
      </c>
      <c r="F158" s="83">
        <v>5598240.8300000001</v>
      </c>
      <c r="G158" s="85">
        <v>77.179400000000001</v>
      </c>
      <c r="H158" s="83">
        <v>16851.982059999998</v>
      </c>
      <c r="I158" s="84">
        <v>1.8980667838312829E-2</v>
      </c>
      <c r="J158" s="84">
        <v>4.1563388113647019E-3</v>
      </c>
      <c r="K158" s="84">
        <v>2.3790146163037856E-4</v>
      </c>
    </row>
    <row r="159" spans="2:11">
      <c r="B159" s="76" t="s">
        <v>2431</v>
      </c>
      <c r="C159" s="73">
        <v>5280</v>
      </c>
      <c r="D159" s="86" t="s">
        <v>139</v>
      </c>
      <c r="E159" s="94">
        <v>42604</v>
      </c>
      <c r="F159" s="83">
        <v>444693.16</v>
      </c>
      <c r="G159" s="85">
        <v>31.5212</v>
      </c>
      <c r="H159" s="83">
        <v>616.56329000000005</v>
      </c>
      <c r="I159" s="84">
        <v>1.1733328759894459E-2</v>
      </c>
      <c r="J159" s="84">
        <v>1.5206792428128839E-4</v>
      </c>
      <c r="K159" s="84">
        <v>8.7040982690575557E-6</v>
      </c>
    </row>
    <row r="160" spans="2:11">
      <c r="B160" s="76" t="s">
        <v>2432</v>
      </c>
      <c r="C160" s="73">
        <v>5318</v>
      </c>
      <c r="D160" s="86" t="s">
        <v>138</v>
      </c>
      <c r="E160" s="94">
        <v>43165</v>
      </c>
      <c r="F160" s="83">
        <v>453828.16999999993</v>
      </c>
      <c r="G160" s="85">
        <v>96.504800000000003</v>
      </c>
      <c r="H160" s="83">
        <v>1708.1986400000005</v>
      </c>
      <c r="I160" s="84">
        <v>3.6896599186991871E-3</v>
      </c>
      <c r="J160" s="84">
        <v>4.2130666171338199E-4</v>
      </c>
      <c r="K160" s="84">
        <v>2.4114846061675963E-5</v>
      </c>
    </row>
    <row r="161" spans="2:11">
      <c r="B161" s="76" t="s">
        <v>2433</v>
      </c>
      <c r="C161" s="73">
        <v>5319</v>
      </c>
      <c r="D161" s="86" t="s">
        <v>136</v>
      </c>
      <c r="E161" s="94">
        <v>43165</v>
      </c>
      <c r="F161" s="83">
        <v>850802.12</v>
      </c>
      <c r="G161" s="85">
        <v>98.424199999999999</v>
      </c>
      <c r="H161" s="83">
        <v>2985.3138300000001</v>
      </c>
      <c r="I161" s="84">
        <v>1.546951863994912E-2</v>
      </c>
      <c r="J161" s="84">
        <v>7.3629177218177059E-4</v>
      </c>
      <c r="K161" s="84">
        <v>4.2144035108377246E-5</v>
      </c>
    </row>
    <row r="162" spans="2:11">
      <c r="B162" s="76" t="s">
        <v>2434</v>
      </c>
      <c r="C162" s="73">
        <v>5324</v>
      </c>
      <c r="D162" s="86" t="s">
        <v>138</v>
      </c>
      <c r="E162" s="94">
        <v>43192</v>
      </c>
      <c r="F162" s="83">
        <v>598369.12000000011</v>
      </c>
      <c r="G162" s="85">
        <v>124.28189999999999</v>
      </c>
      <c r="H162" s="83">
        <v>2900.5147000000002</v>
      </c>
      <c r="I162" s="84">
        <v>6.6377777380952387E-3</v>
      </c>
      <c r="J162" s="84">
        <v>7.1537708606745612E-4</v>
      </c>
      <c r="K162" s="84">
        <v>4.0946915570737265E-5</v>
      </c>
    </row>
    <row r="163" spans="2:11">
      <c r="B163" s="76" t="s">
        <v>2435</v>
      </c>
      <c r="C163" s="73">
        <v>5325</v>
      </c>
      <c r="D163" s="86" t="s">
        <v>136</v>
      </c>
      <c r="E163" s="94">
        <v>43201</v>
      </c>
      <c r="F163" s="83">
        <v>1165799.21</v>
      </c>
      <c r="G163" s="85">
        <v>134.3794</v>
      </c>
      <c r="H163" s="83">
        <v>5584.9075800000001</v>
      </c>
      <c r="I163" s="84">
        <v>6.8612009212921563E-4</v>
      </c>
      <c r="J163" s="84">
        <v>1.3774503230535077E-3</v>
      </c>
      <c r="K163" s="84">
        <v>7.8842813362962988E-5</v>
      </c>
    </row>
    <row r="164" spans="2:11">
      <c r="B164" s="76" t="s">
        <v>2436</v>
      </c>
      <c r="C164" s="73">
        <v>5330</v>
      </c>
      <c r="D164" s="86" t="s">
        <v>136</v>
      </c>
      <c r="E164" s="94">
        <v>43272</v>
      </c>
      <c r="F164" s="83">
        <v>1178473.9000000001</v>
      </c>
      <c r="G164" s="85">
        <v>86.650999999999996</v>
      </c>
      <c r="H164" s="83">
        <v>3640.4332999999997</v>
      </c>
      <c r="I164" s="84">
        <v>6.1901029796131721E-4</v>
      </c>
      <c r="J164" s="84">
        <v>8.9786911480811758E-4</v>
      </c>
      <c r="K164" s="84">
        <v>5.1392435617030463E-5</v>
      </c>
    </row>
    <row r="165" spans="2:11">
      <c r="B165" s="76" t="s">
        <v>2437</v>
      </c>
      <c r="C165" s="73">
        <v>5298</v>
      </c>
      <c r="D165" s="86" t="s">
        <v>136</v>
      </c>
      <c r="E165" s="94">
        <v>43188</v>
      </c>
      <c r="F165" s="83">
        <v>1755.08</v>
      </c>
      <c r="G165" s="85">
        <v>100</v>
      </c>
      <c r="H165" s="83">
        <v>6.2568599999999996</v>
      </c>
      <c r="I165" s="84">
        <v>3.7103494223636374E-2</v>
      </c>
      <c r="J165" s="84">
        <v>1.5431793104623889E-6</v>
      </c>
      <c r="K165" s="84">
        <v>8.8328846655361945E-8</v>
      </c>
    </row>
    <row r="166" spans="2:11">
      <c r="B166" s="76" t="s">
        <v>2438</v>
      </c>
      <c r="C166" s="73">
        <v>6651</v>
      </c>
      <c r="D166" s="86" t="s">
        <v>138</v>
      </c>
      <c r="E166" s="94">
        <v>43503</v>
      </c>
      <c r="F166" s="83">
        <v>13570799.999999998</v>
      </c>
      <c r="G166" s="85">
        <v>99.223699999999994</v>
      </c>
      <c r="H166" s="83">
        <v>52519.294110000003</v>
      </c>
      <c r="I166" s="84">
        <v>0.15147383610141746</v>
      </c>
      <c r="J166" s="84">
        <v>1.2953252601247463E-2</v>
      </c>
      <c r="K166" s="84">
        <v>7.4142120422864563E-4</v>
      </c>
    </row>
    <row r="167" spans="2:11">
      <c r="B167" s="76" t="s">
        <v>2439</v>
      </c>
      <c r="C167" s="73">
        <v>4029</v>
      </c>
      <c r="D167" s="86" t="s">
        <v>136</v>
      </c>
      <c r="E167" s="94">
        <v>39321</v>
      </c>
      <c r="F167" s="83">
        <v>929488.22</v>
      </c>
      <c r="G167" s="85">
        <v>29.7837</v>
      </c>
      <c r="H167" s="83">
        <v>986.92027000000007</v>
      </c>
      <c r="I167" s="84">
        <v>4.9041518102948146E-3</v>
      </c>
      <c r="J167" s="84">
        <v>2.4341202164343694E-4</v>
      </c>
      <c r="K167" s="84">
        <v>1.3932472388689919E-5</v>
      </c>
    </row>
    <row r="168" spans="2:11">
      <c r="B168" s="76" t="s">
        <v>2440</v>
      </c>
      <c r="C168" s="73">
        <v>5316</v>
      </c>
      <c r="D168" s="86" t="s">
        <v>136</v>
      </c>
      <c r="E168" s="94">
        <v>43175</v>
      </c>
      <c r="F168" s="83">
        <v>21552885.219999999</v>
      </c>
      <c r="G168" s="85">
        <v>70.138300000000001</v>
      </c>
      <c r="H168" s="83">
        <v>53891.489319999993</v>
      </c>
      <c r="I168" s="84">
        <v>5.8308074074074068E-3</v>
      </c>
      <c r="J168" s="84">
        <v>1.3291688055770592E-2</v>
      </c>
      <c r="K168" s="84">
        <v>7.6079264937610165E-4</v>
      </c>
    </row>
    <row r="169" spans="2:11">
      <c r="B169" s="76" t="s">
        <v>2441</v>
      </c>
      <c r="C169" s="73">
        <v>5311</v>
      </c>
      <c r="D169" s="86" t="s">
        <v>136</v>
      </c>
      <c r="E169" s="94">
        <v>43089</v>
      </c>
      <c r="F169" s="83">
        <v>1583408.39</v>
      </c>
      <c r="G169" s="85">
        <v>100.7381</v>
      </c>
      <c r="H169" s="83">
        <v>5686.5155700000005</v>
      </c>
      <c r="I169" s="84">
        <v>2.2307692087912092E-3</v>
      </c>
      <c r="J169" s="84">
        <v>1.4025107124414225E-3</v>
      </c>
      <c r="K169" s="84">
        <v>8.0277225602915544E-5</v>
      </c>
    </row>
    <row r="170" spans="2:11">
      <c r="B170" s="76" t="s">
        <v>2442</v>
      </c>
      <c r="C170" s="73">
        <v>5331</v>
      </c>
      <c r="D170" s="86" t="s">
        <v>136</v>
      </c>
      <c r="E170" s="94">
        <v>43455</v>
      </c>
      <c r="F170" s="83">
        <v>7443645.1399999997</v>
      </c>
      <c r="G170" s="85">
        <v>114.2546</v>
      </c>
      <c r="H170" s="83">
        <v>30319.280420000003</v>
      </c>
      <c r="I170" s="84">
        <v>3.9015985042857144E-2</v>
      </c>
      <c r="J170" s="84">
        <v>7.477886072606933E-3</v>
      </c>
      <c r="K170" s="84">
        <v>4.2802093556817603E-4</v>
      </c>
    </row>
    <row r="171" spans="2:11">
      <c r="B171" s="76" t="s">
        <v>2443</v>
      </c>
      <c r="C171" s="73">
        <v>7010</v>
      </c>
      <c r="D171" s="86" t="s">
        <v>138</v>
      </c>
      <c r="E171" s="94">
        <v>37833</v>
      </c>
      <c r="F171" s="83">
        <v>175968.79</v>
      </c>
      <c r="G171" s="85">
        <v>99.339699999999993</v>
      </c>
      <c r="H171" s="83">
        <v>681.79921000000024</v>
      </c>
      <c r="I171" s="84">
        <v>3.0810400000000006E-3</v>
      </c>
      <c r="J171" s="84">
        <v>1.6815757980226533E-4</v>
      </c>
      <c r="K171" s="84">
        <v>9.6250416134989323E-6</v>
      </c>
    </row>
    <row r="172" spans="2:11">
      <c r="B172" s="76" t="s">
        <v>2444</v>
      </c>
      <c r="C172" s="73">
        <v>5320</v>
      </c>
      <c r="D172" s="86" t="s">
        <v>136</v>
      </c>
      <c r="E172" s="94">
        <v>43448</v>
      </c>
      <c r="F172" s="83">
        <v>2047647.9499999997</v>
      </c>
      <c r="G172" s="85">
        <v>98.214200000000005</v>
      </c>
      <c r="H172" s="83">
        <v>7169.5039499999993</v>
      </c>
      <c r="I172" s="84">
        <v>9.4459079587830598E-3</v>
      </c>
      <c r="J172" s="84">
        <v>1.7682719705920179E-3</v>
      </c>
      <c r="K172" s="84">
        <v>1.012127512833213E-4</v>
      </c>
    </row>
    <row r="173" spans="2:11">
      <c r="B173" s="76" t="s">
        <v>2445</v>
      </c>
      <c r="C173" s="73">
        <v>5287</v>
      </c>
      <c r="D173" s="86" t="s">
        <v>138</v>
      </c>
      <c r="E173" s="94">
        <v>42809</v>
      </c>
      <c r="F173" s="83">
        <v>18584947.649999999</v>
      </c>
      <c r="G173" s="85">
        <v>94.710700000000003</v>
      </c>
      <c r="H173" s="83">
        <v>68652.823269999979</v>
      </c>
      <c r="I173" s="84">
        <v>1.2085478026791441E-2</v>
      </c>
      <c r="J173" s="84">
        <v>1.6932393640755078E-2</v>
      </c>
      <c r="K173" s="84">
        <v>9.691801796865349E-4</v>
      </c>
    </row>
    <row r="174" spans="2:11">
      <c r="B174" s="76" t="s">
        <v>2446</v>
      </c>
      <c r="C174" s="73">
        <v>7028</v>
      </c>
      <c r="D174" s="86" t="s">
        <v>138</v>
      </c>
      <c r="E174" s="94">
        <v>43866</v>
      </c>
      <c r="F174" s="83">
        <v>4433407.5</v>
      </c>
      <c r="G174" s="85">
        <v>93.969499999999996</v>
      </c>
      <c r="H174" s="83">
        <v>16248.84814</v>
      </c>
      <c r="I174" s="84">
        <v>3.7675471698113204E-3</v>
      </c>
      <c r="J174" s="84">
        <v>4.0075830797705672E-3</v>
      </c>
      <c r="K174" s="84">
        <v>2.2938694739602983E-4</v>
      </c>
    </row>
    <row r="175" spans="2:11">
      <c r="B175" s="76" t="s">
        <v>2447</v>
      </c>
      <c r="C175" s="73">
        <v>5335</v>
      </c>
      <c r="D175" s="86" t="s">
        <v>136</v>
      </c>
      <c r="E175" s="94">
        <v>43355</v>
      </c>
      <c r="F175" s="83">
        <v>7942976.8199999984</v>
      </c>
      <c r="G175" s="85">
        <v>107.5613</v>
      </c>
      <c r="H175" s="83">
        <v>30457.823940000002</v>
      </c>
      <c r="I175" s="84">
        <v>2.0230509999999997E-2</v>
      </c>
      <c r="J175" s="84">
        <v>7.5120561664978993E-3</v>
      </c>
      <c r="K175" s="84">
        <v>4.2997677113636428E-4</v>
      </c>
    </row>
    <row r="176" spans="2:11">
      <c r="B176" s="76" t="s">
        <v>2448</v>
      </c>
      <c r="C176" s="73">
        <v>7013</v>
      </c>
      <c r="D176" s="86" t="s">
        <v>138</v>
      </c>
      <c r="E176" s="94">
        <v>43733</v>
      </c>
      <c r="F176" s="83">
        <v>4411070.95</v>
      </c>
      <c r="G176" s="85">
        <v>98.15</v>
      </c>
      <c r="H176" s="83">
        <v>16886.216789999999</v>
      </c>
      <c r="I176" s="84">
        <v>1.1390692692E-2</v>
      </c>
      <c r="J176" s="84">
        <v>4.164782396011835E-3</v>
      </c>
      <c r="K176" s="84">
        <v>2.3838475743953168E-4</v>
      </c>
    </row>
    <row r="177" spans="2:11">
      <c r="B177" s="76" t="s">
        <v>2449</v>
      </c>
      <c r="C177" s="73">
        <v>5306</v>
      </c>
      <c r="D177" s="86" t="s">
        <v>138</v>
      </c>
      <c r="E177" s="94">
        <v>43068</v>
      </c>
      <c r="F177" s="83">
        <v>343938.8</v>
      </c>
      <c r="G177" s="85">
        <v>66.595500000000001</v>
      </c>
      <c r="H177" s="83">
        <v>893.35494999999992</v>
      </c>
      <c r="I177" s="84">
        <v>1.4189347691397514E-3</v>
      </c>
      <c r="J177" s="84">
        <v>2.2033526013673981E-4</v>
      </c>
      <c r="K177" s="84">
        <v>1.2611599490376728E-5</v>
      </c>
    </row>
    <row r="178" spans="2:11">
      <c r="B178" s="76" t="s">
        <v>2450</v>
      </c>
      <c r="C178" s="73">
        <v>5268</v>
      </c>
      <c r="D178" s="86" t="s">
        <v>138</v>
      </c>
      <c r="E178" s="94">
        <v>42206</v>
      </c>
      <c r="F178" s="83">
        <v>7464207.5599999996</v>
      </c>
      <c r="G178" s="85">
        <v>95.506299999999996</v>
      </c>
      <c r="H178" s="83">
        <v>27804.413629999999</v>
      </c>
      <c r="I178" s="84">
        <v>3.9035591274397246E-3</v>
      </c>
      <c r="J178" s="84">
        <v>6.8576244079865054E-3</v>
      </c>
      <c r="K178" s="84">
        <v>3.9251825801864281E-4</v>
      </c>
    </row>
    <row r="179" spans="2:11">
      <c r="B179" s="76" t="s">
        <v>2451</v>
      </c>
      <c r="C179" s="73">
        <v>4022</v>
      </c>
      <c r="D179" s="86" t="s">
        <v>136</v>
      </c>
      <c r="E179" s="94">
        <v>39134</v>
      </c>
      <c r="F179" s="83">
        <v>338203.28</v>
      </c>
      <c r="G179" s="85">
        <v>1E-4</v>
      </c>
      <c r="H179" s="83">
        <v>1.2099999999999999E-3</v>
      </c>
      <c r="I179" s="84">
        <v>4.2000000000000006E-3</v>
      </c>
      <c r="J179" s="84">
        <v>2.9843195559106175E-10</v>
      </c>
      <c r="K179" s="84">
        <v>1.7081715821192732E-11</v>
      </c>
    </row>
    <row r="180" spans="2:11">
      <c r="B180" s="76" t="s">
        <v>2452</v>
      </c>
      <c r="C180" s="73">
        <v>5304</v>
      </c>
      <c r="D180" s="86" t="s">
        <v>138</v>
      </c>
      <c r="E180" s="94">
        <v>43080</v>
      </c>
      <c r="F180" s="83">
        <v>25073313.360000003</v>
      </c>
      <c r="G180" s="85">
        <v>92.096199999999996</v>
      </c>
      <c r="H180" s="83">
        <v>90064.04591000003</v>
      </c>
      <c r="I180" s="84">
        <v>5.2303426E-3</v>
      </c>
      <c r="J180" s="84">
        <v>2.2213214338317747E-2</v>
      </c>
      <c r="K180" s="84">
        <v>1.2714449900342777E-3</v>
      </c>
    </row>
    <row r="181" spans="2:11">
      <c r="B181" s="76" t="s">
        <v>2453</v>
      </c>
      <c r="C181" s="73">
        <v>5233</v>
      </c>
      <c r="D181" s="86" t="s">
        <v>136</v>
      </c>
      <c r="E181" s="94">
        <v>41269</v>
      </c>
      <c r="F181" s="83">
        <v>7414011.75</v>
      </c>
      <c r="G181" s="85">
        <v>13.7744</v>
      </c>
      <c r="H181" s="83">
        <v>3640.7050299999996</v>
      </c>
      <c r="I181" s="84">
        <v>8.5047385835919521E-3</v>
      </c>
      <c r="J181" s="84">
        <v>8.9793613374637607E-4</v>
      </c>
      <c r="K181" s="84">
        <v>5.1396271662187565E-5</v>
      </c>
    </row>
    <row r="182" spans="2:11">
      <c r="B182" s="76" t="s">
        <v>2454</v>
      </c>
      <c r="C182" s="73">
        <v>5267</v>
      </c>
      <c r="D182" s="86" t="s">
        <v>138</v>
      </c>
      <c r="E182" s="94">
        <v>42446</v>
      </c>
      <c r="F182" s="83">
        <v>8746687.3100000005</v>
      </c>
      <c r="G182" s="85">
        <v>105.7606</v>
      </c>
      <c r="H182" s="83">
        <v>36079.916189999996</v>
      </c>
      <c r="I182" s="84">
        <v>1.0688340629370871E-2</v>
      </c>
      <c r="J182" s="84">
        <v>8.8986776414407501E-3</v>
      </c>
      <c r="K182" s="84">
        <v>5.0934452496696758E-4</v>
      </c>
    </row>
    <row r="183" spans="2:11">
      <c r="B183" s="76" t="s">
        <v>2455</v>
      </c>
      <c r="C183" s="73">
        <v>5284</v>
      </c>
      <c r="D183" s="86" t="s">
        <v>138</v>
      </c>
      <c r="E183" s="94">
        <v>42662</v>
      </c>
      <c r="F183" s="83">
        <v>17825929.16</v>
      </c>
      <c r="G183" s="85">
        <v>80.034000000000006</v>
      </c>
      <c r="H183" s="83">
        <v>55644.816189999998</v>
      </c>
      <c r="I183" s="84">
        <v>1.9910528333333333E-2</v>
      </c>
      <c r="J183" s="84">
        <v>1.3724125052964359E-2</v>
      </c>
      <c r="K183" s="84">
        <v>7.8554457609924329E-4</v>
      </c>
    </row>
    <row r="184" spans="2:11">
      <c r="B184" s="76" t="s">
        <v>2456</v>
      </c>
      <c r="C184" s="73">
        <v>6652</v>
      </c>
      <c r="D184" s="86" t="s">
        <v>136</v>
      </c>
      <c r="E184" s="94">
        <v>43816</v>
      </c>
      <c r="F184" s="83">
        <v>847640.0199999999</v>
      </c>
      <c r="G184" s="85">
        <v>100</v>
      </c>
      <c r="H184" s="83">
        <v>3021.8366900000001</v>
      </c>
      <c r="I184" s="84">
        <v>2.4323999999999999E-3</v>
      </c>
      <c r="J184" s="84">
        <v>7.4529969658968681E-4</v>
      </c>
      <c r="K184" s="84">
        <v>4.2659632724490639E-5</v>
      </c>
    </row>
    <row r="185" spans="2:11">
      <c r="B185" s="76" t="s">
        <v>2457</v>
      </c>
      <c r="C185" s="73">
        <v>6646</v>
      </c>
      <c r="D185" s="86" t="s">
        <v>138</v>
      </c>
      <c r="E185" s="94">
        <v>43460</v>
      </c>
      <c r="F185" s="83">
        <v>24915785.550000004</v>
      </c>
      <c r="G185" s="85">
        <v>97.394999999999996</v>
      </c>
      <c r="H185" s="83">
        <v>94647.524500000014</v>
      </c>
      <c r="I185" s="84">
        <v>2.0701424267193718E-2</v>
      </c>
      <c r="J185" s="84">
        <v>2.3343674238337137E-2</v>
      </c>
      <c r="K185" s="84">
        <v>1.3361505096598156E-3</v>
      </c>
    </row>
    <row r="186" spans="2:11">
      <c r="B186" s="76" t="s">
        <v>2458</v>
      </c>
      <c r="C186" s="73">
        <v>5083</v>
      </c>
      <c r="D186" s="86" t="s">
        <v>136</v>
      </c>
      <c r="E186" s="94">
        <v>39415</v>
      </c>
      <c r="F186" s="83">
        <v>3693864</v>
      </c>
      <c r="G186" s="85">
        <v>70.038899999999998</v>
      </c>
      <c r="H186" s="83">
        <v>9223.1601899999987</v>
      </c>
      <c r="I186" s="84">
        <v>2.9136892404740572E-2</v>
      </c>
      <c r="J186" s="84">
        <v>2.2747815968853953E-3</v>
      </c>
      <c r="K186" s="84">
        <v>1.302044639164611E-4</v>
      </c>
    </row>
    <row r="187" spans="2:11">
      <c r="B187" s="76" t="s">
        <v>2459</v>
      </c>
      <c r="C187" s="73">
        <v>5276</v>
      </c>
      <c r="D187" s="86" t="s">
        <v>136</v>
      </c>
      <c r="E187" s="94">
        <v>42521</v>
      </c>
      <c r="F187" s="83">
        <v>16635879.609999999</v>
      </c>
      <c r="G187" s="85">
        <v>144.95930000000001</v>
      </c>
      <c r="H187" s="83">
        <v>85970.882760000008</v>
      </c>
      <c r="I187" s="84">
        <v>2.2520000000000001E-3</v>
      </c>
      <c r="J187" s="84">
        <v>2.1203684847898099E-2</v>
      </c>
      <c r="K187" s="84">
        <v>1.2136613125647913E-3</v>
      </c>
    </row>
    <row r="188" spans="2:11">
      <c r="B188" s="76" t="s">
        <v>2460</v>
      </c>
      <c r="C188" s="73">
        <v>6647</v>
      </c>
      <c r="D188" s="86" t="s">
        <v>136</v>
      </c>
      <c r="E188" s="94">
        <v>43510</v>
      </c>
      <c r="F188" s="83">
        <v>21378543.010000002</v>
      </c>
      <c r="G188" s="85">
        <v>105.2923</v>
      </c>
      <c r="H188" s="83">
        <v>80248.006110000002</v>
      </c>
      <c r="I188" s="84">
        <v>3.0735128231821505E-3</v>
      </c>
      <c r="J188" s="84">
        <v>1.9792206112141133E-2</v>
      </c>
      <c r="K188" s="84">
        <v>1.1328707732135191E-3</v>
      </c>
    </row>
    <row r="189" spans="2:11">
      <c r="B189" s="76" t="s">
        <v>2461</v>
      </c>
      <c r="C189" s="73">
        <v>6642</v>
      </c>
      <c r="D189" s="86" t="s">
        <v>136</v>
      </c>
      <c r="E189" s="94">
        <v>43465</v>
      </c>
      <c r="F189" s="83">
        <v>1912912.3299999996</v>
      </c>
      <c r="G189" s="85">
        <v>96.271000000000001</v>
      </c>
      <c r="H189" s="83">
        <v>6565.2321400000001</v>
      </c>
      <c r="I189" s="84">
        <v>1.5709250000000001E-3</v>
      </c>
      <c r="J189" s="84">
        <v>1.6192355921070176E-3</v>
      </c>
      <c r="K189" s="84">
        <v>9.2682173318711574E-5</v>
      </c>
    </row>
    <row r="190" spans="2:11">
      <c r="B190" s="76" t="s">
        <v>2462</v>
      </c>
      <c r="C190" s="73">
        <v>5337</v>
      </c>
      <c r="D190" s="86" t="s">
        <v>136</v>
      </c>
      <c r="E190" s="94">
        <v>43490</v>
      </c>
      <c r="F190" s="83">
        <v>11069985.669999998</v>
      </c>
      <c r="G190" s="85">
        <v>97.939899999999994</v>
      </c>
      <c r="H190" s="83">
        <v>38651.49078</v>
      </c>
      <c r="I190" s="84">
        <v>4.9760513466666663E-3</v>
      </c>
      <c r="J190" s="84">
        <v>9.5329256032936297E-3</v>
      </c>
      <c r="K190" s="84">
        <v>5.4564775336314955E-4</v>
      </c>
    </row>
    <row r="191" spans="2:11">
      <c r="B191" s="76" t="s">
        <v>2463</v>
      </c>
      <c r="C191" s="73">
        <v>5269</v>
      </c>
      <c r="D191" s="86" t="s">
        <v>138</v>
      </c>
      <c r="E191" s="94">
        <v>42271</v>
      </c>
      <c r="F191" s="83">
        <v>8857020.6199999992</v>
      </c>
      <c r="G191" s="85">
        <v>107.92400000000001</v>
      </c>
      <c r="H191" s="83">
        <v>37282.386319999998</v>
      </c>
      <c r="I191" s="84">
        <v>2.2184807368525305E-2</v>
      </c>
      <c r="J191" s="84">
        <v>9.1952524451066504E-3</v>
      </c>
      <c r="K191" s="84">
        <v>5.263199407059202E-4</v>
      </c>
    </row>
    <row r="192" spans="2:11">
      <c r="B192" s="76" t="s">
        <v>2464</v>
      </c>
      <c r="C192" s="73">
        <v>5312</v>
      </c>
      <c r="D192" s="86" t="s">
        <v>136</v>
      </c>
      <c r="E192" s="94">
        <v>43095</v>
      </c>
      <c r="F192" s="83">
        <v>422916.66</v>
      </c>
      <c r="G192" s="85">
        <v>126.45829999999999</v>
      </c>
      <c r="H192" s="83">
        <v>1906.6091299999998</v>
      </c>
      <c r="I192" s="84">
        <v>1.614121037134008E-2</v>
      </c>
      <c r="J192" s="84">
        <v>4.7024222414353127E-4</v>
      </c>
      <c r="K192" s="84">
        <v>2.6915830860125213E-5</v>
      </c>
    </row>
    <row r="193" spans="2:11">
      <c r="B193" s="76" t="s">
        <v>2465</v>
      </c>
      <c r="C193" s="73">
        <v>5227</v>
      </c>
      <c r="D193" s="86" t="s">
        <v>136</v>
      </c>
      <c r="E193" s="94">
        <v>40997</v>
      </c>
      <c r="F193" s="83">
        <v>2262715.73</v>
      </c>
      <c r="G193" s="85">
        <v>68.3947</v>
      </c>
      <c r="H193" s="83">
        <v>5517.1142499999996</v>
      </c>
      <c r="I193" s="84">
        <v>3.0303030303030303E-3</v>
      </c>
      <c r="J193" s="84">
        <v>1.3607299130965404E-3</v>
      </c>
      <c r="K193" s="84">
        <v>7.7885766753349483E-5</v>
      </c>
    </row>
    <row r="194" spans="2:11">
      <c r="B194" s="76" t="s">
        <v>2466</v>
      </c>
      <c r="C194" s="73">
        <v>5257</v>
      </c>
      <c r="D194" s="86" t="s">
        <v>136</v>
      </c>
      <c r="E194" s="94">
        <v>42033</v>
      </c>
      <c r="F194" s="83">
        <v>6616927.8799999999</v>
      </c>
      <c r="G194" s="85">
        <v>120.12860000000001</v>
      </c>
      <c r="H194" s="83">
        <v>28337.553350000002</v>
      </c>
      <c r="I194" s="84">
        <v>2.4990949283073514E-2</v>
      </c>
      <c r="J194" s="84">
        <v>6.9891169114930114E-3</v>
      </c>
      <c r="K194" s="84">
        <v>4.0004465569635383E-4</v>
      </c>
    </row>
    <row r="195" spans="2:11">
      <c r="B195" s="76" t="s">
        <v>2467</v>
      </c>
      <c r="C195" s="73">
        <v>7005</v>
      </c>
      <c r="D195" s="86" t="s">
        <v>136</v>
      </c>
      <c r="E195" s="94">
        <v>43636</v>
      </c>
      <c r="F195" s="83">
        <v>775145.01</v>
      </c>
      <c r="G195" s="85">
        <v>84.864400000000003</v>
      </c>
      <c r="H195" s="83">
        <v>2345.1360099999997</v>
      </c>
      <c r="I195" s="84">
        <v>5.0438717576470589E-3</v>
      </c>
      <c r="J195" s="84">
        <v>5.7839960792671044E-4</v>
      </c>
      <c r="K195" s="84">
        <v>3.3106567673442803E-5</v>
      </c>
    </row>
    <row r="196" spans="2:11">
      <c r="B196" s="76" t="s">
        <v>2468</v>
      </c>
      <c r="C196" s="73">
        <v>5286</v>
      </c>
      <c r="D196" s="86" t="s">
        <v>136</v>
      </c>
      <c r="E196" s="94">
        <v>42727</v>
      </c>
      <c r="F196" s="83">
        <v>12972400.300000001</v>
      </c>
      <c r="G196" s="85">
        <v>120.6546</v>
      </c>
      <c r="H196" s="83">
        <v>55798.658759999991</v>
      </c>
      <c r="I196" s="84">
        <v>6.8333333333333345E-3</v>
      </c>
      <c r="J196" s="84">
        <v>1.37620684736406E-2</v>
      </c>
      <c r="K196" s="84">
        <v>7.8771639020002164E-4</v>
      </c>
    </row>
    <row r="197" spans="2:11">
      <c r="B197" s="76" t="s">
        <v>2469</v>
      </c>
      <c r="C197" s="73">
        <v>5338</v>
      </c>
      <c r="D197" s="86" t="s">
        <v>136</v>
      </c>
      <c r="E197" s="94">
        <v>43375</v>
      </c>
      <c r="F197" s="83">
        <v>521226.2</v>
      </c>
      <c r="G197" s="85">
        <v>98.3626</v>
      </c>
      <c r="H197" s="83">
        <v>1827.7456900000004</v>
      </c>
      <c r="I197" s="84">
        <v>1.9333333714285715E-3</v>
      </c>
      <c r="J197" s="84">
        <v>4.5079150461969805E-4</v>
      </c>
      <c r="K197" s="84">
        <v>2.5802506173545317E-5</v>
      </c>
    </row>
    <row r="198" spans="2:11">
      <c r="B198" s="76" t="s">
        <v>2470</v>
      </c>
      <c r="C198" s="73">
        <v>6641</v>
      </c>
      <c r="D198" s="86" t="s">
        <v>136</v>
      </c>
      <c r="E198" s="94">
        <v>43461</v>
      </c>
      <c r="F198" s="83">
        <v>577830.36</v>
      </c>
      <c r="G198" s="85">
        <v>93.043099999999995</v>
      </c>
      <c r="H198" s="83">
        <v>1916.6555499999999</v>
      </c>
      <c r="I198" s="84">
        <v>1.9444444252873564E-3</v>
      </c>
      <c r="J198" s="84">
        <v>4.7272005287682812E-4</v>
      </c>
      <c r="K198" s="84">
        <v>2.7057657381993271E-5</v>
      </c>
    </row>
    <row r="199" spans="2:11">
      <c r="B199" s="76" t="s">
        <v>2471</v>
      </c>
      <c r="C199" s="73">
        <v>6658</v>
      </c>
      <c r="D199" s="86" t="s">
        <v>136</v>
      </c>
      <c r="E199" s="94">
        <v>43633</v>
      </c>
      <c r="F199" s="83">
        <v>6566045.7699999996</v>
      </c>
      <c r="G199" s="85">
        <v>71.037099999999995</v>
      </c>
      <c r="H199" s="83">
        <v>16628.331130000002</v>
      </c>
      <c r="I199" s="84">
        <v>3.6993851199999997E-2</v>
      </c>
      <c r="J199" s="84">
        <v>4.1011779978030001E-3</v>
      </c>
      <c r="K199" s="84">
        <v>2.3474415449863852E-4</v>
      </c>
    </row>
    <row r="200" spans="2:11">
      <c r="B200" s="113"/>
      <c r="C200" s="117"/>
      <c r="D200" s="117"/>
      <c r="E200" s="117"/>
      <c r="F200" s="117"/>
      <c r="G200" s="117"/>
      <c r="H200" s="117"/>
      <c r="I200" s="117"/>
      <c r="J200" s="117"/>
      <c r="K200" s="117"/>
    </row>
    <row r="201" spans="2:11">
      <c r="B201" s="113"/>
      <c r="C201" s="117"/>
      <c r="D201" s="117"/>
      <c r="E201" s="117"/>
      <c r="F201" s="117"/>
      <c r="G201" s="117"/>
      <c r="H201" s="117"/>
      <c r="I201" s="117"/>
      <c r="J201" s="117"/>
      <c r="K201" s="117"/>
    </row>
    <row r="202" spans="2:11">
      <c r="B202" s="113"/>
      <c r="C202" s="117"/>
      <c r="D202" s="117"/>
      <c r="E202" s="117"/>
      <c r="F202" s="117"/>
      <c r="G202" s="117"/>
      <c r="H202" s="117"/>
      <c r="I202" s="117"/>
      <c r="J202" s="117"/>
      <c r="K202" s="117"/>
    </row>
    <row r="203" spans="2:11">
      <c r="B203" s="131" t="s">
        <v>116</v>
      </c>
      <c r="C203" s="117"/>
      <c r="D203" s="117"/>
      <c r="E203" s="117"/>
      <c r="F203" s="117"/>
      <c r="G203" s="117"/>
      <c r="H203" s="117"/>
      <c r="I203" s="117"/>
      <c r="J203" s="117"/>
      <c r="K203" s="117"/>
    </row>
    <row r="204" spans="2:11">
      <c r="B204" s="131" t="s">
        <v>211</v>
      </c>
      <c r="C204" s="117"/>
      <c r="D204" s="117"/>
      <c r="E204" s="117"/>
      <c r="F204" s="117"/>
      <c r="G204" s="117"/>
      <c r="H204" s="117"/>
      <c r="I204" s="117"/>
      <c r="J204" s="117"/>
      <c r="K204" s="117"/>
    </row>
    <row r="205" spans="2:11">
      <c r="B205" s="131" t="s">
        <v>219</v>
      </c>
      <c r="C205" s="117"/>
      <c r="D205" s="117"/>
      <c r="E205" s="117"/>
      <c r="F205" s="117"/>
      <c r="G205" s="117"/>
      <c r="H205" s="117"/>
      <c r="I205" s="117"/>
      <c r="J205" s="117"/>
      <c r="K205" s="117"/>
    </row>
    <row r="206" spans="2:11">
      <c r="B206" s="113"/>
      <c r="C206" s="117"/>
      <c r="D206" s="117"/>
      <c r="E206" s="117"/>
      <c r="F206" s="117"/>
      <c r="G206" s="117"/>
      <c r="H206" s="117"/>
      <c r="I206" s="117"/>
      <c r="J206" s="117"/>
      <c r="K206" s="117"/>
    </row>
    <row r="207" spans="2:11">
      <c r="B207" s="113"/>
      <c r="C207" s="117"/>
      <c r="D207" s="117"/>
      <c r="E207" s="117"/>
      <c r="F207" s="117"/>
      <c r="G207" s="117"/>
      <c r="H207" s="117"/>
      <c r="I207" s="117"/>
      <c r="J207" s="117"/>
      <c r="K207" s="117"/>
    </row>
    <row r="208" spans="2:11">
      <c r="B208" s="113"/>
      <c r="C208" s="117"/>
      <c r="D208" s="117"/>
      <c r="E208" s="117"/>
      <c r="F208" s="117"/>
      <c r="G208" s="117"/>
      <c r="H208" s="117"/>
      <c r="I208" s="117"/>
      <c r="J208" s="117"/>
      <c r="K208" s="117"/>
    </row>
    <row r="209" spans="2:11">
      <c r="B209" s="113"/>
      <c r="C209" s="117"/>
      <c r="D209" s="117"/>
      <c r="E209" s="117"/>
      <c r="F209" s="117"/>
      <c r="G209" s="117"/>
      <c r="H209" s="117"/>
      <c r="I209" s="117"/>
      <c r="J209" s="117"/>
      <c r="K209" s="117"/>
    </row>
    <row r="210" spans="2:11">
      <c r="B210" s="113"/>
      <c r="C210" s="117"/>
      <c r="D210" s="117"/>
      <c r="E210" s="117"/>
      <c r="F210" s="117"/>
      <c r="G210" s="117"/>
      <c r="H210" s="117"/>
      <c r="I210" s="117"/>
      <c r="J210" s="117"/>
      <c r="K210" s="117"/>
    </row>
    <row r="211" spans="2:11">
      <c r="B211" s="113"/>
      <c r="C211" s="117"/>
      <c r="D211" s="117"/>
      <c r="E211" s="117"/>
      <c r="F211" s="117"/>
      <c r="G211" s="117"/>
      <c r="H211" s="117"/>
      <c r="I211" s="117"/>
      <c r="J211" s="117"/>
      <c r="K211" s="117"/>
    </row>
    <row r="212" spans="2:11">
      <c r="B212" s="113"/>
      <c r="C212" s="117"/>
      <c r="D212" s="117"/>
      <c r="E212" s="117"/>
      <c r="F212" s="117"/>
      <c r="G212" s="117"/>
      <c r="H212" s="117"/>
      <c r="I212" s="117"/>
      <c r="J212" s="117"/>
      <c r="K212" s="117"/>
    </row>
    <row r="213" spans="2:11">
      <c r="B213" s="113"/>
      <c r="C213" s="117"/>
      <c r="D213" s="117"/>
      <c r="E213" s="117"/>
      <c r="F213" s="117"/>
      <c r="G213" s="117"/>
      <c r="H213" s="117"/>
      <c r="I213" s="117"/>
      <c r="J213" s="117"/>
      <c r="K213" s="117"/>
    </row>
    <row r="214" spans="2:11">
      <c r="B214" s="113"/>
      <c r="C214" s="117"/>
      <c r="D214" s="117"/>
      <c r="E214" s="117"/>
      <c r="F214" s="117"/>
      <c r="G214" s="117"/>
      <c r="H214" s="117"/>
      <c r="I214" s="117"/>
      <c r="J214" s="117"/>
      <c r="K214" s="117"/>
    </row>
    <row r="215" spans="2:11">
      <c r="B215" s="113"/>
      <c r="C215" s="117"/>
      <c r="D215" s="117"/>
      <c r="E215" s="117"/>
      <c r="F215" s="117"/>
      <c r="G215" s="117"/>
      <c r="H215" s="117"/>
      <c r="I215" s="117"/>
      <c r="J215" s="117"/>
      <c r="K215" s="117"/>
    </row>
    <row r="216" spans="2:11">
      <c r="B216" s="113"/>
      <c r="C216" s="117"/>
      <c r="D216" s="117"/>
      <c r="E216" s="117"/>
      <c r="F216" s="117"/>
      <c r="G216" s="117"/>
      <c r="H216" s="117"/>
      <c r="I216" s="117"/>
      <c r="J216" s="117"/>
      <c r="K216" s="117"/>
    </row>
    <row r="217" spans="2:11">
      <c r="B217" s="113"/>
      <c r="C217" s="117"/>
      <c r="D217" s="117"/>
      <c r="E217" s="117"/>
      <c r="F217" s="117"/>
      <c r="G217" s="117"/>
      <c r="H217" s="117"/>
      <c r="I217" s="117"/>
      <c r="J217" s="117"/>
      <c r="K217" s="117"/>
    </row>
    <row r="218" spans="2:11">
      <c r="B218" s="113"/>
      <c r="C218" s="117"/>
      <c r="D218" s="117"/>
      <c r="E218" s="117"/>
      <c r="F218" s="117"/>
      <c r="G218" s="117"/>
      <c r="H218" s="117"/>
      <c r="I218" s="117"/>
      <c r="J218" s="117"/>
      <c r="K218" s="117"/>
    </row>
    <row r="219" spans="2:11">
      <c r="B219" s="113"/>
      <c r="C219" s="117"/>
      <c r="D219" s="117"/>
      <c r="E219" s="117"/>
      <c r="F219" s="117"/>
      <c r="G219" s="117"/>
      <c r="H219" s="117"/>
      <c r="I219" s="117"/>
      <c r="J219" s="117"/>
      <c r="K219" s="117"/>
    </row>
    <row r="220" spans="2:11">
      <c r="B220" s="113"/>
      <c r="C220" s="117"/>
      <c r="D220" s="117"/>
      <c r="E220" s="117"/>
      <c r="F220" s="117"/>
      <c r="G220" s="117"/>
      <c r="H220" s="117"/>
      <c r="I220" s="117"/>
      <c r="J220" s="117"/>
      <c r="K220" s="117"/>
    </row>
    <row r="221" spans="2:11">
      <c r="B221" s="113"/>
      <c r="C221" s="117"/>
      <c r="D221" s="117"/>
      <c r="E221" s="117"/>
      <c r="F221" s="117"/>
      <c r="G221" s="117"/>
      <c r="H221" s="117"/>
      <c r="I221" s="117"/>
      <c r="J221" s="117"/>
      <c r="K221" s="117"/>
    </row>
    <row r="222" spans="2:11">
      <c r="B222" s="113"/>
      <c r="C222" s="117"/>
      <c r="D222" s="117"/>
      <c r="E222" s="117"/>
      <c r="F222" s="117"/>
      <c r="G222" s="117"/>
      <c r="H222" s="117"/>
      <c r="I222" s="117"/>
      <c r="J222" s="117"/>
      <c r="K222" s="117"/>
    </row>
    <row r="223" spans="2:11">
      <c r="B223" s="113"/>
      <c r="C223" s="117"/>
      <c r="D223" s="117"/>
      <c r="E223" s="117"/>
      <c r="F223" s="117"/>
      <c r="G223" s="117"/>
      <c r="H223" s="117"/>
      <c r="I223" s="117"/>
      <c r="J223" s="117"/>
      <c r="K223" s="117"/>
    </row>
    <row r="224" spans="2:11">
      <c r="B224" s="113"/>
      <c r="C224" s="117"/>
      <c r="D224" s="117"/>
      <c r="E224" s="117"/>
      <c r="F224" s="117"/>
      <c r="G224" s="117"/>
      <c r="H224" s="117"/>
      <c r="I224" s="117"/>
      <c r="J224" s="117"/>
      <c r="K224" s="117"/>
    </row>
    <row r="225" spans="2:11">
      <c r="B225" s="113"/>
      <c r="C225" s="117"/>
      <c r="D225" s="117"/>
      <c r="E225" s="117"/>
      <c r="F225" s="117"/>
      <c r="G225" s="117"/>
      <c r="H225" s="117"/>
      <c r="I225" s="117"/>
      <c r="J225" s="117"/>
      <c r="K225" s="117"/>
    </row>
    <row r="226" spans="2:11">
      <c r="B226" s="113"/>
      <c r="C226" s="117"/>
      <c r="D226" s="117"/>
      <c r="E226" s="117"/>
      <c r="F226" s="117"/>
      <c r="G226" s="117"/>
      <c r="H226" s="117"/>
      <c r="I226" s="117"/>
      <c r="J226" s="117"/>
      <c r="K226" s="117"/>
    </row>
    <row r="227" spans="2:11">
      <c r="B227" s="113"/>
      <c r="C227" s="117"/>
      <c r="D227" s="117"/>
      <c r="E227" s="117"/>
      <c r="F227" s="117"/>
      <c r="G227" s="117"/>
      <c r="H227" s="117"/>
      <c r="I227" s="117"/>
      <c r="J227" s="117"/>
      <c r="K227" s="117"/>
    </row>
    <row r="228" spans="2:11">
      <c r="B228" s="113"/>
      <c r="C228" s="117"/>
      <c r="D228" s="117"/>
      <c r="E228" s="117"/>
      <c r="F228" s="117"/>
      <c r="G228" s="117"/>
      <c r="H228" s="117"/>
      <c r="I228" s="117"/>
      <c r="J228" s="117"/>
      <c r="K228" s="117"/>
    </row>
    <row r="229" spans="2:11">
      <c r="B229" s="113"/>
      <c r="C229" s="117"/>
      <c r="D229" s="117"/>
      <c r="E229" s="117"/>
      <c r="F229" s="117"/>
      <c r="G229" s="117"/>
      <c r="H229" s="117"/>
      <c r="I229" s="117"/>
      <c r="J229" s="117"/>
      <c r="K229" s="117"/>
    </row>
    <row r="230" spans="2:11">
      <c r="B230" s="113"/>
      <c r="C230" s="117"/>
      <c r="D230" s="117"/>
      <c r="E230" s="117"/>
      <c r="F230" s="117"/>
      <c r="G230" s="117"/>
      <c r="H230" s="117"/>
      <c r="I230" s="117"/>
      <c r="J230" s="117"/>
      <c r="K230" s="117"/>
    </row>
    <row r="231" spans="2:11">
      <c r="B231" s="113"/>
      <c r="C231" s="117"/>
      <c r="D231" s="117"/>
      <c r="E231" s="117"/>
      <c r="F231" s="117"/>
      <c r="G231" s="117"/>
      <c r="H231" s="117"/>
      <c r="I231" s="117"/>
      <c r="J231" s="117"/>
      <c r="K231" s="117"/>
    </row>
    <row r="232" spans="2:11">
      <c r="B232" s="113"/>
      <c r="C232" s="117"/>
      <c r="D232" s="117"/>
      <c r="E232" s="117"/>
      <c r="F232" s="117"/>
      <c r="G232" s="117"/>
      <c r="H232" s="117"/>
      <c r="I232" s="117"/>
      <c r="J232" s="117"/>
      <c r="K232" s="117"/>
    </row>
    <row r="233" spans="2:11">
      <c r="B233" s="113"/>
      <c r="C233" s="117"/>
      <c r="D233" s="117"/>
      <c r="E233" s="117"/>
      <c r="F233" s="117"/>
      <c r="G233" s="117"/>
      <c r="H233" s="117"/>
      <c r="I233" s="117"/>
      <c r="J233" s="117"/>
      <c r="K233" s="117"/>
    </row>
    <row r="234" spans="2:11">
      <c r="B234" s="113"/>
      <c r="C234" s="117"/>
      <c r="D234" s="117"/>
      <c r="E234" s="117"/>
      <c r="F234" s="117"/>
      <c r="G234" s="117"/>
      <c r="H234" s="117"/>
      <c r="I234" s="117"/>
      <c r="J234" s="117"/>
      <c r="K234" s="117"/>
    </row>
    <row r="235" spans="2:11">
      <c r="B235" s="113"/>
      <c r="C235" s="117"/>
      <c r="D235" s="117"/>
      <c r="E235" s="117"/>
      <c r="F235" s="117"/>
      <c r="G235" s="117"/>
      <c r="H235" s="117"/>
      <c r="I235" s="117"/>
      <c r="J235" s="117"/>
      <c r="K235" s="117"/>
    </row>
    <row r="236" spans="2:11">
      <c r="B236" s="113"/>
      <c r="C236" s="117"/>
      <c r="D236" s="117"/>
      <c r="E236" s="117"/>
      <c r="F236" s="117"/>
      <c r="G236" s="117"/>
      <c r="H236" s="117"/>
      <c r="I236" s="117"/>
      <c r="J236" s="117"/>
      <c r="K236" s="117"/>
    </row>
    <row r="237" spans="2:11">
      <c r="B237" s="113"/>
      <c r="C237" s="117"/>
      <c r="D237" s="117"/>
      <c r="E237" s="117"/>
      <c r="F237" s="117"/>
      <c r="G237" s="117"/>
      <c r="H237" s="117"/>
      <c r="I237" s="117"/>
      <c r="J237" s="117"/>
      <c r="K237" s="117"/>
    </row>
    <row r="238" spans="2:11">
      <c r="B238" s="113"/>
      <c r="C238" s="117"/>
      <c r="D238" s="117"/>
      <c r="E238" s="117"/>
      <c r="F238" s="117"/>
      <c r="G238" s="117"/>
      <c r="H238" s="117"/>
      <c r="I238" s="117"/>
      <c r="J238" s="117"/>
      <c r="K238" s="117"/>
    </row>
    <row r="239" spans="2:11">
      <c r="B239" s="113"/>
      <c r="C239" s="117"/>
      <c r="D239" s="117"/>
      <c r="E239" s="117"/>
      <c r="F239" s="117"/>
      <c r="G239" s="117"/>
      <c r="H239" s="117"/>
      <c r="I239" s="117"/>
      <c r="J239" s="117"/>
      <c r="K239" s="117"/>
    </row>
    <row r="240" spans="2:11">
      <c r="B240" s="113"/>
      <c r="C240" s="117"/>
      <c r="D240" s="117"/>
      <c r="E240" s="117"/>
      <c r="F240" s="117"/>
      <c r="G240" s="117"/>
      <c r="H240" s="117"/>
      <c r="I240" s="117"/>
      <c r="J240" s="117"/>
      <c r="K240" s="117"/>
    </row>
    <row r="241" spans="2:11">
      <c r="B241" s="113"/>
      <c r="C241" s="117"/>
      <c r="D241" s="117"/>
      <c r="E241" s="117"/>
      <c r="F241" s="117"/>
      <c r="G241" s="117"/>
      <c r="H241" s="117"/>
      <c r="I241" s="117"/>
      <c r="J241" s="117"/>
      <c r="K241" s="117"/>
    </row>
    <row r="242" spans="2:11">
      <c r="B242" s="113"/>
      <c r="C242" s="117"/>
      <c r="D242" s="117"/>
      <c r="E242" s="117"/>
      <c r="F242" s="117"/>
      <c r="G242" s="117"/>
      <c r="H242" s="117"/>
      <c r="I242" s="117"/>
      <c r="J242" s="117"/>
      <c r="K242" s="117"/>
    </row>
    <row r="243" spans="2:11">
      <c r="B243" s="113"/>
      <c r="C243" s="117"/>
      <c r="D243" s="117"/>
      <c r="E243" s="117"/>
      <c r="F243" s="117"/>
      <c r="G243" s="117"/>
      <c r="H243" s="117"/>
      <c r="I243" s="117"/>
      <c r="J243" s="117"/>
      <c r="K243" s="117"/>
    </row>
    <row r="244" spans="2:11">
      <c r="B244" s="113"/>
      <c r="C244" s="117"/>
      <c r="D244" s="117"/>
      <c r="E244" s="117"/>
      <c r="F244" s="117"/>
      <c r="G244" s="117"/>
      <c r="H244" s="117"/>
      <c r="I244" s="117"/>
      <c r="J244" s="117"/>
      <c r="K244" s="117"/>
    </row>
    <row r="245" spans="2:11">
      <c r="B245" s="113"/>
      <c r="C245" s="117"/>
      <c r="D245" s="117"/>
      <c r="E245" s="117"/>
      <c r="F245" s="117"/>
      <c r="G245" s="117"/>
      <c r="H245" s="117"/>
      <c r="I245" s="117"/>
      <c r="J245" s="117"/>
      <c r="K245" s="117"/>
    </row>
    <row r="246" spans="2:11">
      <c r="B246" s="113"/>
      <c r="C246" s="117"/>
      <c r="D246" s="117"/>
      <c r="E246" s="117"/>
      <c r="F246" s="117"/>
      <c r="G246" s="117"/>
      <c r="H246" s="117"/>
      <c r="I246" s="117"/>
      <c r="J246" s="117"/>
      <c r="K246" s="117"/>
    </row>
    <row r="247" spans="2:11">
      <c r="B247" s="113"/>
      <c r="C247" s="117"/>
      <c r="D247" s="117"/>
      <c r="E247" s="117"/>
      <c r="F247" s="117"/>
      <c r="G247" s="117"/>
      <c r="H247" s="117"/>
      <c r="I247" s="117"/>
      <c r="J247" s="117"/>
      <c r="K247" s="117"/>
    </row>
    <row r="248" spans="2:11">
      <c r="B248" s="113"/>
      <c r="C248" s="117"/>
      <c r="D248" s="117"/>
      <c r="E248" s="117"/>
      <c r="F248" s="117"/>
      <c r="G248" s="117"/>
      <c r="H248" s="117"/>
      <c r="I248" s="117"/>
      <c r="J248" s="117"/>
      <c r="K248" s="117"/>
    </row>
    <row r="249" spans="2:11">
      <c r="B249" s="113"/>
      <c r="C249" s="117"/>
      <c r="D249" s="117"/>
      <c r="E249" s="117"/>
      <c r="F249" s="117"/>
      <c r="G249" s="117"/>
      <c r="H249" s="117"/>
      <c r="I249" s="117"/>
      <c r="J249" s="117"/>
      <c r="K249" s="117"/>
    </row>
    <row r="250" spans="2:11">
      <c r="B250" s="113"/>
      <c r="C250" s="117"/>
      <c r="D250" s="117"/>
      <c r="E250" s="117"/>
      <c r="F250" s="117"/>
      <c r="G250" s="117"/>
      <c r="H250" s="117"/>
      <c r="I250" s="117"/>
      <c r="J250" s="117"/>
      <c r="K250" s="117"/>
    </row>
    <row r="251" spans="2:11">
      <c r="B251" s="113"/>
      <c r="C251" s="117"/>
      <c r="D251" s="117"/>
      <c r="E251" s="117"/>
      <c r="F251" s="117"/>
      <c r="G251" s="117"/>
      <c r="H251" s="117"/>
      <c r="I251" s="117"/>
      <c r="J251" s="117"/>
      <c r="K251" s="117"/>
    </row>
    <row r="252" spans="2:11">
      <c r="B252" s="113"/>
      <c r="C252" s="117"/>
      <c r="D252" s="117"/>
      <c r="E252" s="117"/>
      <c r="F252" s="117"/>
      <c r="G252" s="117"/>
      <c r="H252" s="117"/>
      <c r="I252" s="117"/>
      <c r="J252" s="117"/>
      <c r="K252" s="117"/>
    </row>
    <row r="253" spans="2:11">
      <c r="B253" s="113"/>
      <c r="C253" s="117"/>
      <c r="D253" s="117"/>
      <c r="E253" s="117"/>
      <c r="F253" s="117"/>
      <c r="G253" s="117"/>
      <c r="H253" s="117"/>
      <c r="I253" s="117"/>
      <c r="J253" s="117"/>
      <c r="K253" s="117"/>
    </row>
    <row r="254" spans="2:11">
      <c r="B254" s="113"/>
      <c r="C254" s="117"/>
      <c r="D254" s="117"/>
      <c r="E254" s="117"/>
      <c r="F254" s="117"/>
      <c r="G254" s="117"/>
      <c r="H254" s="117"/>
      <c r="I254" s="117"/>
      <c r="J254" s="117"/>
      <c r="K254" s="117"/>
    </row>
    <row r="255" spans="2:11">
      <c r="B255" s="113"/>
      <c r="C255" s="117"/>
      <c r="D255" s="117"/>
      <c r="E255" s="117"/>
      <c r="F255" s="117"/>
      <c r="G255" s="117"/>
      <c r="H255" s="117"/>
      <c r="I255" s="117"/>
      <c r="J255" s="117"/>
      <c r="K255" s="117"/>
    </row>
    <row r="256" spans="2:11">
      <c r="B256" s="113"/>
      <c r="C256" s="117"/>
      <c r="D256" s="117"/>
      <c r="E256" s="117"/>
      <c r="F256" s="117"/>
      <c r="G256" s="117"/>
      <c r="H256" s="117"/>
      <c r="I256" s="117"/>
      <c r="J256" s="117"/>
      <c r="K256" s="117"/>
    </row>
    <row r="257" spans="2:11">
      <c r="B257" s="113"/>
      <c r="C257" s="117"/>
      <c r="D257" s="117"/>
      <c r="E257" s="117"/>
      <c r="F257" s="117"/>
      <c r="G257" s="117"/>
      <c r="H257" s="117"/>
      <c r="I257" s="117"/>
      <c r="J257" s="117"/>
      <c r="K257" s="117"/>
    </row>
    <row r="258" spans="2:11">
      <c r="B258" s="113"/>
      <c r="C258" s="117"/>
      <c r="D258" s="117"/>
      <c r="E258" s="117"/>
      <c r="F258" s="117"/>
      <c r="G258" s="117"/>
      <c r="H258" s="117"/>
      <c r="I258" s="117"/>
      <c r="J258" s="117"/>
      <c r="K258" s="117"/>
    </row>
    <row r="259" spans="2:11">
      <c r="B259" s="113"/>
      <c r="C259" s="117"/>
      <c r="D259" s="117"/>
      <c r="E259" s="117"/>
      <c r="F259" s="117"/>
      <c r="G259" s="117"/>
      <c r="H259" s="117"/>
      <c r="I259" s="117"/>
      <c r="J259" s="117"/>
      <c r="K259" s="117"/>
    </row>
    <row r="260" spans="2:11">
      <c r="B260" s="113"/>
      <c r="C260" s="117"/>
      <c r="D260" s="117"/>
      <c r="E260" s="117"/>
      <c r="F260" s="117"/>
      <c r="G260" s="117"/>
      <c r="H260" s="117"/>
      <c r="I260" s="117"/>
      <c r="J260" s="117"/>
      <c r="K260" s="117"/>
    </row>
    <row r="261" spans="2:11">
      <c r="B261" s="113"/>
      <c r="C261" s="117"/>
      <c r="D261" s="117"/>
      <c r="E261" s="117"/>
      <c r="F261" s="117"/>
      <c r="G261" s="117"/>
      <c r="H261" s="117"/>
      <c r="I261" s="117"/>
      <c r="J261" s="117"/>
      <c r="K261" s="117"/>
    </row>
    <row r="262" spans="2:11">
      <c r="B262" s="113"/>
      <c r="C262" s="117"/>
      <c r="D262" s="117"/>
      <c r="E262" s="117"/>
      <c r="F262" s="117"/>
      <c r="G262" s="117"/>
      <c r="H262" s="117"/>
      <c r="I262" s="117"/>
      <c r="J262" s="117"/>
      <c r="K262" s="117"/>
    </row>
    <row r="263" spans="2:11">
      <c r="B263" s="113"/>
      <c r="C263" s="117"/>
      <c r="D263" s="117"/>
      <c r="E263" s="117"/>
      <c r="F263" s="117"/>
      <c r="G263" s="117"/>
      <c r="H263" s="117"/>
      <c r="I263" s="117"/>
      <c r="J263" s="117"/>
      <c r="K263" s="117"/>
    </row>
    <row r="264" spans="2:11">
      <c r="B264" s="113"/>
      <c r="C264" s="117"/>
      <c r="D264" s="117"/>
      <c r="E264" s="117"/>
      <c r="F264" s="117"/>
      <c r="G264" s="117"/>
      <c r="H264" s="117"/>
      <c r="I264" s="117"/>
      <c r="J264" s="117"/>
      <c r="K264" s="117"/>
    </row>
    <row r="265" spans="2:11">
      <c r="B265" s="113"/>
      <c r="C265" s="117"/>
      <c r="D265" s="117"/>
      <c r="E265" s="117"/>
      <c r="F265" s="117"/>
      <c r="G265" s="117"/>
      <c r="H265" s="117"/>
      <c r="I265" s="117"/>
      <c r="J265" s="117"/>
      <c r="K265" s="117"/>
    </row>
    <row r="266" spans="2:11">
      <c r="B266" s="113"/>
      <c r="C266" s="117"/>
      <c r="D266" s="117"/>
      <c r="E266" s="117"/>
      <c r="F266" s="117"/>
      <c r="G266" s="117"/>
      <c r="H266" s="117"/>
      <c r="I266" s="117"/>
      <c r="J266" s="117"/>
      <c r="K266" s="117"/>
    </row>
    <row r="267" spans="2:11">
      <c r="B267" s="113"/>
      <c r="C267" s="117"/>
      <c r="D267" s="117"/>
      <c r="E267" s="117"/>
      <c r="F267" s="117"/>
      <c r="G267" s="117"/>
      <c r="H267" s="117"/>
      <c r="I267" s="117"/>
      <c r="J267" s="117"/>
      <c r="K267" s="117"/>
    </row>
    <row r="268" spans="2:11">
      <c r="B268" s="113"/>
      <c r="C268" s="117"/>
      <c r="D268" s="117"/>
      <c r="E268" s="117"/>
      <c r="F268" s="117"/>
      <c r="G268" s="117"/>
      <c r="H268" s="117"/>
      <c r="I268" s="117"/>
      <c r="J268" s="117"/>
      <c r="K268" s="117"/>
    </row>
    <row r="269" spans="2:11">
      <c r="B269" s="113"/>
      <c r="C269" s="117"/>
      <c r="D269" s="117"/>
      <c r="E269" s="117"/>
      <c r="F269" s="117"/>
      <c r="G269" s="117"/>
      <c r="H269" s="117"/>
      <c r="I269" s="117"/>
      <c r="J269" s="117"/>
      <c r="K269" s="117"/>
    </row>
    <row r="270" spans="2:11">
      <c r="B270" s="113"/>
      <c r="C270" s="117"/>
      <c r="D270" s="117"/>
      <c r="E270" s="117"/>
      <c r="F270" s="117"/>
      <c r="G270" s="117"/>
      <c r="H270" s="117"/>
      <c r="I270" s="117"/>
      <c r="J270" s="117"/>
      <c r="K270" s="117"/>
    </row>
    <row r="271" spans="2:11">
      <c r="B271" s="113"/>
      <c r="C271" s="117"/>
      <c r="D271" s="117"/>
      <c r="E271" s="117"/>
      <c r="F271" s="117"/>
      <c r="G271" s="117"/>
      <c r="H271" s="117"/>
      <c r="I271" s="117"/>
      <c r="J271" s="117"/>
      <c r="K271" s="117"/>
    </row>
    <row r="272" spans="2:11">
      <c r="B272" s="113"/>
      <c r="C272" s="117"/>
      <c r="D272" s="117"/>
      <c r="E272" s="117"/>
      <c r="F272" s="117"/>
      <c r="G272" s="117"/>
      <c r="H272" s="117"/>
      <c r="I272" s="117"/>
      <c r="J272" s="117"/>
      <c r="K272" s="117"/>
    </row>
    <row r="273" spans="2:11">
      <c r="B273" s="113"/>
      <c r="C273" s="117"/>
      <c r="D273" s="117"/>
      <c r="E273" s="117"/>
      <c r="F273" s="117"/>
      <c r="G273" s="117"/>
      <c r="H273" s="117"/>
      <c r="I273" s="117"/>
      <c r="J273" s="117"/>
      <c r="K273" s="117"/>
    </row>
    <row r="274" spans="2:11">
      <c r="B274" s="113"/>
      <c r="C274" s="117"/>
      <c r="D274" s="117"/>
      <c r="E274" s="117"/>
      <c r="F274" s="117"/>
      <c r="G274" s="117"/>
      <c r="H274" s="117"/>
      <c r="I274" s="117"/>
      <c r="J274" s="117"/>
      <c r="K274" s="117"/>
    </row>
    <row r="275" spans="2:11">
      <c r="B275" s="113"/>
      <c r="C275" s="117"/>
      <c r="D275" s="117"/>
      <c r="E275" s="117"/>
      <c r="F275" s="117"/>
      <c r="G275" s="117"/>
      <c r="H275" s="117"/>
      <c r="I275" s="117"/>
      <c r="J275" s="117"/>
      <c r="K275" s="117"/>
    </row>
    <row r="276" spans="2:11">
      <c r="B276" s="113"/>
      <c r="C276" s="117"/>
      <c r="D276" s="117"/>
      <c r="E276" s="117"/>
      <c r="F276" s="117"/>
      <c r="G276" s="117"/>
      <c r="H276" s="117"/>
      <c r="I276" s="117"/>
      <c r="J276" s="117"/>
      <c r="K276" s="117"/>
    </row>
    <row r="277" spans="2:11">
      <c r="B277" s="113"/>
      <c r="C277" s="117"/>
      <c r="D277" s="117"/>
      <c r="E277" s="117"/>
      <c r="F277" s="117"/>
      <c r="G277" s="117"/>
      <c r="H277" s="117"/>
      <c r="I277" s="117"/>
      <c r="J277" s="117"/>
      <c r="K277" s="117"/>
    </row>
    <row r="278" spans="2:11">
      <c r="B278" s="113"/>
      <c r="C278" s="117"/>
      <c r="D278" s="117"/>
      <c r="E278" s="117"/>
      <c r="F278" s="117"/>
      <c r="G278" s="117"/>
      <c r="H278" s="117"/>
      <c r="I278" s="117"/>
      <c r="J278" s="117"/>
      <c r="K278" s="117"/>
    </row>
    <row r="279" spans="2:11">
      <c r="B279" s="113"/>
      <c r="C279" s="117"/>
      <c r="D279" s="117"/>
      <c r="E279" s="117"/>
      <c r="F279" s="117"/>
      <c r="G279" s="117"/>
      <c r="H279" s="117"/>
      <c r="I279" s="117"/>
      <c r="J279" s="117"/>
      <c r="K279" s="117"/>
    </row>
    <row r="280" spans="2:11">
      <c r="B280" s="113"/>
      <c r="C280" s="117"/>
      <c r="D280" s="117"/>
      <c r="E280" s="117"/>
      <c r="F280" s="117"/>
      <c r="G280" s="117"/>
      <c r="H280" s="117"/>
      <c r="I280" s="117"/>
      <c r="J280" s="117"/>
      <c r="K280" s="117"/>
    </row>
    <row r="281" spans="2:11">
      <c r="B281" s="113"/>
      <c r="C281" s="117"/>
      <c r="D281" s="117"/>
      <c r="E281" s="117"/>
      <c r="F281" s="117"/>
      <c r="G281" s="117"/>
      <c r="H281" s="117"/>
      <c r="I281" s="117"/>
      <c r="J281" s="117"/>
      <c r="K281" s="117"/>
    </row>
    <row r="282" spans="2:11">
      <c r="B282" s="113"/>
      <c r="C282" s="117"/>
      <c r="D282" s="117"/>
      <c r="E282" s="117"/>
      <c r="F282" s="117"/>
      <c r="G282" s="117"/>
      <c r="H282" s="117"/>
      <c r="I282" s="117"/>
      <c r="J282" s="117"/>
      <c r="K282" s="117"/>
    </row>
    <row r="283" spans="2:11">
      <c r="B283" s="113"/>
      <c r="C283" s="117"/>
      <c r="D283" s="117"/>
      <c r="E283" s="117"/>
      <c r="F283" s="117"/>
      <c r="G283" s="117"/>
      <c r="H283" s="117"/>
      <c r="I283" s="117"/>
      <c r="J283" s="117"/>
      <c r="K283" s="117"/>
    </row>
    <row r="284" spans="2:11">
      <c r="B284" s="113"/>
      <c r="C284" s="117"/>
      <c r="D284" s="117"/>
      <c r="E284" s="117"/>
      <c r="F284" s="117"/>
      <c r="G284" s="117"/>
      <c r="H284" s="117"/>
      <c r="I284" s="117"/>
      <c r="J284" s="117"/>
      <c r="K284" s="117"/>
    </row>
    <row r="285" spans="2:11">
      <c r="B285" s="113"/>
      <c r="C285" s="117"/>
      <c r="D285" s="117"/>
      <c r="E285" s="117"/>
      <c r="F285" s="117"/>
      <c r="G285" s="117"/>
      <c r="H285" s="117"/>
      <c r="I285" s="117"/>
      <c r="J285" s="117"/>
      <c r="K285" s="117"/>
    </row>
    <row r="286" spans="2:11">
      <c r="B286" s="113"/>
      <c r="C286" s="117"/>
      <c r="D286" s="117"/>
      <c r="E286" s="117"/>
      <c r="F286" s="117"/>
      <c r="G286" s="117"/>
      <c r="H286" s="117"/>
      <c r="I286" s="117"/>
      <c r="J286" s="117"/>
      <c r="K286" s="117"/>
    </row>
    <row r="287" spans="2:11">
      <c r="B287" s="113"/>
      <c r="C287" s="117"/>
      <c r="D287" s="117"/>
      <c r="E287" s="117"/>
      <c r="F287" s="117"/>
      <c r="G287" s="117"/>
      <c r="H287" s="117"/>
      <c r="I287" s="117"/>
      <c r="J287" s="117"/>
      <c r="K287" s="117"/>
    </row>
    <row r="288" spans="2:11">
      <c r="B288" s="113"/>
      <c r="C288" s="117"/>
      <c r="D288" s="117"/>
      <c r="E288" s="117"/>
      <c r="F288" s="117"/>
      <c r="G288" s="117"/>
      <c r="H288" s="117"/>
      <c r="I288" s="117"/>
      <c r="J288" s="117"/>
      <c r="K288" s="117"/>
    </row>
    <row r="289" spans="2:11">
      <c r="B289" s="113"/>
      <c r="C289" s="117"/>
      <c r="D289" s="117"/>
      <c r="E289" s="117"/>
      <c r="F289" s="117"/>
      <c r="G289" s="117"/>
      <c r="H289" s="117"/>
      <c r="I289" s="117"/>
      <c r="J289" s="117"/>
      <c r="K289" s="117"/>
    </row>
    <row r="290" spans="2:11">
      <c r="B290" s="113"/>
      <c r="C290" s="117"/>
      <c r="D290" s="117"/>
      <c r="E290" s="117"/>
      <c r="F290" s="117"/>
      <c r="G290" s="117"/>
      <c r="H290" s="117"/>
      <c r="I290" s="117"/>
      <c r="J290" s="117"/>
      <c r="K290" s="117"/>
    </row>
    <row r="291" spans="2:11">
      <c r="B291" s="113"/>
      <c r="C291" s="117"/>
      <c r="D291" s="117"/>
      <c r="E291" s="117"/>
      <c r="F291" s="117"/>
      <c r="G291" s="117"/>
      <c r="H291" s="117"/>
      <c r="I291" s="117"/>
      <c r="J291" s="117"/>
      <c r="K291" s="117"/>
    </row>
    <row r="292" spans="2:11">
      <c r="B292" s="113"/>
      <c r="C292" s="117"/>
      <c r="D292" s="117"/>
      <c r="E292" s="117"/>
      <c r="F292" s="117"/>
      <c r="G292" s="117"/>
      <c r="H292" s="117"/>
      <c r="I292" s="117"/>
      <c r="J292" s="117"/>
      <c r="K292" s="117"/>
    </row>
    <row r="293" spans="2:11">
      <c r="B293" s="113"/>
      <c r="C293" s="117"/>
      <c r="D293" s="117"/>
      <c r="E293" s="117"/>
      <c r="F293" s="117"/>
      <c r="G293" s="117"/>
      <c r="H293" s="117"/>
      <c r="I293" s="117"/>
      <c r="J293" s="117"/>
      <c r="K293" s="117"/>
    </row>
    <row r="294" spans="2:11">
      <c r="B294" s="113"/>
      <c r="C294" s="117"/>
      <c r="D294" s="117"/>
      <c r="E294" s="117"/>
      <c r="F294" s="117"/>
      <c r="G294" s="117"/>
      <c r="H294" s="117"/>
      <c r="I294" s="117"/>
      <c r="J294" s="117"/>
      <c r="K294" s="117"/>
    </row>
    <row r="295" spans="2:11">
      <c r="B295" s="113"/>
      <c r="C295" s="117"/>
      <c r="D295" s="117"/>
      <c r="E295" s="117"/>
      <c r="F295" s="117"/>
      <c r="G295" s="117"/>
      <c r="H295" s="117"/>
      <c r="I295" s="117"/>
      <c r="J295" s="117"/>
      <c r="K295" s="117"/>
    </row>
    <row r="296" spans="2:11">
      <c r="B296" s="113"/>
      <c r="C296" s="117"/>
      <c r="D296" s="117"/>
      <c r="E296" s="117"/>
      <c r="F296" s="117"/>
      <c r="G296" s="117"/>
      <c r="H296" s="117"/>
      <c r="I296" s="117"/>
      <c r="J296" s="117"/>
      <c r="K296" s="117"/>
    </row>
    <row r="297" spans="2:11">
      <c r="B297" s="113"/>
      <c r="C297" s="117"/>
      <c r="D297" s="117"/>
      <c r="E297" s="117"/>
      <c r="F297" s="117"/>
      <c r="G297" s="117"/>
      <c r="H297" s="117"/>
      <c r="I297" s="117"/>
      <c r="J297" s="117"/>
      <c r="K297" s="117"/>
    </row>
    <row r="298" spans="2:11">
      <c r="B298" s="113"/>
      <c r="C298" s="117"/>
      <c r="D298" s="117"/>
      <c r="E298" s="117"/>
      <c r="F298" s="117"/>
      <c r="G298" s="117"/>
      <c r="H298" s="117"/>
      <c r="I298" s="117"/>
      <c r="J298" s="117"/>
      <c r="K298" s="117"/>
    </row>
    <row r="299" spans="2:11">
      <c r="B299" s="113"/>
      <c r="C299" s="117"/>
      <c r="D299" s="117"/>
      <c r="E299" s="117"/>
      <c r="F299" s="117"/>
      <c r="G299" s="117"/>
      <c r="H299" s="117"/>
      <c r="I299" s="117"/>
      <c r="J299" s="117"/>
      <c r="K299" s="117"/>
    </row>
    <row r="300" spans="2:11">
      <c r="B300" s="113"/>
      <c r="C300" s="117"/>
      <c r="D300" s="117"/>
      <c r="E300" s="117"/>
      <c r="F300" s="117"/>
      <c r="G300" s="117"/>
      <c r="H300" s="117"/>
      <c r="I300" s="117"/>
      <c r="J300" s="117"/>
      <c r="K300" s="117"/>
    </row>
    <row r="301" spans="2:11">
      <c r="B301" s="113"/>
      <c r="C301" s="117"/>
      <c r="D301" s="117"/>
      <c r="E301" s="117"/>
      <c r="F301" s="117"/>
      <c r="G301" s="117"/>
      <c r="H301" s="117"/>
      <c r="I301" s="117"/>
      <c r="J301" s="117"/>
      <c r="K301" s="117"/>
    </row>
    <row r="302" spans="2:11">
      <c r="B302" s="113"/>
      <c r="C302" s="117"/>
      <c r="D302" s="117"/>
      <c r="E302" s="117"/>
      <c r="F302" s="117"/>
      <c r="G302" s="117"/>
      <c r="H302" s="117"/>
      <c r="I302" s="117"/>
      <c r="J302" s="117"/>
      <c r="K302" s="117"/>
    </row>
    <row r="303" spans="2:11">
      <c r="B303" s="113"/>
      <c r="C303" s="117"/>
      <c r="D303" s="117"/>
      <c r="E303" s="117"/>
      <c r="F303" s="117"/>
      <c r="G303" s="117"/>
      <c r="H303" s="117"/>
      <c r="I303" s="117"/>
      <c r="J303" s="117"/>
      <c r="K303" s="117"/>
    </row>
    <row r="304" spans="2:11">
      <c r="B304" s="113"/>
      <c r="C304" s="117"/>
      <c r="D304" s="117"/>
      <c r="E304" s="117"/>
      <c r="F304" s="117"/>
      <c r="G304" s="117"/>
      <c r="H304" s="117"/>
      <c r="I304" s="117"/>
      <c r="J304" s="117"/>
      <c r="K304" s="117"/>
    </row>
    <row r="305" spans="2:11">
      <c r="B305" s="113"/>
      <c r="C305" s="117"/>
      <c r="D305" s="117"/>
      <c r="E305" s="117"/>
      <c r="F305" s="117"/>
      <c r="G305" s="117"/>
      <c r="H305" s="117"/>
      <c r="I305" s="117"/>
      <c r="J305" s="117"/>
      <c r="K305" s="117"/>
    </row>
    <row r="306" spans="2:11">
      <c r="B306" s="113"/>
      <c r="C306" s="117"/>
      <c r="D306" s="117"/>
      <c r="E306" s="117"/>
      <c r="F306" s="117"/>
      <c r="G306" s="117"/>
      <c r="H306" s="117"/>
      <c r="I306" s="117"/>
      <c r="J306" s="117"/>
      <c r="K306" s="117"/>
    </row>
    <row r="307" spans="2:11">
      <c r="B307" s="113"/>
      <c r="C307" s="117"/>
      <c r="D307" s="117"/>
      <c r="E307" s="117"/>
      <c r="F307" s="117"/>
      <c r="G307" s="117"/>
      <c r="H307" s="117"/>
      <c r="I307" s="117"/>
      <c r="J307" s="117"/>
      <c r="K307" s="117"/>
    </row>
    <row r="308" spans="2:11">
      <c r="B308" s="113"/>
      <c r="C308" s="117"/>
      <c r="D308" s="117"/>
      <c r="E308" s="117"/>
      <c r="F308" s="117"/>
      <c r="G308" s="117"/>
      <c r="H308" s="117"/>
      <c r="I308" s="117"/>
      <c r="J308" s="117"/>
      <c r="K308" s="117"/>
    </row>
    <row r="309" spans="2:11">
      <c r="B309" s="113"/>
      <c r="C309" s="117"/>
      <c r="D309" s="117"/>
      <c r="E309" s="117"/>
      <c r="F309" s="117"/>
      <c r="G309" s="117"/>
      <c r="H309" s="117"/>
      <c r="I309" s="117"/>
      <c r="J309" s="117"/>
      <c r="K309" s="117"/>
    </row>
    <row r="310" spans="2:11">
      <c r="B310" s="113"/>
      <c r="C310" s="117"/>
      <c r="D310" s="117"/>
      <c r="E310" s="117"/>
      <c r="F310" s="117"/>
      <c r="G310" s="117"/>
      <c r="H310" s="117"/>
      <c r="I310" s="117"/>
      <c r="J310" s="117"/>
      <c r="K310" s="117"/>
    </row>
    <row r="311" spans="2:11">
      <c r="B311" s="113"/>
      <c r="C311" s="117"/>
      <c r="D311" s="117"/>
      <c r="E311" s="117"/>
      <c r="F311" s="117"/>
      <c r="G311" s="117"/>
      <c r="H311" s="117"/>
      <c r="I311" s="117"/>
      <c r="J311" s="117"/>
      <c r="K311" s="117"/>
    </row>
    <row r="312" spans="2:11">
      <c r="B312" s="113"/>
      <c r="C312" s="117"/>
      <c r="D312" s="117"/>
      <c r="E312" s="117"/>
      <c r="F312" s="117"/>
      <c r="G312" s="117"/>
      <c r="H312" s="117"/>
      <c r="I312" s="117"/>
      <c r="J312" s="117"/>
      <c r="K312" s="117"/>
    </row>
    <row r="313" spans="2:11">
      <c r="B313" s="113"/>
      <c r="C313" s="117"/>
      <c r="D313" s="117"/>
      <c r="E313" s="117"/>
      <c r="F313" s="117"/>
      <c r="G313" s="117"/>
      <c r="H313" s="117"/>
      <c r="I313" s="117"/>
      <c r="J313" s="117"/>
      <c r="K313" s="117"/>
    </row>
    <row r="314" spans="2:11">
      <c r="B314" s="113"/>
      <c r="C314" s="117"/>
      <c r="D314" s="117"/>
      <c r="E314" s="117"/>
      <c r="F314" s="117"/>
      <c r="G314" s="117"/>
      <c r="H314" s="117"/>
      <c r="I314" s="117"/>
      <c r="J314" s="117"/>
      <c r="K314" s="117"/>
    </row>
    <row r="315" spans="2:11">
      <c r="B315" s="113"/>
      <c r="C315" s="117"/>
      <c r="D315" s="117"/>
      <c r="E315" s="117"/>
      <c r="F315" s="117"/>
      <c r="G315" s="117"/>
      <c r="H315" s="117"/>
      <c r="I315" s="117"/>
      <c r="J315" s="117"/>
      <c r="K315" s="117"/>
    </row>
    <row r="316" spans="2:11">
      <c r="B316" s="113"/>
      <c r="C316" s="117"/>
      <c r="D316" s="117"/>
      <c r="E316" s="117"/>
      <c r="F316" s="117"/>
      <c r="G316" s="117"/>
      <c r="H316" s="117"/>
      <c r="I316" s="117"/>
      <c r="J316" s="117"/>
      <c r="K316" s="117"/>
    </row>
    <row r="317" spans="2:11">
      <c r="B317" s="113"/>
      <c r="C317" s="117"/>
      <c r="D317" s="117"/>
      <c r="E317" s="117"/>
      <c r="F317" s="117"/>
      <c r="G317" s="117"/>
      <c r="H317" s="117"/>
      <c r="I317" s="117"/>
      <c r="J317" s="117"/>
      <c r="K317" s="117"/>
    </row>
    <row r="318" spans="2:11">
      <c r="B318" s="113"/>
      <c r="C318" s="117"/>
      <c r="D318" s="117"/>
      <c r="E318" s="117"/>
      <c r="F318" s="117"/>
      <c r="G318" s="117"/>
      <c r="H318" s="117"/>
      <c r="I318" s="117"/>
      <c r="J318" s="117"/>
      <c r="K318" s="117"/>
    </row>
    <row r="319" spans="2:11">
      <c r="B319" s="113"/>
      <c r="C319" s="117"/>
      <c r="D319" s="117"/>
      <c r="E319" s="117"/>
      <c r="F319" s="117"/>
      <c r="G319" s="117"/>
      <c r="H319" s="117"/>
      <c r="I319" s="117"/>
      <c r="J319" s="117"/>
      <c r="K319" s="117"/>
    </row>
    <row r="320" spans="2:11">
      <c r="B320" s="113"/>
      <c r="C320" s="117"/>
      <c r="D320" s="117"/>
      <c r="E320" s="117"/>
      <c r="F320" s="117"/>
      <c r="G320" s="117"/>
      <c r="H320" s="117"/>
      <c r="I320" s="117"/>
      <c r="J320" s="117"/>
      <c r="K320" s="117"/>
    </row>
    <row r="321" spans="2:11">
      <c r="B321" s="113"/>
      <c r="C321" s="117"/>
      <c r="D321" s="117"/>
      <c r="E321" s="117"/>
      <c r="F321" s="117"/>
      <c r="G321" s="117"/>
      <c r="H321" s="117"/>
      <c r="I321" s="117"/>
      <c r="J321" s="117"/>
      <c r="K321" s="117"/>
    </row>
    <row r="322" spans="2:11">
      <c r="B322" s="113"/>
      <c r="C322" s="117"/>
      <c r="D322" s="117"/>
      <c r="E322" s="117"/>
      <c r="F322" s="117"/>
      <c r="G322" s="117"/>
      <c r="H322" s="117"/>
      <c r="I322" s="117"/>
      <c r="J322" s="117"/>
      <c r="K322" s="117"/>
    </row>
    <row r="323" spans="2:11">
      <c r="B323" s="113"/>
      <c r="C323" s="117"/>
      <c r="D323" s="117"/>
      <c r="E323" s="117"/>
      <c r="F323" s="117"/>
      <c r="G323" s="117"/>
      <c r="H323" s="117"/>
      <c r="I323" s="117"/>
      <c r="J323" s="117"/>
      <c r="K323" s="117"/>
    </row>
    <row r="324" spans="2:11">
      <c r="B324" s="113"/>
      <c r="C324" s="117"/>
      <c r="D324" s="117"/>
      <c r="E324" s="117"/>
      <c r="F324" s="117"/>
      <c r="G324" s="117"/>
      <c r="H324" s="117"/>
      <c r="I324" s="117"/>
      <c r="J324" s="117"/>
      <c r="K324" s="117"/>
    </row>
    <row r="325" spans="2:11">
      <c r="B325" s="113"/>
      <c r="C325" s="117"/>
      <c r="D325" s="117"/>
      <c r="E325" s="117"/>
      <c r="F325" s="117"/>
      <c r="G325" s="117"/>
      <c r="H325" s="117"/>
      <c r="I325" s="117"/>
      <c r="J325" s="117"/>
      <c r="K325" s="117"/>
    </row>
    <row r="326" spans="2:11">
      <c r="B326" s="113"/>
      <c r="C326" s="117"/>
      <c r="D326" s="117"/>
      <c r="E326" s="117"/>
      <c r="F326" s="117"/>
      <c r="G326" s="117"/>
      <c r="H326" s="117"/>
      <c r="I326" s="117"/>
      <c r="J326" s="117"/>
      <c r="K326" s="117"/>
    </row>
    <row r="327" spans="2:11">
      <c r="B327" s="113"/>
      <c r="C327" s="117"/>
      <c r="D327" s="117"/>
      <c r="E327" s="117"/>
      <c r="F327" s="117"/>
      <c r="G327" s="117"/>
      <c r="H327" s="117"/>
      <c r="I327" s="117"/>
      <c r="J327" s="117"/>
      <c r="K327" s="117"/>
    </row>
    <row r="328" spans="2:11">
      <c r="B328" s="113"/>
      <c r="C328" s="117"/>
      <c r="D328" s="117"/>
      <c r="E328" s="117"/>
      <c r="F328" s="117"/>
      <c r="G328" s="117"/>
      <c r="H328" s="117"/>
      <c r="I328" s="117"/>
      <c r="J328" s="117"/>
      <c r="K328" s="117"/>
    </row>
    <row r="329" spans="2:11">
      <c r="B329" s="113"/>
      <c r="C329" s="117"/>
      <c r="D329" s="117"/>
      <c r="E329" s="117"/>
      <c r="F329" s="117"/>
      <c r="G329" s="117"/>
      <c r="H329" s="117"/>
      <c r="I329" s="117"/>
      <c r="J329" s="117"/>
      <c r="K329" s="117"/>
    </row>
    <row r="330" spans="2:11">
      <c r="B330" s="113"/>
      <c r="C330" s="117"/>
      <c r="D330" s="117"/>
      <c r="E330" s="117"/>
      <c r="F330" s="117"/>
      <c r="G330" s="117"/>
      <c r="H330" s="117"/>
      <c r="I330" s="117"/>
      <c r="J330" s="117"/>
      <c r="K330" s="117"/>
    </row>
    <row r="331" spans="2:11">
      <c r="B331" s="113"/>
      <c r="C331" s="117"/>
      <c r="D331" s="117"/>
      <c r="E331" s="117"/>
      <c r="F331" s="117"/>
      <c r="G331" s="117"/>
      <c r="H331" s="117"/>
      <c r="I331" s="117"/>
      <c r="J331" s="117"/>
      <c r="K331" s="117"/>
    </row>
    <row r="332" spans="2:11">
      <c r="B332" s="113"/>
      <c r="C332" s="117"/>
      <c r="D332" s="117"/>
      <c r="E332" s="117"/>
      <c r="F332" s="117"/>
      <c r="G332" s="117"/>
      <c r="H332" s="117"/>
      <c r="I332" s="117"/>
      <c r="J332" s="117"/>
      <c r="K332" s="117"/>
    </row>
    <row r="333" spans="2:11">
      <c r="B333" s="113"/>
      <c r="C333" s="117"/>
      <c r="D333" s="117"/>
      <c r="E333" s="117"/>
      <c r="F333" s="117"/>
      <c r="G333" s="117"/>
      <c r="H333" s="117"/>
      <c r="I333" s="117"/>
      <c r="J333" s="117"/>
      <c r="K333" s="117"/>
    </row>
    <row r="334" spans="2:11">
      <c r="B334" s="113"/>
      <c r="C334" s="117"/>
      <c r="D334" s="117"/>
      <c r="E334" s="117"/>
      <c r="F334" s="117"/>
      <c r="G334" s="117"/>
      <c r="H334" s="117"/>
      <c r="I334" s="117"/>
      <c r="J334" s="117"/>
      <c r="K334" s="117"/>
    </row>
    <row r="335" spans="2:11">
      <c r="B335" s="113"/>
      <c r="C335" s="117"/>
      <c r="D335" s="117"/>
      <c r="E335" s="117"/>
      <c r="F335" s="117"/>
      <c r="G335" s="117"/>
      <c r="H335" s="117"/>
      <c r="I335" s="117"/>
      <c r="J335" s="117"/>
      <c r="K335" s="117"/>
    </row>
    <row r="336" spans="2:11">
      <c r="B336" s="113"/>
      <c r="C336" s="117"/>
      <c r="D336" s="117"/>
      <c r="E336" s="117"/>
      <c r="F336" s="117"/>
      <c r="G336" s="117"/>
      <c r="H336" s="117"/>
      <c r="I336" s="117"/>
      <c r="J336" s="117"/>
      <c r="K336" s="117"/>
    </row>
    <row r="337" spans="2:11">
      <c r="B337" s="113"/>
      <c r="C337" s="117"/>
      <c r="D337" s="117"/>
      <c r="E337" s="117"/>
      <c r="F337" s="117"/>
      <c r="G337" s="117"/>
      <c r="H337" s="117"/>
      <c r="I337" s="117"/>
      <c r="J337" s="117"/>
      <c r="K337" s="117"/>
    </row>
    <row r="338" spans="2:11">
      <c r="B338" s="113"/>
      <c r="C338" s="117"/>
      <c r="D338" s="117"/>
      <c r="E338" s="117"/>
      <c r="F338" s="117"/>
      <c r="G338" s="117"/>
      <c r="H338" s="117"/>
      <c r="I338" s="117"/>
      <c r="J338" s="117"/>
      <c r="K338" s="117"/>
    </row>
    <row r="339" spans="2:11">
      <c r="B339" s="113"/>
      <c r="C339" s="117"/>
      <c r="D339" s="117"/>
      <c r="E339" s="117"/>
      <c r="F339" s="117"/>
      <c r="G339" s="117"/>
      <c r="H339" s="117"/>
      <c r="I339" s="117"/>
      <c r="J339" s="117"/>
      <c r="K339" s="117"/>
    </row>
    <row r="340" spans="2:11">
      <c r="B340" s="113"/>
      <c r="C340" s="117"/>
      <c r="D340" s="117"/>
      <c r="E340" s="117"/>
      <c r="F340" s="117"/>
      <c r="G340" s="117"/>
      <c r="H340" s="117"/>
      <c r="I340" s="117"/>
      <c r="J340" s="117"/>
      <c r="K340" s="117"/>
    </row>
    <row r="341" spans="2:11">
      <c r="B341" s="113"/>
      <c r="C341" s="117"/>
      <c r="D341" s="117"/>
      <c r="E341" s="117"/>
      <c r="F341" s="117"/>
      <c r="G341" s="117"/>
      <c r="H341" s="117"/>
      <c r="I341" s="117"/>
      <c r="J341" s="117"/>
      <c r="K341" s="117"/>
    </row>
    <row r="342" spans="2:11">
      <c r="B342" s="113"/>
      <c r="C342" s="117"/>
      <c r="D342" s="117"/>
      <c r="E342" s="117"/>
      <c r="F342" s="117"/>
      <c r="G342" s="117"/>
      <c r="H342" s="117"/>
      <c r="I342" s="117"/>
      <c r="J342" s="117"/>
      <c r="K342" s="117"/>
    </row>
    <row r="343" spans="2:11">
      <c r="B343" s="113"/>
      <c r="C343" s="117"/>
      <c r="D343" s="117"/>
      <c r="E343" s="117"/>
      <c r="F343" s="117"/>
      <c r="G343" s="117"/>
      <c r="H343" s="117"/>
      <c r="I343" s="117"/>
      <c r="J343" s="117"/>
      <c r="K343" s="117"/>
    </row>
    <row r="344" spans="2:11">
      <c r="B344" s="113"/>
      <c r="C344" s="117"/>
      <c r="D344" s="117"/>
      <c r="E344" s="117"/>
      <c r="F344" s="117"/>
      <c r="G344" s="117"/>
      <c r="H344" s="117"/>
      <c r="I344" s="117"/>
      <c r="J344" s="117"/>
      <c r="K344" s="117"/>
    </row>
    <row r="345" spans="2:11">
      <c r="B345" s="113"/>
      <c r="C345" s="117"/>
      <c r="D345" s="117"/>
      <c r="E345" s="117"/>
      <c r="F345" s="117"/>
      <c r="G345" s="117"/>
      <c r="H345" s="117"/>
      <c r="I345" s="117"/>
      <c r="J345" s="117"/>
      <c r="K345" s="117"/>
    </row>
    <row r="346" spans="2:11">
      <c r="B346" s="113"/>
      <c r="C346" s="117"/>
      <c r="D346" s="117"/>
      <c r="E346" s="117"/>
      <c r="F346" s="117"/>
      <c r="G346" s="117"/>
      <c r="H346" s="117"/>
      <c r="I346" s="117"/>
      <c r="J346" s="117"/>
      <c r="K346" s="117"/>
    </row>
    <row r="347" spans="2:11">
      <c r="B347" s="113"/>
      <c r="C347" s="117"/>
      <c r="D347" s="117"/>
      <c r="E347" s="117"/>
      <c r="F347" s="117"/>
      <c r="G347" s="117"/>
      <c r="H347" s="117"/>
      <c r="I347" s="117"/>
      <c r="J347" s="117"/>
      <c r="K347" s="117"/>
    </row>
    <row r="348" spans="2:11">
      <c r="B348" s="113"/>
      <c r="C348" s="117"/>
      <c r="D348" s="117"/>
      <c r="E348" s="117"/>
      <c r="F348" s="117"/>
      <c r="G348" s="117"/>
      <c r="H348" s="117"/>
      <c r="I348" s="117"/>
      <c r="J348" s="117"/>
      <c r="K348" s="117"/>
    </row>
    <row r="349" spans="2:11">
      <c r="B349" s="113"/>
      <c r="C349" s="117"/>
      <c r="D349" s="117"/>
      <c r="E349" s="117"/>
      <c r="F349" s="117"/>
      <c r="G349" s="117"/>
      <c r="H349" s="117"/>
      <c r="I349" s="117"/>
      <c r="J349" s="117"/>
      <c r="K349" s="117"/>
    </row>
    <row r="350" spans="2:11">
      <c r="B350" s="113"/>
      <c r="C350" s="117"/>
      <c r="D350" s="117"/>
      <c r="E350" s="117"/>
      <c r="F350" s="117"/>
      <c r="G350" s="117"/>
      <c r="H350" s="117"/>
      <c r="I350" s="117"/>
      <c r="J350" s="117"/>
      <c r="K350" s="117"/>
    </row>
    <row r="351" spans="2:11">
      <c r="B351" s="113"/>
      <c r="C351" s="117"/>
      <c r="D351" s="117"/>
      <c r="E351" s="117"/>
      <c r="F351" s="117"/>
      <c r="G351" s="117"/>
      <c r="H351" s="117"/>
      <c r="I351" s="117"/>
      <c r="J351" s="117"/>
      <c r="K351" s="117"/>
    </row>
    <row r="352" spans="2:11">
      <c r="B352" s="113"/>
      <c r="C352" s="117"/>
      <c r="D352" s="117"/>
      <c r="E352" s="117"/>
      <c r="F352" s="117"/>
      <c r="G352" s="117"/>
      <c r="H352" s="117"/>
      <c r="I352" s="117"/>
      <c r="J352" s="117"/>
      <c r="K352" s="117"/>
    </row>
    <row r="353" spans="2:11">
      <c r="B353" s="113"/>
      <c r="C353" s="117"/>
      <c r="D353" s="117"/>
      <c r="E353" s="117"/>
      <c r="F353" s="117"/>
      <c r="G353" s="117"/>
      <c r="H353" s="117"/>
      <c r="I353" s="117"/>
      <c r="J353" s="117"/>
      <c r="K353" s="117"/>
    </row>
    <row r="354" spans="2:11">
      <c r="B354" s="113"/>
      <c r="C354" s="117"/>
      <c r="D354" s="117"/>
      <c r="E354" s="117"/>
      <c r="F354" s="117"/>
      <c r="G354" s="117"/>
      <c r="H354" s="117"/>
      <c r="I354" s="117"/>
      <c r="J354" s="117"/>
      <c r="K354" s="117"/>
    </row>
    <row r="355" spans="2:11">
      <c r="B355" s="113"/>
      <c r="C355" s="117"/>
      <c r="D355" s="117"/>
      <c r="E355" s="117"/>
      <c r="F355" s="117"/>
      <c r="G355" s="117"/>
      <c r="H355" s="117"/>
      <c r="I355" s="117"/>
      <c r="J355" s="117"/>
      <c r="K355" s="117"/>
    </row>
    <row r="356" spans="2:11">
      <c r="B356" s="113"/>
      <c r="C356" s="117"/>
      <c r="D356" s="117"/>
      <c r="E356" s="117"/>
      <c r="F356" s="117"/>
      <c r="G356" s="117"/>
      <c r="H356" s="117"/>
      <c r="I356" s="117"/>
      <c r="J356" s="117"/>
      <c r="K356" s="117"/>
    </row>
    <row r="357" spans="2:11">
      <c r="B357" s="113"/>
      <c r="C357" s="117"/>
      <c r="D357" s="117"/>
      <c r="E357" s="117"/>
      <c r="F357" s="117"/>
      <c r="G357" s="117"/>
      <c r="H357" s="117"/>
      <c r="I357" s="117"/>
      <c r="J357" s="117"/>
      <c r="K357" s="117"/>
    </row>
    <row r="358" spans="2:11">
      <c r="B358" s="113"/>
      <c r="C358" s="117"/>
      <c r="D358" s="117"/>
      <c r="E358" s="117"/>
      <c r="F358" s="117"/>
      <c r="G358" s="117"/>
      <c r="H358" s="117"/>
      <c r="I358" s="117"/>
      <c r="J358" s="117"/>
      <c r="K358" s="117"/>
    </row>
    <row r="359" spans="2:11">
      <c r="B359" s="113"/>
      <c r="C359" s="117"/>
      <c r="D359" s="117"/>
      <c r="E359" s="117"/>
      <c r="F359" s="117"/>
      <c r="G359" s="117"/>
      <c r="H359" s="117"/>
      <c r="I359" s="117"/>
      <c r="J359" s="117"/>
      <c r="K359" s="117"/>
    </row>
    <row r="360" spans="2:11">
      <c r="B360" s="113"/>
      <c r="C360" s="117"/>
      <c r="D360" s="117"/>
      <c r="E360" s="117"/>
      <c r="F360" s="117"/>
      <c r="G360" s="117"/>
      <c r="H360" s="117"/>
      <c r="I360" s="117"/>
      <c r="J360" s="117"/>
      <c r="K360" s="117"/>
    </row>
    <row r="361" spans="2:11">
      <c r="B361" s="113"/>
      <c r="C361" s="117"/>
      <c r="D361" s="117"/>
      <c r="E361" s="117"/>
      <c r="F361" s="117"/>
      <c r="G361" s="117"/>
      <c r="H361" s="117"/>
      <c r="I361" s="117"/>
      <c r="J361" s="117"/>
      <c r="K361" s="117"/>
    </row>
    <row r="362" spans="2:11">
      <c r="B362" s="113"/>
      <c r="C362" s="117"/>
      <c r="D362" s="117"/>
      <c r="E362" s="117"/>
      <c r="F362" s="117"/>
      <c r="G362" s="117"/>
      <c r="H362" s="117"/>
      <c r="I362" s="117"/>
      <c r="J362" s="117"/>
      <c r="K362" s="117"/>
    </row>
    <row r="363" spans="2:11">
      <c r="B363" s="113"/>
      <c r="C363" s="117"/>
      <c r="D363" s="117"/>
      <c r="E363" s="117"/>
      <c r="F363" s="117"/>
      <c r="G363" s="117"/>
      <c r="H363" s="117"/>
      <c r="I363" s="117"/>
      <c r="J363" s="117"/>
      <c r="K363" s="117"/>
    </row>
    <row r="364" spans="2:11">
      <c r="B364" s="113"/>
      <c r="C364" s="117"/>
      <c r="D364" s="117"/>
      <c r="E364" s="117"/>
      <c r="F364" s="117"/>
      <c r="G364" s="117"/>
      <c r="H364" s="117"/>
      <c r="I364" s="117"/>
      <c r="J364" s="117"/>
      <c r="K364" s="117"/>
    </row>
    <row r="365" spans="2:11">
      <c r="B365" s="113"/>
      <c r="C365" s="117"/>
      <c r="D365" s="117"/>
      <c r="E365" s="117"/>
      <c r="F365" s="117"/>
      <c r="G365" s="117"/>
      <c r="H365" s="117"/>
      <c r="I365" s="117"/>
      <c r="J365" s="117"/>
      <c r="K365" s="117"/>
    </row>
    <row r="366" spans="2:11">
      <c r="B366" s="113"/>
      <c r="C366" s="117"/>
      <c r="D366" s="117"/>
      <c r="E366" s="117"/>
      <c r="F366" s="117"/>
      <c r="G366" s="117"/>
      <c r="H366" s="117"/>
      <c r="I366" s="117"/>
      <c r="J366" s="117"/>
      <c r="K366" s="117"/>
    </row>
    <row r="367" spans="2:11">
      <c r="B367" s="113"/>
      <c r="C367" s="117"/>
      <c r="D367" s="117"/>
      <c r="E367" s="117"/>
      <c r="F367" s="117"/>
      <c r="G367" s="117"/>
      <c r="H367" s="117"/>
      <c r="I367" s="117"/>
      <c r="J367" s="117"/>
      <c r="K367" s="117"/>
    </row>
    <row r="368" spans="2:11">
      <c r="B368" s="113"/>
      <c r="C368" s="117"/>
      <c r="D368" s="117"/>
      <c r="E368" s="117"/>
      <c r="F368" s="117"/>
      <c r="G368" s="117"/>
      <c r="H368" s="117"/>
      <c r="I368" s="117"/>
      <c r="J368" s="117"/>
      <c r="K368" s="117"/>
    </row>
    <row r="369" spans="2:11">
      <c r="B369" s="113"/>
      <c r="C369" s="117"/>
      <c r="D369" s="117"/>
      <c r="E369" s="117"/>
      <c r="F369" s="117"/>
      <c r="G369" s="117"/>
      <c r="H369" s="117"/>
      <c r="I369" s="117"/>
      <c r="J369" s="117"/>
      <c r="K369" s="117"/>
    </row>
    <row r="370" spans="2:11">
      <c r="B370" s="113"/>
      <c r="C370" s="117"/>
      <c r="D370" s="117"/>
      <c r="E370" s="117"/>
      <c r="F370" s="117"/>
      <c r="G370" s="117"/>
      <c r="H370" s="117"/>
      <c r="I370" s="117"/>
      <c r="J370" s="117"/>
      <c r="K370" s="117"/>
    </row>
    <row r="371" spans="2:11">
      <c r="B371" s="113"/>
      <c r="C371" s="117"/>
      <c r="D371" s="117"/>
      <c r="E371" s="117"/>
      <c r="F371" s="117"/>
      <c r="G371" s="117"/>
      <c r="H371" s="117"/>
      <c r="I371" s="117"/>
      <c r="J371" s="117"/>
      <c r="K371" s="117"/>
    </row>
    <row r="372" spans="2:11">
      <c r="B372" s="113"/>
      <c r="C372" s="117"/>
      <c r="D372" s="117"/>
      <c r="E372" s="117"/>
      <c r="F372" s="117"/>
      <c r="G372" s="117"/>
      <c r="H372" s="117"/>
      <c r="I372" s="117"/>
      <c r="J372" s="117"/>
      <c r="K372" s="117"/>
    </row>
    <row r="373" spans="2:11">
      <c r="B373" s="113"/>
      <c r="C373" s="117"/>
      <c r="D373" s="117"/>
      <c r="E373" s="117"/>
      <c r="F373" s="117"/>
      <c r="G373" s="117"/>
      <c r="H373" s="117"/>
      <c r="I373" s="117"/>
      <c r="J373" s="117"/>
      <c r="K373" s="117"/>
    </row>
    <row r="374" spans="2:11">
      <c r="B374" s="113"/>
      <c r="C374" s="117"/>
      <c r="D374" s="117"/>
      <c r="E374" s="117"/>
      <c r="F374" s="117"/>
      <c r="G374" s="117"/>
      <c r="H374" s="117"/>
      <c r="I374" s="117"/>
      <c r="J374" s="117"/>
      <c r="K374" s="117"/>
    </row>
    <row r="375" spans="2:11">
      <c r="B375" s="113"/>
      <c r="C375" s="117"/>
      <c r="D375" s="117"/>
      <c r="E375" s="117"/>
      <c r="F375" s="117"/>
      <c r="G375" s="117"/>
      <c r="H375" s="117"/>
      <c r="I375" s="117"/>
      <c r="J375" s="117"/>
      <c r="K375" s="117"/>
    </row>
    <row r="376" spans="2:11">
      <c r="B376" s="113"/>
      <c r="C376" s="117"/>
      <c r="D376" s="117"/>
      <c r="E376" s="117"/>
      <c r="F376" s="117"/>
      <c r="G376" s="117"/>
      <c r="H376" s="117"/>
      <c r="I376" s="117"/>
      <c r="J376" s="117"/>
      <c r="K376" s="117"/>
    </row>
    <row r="377" spans="2:11">
      <c r="B377" s="113"/>
      <c r="C377" s="117"/>
      <c r="D377" s="117"/>
      <c r="E377" s="117"/>
      <c r="F377" s="117"/>
      <c r="G377" s="117"/>
      <c r="H377" s="117"/>
      <c r="I377" s="117"/>
      <c r="J377" s="117"/>
      <c r="K377" s="117"/>
    </row>
    <row r="378" spans="2:11">
      <c r="B378" s="113"/>
      <c r="C378" s="117"/>
      <c r="D378" s="117"/>
      <c r="E378" s="117"/>
      <c r="F378" s="117"/>
      <c r="G378" s="117"/>
      <c r="H378" s="117"/>
      <c r="I378" s="117"/>
      <c r="J378" s="117"/>
      <c r="K378" s="117"/>
    </row>
    <row r="379" spans="2:11">
      <c r="B379" s="113"/>
      <c r="C379" s="117"/>
      <c r="D379" s="117"/>
      <c r="E379" s="117"/>
      <c r="F379" s="117"/>
      <c r="G379" s="117"/>
      <c r="H379" s="117"/>
      <c r="I379" s="117"/>
      <c r="J379" s="117"/>
      <c r="K379" s="117"/>
    </row>
    <row r="380" spans="2:11">
      <c r="B380" s="113"/>
      <c r="C380" s="117"/>
      <c r="D380" s="117"/>
      <c r="E380" s="117"/>
      <c r="F380" s="117"/>
      <c r="G380" s="117"/>
      <c r="H380" s="117"/>
      <c r="I380" s="117"/>
      <c r="J380" s="117"/>
      <c r="K380" s="117"/>
    </row>
    <row r="381" spans="2:11">
      <c r="B381" s="113"/>
      <c r="C381" s="117"/>
      <c r="D381" s="117"/>
      <c r="E381" s="117"/>
      <c r="F381" s="117"/>
      <c r="G381" s="117"/>
      <c r="H381" s="117"/>
      <c r="I381" s="117"/>
      <c r="J381" s="117"/>
      <c r="K381" s="117"/>
    </row>
    <row r="382" spans="2:11">
      <c r="B382" s="113"/>
      <c r="C382" s="117"/>
      <c r="D382" s="117"/>
      <c r="E382" s="117"/>
      <c r="F382" s="117"/>
      <c r="G382" s="117"/>
      <c r="H382" s="117"/>
      <c r="I382" s="117"/>
      <c r="J382" s="117"/>
      <c r="K382" s="117"/>
    </row>
    <row r="383" spans="2:11">
      <c r="B383" s="113"/>
      <c r="C383" s="117"/>
      <c r="D383" s="117"/>
      <c r="E383" s="117"/>
      <c r="F383" s="117"/>
      <c r="G383" s="117"/>
      <c r="H383" s="117"/>
      <c r="I383" s="117"/>
      <c r="J383" s="117"/>
      <c r="K383" s="117"/>
    </row>
    <row r="384" spans="2:11">
      <c r="B384" s="113"/>
      <c r="C384" s="117"/>
      <c r="D384" s="117"/>
      <c r="E384" s="117"/>
      <c r="F384" s="117"/>
      <c r="G384" s="117"/>
      <c r="H384" s="117"/>
      <c r="I384" s="117"/>
      <c r="J384" s="117"/>
      <c r="K384" s="117"/>
    </row>
    <row r="385" spans="2:11">
      <c r="B385" s="113"/>
      <c r="C385" s="117"/>
      <c r="D385" s="117"/>
      <c r="E385" s="117"/>
      <c r="F385" s="117"/>
      <c r="G385" s="117"/>
      <c r="H385" s="117"/>
      <c r="I385" s="117"/>
      <c r="J385" s="117"/>
      <c r="K385" s="117"/>
    </row>
    <row r="386" spans="2:11">
      <c r="B386" s="113"/>
      <c r="C386" s="117"/>
      <c r="D386" s="117"/>
      <c r="E386" s="117"/>
      <c r="F386" s="117"/>
      <c r="G386" s="117"/>
      <c r="H386" s="117"/>
      <c r="I386" s="117"/>
      <c r="J386" s="117"/>
      <c r="K386" s="117"/>
    </row>
    <row r="387" spans="2:11">
      <c r="B387" s="113"/>
      <c r="C387" s="117"/>
      <c r="D387" s="117"/>
      <c r="E387" s="117"/>
      <c r="F387" s="117"/>
      <c r="G387" s="117"/>
      <c r="H387" s="117"/>
      <c r="I387" s="117"/>
      <c r="J387" s="117"/>
      <c r="K387" s="117"/>
    </row>
    <row r="388" spans="2:11">
      <c r="B388" s="113"/>
      <c r="C388" s="117"/>
      <c r="D388" s="117"/>
      <c r="E388" s="117"/>
      <c r="F388" s="117"/>
      <c r="G388" s="117"/>
      <c r="H388" s="117"/>
      <c r="I388" s="117"/>
      <c r="J388" s="117"/>
      <c r="K388" s="117"/>
    </row>
    <row r="389" spans="2:11">
      <c r="B389" s="113"/>
      <c r="C389" s="117"/>
      <c r="D389" s="117"/>
      <c r="E389" s="117"/>
      <c r="F389" s="117"/>
      <c r="G389" s="117"/>
      <c r="H389" s="117"/>
      <c r="I389" s="117"/>
      <c r="J389" s="117"/>
      <c r="K389" s="117"/>
    </row>
    <row r="390" spans="2:11">
      <c r="B390" s="113"/>
      <c r="C390" s="117"/>
      <c r="D390" s="117"/>
      <c r="E390" s="117"/>
      <c r="F390" s="117"/>
      <c r="G390" s="117"/>
      <c r="H390" s="117"/>
      <c r="I390" s="117"/>
      <c r="J390" s="117"/>
      <c r="K390" s="117"/>
    </row>
    <row r="391" spans="2:11">
      <c r="B391" s="113"/>
      <c r="C391" s="117"/>
      <c r="D391" s="117"/>
      <c r="E391" s="117"/>
      <c r="F391" s="117"/>
      <c r="G391" s="117"/>
      <c r="H391" s="117"/>
      <c r="I391" s="117"/>
      <c r="J391" s="117"/>
      <c r="K391" s="117"/>
    </row>
    <row r="392" spans="2:11">
      <c r="B392" s="113"/>
      <c r="C392" s="117"/>
      <c r="D392" s="117"/>
      <c r="E392" s="117"/>
      <c r="F392" s="117"/>
      <c r="G392" s="117"/>
      <c r="H392" s="117"/>
      <c r="I392" s="117"/>
      <c r="J392" s="117"/>
      <c r="K392" s="117"/>
    </row>
    <row r="393" spans="2:11">
      <c r="B393" s="113"/>
      <c r="C393" s="117"/>
      <c r="D393" s="117"/>
      <c r="E393" s="117"/>
      <c r="F393" s="117"/>
      <c r="G393" s="117"/>
      <c r="H393" s="117"/>
      <c r="I393" s="117"/>
      <c r="J393" s="117"/>
      <c r="K393" s="117"/>
    </row>
    <row r="394" spans="2:11">
      <c r="B394" s="113"/>
      <c r="C394" s="117"/>
      <c r="D394" s="117"/>
      <c r="E394" s="117"/>
      <c r="F394" s="117"/>
      <c r="G394" s="117"/>
      <c r="H394" s="117"/>
      <c r="I394" s="117"/>
      <c r="J394" s="117"/>
      <c r="K394" s="117"/>
    </row>
    <row r="395" spans="2:11">
      <c r="B395" s="113"/>
      <c r="C395" s="117"/>
      <c r="D395" s="117"/>
      <c r="E395" s="117"/>
      <c r="F395" s="117"/>
      <c r="G395" s="117"/>
      <c r="H395" s="117"/>
      <c r="I395" s="117"/>
      <c r="J395" s="117"/>
      <c r="K395" s="117"/>
    </row>
    <row r="396" spans="2:11">
      <c r="B396" s="113"/>
      <c r="C396" s="117"/>
      <c r="D396" s="117"/>
      <c r="E396" s="117"/>
      <c r="F396" s="117"/>
      <c r="G396" s="117"/>
      <c r="H396" s="117"/>
      <c r="I396" s="117"/>
      <c r="J396" s="117"/>
      <c r="K396" s="117"/>
    </row>
    <row r="397" spans="2:11">
      <c r="B397" s="113"/>
      <c r="C397" s="117"/>
      <c r="D397" s="117"/>
      <c r="E397" s="117"/>
      <c r="F397" s="117"/>
      <c r="G397" s="117"/>
      <c r="H397" s="117"/>
      <c r="I397" s="117"/>
      <c r="J397" s="117"/>
      <c r="K397" s="117"/>
    </row>
    <row r="398" spans="2:11">
      <c r="B398" s="113"/>
      <c r="C398" s="117"/>
      <c r="D398" s="117"/>
      <c r="E398" s="117"/>
      <c r="F398" s="117"/>
      <c r="G398" s="117"/>
      <c r="H398" s="117"/>
      <c r="I398" s="117"/>
      <c r="J398" s="117"/>
      <c r="K398" s="117"/>
    </row>
    <row r="399" spans="2:11">
      <c r="B399" s="113"/>
      <c r="C399" s="117"/>
      <c r="D399" s="117"/>
      <c r="E399" s="117"/>
      <c r="F399" s="117"/>
      <c r="G399" s="117"/>
      <c r="H399" s="117"/>
      <c r="I399" s="117"/>
      <c r="J399" s="117"/>
      <c r="K399" s="117"/>
    </row>
    <row r="400" spans="2:11">
      <c r="B400" s="113"/>
      <c r="C400" s="117"/>
      <c r="D400" s="117"/>
      <c r="E400" s="117"/>
      <c r="F400" s="117"/>
      <c r="G400" s="117"/>
      <c r="H400" s="117"/>
      <c r="I400" s="117"/>
      <c r="J400" s="117"/>
      <c r="K400" s="117"/>
    </row>
    <row r="401" spans="2:11">
      <c r="B401" s="113"/>
      <c r="C401" s="117"/>
      <c r="D401" s="117"/>
      <c r="E401" s="117"/>
      <c r="F401" s="117"/>
      <c r="G401" s="117"/>
      <c r="H401" s="117"/>
      <c r="I401" s="117"/>
      <c r="J401" s="117"/>
      <c r="K401" s="117"/>
    </row>
    <row r="402" spans="2:11">
      <c r="B402" s="113"/>
      <c r="C402" s="117"/>
      <c r="D402" s="117"/>
      <c r="E402" s="117"/>
      <c r="F402" s="117"/>
      <c r="G402" s="117"/>
      <c r="H402" s="117"/>
      <c r="I402" s="117"/>
      <c r="J402" s="117"/>
      <c r="K402" s="117"/>
    </row>
    <row r="403" spans="2:11">
      <c r="B403" s="113"/>
      <c r="C403" s="117"/>
      <c r="D403" s="117"/>
      <c r="E403" s="117"/>
      <c r="F403" s="117"/>
      <c r="G403" s="117"/>
      <c r="H403" s="117"/>
      <c r="I403" s="117"/>
      <c r="J403" s="117"/>
      <c r="K403" s="117"/>
    </row>
    <row r="404" spans="2:11">
      <c r="B404" s="113"/>
      <c r="C404" s="117"/>
      <c r="D404" s="117"/>
      <c r="E404" s="117"/>
      <c r="F404" s="117"/>
      <c r="G404" s="117"/>
      <c r="H404" s="117"/>
      <c r="I404" s="117"/>
      <c r="J404" s="117"/>
      <c r="K404" s="117"/>
    </row>
    <row r="405" spans="2:11">
      <c r="B405" s="113"/>
      <c r="C405" s="117"/>
      <c r="D405" s="117"/>
      <c r="E405" s="117"/>
      <c r="F405" s="117"/>
      <c r="G405" s="117"/>
      <c r="H405" s="117"/>
      <c r="I405" s="117"/>
      <c r="J405" s="117"/>
      <c r="K405" s="117"/>
    </row>
    <row r="406" spans="2:11">
      <c r="B406" s="113"/>
      <c r="C406" s="117"/>
      <c r="D406" s="117"/>
      <c r="E406" s="117"/>
      <c r="F406" s="117"/>
      <c r="G406" s="117"/>
      <c r="H406" s="117"/>
      <c r="I406" s="117"/>
      <c r="J406" s="117"/>
      <c r="K406" s="117"/>
    </row>
    <row r="407" spans="2:11">
      <c r="B407" s="113"/>
      <c r="C407" s="117"/>
      <c r="D407" s="117"/>
      <c r="E407" s="117"/>
      <c r="F407" s="117"/>
      <c r="G407" s="117"/>
      <c r="H407" s="117"/>
      <c r="I407" s="117"/>
      <c r="J407" s="117"/>
      <c r="K407" s="117"/>
    </row>
    <row r="408" spans="2:11">
      <c r="B408" s="113"/>
      <c r="C408" s="117"/>
      <c r="D408" s="117"/>
      <c r="E408" s="117"/>
      <c r="F408" s="117"/>
      <c r="G408" s="117"/>
      <c r="H408" s="117"/>
      <c r="I408" s="117"/>
      <c r="J408" s="117"/>
      <c r="K408" s="117"/>
    </row>
    <row r="409" spans="2:11">
      <c r="B409" s="113"/>
      <c r="C409" s="117"/>
      <c r="D409" s="117"/>
      <c r="E409" s="117"/>
      <c r="F409" s="117"/>
      <c r="G409" s="117"/>
      <c r="H409" s="117"/>
      <c r="I409" s="117"/>
      <c r="J409" s="117"/>
      <c r="K409" s="117"/>
    </row>
    <row r="410" spans="2:11">
      <c r="B410" s="113"/>
      <c r="C410" s="117"/>
      <c r="D410" s="117"/>
      <c r="E410" s="117"/>
      <c r="F410" s="117"/>
      <c r="G410" s="117"/>
      <c r="H410" s="117"/>
      <c r="I410" s="117"/>
      <c r="J410" s="117"/>
      <c r="K410" s="117"/>
    </row>
    <row r="411" spans="2:11">
      <c r="B411" s="113"/>
      <c r="C411" s="117"/>
      <c r="D411" s="117"/>
      <c r="E411" s="117"/>
      <c r="F411" s="117"/>
      <c r="G411" s="117"/>
      <c r="H411" s="117"/>
      <c r="I411" s="117"/>
      <c r="J411" s="117"/>
      <c r="K411" s="117"/>
    </row>
    <row r="412" spans="2:11">
      <c r="B412" s="113"/>
      <c r="C412" s="117"/>
      <c r="D412" s="117"/>
      <c r="E412" s="117"/>
      <c r="F412" s="117"/>
      <c r="G412" s="117"/>
      <c r="H412" s="117"/>
      <c r="I412" s="117"/>
      <c r="J412" s="117"/>
      <c r="K412" s="117"/>
    </row>
    <row r="413" spans="2:11">
      <c r="B413" s="113"/>
      <c r="C413" s="117"/>
      <c r="D413" s="117"/>
      <c r="E413" s="117"/>
      <c r="F413" s="117"/>
      <c r="G413" s="117"/>
      <c r="H413" s="117"/>
      <c r="I413" s="117"/>
      <c r="J413" s="117"/>
      <c r="K413" s="117"/>
    </row>
    <row r="414" spans="2:11">
      <c r="B414" s="113"/>
      <c r="C414" s="117"/>
      <c r="D414" s="117"/>
      <c r="E414" s="117"/>
      <c r="F414" s="117"/>
      <c r="G414" s="117"/>
      <c r="H414" s="117"/>
      <c r="I414" s="117"/>
      <c r="J414" s="117"/>
      <c r="K414" s="117"/>
    </row>
    <row r="415" spans="2:11">
      <c r="B415" s="113"/>
      <c r="C415" s="117"/>
      <c r="D415" s="117"/>
      <c r="E415" s="117"/>
      <c r="F415" s="117"/>
      <c r="G415" s="117"/>
      <c r="H415" s="117"/>
      <c r="I415" s="117"/>
      <c r="J415" s="117"/>
      <c r="K415" s="117"/>
    </row>
    <row r="416" spans="2:11">
      <c r="B416" s="113"/>
      <c r="C416" s="117"/>
      <c r="D416" s="117"/>
      <c r="E416" s="117"/>
      <c r="F416" s="117"/>
      <c r="G416" s="117"/>
      <c r="H416" s="117"/>
      <c r="I416" s="117"/>
      <c r="J416" s="117"/>
      <c r="K416" s="117"/>
    </row>
    <row r="417" spans="2:11">
      <c r="B417" s="113"/>
      <c r="C417" s="117"/>
      <c r="D417" s="117"/>
      <c r="E417" s="117"/>
      <c r="F417" s="117"/>
      <c r="G417" s="117"/>
      <c r="H417" s="117"/>
      <c r="I417" s="117"/>
      <c r="J417" s="117"/>
      <c r="K417" s="117"/>
    </row>
    <row r="418" spans="2:11">
      <c r="B418" s="113"/>
      <c r="C418" s="117"/>
      <c r="D418" s="117"/>
      <c r="E418" s="117"/>
      <c r="F418" s="117"/>
      <c r="G418" s="117"/>
      <c r="H418" s="117"/>
      <c r="I418" s="117"/>
      <c r="J418" s="117"/>
      <c r="K418" s="117"/>
    </row>
    <row r="419" spans="2:11">
      <c r="B419" s="113"/>
      <c r="C419" s="117"/>
      <c r="D419" s="117"/>
      <c r="E419" s="117"/>
      <c r="F419" s="117"/>
      <c r="G419" s="117"/>
      <c r="H419" s="117"/>
      <c r="I419" s="117"/>
      <c r="J419" s="117"/>
      <c r="K419" s="117"/>
    </row>
    <row r="420" spans="2:11">
      <c r="B420" s="113"/>
      <c r="C420" s="117"/>
      <c r="D420" s="117"/>
      <c r="E420" s="117"/>
      <c r="F420" s="117"/>
      <c r="G420" s="117"/>
      <c r="H420" s="117"/>
      <c r="I420" s="117"/>
      <c r="J420" s="117"/>
      <c r="K420" s="117"/>
    </row>
    <row r="421" spans="2:11">
      <c r="B421" s="113"/>
      <c r="C421" s="117"/>
      <c r="D421" s="117"/>
      <c r="E421" s="117"/>
      <c r="F421" s="117"/>
      <c r="G421" s="117"/>
      <c r="H421" s="117"/>
      <c r="I421" s="117"/>
      <c r="J421" s="117"/>
      <c r="K421" s="117"/>
    </row>
    <row r="422" spans="2:11">
      <c r="B422" s="113"/>
      <c r="C422" s="117"/>
      <c r="D422" s="117"/>
      <c r="E422" s="117"/>
      <c r="F422" s="117"/>
      <c r="G422" s="117"/>
      <c r="H422" s="117"/>
      <c r="I422" s="117"/>
      <c r="J422" s="117"/>
      <c r="K422" s="117"/>
    </row>
    <row r="423" spans="2:11">
      <c r="B423" s="113"/>
      <c r="C423" s="117"/>
      <c r="D423" s="117"/>
      <c r="E423" s="117"/>
      <c r="F423" s="117"/>
      <c r="G423" s="117"/>
      <c r="H423" s="117"/>
      <c r="I423" s="117"/>
      <c r="J423" s="117"/>
      <c r="K423" s="117"/>
    </row>
    <row r="424" spans="2:11">
      <c r="B424" s="113"/>
      <c r="C424" s="117"/>
      <c r="D424" s="117"/>
      <c r="E424" s="117"/>
      <c r="F424" s="117"/>
      <c r="G424" s="117"/>
      <c r="H424" s="117"/>
      <c r="I424" s="117"/>
      <c r="J424" s="117"/>
      <c r="K424" s="117"/>
    </row>
    <row r="425" spans="2:11">
      <c r="B425" s="113"/>
      <c r="C425" s="117"/>
      <c r="D425" s="117"/>
      <c r="E425" s="117"/>
      <c r="F425" s="117"/>
      <c r="G425" s="117"/>
      <c r="H425" s="117"/>
      <c r="I425" s="117"/>
      <c r="J425" s="117"/>
      <c r="K425" s="117"/>
    </row>
    <row r="426" spans="2:11">
      <c r="B426" s="113"/>
      <c r="C426" s="117"/>
      <c r="D426" s="117"/>
      <c r="E426" s="117"/>
      <c r="F426" s="117"/>
      <c r="G426" s="117"/>
      <c r="H426" s="117"/>
      <c r="I426" s="117"/>
      <c r="J426" s="117"/>
      <c r="K426" s="117"/>
    </row>
    <row r="427" spans="2:11">
      <c r="B427" s="113"/>
      <c r="C427" s="117"/>
      <c r="D427" s="117"/>
      <c r="E427" s="117"/>
      <c r="F427" s="117"/>
      <c r="G427" s="117"/>
      <c r="H427" s="117"/>
      <c r="I427" s="117"/>
      <c r="J427" s="117"/>
      <c r="K427" s="117"/>
    </row>
    <row r="428" spans="2:11">
      <c r="B428" s="113"/>
      <c r="C428" s="117"/>
      <c r="D428" s="117"/>
      <c r="E428" s="117"/>
      <c r="F428" s="117"/>
      <c r="G428" s="117"/>
      <c r="H428" s="117"/>
      <c r="I428" s="117"/>
      <c r="J428" s="117"/>
      <c r="K428" s="117"/>
    </row>
    <row r="429" spans="2:11">
      <c r="B429" s="113"/>
      <c r="C429" s="117"/>
      <c r="D429" s="117"/>
      <c r="E429" s="117"/>
      <c r="F429" s="117"/>
      <c r="G429" s="117"/>
      <c r="H429" s="117"/>
      <c r="I429" s="117"/>
      <c r="J429" s="117"/>
      <c r="K429" s="117"/>
    </row>
    <row r="430" spans="2:11">
      <c r="B430" s="113"/>
      <c r="C430" s="117"/>
      <c r="D430" s="117"/>
      <c r="E430" s="117"/>
      <c r="F430" s="117"/>
      <c r="G430" s="117"/>
      <c r="H430" s="117"/>
      <c r="I430" s="117"/>
      <c r="J430" s="117"/>
      <c r="K430" s="117"/>
    </row>
    <row r="431" spans="2:11">
      <c r="B431" s="113"/>
      <c r="C431" s="117"/>
      <c r="D431" s="117"/>
      <c r="E431" s="117"/>
      <c r="F431" s="117"/>
      <c r="G431" s="117"/>
      <c r="H431" s="117"/>
      <c r="I431" s="117"/>
      <c r="J431" s="117"/>
      <c r="K431" s="117"/>
    </row>
    <row r="432" spans="2:11">
      <c r="B432" s="113"/>
      <c r="C432" s="117"/>
      <c r="D432" s="117"/>
      <c r="E432" s="117"/>
      <c r="F432" s="117"/>
      <c r="G432" s="117"/>
      <c r="H432" s="117"/>
      <c r="I432" s="117"/>
      <c r="J432" s="117"/>
      <c r="K432" s="117"/>
    </row>
    <row r="433" spans="2:11">
      <c r="B433" s="113"/>
      <c r="C433" s="117"/>
      <c r="D433" s="117"/>
      <c r="E433" s="117"/>
      <c r="F433" s="117"/>
      <c r="G433" s="117"/>
      <c r="H433" s="117"/>
      <c r="I433" s="117"/>
      <c r="J433" s="117"/>
      <c r="K433" s="117"/>
    </row>
    <row r="434" spans="2:11">
      <c r="B434" s="113"/>
      <c r="C434" s="117"/>
      <c r="D434" s="117"/>
      <c r="E434" s="117"/>
      <c r="F434" s="117"/>
      <c r="G434" s="117"/>
      <c r="H434" s="117"/>
      <c r="I434" s="117"/>
      <c r="J434" s="117"/>
      <c r="K434" s="117"/>
    </row>
    <row r="435" spans="2:11">
      <c r="B435" s="113"/>
      <c r="C435" s="117"/>
      <c r="D435" s="117"/>
      <c r="E435" s="117"/>
      <c r="F435" s="117"/>
      <c r="G435" s="117"/>
      <c r="H435" s="117"/>
      <c r="I435" s="117"/>
      <c r="J435" s="117"/>
      <c r="K435" s="117"/>
    </row>
    <row r="436" spans="2:11">
      <c r="B436" s="113"/>
      <c r="C436" s="117"/>
      <c r="D436" s="117"/>
      <c r="E436" s="117"/>
      <c r="F436" s="117"/>
      <c r="G436" s="117"/>
      <c r="H436" s="117"/>
      <c r="I436" s="117"/>
      <c r="J436" s="117"/>
      <c r="K436" s="117"/>
    </row>
    <row r="437" spans="2:11">
      <c r="B437" s="113"/>
      <c r="C437" s="117"/>
      <c r="D437" s="117"/>
      <c r="E437" s="117"/>
      <c r="F437" s="117"/>
      <c r="G437" s="117"/>
      <c r="H437" s="117"/>
      <c r="I437" s="117"/>
      <c r="J437" s="117"/>
      <c r="K437" s="117"/>
    </row>
    <row r="438" spans="2:11">
      <c r="B438" s="113"/>
      <c r="C438" s="117"/>
      <c r="D438" s="117"/>
      <c r="E438" s="117"/>
      <c r="F438" s="117"/>
      <c r="G438" s="117"/>
      <c r="H438" s="117"/>
      <c r="I438" s="117"/>
      <c r="J438" s="117"/>
      <c r="K438" s="117"/>
    </row>
    <row r="439" spans="2:11">
      <c r="B439" s="113"/>
      <c r="C439" s="117"/>
      <c r="D439" s="117"/>
      <c r="E439" s="117"/>
      <c r="F439" s="117"/>
      <c r="G439" s="117"/>
      <c r="H439" s="117"/>
      <c r="I439" s="117"/>
      <c r="J439" s="117"/>
      <c r="K439" s="117"/>
    </row>
    <row r="440" spans="2:11">
      <c r="B440" s="113"/>
      <c r="C440" s="117"/>
      <c r="D440" s="117"/>
      <c r="E440" s="117"/>
      <c r="F440" s="117"/>
      <c r="G440" s="117"/>
      <c r="H440" s="117"/>
      <c r="I440" s="117"/>
      <c r="J440" s="117"/>
      <c r="K440" s="117"/>
    </row>
    <row r="441" spans="2:11">
      <c r="B441" s="113"/>
      <c r="C441" s="117"/>
      <c r="D441" s="117"/>
      <c r="E441" s="117"/>
      <c r="F441" s="117"/>
      <c r="G441" s="117"/>
      <c r="H441" s="117"/>
      <c r="I441" s="117"/>
      <c r="J441" s="117"/>
      <c r="K441" s="117"/>
    </row>
    <row r="442" spans="2:11">
      <c r="B442" s="113"/>
      <c r="C442" s="117"/>
      <c r="D442" s="117"/>
      <c r="E442" s="117"/>
      <c r="F442" s="117"/>
      <c r="G442" s="117"/>
      <c r="H442" s="117"/>
      <c r="I442" s="117"/>
      <c r="J442" s="117"/>
      <c r="K442" s="117"/>
    </row>
    <row r="443" spans="2:11">
      <c r="B443" s="113"/>
      <c r="C443" s="117"/>
      <c r="D443" s="117"/>
      <c r="E443" s="117"/>
      <c r="F443" s="117"/>
      <c r="G443" s="117"/>
      <c r="H443" s="117"/>
      <c r="I443" s="117"/>
      <c r="J443" s="117"/>
      <c r="K443" s="117"/>
    </row>
    <row r="444" spans="2:11">
      <c r="B444" s="113"/>
      <c r="C444" s="117"/>
      <c r="D444" s="117"/>
      <c r="E444" s="117"/>
      <c r="F444" s="117"/>
      <c r="G444" s="117"/>
      <c r="H444" s="117"/>
      <c r="I444" s="117"/>
      <c r="J444" s="117"/>
      <c r="K444" s="117"/>
    </row>
    <row r="445" spans="2:11">
      <c r="B445" s="113"/>
      <c r="C445" s="117"/>
      <c r="D445" s="117"/>
      <c r="E445" s="117"/>
      <c r="F445" s="117"/>
      <c r="G445" s="117"/>
      <c r="H445" s="117"/>
      <c r="I445" s="117"/>
      <c r="J445" s="117"/>
      <c r="K445" s="117"/>
    </row>
    <row r="446" spans="2:11">
      <c r="B446" s="113"/>
      <c r="C446" s="117"/>
      <c r="D446" s="117"/>
      <c r="E446" s="117"/>
      <c r="F446" s="117"/>
      <c r="G446" s="117"/>
      <c r="H446" s="117"/>
      <c r="I446" s="117"/>
      <c r="J446" s="117"/>
      <c r="K446" s="117"/>
    </row>
    <row r="447" spans="2:11">
      <c r="B447" s="113"/>
      <c r="C447" s="117"/>
      <c r="D447" s="117"/>
      <c r="E447" s="117"/>
      <c r="F447" s="117"/>
      <c r="G447" s="117"/>
      <c r="H447" s="117"/>
      <c r="I447" s="117"/>
      <c r="J447" s="117"/>
      <c r="K447" s="117"/>
    </row>
    <row r="448" spans="2:11">
      <c r="B448" s="113"/>
      <c r="C448" s="117"/>
      <c r="D448" s="117"/>
      <c r="E448" s="117"/>
      <c r="F448" s="117"/>
      <c r="G448" s="117"/>
      <c r="H448" s="117"/>
      <c r="I448" s="117"/>
      <c r="J448" s="117"/>
      <c r="K448" s="117"/>
    </row>
    <row r="449" spans="2:11">
      <c r="B449" s="113"/>
      <c r="C449" s="117"/>
      <c r="D449" s="117"/>
      <c r="E449" s="117"/>
      <c r="F449" s="117"/>
      <c r="G449" s="117"/>
      <c r="H449" s="117"/>
      <c r="I449" s="117"/>
      <c r="J449" s="117"/>
      <c r="K449" s="117"/>
    </row>
    <row r="450" spans="2:11">
      <c r="B450" s="113"/>
      <c r="C450" s="117"/>
      <c r="D450" s="117"/>
      <c r="E450" s="117"/>
      <c r="F450" s="117"/>
      <c r="G450" s="117"/>
      <c r="H450" s="117"/>
      <c r="I450" s="117"/>
      <c r="J450" s="117"/>
      <c r="K450" s="117"/>
    </row>
    <row r="451" spans="2:11">
      <c r="B451" s="113"/>
      <c r="C451" s="117"/>
      <c r="D451" s="117"/>
      <c r="E451" s="117"/>
      <c r="F451" s="117"/>
      <c r="G451" s="117"/>
      <c r="H451" s="117"/>
      <c r="I451" s="117"/>
      <c r="J451" s="117"/>
      <c r="K451" s="117"/>
    </row>
    <row r="452" spans="2:11">
      <c r="B452" s="113"/>
      <c r="C452" s="117"/>
      <c r="D452" s="117"/>
      <c r="E452" s="117"/>
      <c r="F452" s="117"/>
      <c r="G452" s="117"/>
      <c r="H452" s="117"/>
      <c r="I452" s="117"/>
      <c r="J452" s="117"/>
      <c r="K452" s="117"/>
    </row>
    <row r="453" spans="2:11">
      <c r="B453" s="113"/>
      <c r="C453" s="117"/>
      <c r="D453" s="117"/>
      <c r="E453" s="117"/>
      <c r="F453" s="117"/>
      <c r="G453" s="117"/>
      <c r="H453" s="117"/>
      <c r="I453" s="117"/>
      <c r="J453" s="117"/>
      <c r="K453" s="117"/>
    </row>
    <row r="454" spans="2:11">
      <c r="B454" s="113"/>
      <c r="C454" s="117"/>
      <c r="D454" s="117"/>
      <c r="E454" s="117"/>
      <c r="F454" s="117"/>
      <c r="G454" s="117"/>
      <c r="H454" s="117"/>
      <c r="I454" s="117"/>
      <c r="J454" s="117"/>
      <c r="K454" s="117"/>
    </row>
    <row r="455" spans="2:11">
      <c r="B455" s="113"/>
      <c r="C455" s="117"/>
      <c r="D455" s="117"/>
      <c r="E455" s="117"/>
      <c r="F455" s="117"/>
      <c r="G455" s="117"/>
      <c r="H455" s="117"/>
      <c r="I455" s="117"/>
      <c r="J455" s="117"/>
      <c r="K455" s="117"/>
    </row>
    <row r="456" spans="2:11">
      <c r="B456" s="113"/>
      <c r="C456" s="117"/>
      <c r="D456" s="117"/>
      <c r="E456" s="117"/>
      <c r="F456" s="117"/>
      <c r="G456" s="117"/>
      <c r="H456" s="117"/>
      <c r="I456" s="117"/>
      <c r="J456" s="117"/>
      <c r="K456" s="117"/>
    </row>
    <row r="457" spans="2:11">
      <c r="B457" s="113"/>
      <c r="C457" s="117"/>
      <c r="D457" s="117"/>
      <c r="E457" s="117"/>
      <c r="F457" s="117"/>
      <c r="G457" s="117"/>
      <c r="H457" s="117"/>
      <c r="I457" s="117"/>
      <c r="J457" s="117"/>
      <c r="K457" s="117"/>
    </row>
    <row r="458" spans="2:11">
      <c r="B458" s="113"/>
      <c r="C458" s="117"/>
      <c r="D458" s="117"/>
      <c r="E458" s="117"/>
      <c r="F458" s="117"/>
      <c r="G458" s="117"/>
      <c r="H458" s="117"/>
      <c r="I458" s="117"/>
      <c r="J458" s="117"/>
      <c r="K458" s="117"/>
    </row>
    <row r="459" spans="2:11">
      <c r="B459" s="113"/>
      <c r="C459" s="117"/>
      <c r="D459" s="117"/>
      <c r="E459" s="117"/>
      <c r="F459" s="117"/>
      <c r="G459" s="117"/>
      <c r="H459" s="117"/>
      <c r="I459" s="117"/>
      <c r="J459" s="117"/>
      <c r="K459" s="117"/>
    </row>
    <row r="460" spans="2:11">
      <c r="B460" s="113"/>
      <c r="C460" s="117"/>
      <c r="D460" s="117"/>
      <c r="E460" s="117"/>
      <c r="F460" s="117"/>
      <c r="G460" s="117"/>
      <c r="H460" s="117"/>
      <c r="I460" s="117"/>
      <c r="J460" s="117"/>
      <c r="K460" s="117"/>
    </row>
    <row r="461" spans="2:11">
      <c r="B461" s="113"/>
      <c r="C461" s="117"/>
      <c r="D461" s="117"/>
      <c r="E461" s="117"/>
      <c r="F461" s="117"/>
      <c r="G461" s="117"/>
      <c r="H461" s="117"/>
      <c r="I461" s="117"/>
      <c r="J461" s="117"/>
      <c r="K461" s="117"/>
    </row>
    <row r="462" spans="2:11">
      <c r="B462" s="113"/>
      <c r="C462" s="117"/>
      <c r="D462" s="117"/>
      <c r="E462" s="117"/>
      <c r="F462" s="117"/>
      <c r="G462" s="117"/>
      <c r="H462" s="117"/>
      <c r="I462" s="117"/>
      <c r="J462" s="117"/>
      <c r="K462" s="117"/>
    </row>
    <row r="463" spans="2:11">
      <c r="B463" s="113"/>
      <c r="C463" s="117"/>
      <c r="D463" s="117"/>
      <c r="E463" s="117"/>
      <c r="F463" s="117"/>
      <c r="G463" s="117"/>
      <c r="H463" s="117"/>
      <c r="I463" s="117"/>
      <c r="J463" s="117"/>
      <c r="K463" s="117"/>
    </row>
    <row r="464" spans="2:11">
      <c r="B464" s="113"/>
      <c r="C464" s="117"/>
      <c r="D464" s="117"/>
      <c r="E464" s="117"/>
      <c r="F464" s="117"/>
      <c r="G464" s="117"/>
      <c r="H464" s="117"/>
      <c r="I464" s="117"/>
      <c r="J464" s="117"/>
      <c r="K464" s="117"/>
    </row>
    <row r="465" spans="2:11">
      <c r="B465" s="113"/>
      <c r="C465" s="117"/>
      <c r="D465" s="117"/>
      <c r="E465" s="117"/>
      <c r="F465" s="117"/>
      <c r="G465" s="117"/>
      <c r="H465" s="117"/>
      <c r="I465" s="117"/>
      <c r="J465" s="117"/>
      <c r="K465" s="117"/>
    </row>
    <row r="466" spans="2:11">
      <c r="B466" s="113"/>
      <c r="C466" s="117"/>
      <c r="D466" s="117"/>
      <c r="E466" s="117"/>
      <c r="F466" s="117"/>
      <c r="G466" s="117"/>
      <c r="H466" s="117"/>
      <c r="I466" s="117"/>
      <c r="J466" s="117"/>
      <c r="K466" s="117"/>
    </row>
    <row r="467" spans="2:11">
      <c r="B467" s="113"/>
      <c r="C467" s="117"/>
      <c r="D467" s="117"/>
      <c r="E467" s="117"/>
      <c r="F467" s="117"/>
      <c r="G467" s="117"/>
      <c r="H467" s="117"/>
      <c r="I467" s="117"/>
      <c r="J467" s="117"/>
      <c r="K467" s="117"/>
    </row>
    <row r="468" spans="2:11">
      <c r="B468" s="113"/>
      <c r="C468" s="117"/>
      <c r="D468" s="117"/>
      <c r="E468" s="117"/>
      <c r="F468" s="117"/>
      <c r="G468" s="117"/>
      <c r="H468" s="117"/>
      <c r="I468" s="117"/>
      <c r="J468" s="117"/>
      <c r="K468" s="117"/>
    </row>
    <row r="469" spans="2:11">
      <c r="B469" s="113"/>
      <c r="C469" s="117"/>
      <c r="D469" s="117"/>
      <c r="E469" s="117"/>
      <c r="F469" s="117"/>
      <c r="G469" s="117"/>
      <c r="H469" s="117"/>
      <c r="I469" s="117"/>
      <c r="J469" s="117"/>
      <c r="K469" s="117"/>
    </row>
    <row r="470" spans="2:11">
      <c r="B470" s="113"/>
      <c r="C470" s="117"/>
      <c r="D470" s="117"/>
      <c r="E470" s="117"/>
      <c r="F470" s="117"/>
      <c r="G470" s="117"/>
      <c r="H470" s="117"/>
      <c r="I470" s="117"/>
      <c r="J470" s="117"/>
      <c r="K470" s="117"/>
    </row>
    <row r="471" spans="2:11">
      <c r="B471" s="113"/>
      <c r="C471" s="117"/>
      <c r="D471" s="117"/>
      <c r="E471" s="117"/>
      <c r="F471" s="117"/>
      <c r="G471" s="117"/>
      <c r="H471" s="117"/>
      <c r="I471" s="117"/>
      <c r="J471" s="117"/>
      <c r="K471" s="117"/>
    </row>
    <row r="472" spans="2:11">
      <c r="B472" s="113"/>
      <c r="C472" s="117"/>
      <c r="D472" s="117"/>
      <c r="E472" s="117"/>
      <c r="F472" s="117"/>
      <c r="G472" s="117"/>
      <c r="H472" s="117"/>
      <c r="I472" s="117"/>
      <c r="J472" s="117"/>
      <c r="K472" s="117"/>
    </row>
    <row r="473" spans="2:11">
      <c r="B473" s="113"/>
      <c r="C473" s="117"/>
      <c r="D473" s="117"/>
      <c r="E473" s="117"/>
      <c r="F473" s="117"/>
      <c r="G473" s="117"/>
      <c r="H473" s="117"/>
      <c r="I473" s="117"/>
      <c r="J473" s="117"/>
      <c r="K473" s="117"/>
    </row>
    <row r="474" spans="2:11">
      <c r="B474" s="113"/>
      <c r="C474" s="117"/>
      <c r="D474" s="117"/>
      <c r="E474" s="117"/>
      <c r="F474" s="117"/>
      <c r="G474" s="117"/>
      <c r="H474" s="117"/>
      <c r="I474" s="117"/>
      <c r="J474" s="117"/>
      <c r="K474" s="117"/>
    </row>
    <row r="475" spans="2:11">
      <c r="B475" s="113"/>
      <c r="C475" s="117"/>
      <c r="D475" s="117"/>
      <c r="E475" s="117"/>
      <c r="F475" s="117"/>
      <c r="G475" s="117"/>
      <c r="H475" s="117"/>
      <c r="I475" s="117"/>
      <c r="J475" s="117"/>
      <c r="K475" s="117"/>
    </row>
    <row r="476" spans="2:11">
      <c r="B476" s="113"/>
      <c r="C476" s="117"/>
      <c r="D476" s="117"/>
      <c r="E476" s="117"/>
      <c r="F476" s="117"/>
      <c r="G476" s="117"/>
      <c r="H476" s="117"/>
      <c r="I476" s="117"/>
      <c r="J476" s="117"/>
      <c r="K476" s="117"/>
    </row>
    <row r="477" spans="2:11">
      <c r="B477" s="113"/>
      <c r="C477" s="117"/>
      <c r="D477" s="117"/>
      <c r="E477" s="117"/>
      <c r="F477" s="117"/>
      <c r="G477" s="117"/>
      <c r="H477" s="117"/>
      <c r="I477" s="117"/>
      <c r="J477" s="117"/>
      <c r="K477" s="117"/>
    </row>
    <row r="478" spans="2:11">
      <c r="B478" s="113"/>
      <c r="C478" s="117"/>
      <c r="D478" s="117"/>
      <c r="E478" s="117"/>
      <c r="F478" s="117"/>
      <c r="G478" s="117"/>
      <c r="H478" s="117"/>
      <c r="I478" s="117"/>
      <c r="J478" s="117"/>
      <c r="K478" s="117"/>
    </row>
    <row r="479" spans="2:11">
      <c r="B479" s="113"/>
      <c r="C479" s="117"/>
      <c r="D479" s="117"/>
      <c r="E479" s="117"/>
      <c r="F479" s="117"/>
      <c r="G479" s="117"/>
      <c r="H479" s="117"/>
      <c r="I479" s="117"/>
      <c r="J479" s="117"/>
      <c r="K479" s="117"/>
    </row>
    <row r="480" spans="2:11">
      <c r="B480" s="113"/>
      <c r="C480" s="117"/>
      <c r="D480" s="117"/>
      <c r="E480" s="117"/>
      <c r="F480" s="117"/>
      <c r="G480" s="117"/>
      <c r="H480" s="117"/>
      <c r="I480" s="117"/>
      <c r="J480" s="117"/>
      <c r="K480" s="117"/>
    </row>
    <row r="481" spans="2:11">
      <c r="B481" s="113"/>
      <c r="C481" s="117"/>
      <c r="D481" s="117"/>
      <c r="E481" s="117"/>
      <c r="F481" s="117"/>
      <c r="G481" s="117"/>
      <c r="H481" s="117"/>
      <c r="I481" s="117"/>
      <c r="J481" s="117"/>
      <c r="K481" s="117"/>
    </row>
    <row r="482" spans="2:11">
      <c r="B482" s="113"/>
      <c r="C482" s="117"/>
      <c r="D482" s="117"/>
      <c r="E482" s="117"/>
      <c r="F482" s="117"/>
      <c r="G482" s="117"/>
      <c r="H482" s="117"/>
      <c r="I482" s="117"/>
      <c r="J482" s="117"/>
      <c r="K482" s="117"/>
    </row>
    <row r="483" spans="2:11">
      <c r="B483" s="113"/>
      <c r="C483" s="117"/>
      <c r="D483" s="117"/>
      <c r="E483" s="117"/>
      <c r="F483" s="117"/>
      <c r="G483" s="117"/>
      <c r="H483" s="117"/>
      <c r="I483" s="117"/>
      <c r="J483" s="117"/>
      <c r="K483" s="117"/>
    </row>
    <row r="484" spans="2:11">
      <c r="B484" s="113"/>
      <c r="C484" s="117"/>
      <c r="D484" s="117"/>
      <c r="E484" s="117"/>
      <c r="F484" s="117"/>
      <c r="G484" s="117"/>
      <c r="H484" s="117"/>
      <c r="I484" s="117"/>
      <c r="J484" s="117"/>
      <c r="K484" s="117"/>
    </row>
    <row r="485" spans="2:11">
      <c r="B485" s="113"/>
      <c r="C485" s="117"/>
      <c r="D485" s="117"/>
      <c r="E485" s="117"/>
      <c r="F485" s="117"/>
      <c r="G485" s="117"/>
      <c r="H485" s="117"/>
      <c r="I485" s="117"/>
      <c r="J485" s="117"/>
      <c r="K485" s="117"/>
    </row>
    <row r="486" spans="2:11">
      <c r="B486" s="113"/>
      <c r="C486" s="117"/>
      <c r="D486" s="117"/>
      <c r="E486" s="117"/>
      <c r="F486" s="117"/>
      <c r="G486" s="117"/>
      <c r="H486" s="117"/>
      <c r="I486" s="117"/>
      <c r="J486" s="117"/>
      <c r="K486" s="117"/>
    </row>
    <row r="487" spans="2:11">
      <c r="B487" s="113"/>
      <c r="C487" s="117"/>
      <c r="D487" s="117"/>
      <c r="E487" s="117"/>
      <c r="F487" s="117"/>
      <c r="G487" s="117"/>
      <c r="H487" s="117"/>
      <c r="I487" s="117"/>
      <c r="J487" s="117"/>
      <c r="K487" s="117"/>
    </row>
    <row r="488" spans="2:11">
      <c r="B488" s="113"/>
      <c r="C488" s="117"/>
      <c r="D488" s="117"/>
      <c r="E488" s="117"/>
      <c r="F488" s="117"/>
      <c r="G488" s="117"/>
      <c r="H488" s="117"/>
      <c r="I488" s="117"/>
      <c r="J488" s="117"/>
      <c r="K488" s="117"/>
    </row>
    <row r="489" spans="2:11">
      <c r="B489" s="113"/>
      <c r="C489" s="117"/>
      <c r="D489" s="117"/>
      <c r="E489" s="117"/>
      <c r="F489" s="117"/>
      <c r="G489" s="117"/>
      <c r="H489" s="117"/>
      <c r="I489" s="117"/>
      <c r="J489" s="117"/>
      <c r="K489" s="117"/>
    </row>
    <row r="490" spans="2:11">
      <c r="B490" s="113"/>
      <c r="C490" s="117"/>
      <c r="D490" s="117"/>
      <c r="E490" s="117"/>
      <c r="F490" s="117"/>
      <c r="G490" s="117"/>
      <c r="H490" s="117"/>
      <c r="I490" s="117"/>
      <c r="J490" s="117"/>
      <c r="K490" s="117"/>
    </row>
    <row r="491" spans="2:11">
      <c r="B491" s="113"/>
      <c r="C491" s="117"/>
      <c r="D491" s="117"/>
      <c r="E491" s="117"/>
      <c r="F491" s="117"/>
      <c r="G491" s="117"/>
      <c r="H491" s="117"/>
      <c r="I491" s="117"/>
      <c r="J491" s="117"/>
      <c r="K491" s="117"/>
    </row>
    <row r="492" spans="2:11">
      <c r="B492" s="113"/>
      <c r="C492" s="117"/>
      <c r="D492" s="117"/>
      <c r="E492" s="117"/>
      <c r="F492" s="117"/>
      <c r="G492" s="117"/>
      <c r="H492" s="117"/>
      <c r="I492" s="117"/>
      <c r="J492" s="117"/>
      <c r="K492" s="117"/>
    </row>
    <row r="493" spans="2:11">
      <c r="B493" s="113"/>
      <c r="C493" s="117"/>
      <c r="D493" s="117"/>
      <c r="E493" s="117"/>
      <c r="F493" s="117"/>
      <c r="G493" s="117"/>
      <c r="H493" s="117"/>
      <c r="I493" s="117"/>
      <c r="J493" s="117"/>
      <c r="K493" s="117"/>
    </row>
    <row r="494" spans="2:11">
      <c r="B494" s="113"/>
      <c r="C494" s="117"/>
      <c r="D494" s="117"/>
      <c r="E494" s="117"/>
      <c r="F494" s="117"/>
      <c r="G494" s="117"/>
      <c r="H494" s="117"/>
      <c r="I494" s="117"/>
      <c r="J494" s="117"/>
      <c r="K494" s="117"/>
    </row>
    <row r="495" spans="2:11">
      <c r="B495" s="113"/>
      <c r="C495" s="117"/>
      <c r="D495" s="117"/>
      <c r="E495" s="117"/>
      <c r="F495" s="117"/>
      <c r="G495" s="117"/>
      <c r="H495" s="117"/>
      <c r="I495" s="117"/>
      <c r="J495" s="117"/>
      <c r="K495" s="117"/>
    </row>
    <row r="496" spans="2:11">
      <c r="B496" s="113"/>
      <c r="C496" s="117"/>
      <c r="D496" s="117"/>
      <c r="E496" s="117"/>
      <c r="F496" s="117"/>
      <c r="G496" s="117"/>
      <c r="H496" s="117"/>
      <c r="I496" s="117"/>
      <c r="J496" s="117"/>
      <c r="K496" s="117"/>
    </row>
    <row r="497" spans="2:11">
      <c r="B497" s="113"/>
      <c r="C497" s="117"/>
      <c r="D497" s="117"/>
      <c r="E497" s="117"/>
      <c r="F497" s="117"/>
      <c r="G497" s="117"/>
      <c r="H497" s="117"/>
      <c r="I497" s="117"/>
      <c r="J497" s="117"/>
      <c r="K497" s="117"/>
    </row>
    <row r="498" spans="2:11">
      <c r="B498" s="113"/>
      <c r="C498" s="117"/>
      <c r="D498" s="117"/>
      <c r="E498" s="117"/>
      <c r="F498" s="117"/>
      <c r="G498" s="117"/>
      <c r="H498" s="117"/>
      <c r="I498" s="117"/>
      <c r="J498" s="117"/>
      <c r="K498" s="117"/>
    </row>
    <row r="499" spans="2:11">
      <c r="B499" s="113"/>
      <c r="C499" s="117"/>
      <c r="D499" s="117"/>
      <c r="E499" s="117"/>
      <c r="F499" s="117"/>
      <c r="G499" s="117"/>
      <c r="H499" s="117"/>
      <c r="I499" s="117"/>
      <c r="J499" s="117"/>
      <c r="K499" s="117"/>
    </row>
    <row r="500" spans="2:11">
      <c r="B500" s="113"/>
      <c r="C500" s="117"/>
      <c r="D500" s="117"/>
      <c r="E500" s="117"/>
      <c r="F500" s="117"/>
      <c r="G500" s="117"/>
      <c r="H500" s="117"/>
      <c r="I500" s="117"/>
      <c r="J500" s="117"/>
      <c r="K500" s="117"/>
    </row>
    <row r="501" spans="2:11">
      <c r="C501" s="1"/>
    </row>
    <row r="502" spans="2:11">
      <c r="C502" s="1"/>
    </row>
    <row r="503" spans="2:11">
      <c r="C503" s="1"/>
    </row>
    <row r="504" spans="2:11">
      <c r="C504" s="1"/>
    </row>
    <row r="505" spans="2:11">
      <c r="C505" s="1"/>
    </row>
    <row r="506" spans="2:11">
      <c r="C506" s="1"/>
    </row>
    <row r="507" spans="2:11">
      <c r="C507" s="1"/>
    </row>
    <row r="508" spans="2:11">
      <c r="C508" s="1"/>
    </row>
    <row r="509" spans="2:11">
      <c r="C509" s="1"/>
    </row>
    <row r="510" spans="2:11">
      <c r="C510" s="1"/>
    </row>
    <row r="511" spans="2:11">
      <c r="C511" s="1"/>
    </row>
    <row r="512" spans="2:11">
      <c r="C512" s="1"/>
    </row>
    <row r="513" spans="3:3">
      <c r="C513" s="1"/>
    </row>
    <row r="514" spans="3:3">
      <c r="C514" s="1"/>
    </row>
    <row r="515" spans="3:3">
      <c r="C515" s="1"/>
    </row>
    <row r="516" spans="3:3">
      <c r="C516" s="1"/>
    </row>
    <row r="517" spans="3:3">
      <c r="C517" s="1"/>
    </row>
    <row r="518" spans="3:3">
      <c r="C518" s="1"/>
    </row>
    <row r="519" spans="3:3">
      <c r="C519" s="1"/>
    </row>
    <row r="520" spans="3:3">
      <c r="C520" s="1"/>
    </row>
    <row r="521" spans="3:3">
      <c r="C521" s="1"/>
    </row>
    <row r="522" spans="3:3">
      <c r="C522" s="1"/>
    </row>
    <row r="523" spans="3:3">
      <c r="C523" s="1"/>
    </row>
    <row r="524" spans="3:3">
      <c r="C524" s="1"/>
    </row>
    <row r="525" spans="3:3">
      <c r="C525" s="1"/>
    </row>
    <row r="526" spans="3:3">
      <c r="C526" s="1"/>
    </row>
    <row r="527" spans="3:3">
      <c r="C527" s="1"/>
    </row>
    <row r="528" spans="3:3">
      <c r="C528" s="1"/>
    </row>
    <row r="529" spans="3:3">
      <c r="C529" s="1"/>
    </row>
    <row r="530" spans="3:3">
      <c r="C530" s="1"/>
    </row>
    <row r="531" spans="3:3">
      <c r="C531" s="1"/>
    </row>
    <row r="532" spans="3:3">
      <c r="C532" s="1"/>
    </row>
    <row r="533" spans="3:3">
      <c r="C533" s="1"/>
    </row>
    <row r="534" spans="3:3">
      <c r="C534" s="1"/>
    </row>
    <row r="535" spans="3:3">
      <c r="C535" s="1"/>
    </row>
    <row r="536" spans="3:3">
      <c r="C536" s="1"/>
    </row>
    <row r="537" spans="3:3">
      <c r="C537" s="1"/>
    </row>
    <row r="538" spans="3:3">
      <c r="C538" s="1"/>
    </row>
    <row r="539" spans="3:3">
      <c r="C539" s="1"/>
    </row>
    <row r="540" spans="3:3">
      <c r="C540" s="1"/>
    </row>
    <row r="541" spans="3:3">
      <c r="C541" s="1"/>
    </row>
    <row r="542" spans="3:3">
      <c r="C542" s="1"/>
    </row>
    <row r="543" spans="3:3">
      <c r="C543" s="1"/>
    </row>
    <row r="544" spans="3:3">
      <c r="C544" s="1"/>
    </row>
    <row r="545" spans="3:3">
      <c r="C545" s="1"/>
    </row>
    <row r="546" spans="3:3">
      <c r="C546" s="1"/>
    </row>
    <row r="547" spans="3:3">
      <c r="C547" s="1"/>
    </row>
    <row r="548" spans="3:3">
      <c r="C548" s="1"/>
    </row>
    <row r="549" spans="3:3">
      <c r="C549" s="1"/>
    </row>
    <row r="550" spans="3:3">
      <c r="C550" s="1"/>
    </row>
    <row r="551" spans="3:3">
      <c r="C551" s="1"/>
    </row>
    <row r="552" spans="3:3">
      <c r="C552" s="1"/>
    </row>
    <row r="553" spans="3:3">
      <c r="C553" s="1"/>
    </row>
    <row r="554" spans="3:3">
      <c r="C554" s="1"/>
    </row>
    <row r="555" spans="3:3">
      <c r="C555" s="1"/>
    </row>
    <row r="556" spans="3:3">
      <c r="C556" s="1"/>
    </row>
    <row r="557" spans="3:3">
      <c r="C557" s="1"/>
    </row>
    <row r="558" spans="3:3">
      <c r="C558" s="1"/>
    </row>
    <row r="559" spans="3:3">
      <c r="C559" s="1"/>
    </row>
    <row r="560" spans="3:3">
      <c r="C560" s="1"/>
    </row>
    <row r="561" spans="3:3">
      <c r="C561" s="1"/>
    </row>
    <row r="562" spans="3:3">
      <c r="C562" s="1"/>
    </row>
    <row r="563" spans="3:3">
      <c r="C563" s="1"/>
    </row>
    <row r="564" spans="3:3">
      <c r="C564" s="1"/>
    </row>
    <row r="565" spans="3:3">
      <c r="C565" s="1"/>
    </row>
    <row r="566" spans="3:3">
      <c r="C566" s="1"/>
    </row>
    <row r="567" spans="3:3">
      <c r="C567" s="1"/>
    </row>
    <row r="568" spans="3:3">
      <c r="C568" s="1"/>
    </row>
    <row r="569" spans="3:3">
      <c r="C569" s="1"/>
    </row>
    <row r="570" spans="3:3">
      <c r="C570" s="1"/>
    </row>
    <row r="571" spans="3:3">
      <c r="C571" s="1"/>
    </row>
    <row r="572" spans="3:3">
      <c r="C572" s="1"/>
    </row>
    <row r="573" spans="3:3">
      <c r="C573" s="1"/>
    </row>
    <row r="574" spans="3:3">
      <c r="C574" s="1"/>
    </row>
    <row r="575" spans="3:3">
      <c r="C575" s="1"/>
    </row>
    <row r="576" spans="3:3">
      <c r="C576" s="1"/>
    </row>
    <row r="577" spans="3:3">
      <c r="C577" s="1"/>
    </row>
    <row r="578" spans="3:3">
      <c r="C578" s="1"/>
    </row>
    <row r="579" spans="3:3">
      <c r="C579" s="1"/>
    </row>
    <row r="580" spans="3:3">
      <c r="C580" s="1"/>
    </row>
    <row r="581" spans="3:3">
      <c r="C581" s="1"/>
    </row>
    <row r="582" spans="3:3">
      <c r="C582" s="1"/>
    </row>
    <row r="583" spans="3:3">
      <c r="C583" s="1"/>
    </row>
    <row r="584" spans="3:3">
      <c r="C584" s="1"/>
    </row>
    <row r="585" spans="3:3">
      <c r="C585" s="1"/>
    </row>
    <row r="586" spans="3:3">
      <c r="C586" s="1"/>
    </row>
    <row r="587" spans="3:3">
      <c r="C587" s="1"/>
    </row>
    <row r="588" spans="3:3">
      <c r="C588" s="1"/>
    </row>
    <row r="589" spans="3:3">
      <c r="C589" s="1"/>
    </row>
    <row r="590" spans="3:3">
      <c r="C590" s="1"/>
    </row>
    <row r="591" spans="3:3">
      <c r="C591" s="1"/>
    </row>
    <row r="592" spans="3:3">
      <c r="C592" s="1"/>
    </row>
    <row r="593" spans="3:3">
      <c r="C593" s="1"/>
    </row>
    <row r="594" spans="3:3">
      <c r="C594" s="1"/>
    </row>
    <row r="595" spans="3:3">
      <c r="C595" s="1"/>
    </row>
    <row r="596" spans="3:3">
      <c r="C596" s="1"/>
    </row>
    <row r="597" spans="3:3">
      <c r="C597" s="1"/>
    </row>
    <row r="598" spans="3:3">
      <c r="C598" s="1"/>
    </row>
    <row r="599" spans="3:3">
      <c r="C599" s="1"/>
    </row>
    <row r="600" spans="3:3">
      <c r="C600" s="1"/>
    </row>
    <row r="601" spans="3:3">
      <c r="C601" s="1"/>
    </row>
    <row r="602" spans="3:3">
      <c r="C602" s="1"/>
    </row>
    <row r="603" spans="3:3">
      <c r="C603" s="1"/>
    </row>
    <row r="604" spans="3:3">
      <c r="C604" s="1"/>
    </row>
    <row r="605" spans="3:3">
      <c r="C605" s="1"/>
    </row>
    <row r="606" spans="3:3">
      <c r="C606" s="1"/>
    </row>
    <row r="607" spans="3:3">
      <c r="C607" s="1"/>
    </row>
    <row r="608" spans="3:3">
      <c r="C608" s="1"/>
    </row>
    <row r="609" spans="3:3">
      <c r="C609" s="1"/>
    </row>
    <row r="610" spans="3:3">
      <c r="C610" s="1"/>
    </row>
    <row r="611" spans="3:3">
      <c r="C611" s="1"/>
    </row>
    <row r="612" spans="3:3">
      <c r="C612" s="1"/>
    </row>
    <row r="613" spans="3:3">
      <c r="C613" s="1"/>
    </row>
    <row r="614" spans="3:3">
      <c r="C614" s="1"/>
    </row>
    <row r="615" spans="3:3">
      <c r="C615" s="1"/>
    </row>
    <row r="616" spans="3:3">
      <c r="C616" s="1"/>
    </row>
    <row r="617" spans="3:3">
      <c r="C617" s="1"/>
    </row>
    <row r="618" spans="3:3">
      <c r="C618" s="1"/>
    </row>
    <row r="619" spans="3:3">
      <c r="C619" s="1"/>
    </row>
    <row r="620" spans="3:3">
      <c r="C620" s="1"/>
    </row>
    <row r="621" spans="3:3">
      <c r="C621" s="1"/>
    </row>
    <row r="622" spans="3:3">
      <c r="C622" s="1"/>
    </row>
    <row r="623" spans="3:3">
      <c r="C623" s="1"/>
    </row>
    <row r="624" spans="3:3">
      <c r="C624" s="1"/>
    </row>
    <row r="625" spans="3:3">
      <c r="C625" s="1"/>
    </row>
    <row r="626" spans="3:3">
      <c r="C626" s="1"/>
    </row>
    <row r="627" spans="3:3">
      <c r="C627" s="1"/>
    </row>
    <row r="628" spans="3:3">
      <c r="C628" s="1"/>
    </row>
    <row r="629" spans="3:3">
      <c r="C629" s="1"/>
    </row>
    <row r="630" spans="3:3">
      <c r="C630" s="1"/>
    </row>
    <row r="631" spans="3:3">
      <c r="C631" s="1"/>
    </row>
    <row r="632" spans="3:3">
      <c r="C632" s="1"/>
    </row>
    <row r="633" spans="3:3">
      <c r="C633" s="1"/>
    </row>
    <row r="634" spans="3:3">
      <c r="C634" s="1"/>
    </row>
    <row r="635" spans="3:3">
      <c r="C635" s="1"/>
    </row>
    <row r="636" spans="3:3">
      <c r="C636" s="1"/>
    </row>
    <row r="637" spans="3:3">
      <c r="C637" s="1"/>
    </row>
  </sheetData>
  <sheetProtection sheet="1" objects="1" scenarios="1"/>
  <mergeCells count="2">
    <mergeCell ref="B6:K6"/>
    <mergeCell ref="B7:K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>
    <tabColor indexed="43"/>
    <pageSetUpPr fitToPage="1"/>
  </sheetPr>
  <dimension ref="B1:L574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36.7109375" style="2" bestFit="1" customWidth="1"/>
    <col min="3" max="3" width="41.7109375" style="2" bestFit="1" customWidth="1"/>
    <col min="4" max="4" width="10.42578125" style="2" bestFit="1" customWidth="1"/>
    <col min="5" max="5" width="12" style="1" bestFit="1" customWidth="1"/>
    <col min="6" max="7" width="11.28515625" style="1" bestFit="1" customWidth="1"/>
    <col min="8" max="8" width="6.42578125" style="1" bestFit="1" customWidth="1"/>
    <col min="9" max="9" width="8" style="1" bestFit="1" customWidth="1"/>
    <col min="10" max="10" width="10" style="1" customWidth="1"/>
    <col min="11" max="11" width="9.140625" style="1" bestFit="1" customWidth="1"/>
    <col min="12" max="12" width="9" style="1" bestFit="1" customWidth="1"/>
    <col min="13" max="16384" width="9.140625" style="1"/>
  </cols>
  <sheetData>
    <row r="1" spans="2:12">
      <c r="B1" s="46" t="s">
        <v>150</v>
      </c>
      <c r="C1" s="67" t="s" vm="1">
        <v>238</v>
      </c>
    </row>
    <row r="2" spans="2:12">
      <c r="B2" s="46" t="s">
        <v>149</v>
      </c>
      <c r="C2" s="67" t="s">
        <v>239</v>
      </c>
    </row>
    <row r="3" spans="2:12">
      <c r="B3" s="46" t="s">
        <v>151</v>
      </c>
      <c r="C3" s="67" t="s">
        <v>240</v>
      </c>
    </row>
    <row r="4" spans="2:12">
      <c r="B4" s="46" t="s">
        <v>152</v>
      </c>
      <c r="C4" s="67" t="s">
        <v>241</v>
      </c>
    </row>
    <row r="6" spans="2:12" ht="26.25" customHeight="1">
      <c r="B6" s="164" t="s">
        <v>179</v>
      </c>
      <c r="C6" s="165"/>
      <c r="D6" s="165"/>
      <c r="E6" s="165"/>
      <c r="F6" s="165"/>
      <c r="G6" s="165"/>
      <c r="H6" s="165"/>
      <c r="I6" s="165"/>
      <c r="J6" s="165"/>
      <c r="K6" s="165"/>
      <c r="L6" s="166"/>
    </row>
    <row r="7" spans="2:12" ht="26.25" customHeight="1">
      <c r="B7" s="164" t="s">
        <v>103</v>
      </c>
      <c r="C7" s="165"/>
      <c r="D7" s="165"/>
      <c r="E7" s="165"/>
      <c r="F7" s="165"/>
      <c r="G7" s="165"/>
      <c r="H7" s="165"/>
      <c r="I7" s="165"/>
      <c r="J7" s="165"/>
      <c r="K7" s="165"/>
      <c r="L7" s="166"/>
    </row>
    <row r="8" spans="2:12" s="3" customFormat="1" ht="78.75">
      <c r="B8" s="21" t="s">
        <v>120</v>
      </c>
      <c r="C8" s="29" t="s">
        <v>48</v>
      </c>
      <c r="D8" s="29" t="s">
        <v>69</v>
      </c>
      <c r="E8" s="29" t="s">
        <v>107</v>
      </c>
      <c r="F8" s="29" t="s">
        <v>108</v>
      </c>
      <c r="G8" s="29" t="s">
        <v>213</v>
      </c>
      <c r="H8" s="29" t="s">
        <v>212</v>
      </c>
      <c r="I8" s="29" t="s">
        <v>115</v>
      </c>
      <c r="J8" s="29" t="s">
        <v>62</v>
      </c>
      <c r="K8" s="29" t="s">
        <v>153</v>
      </c>
      <c r="L8" s="30" t="s">
        <v>155</v>
      </c>
    </row>
    <row r="9" spans="2:12" s="3" customFormat="1" ht="24" customHeight="1">
      <c r="B9" s="14"/>
      <c r="C9" s="15"/>
      <c r="D9" s="15"/>
      <c r="E9" s="15"/>
      <c r="F9" s="15" t="s">
        <v>21</v>
      </c>
      <c r="G9" s="15" t="s">
        <v>220</v>
      </c>
      <c r="H9" s="15"/>
      <c r="I9" s="15" t="s">
        <v>216</v>
      </c>
      <c r="J9" s="31" t="s">
        <v>19</v>
      </c>
      <c r="K9" s="31" t="s">
        <v>19</v>
      </c>
      <c r="L9" s="32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9" t="s">
        <v>9</v>
      </c>
    </row>
    <row r="11" spans="2:12" s="4" customFormat="1" ht="18" customHeight="1">
      <c r="B11" s="104" t="s">
        <v>51</v>
      </c>
      <c r="C11" s="105"/>
      <c r="D11" s="105"/>
      <c r="E11" s="105"/>
      <c r="F11" s="105"/>
      <c r="G11" s="106"/>
      <c r="H11" s="114"/>
      <c r="I11" s="106">
        <v>50.310226575000016</v>
      </c>
      <c r="J11" s="105"/>
      <c r="K11" s="108">
        <v>1</v>
      </c>
      <c r="L11" s="108">
        <f>I11/'סכום נכסי הקרן'!$C$42</f>
        <v>7.1026963508280982E-7</v>
      </c>
    </row>
    <row r="12" spans="2:12" ht="21" customHeight="1">
      <c r="B12" s="109" t="s">
        <v>207</v>
      </c>
      <c r="C12" s="105"/>
      <c r="D12" s="105"/>
      <c r="E12" s="105"/>
      <c r="F12" s="105"/>
      <c r="G12" s="106"/>
      <c r="H12" s="114"/>
      <c r="I12" s="106">
        <v>50.310226575000016</v>
      </c>
      <c r="J12" s="105"/>
      <c r="K12" s="108">
        <v>1</v>
      </c>
      <c r="L12" s="108">
        <f>I12/'סכום נכסי הקרן'!$C$42</f>
        <v>7.1026963508280982E-7</v>
      </c>
    </row>
    <row r="13" spans="2:12">
      <c r="B13" s="72" t="s">
        <v>2472</v>
      </c>
      <c r="C13" s="73" t="s">
        <v>2473</v>
      </c>
      <c r="D13" s="86" t="s">
        <v>1000</v>
      </c>
      <c r="E13" s="86" t="s">
        <v>136</v>
      </c>
      <c r="F13" s="94">
        <v>43375</v>
      </c>
      <c r="G13" s="83">
        <v>250</v>
      </c>
      <c r="H13" s="83">
        <v>0</v>
      </c>
      <c r="I13" s="83">
        <v>0</v>
      </c>
      <c r="J13" s="84">
        <v>0</v>
      </c>
      <c r="K13" s="84">
        <v>0</v>
      </c>
      <c r="L13" s="108">
        <f>I13/'סכום נכסי הקרן'!$C$42</f>
        <v>0</v>
      </c>
    </row>
    <row r="14" spans="2:12">
      <c r="B14" s="72" t="s">
        <v>2474</v>
      </c>
      <c r="C14" s="73" t="s">
        <v>2475</v>
      </c>
      <c r="D14" s="86" t="s">
        <v>1288</v>
      </c>
      <c r="E14" s="86" t="s">
        <v>136</v>
      </c>
      <c r="F14" s="94">
        <v>43879</v>
      </c>
      <c r="G14" s="83">
        <v>131372.19590200001</v>
      </c>
      <c r="H14" s="85">
        <v>10.7422</v>
      </c>
      <c r="I14" s="83">
        <v>50.310226575000016</v>
      </c>
      <c r="J14" s="84">
        <v>0</v>
      </c>
      <c r="K14" s="84">
        <v>1</v>
      </c>
      <c r="L14" s="108">
        <f>I14/'סכום נכסי הקרן'!$C$42</f>
        <v>7.1026963508280982E-7</v>
      </c>
    </row>
    <row r="15" spans="2:12">
      <c r="B15" s="88"/>
      <c r="C15" s="73"/>
      <c r="D15" s="73"/>
      <c r="E15" s="73"/>
      <c r="F15" s="73"/>
      <c r="G15" s="83"/>
      <c r="H15" s="85"/>
      <c r="I15" s="73"/>
      <c r="J15" s="73"/>
      <c r="K15" s="84"/>
      <c r="L15" s="73"/>
    </row>
    <row r="16" spans="2:12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</row>
    <row r="17" spans="2:12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</row>
    <row r="18" spans="2:12">
      <c r="B18" s="132"/>
      <c r="C18" s="88"/>
      <c r="D18" s="88"/>
      <c r="E18" s="88"/>
      <c r="F18" s="88"/>
      <c r="G18" s="88"/>
      <c r="H18" s="88"/>
      <c r="I18" s="88"/>
      <c r="J18" s="88"/>
      <c r="K18" s="88"/>
      <c r="L18" s="88"/>
    </row>
    <row r="19" spans="2:12">
      <c r="B19" s="132"/>
      <c r="C19" s="88"/>
      <c r="D19" s="88"/>
      <c r="E19" s="88"/>
      <c r="F19" s="88"/>
      <c r="G19" s="88"/>
      <c r="H19" s="88"/>
      <c r="I19" s="88"/>
      <c r="J19" s="88"/>
      <c r="K19" s="88"/>
      <c r="L19" s="88"/>
    </row>
    <row r="20" spans="2:12">
      <c r="B20" s="132"/>
      <c r="C20" s="88"/>
      <c r="D20" s="88"/>
      <c r="E20" s="88"/>
      <c r="F20" s="88"/>
      <c r="G20" s="88"/>
      <c r="H20" s="88"/>
      <c r="I20" s="88"/>
      <c r="J20" s="88"/>
      <c r="K20" s="88"/>
      <c r="L20" s="88"/>
    </row>
    <row r="21" spans="2:12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</row>
    <row r="22" spans="2:12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</row>
    <row r="23" spans="2:12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2:12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2:12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</row>
    <row r="26" spans="2:12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</row>
    <row r="27" spans="2:12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</row>
    <row r="28" spans="2:12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</row>
    <row r="29" spans="2:12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</row>
    <row r="30" spans="2:12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</row>
    <row r="31" spans="2:12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</row>
    <row r="32" spans="2:12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</row>
    <row r="33" spans="2:12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</row>
    <row r="34" spans="2:12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</row>
    <row r="35" spans="2:12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2:12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</row>
    <row r="37" spans="2:12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</row>
    <row r="38" spans="2:12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</row>
    <row r="39" spans="2:12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</row>
    <row r="40" spans="2:12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</row>
    <row r="41" spans="2:12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</row>
    <row r="42" spans="2:12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</row>
    <row r="43" spans="2:12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</row>
    <row r="44" spans="2:12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</row>
    <row r="45" spans="2:12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</row>
    <row r="46" spans="2:12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</row>
    <row r="47" spans="2:12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</row>
    <row r="48" spans="2:12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</row>
    <row r="49" spans="2:12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</row>
    <row r="50" spans="2:12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</row>
    <row r="51" spans="2:12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</row>
    <row r="52" spans="2:12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</row>
    <row r="53" spans="2:12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</row>
    <row r="54" spans="2:12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</row>
    <row r="55" spans="2:12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</row>
    <row r="56" spans="2:12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</row>
    <row r="57" spans="2:12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</row>
    <row r="58" spans="2:12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</row>
    <row r="59" spans="2:12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</row>
    <row r="60" spans="2:12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</row>
    <row r="61" spans="2:12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</row>
    <row r="62" spans="2:12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</row>
    <row r="63" spans="2:12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</row>
    <row r="64" spans="2:12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</row>
    <row r="65" spans="2:12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</row>
    <row r="66" spans="2:12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</row>
    <row r="67" spans="2:12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</row>
    <row r="68" spans="2:12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</row>
    <row r="69" spans="2:12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</row>
    <row r="70" spans="2:12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</row>
    <row r="71" spans="2:12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</row>
    <row r="72" spans="2:12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</row>
    <row r="73" spans="2:12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</row>
    <row r="74" spans="2:12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</row>
    <row r="75" spans="2:12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</row>
    <row r="76" spans="2:12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</row>
    <row r="77" spans="2:12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</row>
    <row r="78" spans="2:12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</row>
    <row r="79" spans="2:12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</row>
    <row r="80" spans="2:12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</row>
    <row r="81" spans="2:12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</row>
    <row r="82" spans="2:12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</row>
    <row r="83" spans="2:12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</row>
    <row r="84" spans="2:12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</row>
    <row r="85" spans="2:12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</row>
    <row r="86" spans="2:12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</row>
    <row r="87" spans="2:12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</row>
    <row r="88" spans="2:12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</row>
    <row r="89" spans="2:12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</row>
    <row r="90" spans="2:12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</row>
    <row r="91" spans="2:12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</row>
    <row r="92" spans="2:12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</row>
    <row r="93" spans="2:12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</row>
    <row r="94" spans="2:12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</row>
    <row r="95" spans="2:12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</row>
    <row r="96" spans="2:1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</row>
    <row r="97" spans="2:12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</row>
    <row r="98" spans="2:12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</row>
    <row r="99" spans="2:1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</row>
    <row r="100" spans="2:12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</row>
    <row r="101" spans="2:12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</row>
    <row r="102" spans="2:12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</row>
    <row r="103" spans="2:12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</row>
    <row r="104" spans="2:12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</row>
    <row r="105" spans="2:12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</row>
    <row r="106" spans="2:12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</row>
    <row r="107" spans="2:12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</row>
    <row r="108" spans="2:12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</row>
    <row r="109" spans="2:12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</row>
    <row r="110" spans="2:12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</row>
    <row r="111" spans="2:12"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</row>
    <row r="112" spans="2:12"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</row>
    <row r="113" spans="2:12"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</row>
    <row r="114" spans="2:12"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</row>
    <row r="115" spans="2:12">
      <c r="B115" s="113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</row>
    <row r="116" spans="2:12">
      <c r="B116" s="113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</row>
    <row r="117" spans="2:12">
      <c r="B117" s="113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</row>
    <row r="118" spans="2:12">
      <c r="B118" s="113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</row>
    <row r="119" spans="2:12">
      <c r="B119" s="113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</row>
    <row r="120" spans="2:12">
      <c r="B120" s="113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</row>
    <row r="121" spans="2:12">
      <c r="B121" s="113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</row>
    <row r="122" spans="2:12">
      <c r="B122" s="113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</row>
    <row r="123" spans="2:12">
      <c r="B123" s="113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</row>
    <row r="124" spans="2:12">
      <c r="B124" s="113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</row>
    <row r="125" spans="2:12">
      <c r="B125" s="113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</row>
    <row r="126" spans="2:12">
      <c r="B126" s="113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</row>
    <row r="127" spans="2:12">
      <c r="B127" s="113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</row>
    <row r="128" spans="2:12">
      <c r="B128" s="113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</row>
    <row r="129" spans="2:12">
      <c r="B129" s="113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</row>
    <row r="130" spans="2:12">
      <c r="B130" s="113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</row>
    <row r="131" spans="2:12">
      <c r="B131" s="113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</row>
    <row r="132" spans="2:12">
      <c r="B132" s="113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</row>
    <row r="133" spans="2:12">
      <c r="B133" s="113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</row>
    <row r="134" spans="2:12">
      <c r="B134" s="113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</row>
    <row r="135" spans="2:12">
      <c r="B135" s="113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</row>
    <row r="136" spans="2:12">
      <c r="B136" s="113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</row>
    <row r="137" spans="2:12">
      <c r="B137" s="113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</row>
    <row r="138" spans="2:12">
      <c r="B138" s="113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</row>
    <row r="139" spans="2:12">
      <c r="B139" s="113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</row>
    <row r="140" spans="2:12">
      <c r="B140" s="113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</row>
    <row r="141" spans="2:12">
      <c r="B141" s="113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</row>
    <row r="142" spans="2:12">
      <c r="B142" s="113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</row>
    <row r="143" spans="2:12">
      <c r="B143" s="113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</row>
    <row r="144" spans="2:12">
      <c r="B144" s="113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</row>
    <row r="145" spans="2:12">
      <c r="B145" s="113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</row>
    <row r="146" spans="2:12">
      <c r="B146" s="113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</row>
    <row r="147" spans="2:12">
      <c r="B147" s="113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</row>
    <row r="148" spans="2:12">
      <c r="B148" s="113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</row>
    <row r="149" spans="2:12">
      <c r="B149" s="113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</row>
    <row r="150" spans="2:12">
      <c r="B150" s="113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</row>
    <row r="151" spans="2:12">
      <c r="B151" s="113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</row>
    <row r="152" spans="2:12">
      <c r="B152" s="113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</row>
    <row r="153" spans="2:12">
      <c r="B153" s="113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</row>
    <row r="154" spans="2:12">
      <c r="B154" s="113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</row>
    <row r="155" spans="2:12">
      <c r="B155" s="113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</row>
    <row r="156" spans="2:12">
      <c r="B156" s="113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</row>
    <row r="157" spans="2:12">
      <c r="B157" s="113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</row>
    <row r="158" spans="2:12">
      <c r="B158" s="113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</row>
    <row r="159" spans="2:12">
      <c r="B159" s="113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</row>
    <row r="160" spans="2:12">
      <c r="B160" s="113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</row>
    <row r="161" spans="2:12">
      <c r="B161" s="113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</row>
    <row r="162" spans="2:12">
      <c r="B162" s="113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</row>
    <row r="163" spans="2:12">
      <c r="B163" s="113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</row>
    <row r="164" spans="2:12">
      <c r="B164" s="113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</row>
    <row r="165" spans="2:12">
      <c r="B165" s="113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</row>
    <row r="166" spans="2:12">
      <c r="B166" s="113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</row>
    <row r="167" spans="2:12">
      <c r="B167" s="113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</row>
    <row r="168" spans="2:12">
      <c r="B168" s="113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</row>
    <row r="169" spans="2:12">
      <c r="B169" s="113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</row>
    <row r="170" spans="2:12">
      <c r="B170" s="113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</row>
    <row r="171" spans="2:12">
      <c r="B171" s="113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</row>
    <row r="172" spans="2:12">
      <c r="B172" s="113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</row>
    <row r="173" spans="2:12">
      <c r="B173" s="113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</row>
    <row r="174" spans="2:12">
      <c r="B174" s="113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</row>
    <row r="175" spans="2:12">
      <c r="B175" s="113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</row>
    <row r="176" spans="2:12">
      <c r="B176" s="113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</row>
    <row r="177" spans="2:12">
      <c r="B177" s="113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</row>
    <row r="178" spans="2:12">
      <c r="B178" s="113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</row>
    <row r="179" spans="2:12">
      <c r="B179" s="113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</row>
    <row r="180" spans="2:12">
      <c r="B180" s="113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</row>
    <row r="181" spans="2:12">
      <c r="B181" s="113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</row>
    <row r="182" spans="2:12">
      <c r="B182" s="113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</row>
    <row r="183" spans="2:12">
      <c r="B183" s="113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</row>
    <row r="184" spans="2:12">
      <c r="B184" s="113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</row>
    <row r="185" spans="2:12">
      <c r="B185" s="113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</row>
    <row r="186" spans="2:12">
      <c r="B186" s="113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</row>
    <row r="187" spans="2:12">
      <c r="B187" s="113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</row>
    <row r="188" spans="2:12">
      <c r="B188" s="113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</row>
    <row r="189" spans="2:12">
      <c r="B189" s="113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</row>
    <row r="190" spans="2:12">
      <c r="B190" s="113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</row>
    <row r="191" spans="2:12">
      <c r="B191" s="113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</row>
    <row r="192" spans="2:12">
      <c r="B192" s="113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</row>
    <row r="193" spans="2:12">
      <c r="B193" s="113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</row>
    <row r="194" spans="2:12">
      <c r="B194" s="113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</row>
    <row r="195" spans="2:12">
      <c r="B195" s="113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</row>
    <row r="196" spans="2:12">
      <c r="B196" s="113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</row>
    <row r="197" spans="2:12">
      <c r="B197" s="113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</row>
    <row r="198" spans="2:12">
      <c r="B198" s="113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</row>
    <row r="199" spans="2:12">
      <c r="B199" s="113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</row>
    <row r="200" spans="2:12">
      <c r="B200" s="113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</row>
    <row r="201" spans="2:12">
      <c r="B201" s="113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</row>
    <row r="202" spans="2:12">
      <c r="B202" s="113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</row>
    <row r="203" spans="2:12">
      <c r="B203" s="113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</row>
    <row r="204" spans="2:12">
      <c r="B204" s="113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</row>
    <row r="205" spans="2:12">
      <c r="B205" s="113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</row>
    <row r="206" spans="2:12">
      <c r="B206" s="113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</row>
    <row r="207" spans="2:12">
      <c r="B207" s="113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</row>
    <row r="208" spans="2:12">
      <c r="B208" s="113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</row>
    <row r="209" spans="2:12">
      <c r="B209" s="113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</row>
    <row r="210" spans="2:12">
      <c r="B210" s="113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</row>
    <row r="211" spans="2:12">
      <c r="B211" s="113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</row>
    <row r="212" spans="2:12">
      <c r="B212" s="113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</row>
    <row r="213" spans="2:12">
      <c r="B213" s="113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</row>
    <row r="214" spans="2:12">
      <c r="B214" s="113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</row>
    <row r="215" spans="2:12">
      <c r="B215" s="113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</row>
    <row r="216" spans="2:12">
      <c r="B216" s="113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</row>
    <row r="217" spans="2:12">
      <c r="B217" s="113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</row>
    <row r="218" spans="2:12">
      <c r="B218" s="113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</row>
    <row r="219" spans="2:12">
      <c r="B219" s="113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</row>
    <row r="220" spans="2:12">
      <c r="B220" s="113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</row>
    <row r="221" spans="2:12">
      <c r="B221" s="113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</row>
    <row r="222" spans="2:12">
      <c r="B222" s="113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</row>
    <row r="223" spans="2:12">
      <c r="B223" s="113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</row>
    <row r="224" spans="2:12">
      <c r="B224" s="113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</row>
    <row r="225" spans="2:12">
      <c r="B225" s="113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</row>
    <row r="226" spans="2:12">
      <c r="B226" s="113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</row>
    <row r="227" spans="2:12">
      <c r="B227" s="113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</row>
    <row r="228" spans="2:12">
      <c r="B228" s="113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</row>
    <row r="229" spans="2:12">
      <c r="B229" s="113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</row>
    <row r="230" spans="2:12">
      <c r="B230" s="113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</row>
    <row r="231" spans="2:12">
      <c r="B231" s="113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</row>
    <row r="232" spans="2:12">
      <c r="B232" s="113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</row>
    <row r="233" spans="2:12">
      <c r="B233" s="113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</row>
    <row r="234" spans="2:12">
      <c r="B234" s="113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</row>
    <row r="235" spans="2:12">
      <c r="B235" s="113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</row>
    <row r="236" spans="2:12">
      <c r="B236" s="113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</row>
    <row r="237" spans="2:12">
      <c r="B237" s="113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</row>
    <row r="238" spans="2:12">
      <c r="B238" s="113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</row>
    <row r="239" spans="2:12">
      <c r="B239" s="113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</row>
    <row r="240" spans="2:12">
      <c r="B240" s="113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</row>
    <row r="241" spans="2:12">
      <c r="B241" s="113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</row>
    <row r="242" spans="2:12">
      <c r="B242" s="113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</row>
    <row r="243" spans="2:12">
      <c r="B243" s="113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</row>
    <row r="244" spans="2:12">
      <c r="B244" s="113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</row>
    <row r="245" spans="2:12">
      <c r="B245" s="113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</row>
    <row r="246" spans="2:12">
      <c r="B246" s="113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</row>
    <row r="247" spans="2:12">
      <c r="B247" s="113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</row>
    <row r="248" spans="2:12">
      <c r="B248" s="113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</row>
    <row r="249" spans="2:12">
      <c r="B249" s="113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</row>
    <row r="250" spans="2:12">
      <c r="B250" s="113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</row>
    <row r="251" spans="2:12">
      <c r="B251" s="113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</row>
    <row r="252" spans="2:12">
      <c r="B252" s="113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</row>
    <row r="253" spans="2:12">
      <c r="B253" s="113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</row>
    <row r="254" spans="2:12">
      <c r="B254" s="113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</row>
    <row r="255" spans="2:12">
      <c r="B255" s="113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</row>
    <row r="256" spans="2:12">
      <c r="B256" s="113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</row>
    <row r="257" spans="2:12">
      <c r="B257" s="113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</row>
    <row r="258" spans="2:12">
      <c r="B258" s="113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</row>
    <row r="259" spans="2:12">
      <c r="B259" s="113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</row>
    <row r="260" spans="2:12">
      <c r="B260" s="113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</row>
    <row r="261" spans="2:12">
      <c r="B261" s="113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</row>
    <row r="262" spans="2:12">
      <c r="B262" s="113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</row>
    <row r="263" spans="2:12">
      <c r="B263" s="113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</row>
    <row r="264" spans="2:12">
      <c r="B264" s="113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</row>
    <row r="265" spans="2:12">
      <c r="B265" s="113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</row>
    <row r="266" spans="2:12">
      <c r="B266" s="113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</row>
    <row r="267" spans="2:12">
      <c r="B267" s="113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</row>
    <row r="268" spans="2:12">
      <c r="B268" s="113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</row>
    <row r="269" spans="2:12">
      <c r="B269" s="113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</row>
    <row r="270" spans="2:12">
      <c r="B270" s="113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</row>
    <row r="271" spans="2:12">
      <c r="B271" s="113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</row>
    <row r="272" spans="2:12">
      <c r="B272" s="113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</row>
    <row r="273" spans="2:12">
      <c r="B273" s="113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</row>
    <row r="274" spans="2:12">
      <c r="B274" s="113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</row>
    <row r="275" spans="2:12">
      <c r="B275" s="113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</row>
    <row r="276" spans="2:12">
      <c r="B276" s="113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</row>
    <row r="277" spans="2:12">
      <c r="B277" s="113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</row>
    <row r="278" spans="2:12">
      <c r="B278" s="113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</row>
    <row r="279" spans="2:12">
      <c r="B279" s="113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</row>
    <row r="280" spans="2:12">
      <c r="B280" s="113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</row>
    <row r="281" spans="2:12">
      <c r="B281" s="113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</row>
    <row r="282" spans="2:12">
      <c r="B282" s="113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</row>
    <row r="283" spans="2:12">
      <c r="B283" s="113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</row>
    <row r="284" spans="2:12">
      <c r="B284" s="113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</row>
    <row r="285" spans="2:12">
      <c r="B285" s="113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</row>
    <row r="286" spans="2:12">
      <c r="B286" s="113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</row>
    <row r="287" spans="2:12">
      <c r="B287" s="113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</row>
    <row r="288" spans="2:12">
      <c r="B288" s="113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</row>
    <row r="289" spans="2:12">
      <c r="B289" s="113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</row>
    <row r="290" spans="2:12">
      <c r="B290" s="113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</row>
    <row r="291" spans="2:12">
      <c r="B291" s="113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</row>
    <row r="292" spans="2:12">
      <c r="B292" s="113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</row>
    <row r="293" spans="2:12">
      <c r="B293" s="113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</row>
    <row r="294" spans="2:12">
      <c r="B294" s="113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</row>
    <row r="295" spans="2:12">
      <c r="B295" s="113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</row>
    <row r="296" spans="2:12">
      <c r="B296" s="113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</row>
    <row r="297" spans="2:12">
      <c r="B297" s="113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</row>
    <row r="298" spans="2:12">
      <c r="B298" s="113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</row>
    <row r="299" spans="2:12">
      <c r="B299" s="113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</row>
    <row r="300" spans="2:12">
      <c r="B300" s="113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</row>
    <row r="301" spans="2:12">
      <c r="B301" s="113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</row>
    <row r="302" spans="2:12">
      <c r="B302" s="113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</row>
    <row r="303" spans="2:12">
      <c r="B303" s="113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</row>
    <row r="304" spans="2:12">
      <c r="B304" s="113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</row>
    <row r="305" spans="2:12">
      <c r="B305" s="113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</row>
    <row r="306" spans="2:12">
      <c r="B306" s="113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</row>
    <row r="307" spans="2:12">
      <c r="B307" s="113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</row>
    <row r="308" spans="2:12">
      <c r="B308" s="113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</row>
    <row r="309" spans="2:12">
      <c r="B309" s="113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</row>
    <row r="310" spans="2:12">
      <c r="B310" s="113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</row>
    <row r="311" spans="2:12">
      <c r="B311" s="113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</row>
    <row r="312" spans="2:12">
      <c r="B312" s="113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</row>
    <row r="313" spans="2:12">
      <c r="B313" s="113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</row>
    <row r="314" spans="2:12">
      <c r="B314" s="113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</row>
    <row r="315" spans="2:12">
      <c r="B315" s="113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</row>
    <row r="316" spans="2:12">
      <c r="B316" s="113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</row>
    <row r="317" spans="2:12">
      <c r="B317" s="113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</row>
    <row r="318" spans="2:12">
      <c r="B318" s="113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</row>
    <row r="319" spans="2:12">
      <c r="B319" s="113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</row>
    <row r="320" spans="2:12">
      <c r="B320" s="113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</row>
    <row r="321" spans="2:12">
      <c r="B321" s="113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</row>
    <row r="322" spans="2:12">
      <c r="B322" s="113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</row>
    <row r="323" spans="2:12">
      <c r="B323" s="113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</row>
    <row r="324" spans="2:12">
      <c r="B324" s="113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</row>
    <row r="325" spans="2:12">
      <c r="B325" s="113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</row>
    <row r="326" spans="2:12">
      <c r="B326" s="113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</row>
    <row r="327" spans="2:12">
      <c r="B327" s="113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</row>
    <row r="328" spans="2:12">
      <c r="B328" s="113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</row>
    <row r="329" spans="2:12">
      <c r="B329" s="113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</row>
    <row r="330" spans="2:12">
      <c r="B330" s="113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</row>
    <row r="331" spans="2:12">
      <c r="B331" s="113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</row>
    <row r="332" spans="2:12">
      <c r="B332" s="113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</row>
    <row r="333" spans="2:12">
      <c r="B333" s="113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</row>
    <row r="334" spans="2:12">
      <c r="B334" s="113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</row>
    <row r="335" spans="2:12">
      <c r="B335" s="113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</row>
    <row r="336" spans="2:12">
      <c r="B336" s="113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</row>
    <row r="337" spans="2:12">
      <c r="B337" s="113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</row>
    <row r="338" spans="2:12">
      <c r="B338" s="113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</row>
    <row r="339" spans="2:12">
      <c r="B339" s="113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</row>
    <row r="340" spans="2:12">
      <c r="B340" s="113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</row>
    <row r="341" spans="2:12">
      <c r="B341" s="113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</row>
    <row r="342" spans="2:12">
      <c r="B342" s="113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</row>
    <row r="343" spans="2:12">
      <c r="B343" s="113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</row>
    <row r="344" spans="2:12">
      <c r="B344" s="113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</row>
    <row r="345" spans="2:12">
      <c r="B345" s="113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</row>
    <row r="346" spans="2:12">
      <c r="B346" s="113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</row>
    <row r="347" spans="2:12">
      <c r="B347" s="113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</row>
    <row r="348" spans="2:12">
      <c r="B348" s="113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</row>
    <row r="349" spans="2:12">
      <c r="B349" s="113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</row>
    <row r="350" spans="2:12">
      <c r="B350" s="113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</row>
    <row r="351" spans="2:12">
      <c r="B351" s="113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</row>
    <row r="352" spans="2:12">
      <c r="B352" s="113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</row>
    <row r="353" spans="2:12">
      <c r="B353" s="113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</row>
    <row r="354" spans="2:12">
      <c r="B354" s="113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</row>
    <row r="355" spans="2:12">
      <c r="B355" s="113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</row>
    <row r="356" spans="2:12">
      <c r="B356" s="113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</row>
    <row r="357" spans="2:12">
      <c r="B357" s="113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</row>
    <row r="358" spans="2:12">
      <c r="B358" s="113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</row>
    <row r="359" spans="2:12">
      <c r="B359" s="113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</row>
    <row r="360" spans="2:12">
      <c r="B360" s="113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</row>
    <row r="361" spans="2:12">
      <c r="B361" s="113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</row>
    <row r="362" spans="2:12">
      <c r="B362" s="113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</row>
    <row r="363" spans="2:12">
      <c r="B363" s="113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</row>
    <row r="364" spans="2:12">
      <c r="B364" s="113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</row>
    <row r="365" spans="2:12">
      <c r="B365" s="113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</row>
    <row r="366" spans="2:12">
      <c r="B366" s="113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</row>
    <row r="367" spans="2:12">
      <c r="B367" s="113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</row>
    <row r="368" spans="2:12">
      <c r="B368" s="113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</row>
    <row r="369" spans="2:12">
      <c r="B369" s="113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</row>
    <row r="370" spans="2:12">
      <c r="B370" s="113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</row>
    <row r="371" spans="2:12">
      <c r="B371" s="113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</row>
    <row r="372" spans="2:12">
      <c r="B372" s="113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</row>
    <row r="373" spans="2:12">
      <c r="B373" s="113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</row>
    <row r="374" spans="2:12">
      <c r="B374" s="113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</row>
    <row r="375" spans="2:12">
      <c r="B375" s="113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</row>
    <row r="376" spans="2:12">
      <c r="B376" s="113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</row>
    <row r="377" spans="2:12">
      <c r="B377" s="113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</row>
    <row r="378" spans="2:12">
      <c r="B378" s="113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</row>
    <row r="379" spans="2:12">
      <c r="B379" s="113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</row>
    <row r="380" spans="2:12">
      <c r="B380" s="113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</row>
    <row r="381" spans="2:12">
      <c r="B381" s="113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</row>
    <row r="382" spans="2:12">
      <c r="B382" s="113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</row>
    <row r="383" spans="2:12">
      <c r="B383" s="113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</row>
    <row r="384" spans="2:12">
      <c r="B384" s="113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</row>
    <row r="385" spans="2:12">
      <c r="B385" s="113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</row>
    <row r="386" spans="2:12">
      <c r="B386" s="113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</row>
    <row r="387" spans="2:12">
      <c r="B387" s="113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</row>
    <row r="388" spans="2:12">
      <c r="B388" s="113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</row>
    <row r="389" spans="2:12">
      <c r="B389" s="113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</row>
    <row r="390" spans="2:12">
      <c r="B390" s="113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</row>
    <row r="391" spans="2:12">
      <c r="B391" s="113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</row>
    <row r="392" spans="2:12">
      <c r="B392" s="113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</row>
    <row r="393" spans="2:12">
      <c r="B393" s="113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</row>
    <row r="394" spans="2:12">
      <c r="B394" s="113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</row>
    <row r="395" spans="2:12">
      <c r="B395" s="113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</row>
    <row r="396" spans="2:12">
      <c r="B396" s="113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</row>
    <row r="397" spans="2:12">
      <c r="B397" s="113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</row>
    <row r="398" spans="2:12">
      <c r="B398" s="113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</row>
    <row r="399" spans="2:12">
      <c r="B399" s="113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</row>
    <row r="400" spans="2:12">
      <c r="B400" s="113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</row>
    <row r="401" spans="2:12">
      <c r="B401" s="113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</row>
    <row r="402" spans="2:12">
      <c r="B402" s="113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</row>
    <row r="403" spans="2:12">
      <c r="B403" s="113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</row>
    <row r="404" spans="2:12">
      <c r="B404" s="113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</row>
    <row r="405" spans="2:12">
      <c r="B405" s="113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</row>
    <row r="406" spans="2:12">
      <c r="B406" s="113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</row>
    <row r="407" spans="2:12">
      <c r="B407" s="113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</row>
    <row r="408" spans="2:12">
      <c r="B408" s="113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</row>
    <row r="409" spans="2:12">
      <c r="B409" s="113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</row>
    <row r="410" spans="2:12">
      <c r="B410" s="113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</row>
    <row r="411" spans="2:12">
      <c r="B411" s="113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</row>
    <row r="412" spans="2:12">
      <c r="B412" s="113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</row>
    <row r="413" spans="2:12">
      <c r="B413" s="113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</row>
    <row r="414" spans="2:12">
      <c r="B414" s="113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</row>
    <row r="415" spans="2:12">
      <c r="B415" s="113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</row>
    <row r="416" spans="2:12">
      <c r="B416" s="113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</row>
    <row r="417" spans="2:12">
      <c r="B417" s="113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</row>
    <row r="418" spans="2:12">
      <c r="B418" s="113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</row>
    <row r="419" spans="2:12">
      <c r="B419" s="113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</row>
    <row r="420" spans="2:12">
      <c r="B420" s="113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</row>
    <row r="421" spans="2:12">
      <c r="B421" s="113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</row>
    <row r="422" spans="2:12">
      <c r="B422" s="113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</row>
    <row r="423" spans="2:12">
      <c r="B423" s="113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</row>
    <row r="424" spans="2:12">
      <c r="B424" s="113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</row>
    <row r="425" spans="2:12">
      <c r="B425" s="113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</row>
    <row r="426" spans="2:12">
      <c r="B426" s="113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</row>
    <row r="427" spans="2:12">
      <c r="B427" s="113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</row>
    <row r="428" spans="2:12">
      <c r="B428" s="113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</row>
    <row r="429" spans="2:12">
      <c r="B429" s="113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</row>
    <row r="430" spans="2:12">
      <c r="B430" s="113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</row>
    <row r="431" spans="2:12">
      <c r="B431" s="113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</row>
    <row r="432" spans="2:12">
      <c r="B432" s="113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</row>
    <row r="433" spans="2:12">
      <c r="B433" s="113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</row>
    <row r="434" spans="2:12">
      <c r="B434" s="113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</row>
    <row r="435" spans="2:12">
      <c r="B435" s="113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</row>
    <row r="436" spans="2:12">
      <c r="B436" s="113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</row>
    <row r="437" spans="2:12">
      <c r="B437" s="113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</row>
    <row r="438" spans="2:12">
      <c r="B438" s="113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</row>
    <row r="439" spans="2:12">
      <c r="B439" s="113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</row>
    <row r="440" spans="2:12">
      <c r="B440" s="113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</row>
    <row r="441" spans="2:12">
      <c r="B441" s="113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</row>
    <row r="442" spans="2:12">
      <c r="B442" s="113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</row>
    <row r="443" spans="2:12">
      <c r="B443" s="113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</row>
    <row r="444" spans="2:12">
      <c r="B444" s="113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</row>
    <row r="445" spans="2:12">
      <c r="B445" s="113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</row>
    <row r="446" spans="2:12">
      <c r="B446" s="113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</row>
    <row r="447" spans="2:12">
      <c r="B447" s="113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</row>
    <row r="448" spans="2:12">
      <c r="B448" s="113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</row>
    <row r="449" spans="2:12">
      <c r="B449" s="113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</row>
    <row r="450" spans="2:12">
      <c r="B450" s="113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</row>
    <row r="451" spans="2:12">
      <c r="B451" s="113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</row>
    <row r="452" spans="2:12">
      <c r="B452" s="113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</row>
    <row r="453" spans="2:12">
      <c r="B453" s="113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</row>
    <row r="454" spans="2:12">
      <c r="B454" s="113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</row>
    <row r="455" spans="2:12">
      <c r="B455" s="113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</row>
    <row r="456" spans="2:12">
      <c r="B456" s="113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</row>
    <row r="457" spans="2:12">
      <c r="B457" s="113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</row>
    <row r="458" spans="2:12">
      <c r="B458" s="113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</row>
    <row r="459" spans="2:12">
      <c r="B459" s="113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</row>
    <row r="460" spans="2:12">
      <c r="B460" s="113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</row>
    <row r="461" spans="2:12">
      <c r="B461" s="113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</row>
    <row r="462" spans="2:12">
      <c r="B462" s="113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</row>
    <row r="463" spans="2:12">
      <c r="B463" s="113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</row>
    <row r="464" spans="2:12">
      <c r="B464" s="113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</row>
    <row r="465" spans="2:12">
      <c r="B465" s="113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</row>
    <row r="466" spans="2:12">
      <c r="B466" s="113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</row>
    <row r="467" spans="2:12">
      <c r="B467" s="113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</row>
    <row r="468" spans="2:12">
      <c r="B468" s="113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</row>
    <row r="469" spans="2:12">
      <c r="B469" s="113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</row>
    <row r="470" spans="2:12">
      <c r="B470" s="113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</row>
    <row r="471" spans="2:12">
      <c r="B471" s="113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</row>
    <row r="472" spans="2:12">
      <c r="B472" s="113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</row>
    <row r="473" spans="2:12">
      <c r="B473" s="113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</row>
    <row r="474" spans="2:12">
      <c r="B474" s="113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</row>
    <row r="475" spans="2:12">
      <c r="B475" s="113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</row>
    <row r="476" spans="2:12">
      <c r="B476" s="113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</row>
    <row r="477" spans="2:12">
      <c r="B477" s="113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</row>
    <row r="478" spans="2:12">
      <c r="B478" s="113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</row>
    <row r="479" spans="2:12">
      <c r="B479" s="113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</row>
    <row r="480" spans="2:12">
      <c r="B480" s="113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</row>
    <row r="481" spans="2:12">
      <c r="B481" s="113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</row>
    <row r="482" spans="2:12">
      <c r="B482" s="113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</row>
    <row r="483" spans="2:12">
      <c r="B483" s="113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</row>
    <row r="484" spans="2:12">
      <c r="B484" s="113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</row>
    <row r="485" spans="2:12">
      <c r="B485" s="113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</row>
    <row r="486" spans="2:12">
      <c r="B486" s="113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</row>
    <row r="487" spans="2:12">
      <c r="B487" s="113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</row>
    <row r="488" spans="2:12">
      <c r="B488" s="113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</row>
    <row r="489" spans="2:12">
      <c r="B489" s="113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</row>
    <row r="490" spans="2:12">
      <c r="B490" s="113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</row>
    <row r="491" spans="2:12">
      <c r="B491" s="113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</row>
    <row r="492" spans="2:12">
      <c r="B492" s="113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</row>
    <row r="493" spans="2:12">
      <c r="B493" s="113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</row>
    <row r="494" spans="2:12">
      <c r="B494" s="113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</row>
    <row r="495" spans="2:12">
      <c r="B495" s="113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</row>
    <row r="496" spans="2:12">
      <c r="B496" s="113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</row>
    <row r="497" spans="2:12">
      <c r="B497" s="113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</row>
    <row r="498" spans="2:12">
      <c r="B498" s="113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</row>
    <row r="499" spans="2:12">
      <c r="B499" s="113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</row>
    <row r="500" spans="2:12">
      <c r="B500" s="113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</row>
    <row r="501" spans="2:12">
      <c r="B501" s="113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</row>
    <row r="502" spans="2:12">
      <c r="B502" s="113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</row>
    <row r="503" spans="2:12">
      <c r="B503" s="113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</row>
    <row r="504" spans="2:12">
      <c r="B504" s="113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</row>
    <row r="505" spans="2:12">
      <c r="B505" s="113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</row>
    <row r="506" spans="2:12">
      <c r="B506" s="113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</row>
    <row r="507" spans="2:12">
      <c r="B507" s="113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</row>
    <row r="508" spans="2:12">
      <c r="B508" s="113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</row>
    <row r="509" spans="2:12">
      <c r="B509" s="113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</row>
    <row r="510" spans="2:12">
      <c r="B510" s="113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</row>
    <row r="511" spans="2:12">
      <c r="B511" s="113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</row>
    <row r="512" spans="2:12">
      <c r="B512" s="113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</row>
    <row r="513" spans="2:12">
      <c r="B513" s="113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</row>
    <row r="514" spans="2:12">
      <c r="B514" s="113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</row>
    <row r="515" spans="2:12">
      <c r="B515" s="113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</row>
    <row r="516" spans="2:12">
      <c r="B516" s="113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</row>
    <row r="517" spans="2:12">
      <c r="B517" s="113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</row>
    <row r="518" spans="2:12">
      <c r="B518" s="113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</row>
    <row r="519" spans="2:12">
      <c r="B519" s="113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</row>
    <row r="520" spans="2:12">
      <c r="B520" s="113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</row>
    <row r="521" spans="2:12">
      <c r="B521" s="113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</row>
    <row r="522" spans="2:12">
      <c r="B522" s="113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</row>
    <row r="523" spans="2:12">
      <c r="B523" s="113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</row>
    <row r="524" spans="2:12">
      <c r="B524" s="113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</row>
    <row r="525" spans="2:12">
      <c r="B525" s="113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</row>
    <row r="526" spans="2:12">
      <c r="B526" s="113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</row>
    <row r="527" spans="2:12">
      <c r="B527" s="113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</row>
    <row r="528" spans="2:12">
      <c r="B528" s="113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</row>
    <row r="529" spans="2:12">
      <c r="B529" s="113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</row>
    <row r="530" spans="2:12">
      <c r="B530" s="113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</row>
    <row r="531" spans="2:12">
      <c r="B531" s="113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</row>
    <row r="532" spans="2:12">
      <c r="B532" s="113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</row>
    <row r="533" spans="2:12">
      <c r="B533" s="113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</row>
    <row r="534" spans="2:12">
      <c r="B534" s="113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</row>
    <row r="535" spans="2:12">
      <c r="B535" s="113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</row>
    <row r="536" spans="2:12">
      <c r="B536" s="113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</row>
    <row r="537" spans="2:12">
      <c r="B537" s="113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</row>
    <row r="538" spans="2:12">
      <c r="B538" s="113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</row>
    <row r="539" spans="2:12">
      <c r="B539" s="113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</row>
    <row r="540" spans="2:12">
      <c r="B540" s="113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</row>
    <row r="541" spans="2:12">
      <c r="B541" s="113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</row>
    <row r="542" spans="2:12">
      <c r="B542" s="113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</row>
    <row r="543" spans="2:12">
      <c r="B543" s="113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</row>
    <row r="544" spans="2:12">
      <c r="B544" s="113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</row>
    <row r="545" spans="2:12">
      <c r="B545" s="113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</row>
    <row r="546" spans="2:12">
      <c r="B546" s="113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</row>
    <row r="547" spans="2:12">
      <c r="B547" s="113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</row>
    <row r="548" spans="2:12">
      <c r="B548" s="113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</row>
    <row r="549" spans="2:12">
      <c r="B549" s="113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</row>
    <row r="550" spans="2:12">
      <c r="B550" s="113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</row>
    <row r="551" spans="2:12">
      <c r="B551" s="113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</row>
    <row r="552" spans="2:12">
      <c r="B552" s="113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</row>
    <row r="553" spans="2:12">
      <c r="B553" s="113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</row>
    <row r="554" spans="2:12">
      <c r="B554" s="113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</row>
    <row r="555" spans="2:12">
      <c r="B555" s="113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</row>
    <row r="556" spans="2:12">
      <c r="B556" s="113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</row>
    <row r="557" spans="2:12">
      <c r="B557" s="113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</row>
    <row r="558" spans="2:12">
      <c r="B558" s="113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</row>
    <row r="559" spans="2:12">
      <c r="B559" s="113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</row>
    <row r="560" spans="2:12">
      <c r="B560" s="113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</row>
    <row r="561" spans="2:12">
      <c r="B561" s="113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</row>
    <row r="562" spans="2:12">
      <c r="B562" s="113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</row>
    <row r="563" spans="2:12">
      <c r="B563" s="113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</row>
    <row r="564" spans="2:12">
      <c r="B564" s="113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</row>
    <row r="565" spans="2:12">
      <c r="B565" s="113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</row>
    <row r="566" spans="2:12">
      <c r="B566" s="113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</row>
    <row r="567" spans="2:12">
      <c r="B567" s="113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</row>
    <row r="568" spans="2:12">
      <c r="B568" s="113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</row>
    <row r="569" spans="2:12">
      <c r="B569" s="113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</row>
    <row r="570" spans="2:12">
      <c r="B570" s="113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</row>
    <row r="571" spans="2:12">
      <c r="C571" s="1"/>
      <c r="D571" s="1"/>
    </row>
    <row r="572" spans="2:12">
      <c r="C572" s="1"/>
      <c r="D572" s="1"/>
    </row>
    <row r="573" spans="2:12">
      <c r="C573" s="1"/>
      <c r="D573" s="1"/>
    </row>
    <row r="574" spans="2:12">
      <c r="C574" s="1"/>
      <c r="D574" s="1"/>
    </row>
  </sheetData>
  <sheetProtection sheet="1" objects="1" scenarios="1"/>
  <mergeCells count="2">
    <mergeCell ref="B6:L6"/>
    <mergeCell ref="B7:L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>
    <tabColor indexed="43"/>
    <pageSetUpPr fitToPage="1"/>
  </sheetPr>
  <dimension ref="B1:L530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8.5703125" style="2" bestFit="1" customWidth="1"/>
    <col min="5" max="5" width="8" style="1" bestFit="1" customWidth="1"/>
    <col min="6" max="6" width="7.140625" style="1" bestFit="1" customWidth="1"/>
    <col min="7" max="7" width="7" style="1" bestFit="1" customWidth="1"/>
    <col min="8" max="8" width="6.42578125" style="1" bestFit="1" customWidth="1"/>
    <col min="9" max="9" width="8" style="1" bestFit="1" customWidth="1"/>
    <col min="10" max="10" width="9.42578125" style="1" bestFit="1" customWidth="1"/>
    <col min="11" max="11" width="7.7109375" style="1" bestFit="1" customWidth="1"/>
    <col min="12" max="12" width="11.5703125" style="1" customWidth="1"/>
    <col min="13" max="16384" width="9.140625" style="1"/>
  </cols>
  <sheetData>
    <row r="1" spans="2:12">
      <c r="B1" s="46" t="s">
        <v>150</v>
      </c>
      <c r="C1" s="67" t="s" vm="1">
        <v>238</v>
      </c>
    </row>
    <row r="2" spans="2:12">
      <c r="B2" s="46" t="s">
        <v>149</v>
      </c>
      <c r="C2" s="67" t="s">
        <v>239</v>
      </c>
    </row>
    <row r="3" spans="2:12">
      <c r="B3" s="46" t="s">
        <v>151</v>
      </c>
      <c r="C3" s="67" t="s">
        <v>240</v>
      </c>
    </row>
    <row r="4" spans="2:12">
      <c r="B4" s="46" t="s">
        <v>152</v>
      </c>
      <c r="C4" s="67" t="s">
        <v>241</v>
      </c>
    </row>
    <row r="6" spans="2:12" ht="26.25" customHeight="1">
      <c r="B6" s="164" t="s">
        <v>179</v>
      </c>
      <c r="C6" s="165"/>
      <c r="D6" s="165"/>
      <c r="E6" s="165"/>
      <c r="F6" s="165"/>
      <c r="G6" s="165"/>
      <c r="H6" s="165"/>
      <c r="I6" s="165"/>
      <c r="J6" s="165"/>
      <c r="K6" s="165"/>
      <c r="L6" s="166"/>
    </row>
    <row r="7" spans="2:12" ht="26.25" customHeight="1">
      <c r="B7" s="164" t="s">
        <v>104</v>
      </c>
      <c r="C7" s="165"/>
      <c r="D7" s="165"/>
      <c r="E7" s="165"/>
      <c r="F7" s="165"/>
      <c r="G7" s="165"/>
      <c r="H7" s="165"/>
      <c r="I7" s="165"/>
      <c r="J7" s="165"/>
      <c r="K7" s="165"/>
      <c r="L7" s="166"/>
    </row>
    <row r="8" spans="2:12" s="3" customFormat="1" ht="78.75">
      <c r="B8" s="21" t="s">
        <v>120</v>
      </c>
      <c r="C8" s="29" t="s">
        <v>48</v>
      </c>
      <c r="D8" s="29" t="s">
        <v>69</v>
      </c>
      <c r="E8" s="29" t="s">
        <v>107</v>
      </c>
      <c r="F8" s="29" t="s">
        <v>108</v>
      </c>
      <c r="G8" s="29" t="s">
        <v>213</v>
      </c>
      <c r="H8" s="29" t="s">
        <v>212</v>
      </c>
      <c r="I8" s="29" t="s">
        <v>115</v>
      </c>
      <c r="J8" s="29" t="s">
        <v>62</v>
      </c>
      <c r="K8" s="29" t="s">
        <v>153</v>
      </c>
      <c r="L8" s="30" t="s">
        <v>155</v>
      </c>
    </row>
    <row r="9" spans="2:12" s="3" customFormat="1" ht="21" customHeight="1">
      <c r="B9" s="14"/>
      <c r="C9" s="15"/>
      <c r="D9" s="15"/>
      <c r="E9" s="15"/>
      <c r="F9" s="15" t="s">
        <v>21</v>
      </c>
      <c r="G9" s="15" t="s">
        <v>220</v>
      </c>
      <c r="H9" s="15"/>
      <c r="I9" s="15" t="s">
        <v>216</v>
      </c>
      <c r="J9" s="31" t="s">
        <v>19</v>
      </c>
      <c r="K9" s="31" t="s">
        <v>19</v>
      </c>
      <c r="L9" s="32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9" t="s">
        <v>9</v>
      </c>
    </row>
    <row r="11" spans="2:12" s="4" customFormat="1" ht="18" customHeight="1"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</row>
    <row r="12" spans="2:12" ht="19.5" customHeight="1">
      <c r="B12" s="131" t="s">
        <v>229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</row>
    <row r="13" spans="2:12">
      <c r="B13" s="131" t="s">
        <v>116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</row>
    <row r="14" spans="2:12">
      <c r="B14" s="131" t="s">
        <v>211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</row>
    <row r="15" spans="2:12">
      <c r="B15" s="131" t="s">
        <v>219</v>
      </c>
      <c r="C15" s="88"/>
      <c r="D15" s="88"/>
      <c r="E15" s="88"/>
      <c r="F15" s="88"/>
      <c r="G15" s="88"/>
      <c r="H15" s="88"/>
      <c r="I15" s="88"/>
      <c r="J15" s="88"/>
      <c r="K15" s="88"/>
      <c r="L15" s="88"/>
    </row>
    <row r="16" spans="2:12" s="6" customFormat="1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</row>
    <row r="17" spans="2:12" s="6" customFormat="1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</row>
    <row r="18" spans="2:12" s="6" customForma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</row>
    <row r="19" spans="2:12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</row>
    <row r="20" spans="2:12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</row>
    <row r="21" spans="2:12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</row>
    <row r="22" spans="2:12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</row>
    <row r="23" spans="2:12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2:12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2:12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</row>
    <row r="26" spans="2:12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</row>
    <row r="27" spans="2:12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</row>
    <row r="28" spans="2:12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</row>
    <row r="29" spans="2:12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</row>
    <row r="30" spans="2:12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</row>
    <row r="31" spans="2:12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</row>
    <row r="32" spans="2:12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</row>
    <row r="33" spans="2:12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</row>
    <row r="34" spans="2:12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</row>
    <row r="35" spans="2:12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2:12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</row>
    <row r="37" spans="2:12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</row>
    <row r="38" spans="2:12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</row>
    <row r="39" spans="2:12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</row>
    <row r="40" spans="2:12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</row>
    <row r="41" spans="2:12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</row>
    <row r="42" spans="2:12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</row>
    <row r="43" spans="2:12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</row>
    <row r="44" spans="2:12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</row>
    <row r="45" spans="2:12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</row>
    <row r="46" spans="2:12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</row>
    <row r="47" spans="2:12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</row>
    <row r="48" spans="2:12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</row>
    <row r="49" spans="2:12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</row>
    <row r="50" spans="2:12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</row>
    <row r="51" spans="2:12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</row>
    <row r="52" spans="2:12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</row>
    <row r="53" spans="2:12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</row>
    <row r="54" spans="2:12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</row>
    <row r="55" spans="2:12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</row>
    <row r="56" spans="2:12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</row>
    <row r="57" spans="2:12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</row>
    <row r="58" spans="2:12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</row>
    <row r="59" spans="2:12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</row>
    <row r="60" spans="2:12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</row>
    <row r="61" spans="2:12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</row>
    <row r="62" spans="2:12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</row>
    <row r="63" spans="2:12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</row>
    <row r="64" spans="2:12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</row>
    <row r="65" spans="2:12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</row>
    <row r="66" spans="2:12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</row>
    <row r="67" spans="2:12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</row>
    <row r="68" spans="2:12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</row>
    <row r="69" spans="2:12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</row>
    <row r="70" spans="2:12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</row>
    <row r="71" spans="2:12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</row>
    <row r="72" spans="2:12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</row>
    <row r="73" spans="2:12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</row>
    <row r="74" spans="2:12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</row>
    <row r="75" spans="2:12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</row>
    <row r="76" spans="2:12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</row>
    <row r="77" spans="2:12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</row>
    <row r="78" spans="2:12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</row>
    <row r="79" spans="2:12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</row>
    <row r="80" spans="2:12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</row>
    <row r="81" spans="2:12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</row>
    <row r="82" spans="2:12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</row>
    <row r="83" spans="2:12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</row>
    <row r="84" spans="2:12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</row>
    <row r="85" spans="2:12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</row>
    <row r="86" spans="2:12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</row>
    <row r="87" spans="2:12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</row>
    <row r="88" spans="2:12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</row>
    <row r="89" spans="2:12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</row>
    <row r="90" spans="2:12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</row>
    <row r="91" spans="2:12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</row>
    <row r="92" spans="2:12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</row>
    <row r="93" spans="2:12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</row>
    <row r="94" spans="2:12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</row>
    <row r="95" spans="2:12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</row>
    <row r="96" spans="2:1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</row>
    <row r="97" spans="2:12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</row>
    <row r="98" spans="2:12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</row>
    <row r="99" spans="2:1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</row>
    <row r="100" spans="2:12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</row>
    <row r="101" spans="2:12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</row>
    <row r="102" spans="2:12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</row>
    <row r="103" spans="2:12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</row>
    <row r="104" spans="2:12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</row>
    <row r="105" spans="2:12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</row>
    <row r="106" spans="2:12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</row>
    <row r="107" spans="2:12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</row>
    <row r="108" spans="2:12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</row>
    <row r="109" spans="2:12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</row>
    <row r="110" spans="2:12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</row>
    <row r="111" spans="2:12">
      <c r="B111" s="113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</row>
    <row r="112" spans="2:12">
      <c r="B112" s="113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</row>
    <row r="113" spans="2:12">
      <c r="B113" s="113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</row>
    <row r="114" spans="2:12">
      <c r="B114" s="113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</row>
    <row r="115" spans="2:12">
      <c r="B115" s="113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</row>
    <row r="116" spans="2:12">
      <c r="B116" s="113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</row>
    <row r="117" spans="2:12">
      <c r="B117" s="113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</row>
    <row r="118" spans="2:12">
      <c r="B118" s="113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</row>
    <row r="119" spans="2:12">
      <c r="B119" s="113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</row>
    <row r="120" spans="2:12">
      <c r="B120" s="113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</row>
    <row r="121" spans="2:12">
      <c r="B121" s="113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</row>
    <row r="122" spans="2:12">
      <c r="B122" s="113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</row>
    <row r="123" spans="2:12">
      <c r="B123" s="113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</row>
    <row r="124" spans="2:12">
      <c r="B124" s="113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</row>
    <row r="125" spans="2:12">
      <c r="B125" s="113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</row>
    <row r="126" spans="2:12">
      <c r="B126" s="113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</row>
    <row r="127" spans="2:12">
      <c r="B127" s="113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</row>
    <row r="128" spans="2:12">
      <c r="B128" s="113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</row>
    <row r="129" spans="2:12">
      <c r="B129" s="113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</row>
    <row r="130" spans="2:12">
      <c r="B130" s="113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</row>
    <row r="131" spans="2:12">
      <c r="B131" s="113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</row>
    <row r="132" spans="2:12">
      <c r="B132" s="113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</row>
    <row r="133" spans="2:12">
      <c r="B133" s="113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</row>
    <row r="134" spans="2:12">
      <c r="B134" s="113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</row>
    <row r="135" spans="2:12">
      <c r="B135" s="113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</row>
    <row r="136" spans="2:12">
      <c r="B136" s="113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</row>
    <row r="137" spans="2:12">
      <c r="B137" s="113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</row>
    <row r="138" spans="2:12">
      <c r="B138" s="113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</row>
    <row r="139" spans="2:12">
      <c r="B139" s="113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</row>
    <row r="140" spans="2:12">
      <c r="B140" s="113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</row>
    <row r="141" spans="2:12">
      <c r="B141" s="113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</row>
    <row r="142" spans="2:12">
      <c r="B142" s="113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</row>
    <row r="143" spans="2:12">
      <c r="B143" s="113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</row>
    <row r="144" spans="2:12">
      <c r="B144" s="113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</row>
    <row r="145" spans="2:12">
      <c r="B145" s="113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</row>
    <row r="146" spans="2:12">
      <c r="B146" s="113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</row>
    <row r="147" spans="2:12">
      <c r="B147" s="113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</row>
    <row r="148" spans="2:12">
      <c r="B148" s="113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</row>
    <row r="149" spans="2:12">
      <c r="B149" s="113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</row>
    <row r="150" spans="2:12">
      <c r="B150" s="113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</row>
    <row r="151" spans="2:12">
      <c r="B151" s="113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</row>
    <row r="152" spans="2:12">
      <c r="B152" s="113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</row>
    <row r="153" spans="2:12">
      <c r="B153" s="113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</row>
    <row r="154" spans="2:12">
      <c r="B154" s="113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</row>
    <row r="155" spans="2:12">
      <c r="B155" s="113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</row>
    <row r="156" spans="2:12">
      <c r="B156" s="113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</row>
    <row r="157" spans="2:12">
      <c r="B157" s="113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</row>
    <row r="158" spans="2:12">
      <c r="B158" s="113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</row>
    <row r="159" spans="2:12">
      <c r="B159" s="113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</row>
    <row r="160" spans="2:12">
      <c r="B160" s="113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</row>
    <row r="161" spans="2:12">
      <c r="B161" s="113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</row>
    <row r="162" spans="2:12">
      <c r="B162" s="113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</row>
    <row r="163" spans="2:12">
      <c r="B163" s="113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</row>
    <row r="164" spans="2:12">
      <c r="B164" s="113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</row>
    <row r="165" spans="2:12">
      <c r="B165" s="113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</row>
    <row r="166" spans="2:12">
      <c r="B166" s="113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</row>
    <row r="167" spans="2:12">
      <c r="B167" s="113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</row>
    <row r="168" spans="2:12">
      <c r="B168" s="113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</row>
    <row r="169" spans="2:12">
      <c r="B169" s="113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</row>
    <row r="170" spans="2:12">
      <c r="B170" s="113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</row>
    <row r="171" spans="2:12">
      <c r="B171" s="113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</row>
    <row r="172" spans="2:12">
      <c r="B172" s="113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</row>
    <row r="173" spans="2:12">
      <c r="B173" s="113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</row>
    <row r="174" spans="2:12">
      <c r="B174" s="113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</row>
    <row r="175" spans="2:12">
      <c r="B175" s="113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</row>
    <row r="176" spans="2:12">
      <c r="B176" s="113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</row>
    <row r="177" spans="2:12">
      <c r="B177" s="113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</row>
    <row r="178" spans="2:12">
      <c r="B178" s="113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</row>
    <row r="179" spans="2:12">
      <c r="B179" s="113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</row>
    <row r="180" spans="2:12">
      <c r="B180" s="113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</row>
    <row r="181" spans="2:12">
      <c r="B181" s="113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</row>
    <row r="182" spans="2:12">
      <c r="B182" s="113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</row>
    <row r="183" spans="2:12">
      <c r="B183" s="113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</row>
    <row r="184" spans="2:12">
      <c r="B184" s="113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</row>
    <row r="185" spans="2:12">
      <c r="B185" s="113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</row>
    <row r="186" spans="2:12">
      <c r="B186" s="113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</row>
    <row r="187" spans="2:12">
      <c r="B187" s="113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</row>
    <row r="188" spans="2:12">
      <c r="B188" s="113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</row>
    <row r="189" spans="2:12">
      <c r="B189" s="113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</row>
    <row r="190" spans="2:12">
      <c r="B190" s="113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</row>
    <row r="191" spans="2:12">
      <c r="B191" s="113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</row>
    <row r="192" spans="2:12">
      <c r="B192" s="113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</row>
    <row r="193" spans="2:12">
      <c r="B193" s="113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</row>
    <row r="194" spans="2:12">
      <c r="B194" s="113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</row>
    <row r="195" spans="2:12">
      <c r="B195" s="113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</row>
    <row r="196" spans="2:12">
      <c r="B196" s="113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</row>
    <row r="197" spans="2:12">
      <c r="B197" s="113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</row>
    <row r="198" spans="2:12">
      <c r="B198" s="113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</row>
    <row r="199" spans="2:12">
      <c r="B199" s="113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</row>
    <row r="200" spans="2:12">
      <c r="B200" s="113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</row>
    <row r="201" spans="2:12">
      <c r="B201" s="113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</row>
    <row r="202" spans="2:12">
      <c r="B202" s="113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</row>
    <row r="203" spans="2:12">
      <c r="B203" s="113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</row>
    <row r="204" spans="2:12">
      <c r="B204" s="113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</row>
    <row r="205" spans="2:12">
      <c r="B205" s="113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</row>
    <row r="206" spans="2:12">
      <c r="B206" s="113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</row>
    <row r="207" spans="2:12">
      <c r="B207" s="113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</row>
    <row r="208" spans="2:12">
      <c r="B208" s="113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</row>
    <row r="209" spans="2:12">
      <c r="B209" s="113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</row>
    <row r="210" spans="2:12">
      <c r="B210" s="113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</row>
    <row r="211" spans="2:12">
      <c r="B211" s="113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</row>
    <row r="212" spans="2:12">
      <c r="B212" s="113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</row>
    <row r="213" spans="2:12">
      <c r="B213" s="113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</row>
    <row r="214" spans="2:12">
      <c r="B214" s="113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</row>
    <row r="215" spans="2:12">
      <c r="B215" s="113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</row>
    <row r="216" spans="2:12">
      <c r="B216" s="113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</row>
    <row r="217" spans="2:12">
      <c r="B217" s="113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</row>
    <row r="218" spans="2:12">
      <c r="B218" s="113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</row>
    <row r="219" spans="2:12">
      <c r="B219" s="113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</row>
    <row r="220" spans="2:12">
      <c r="B220" s="113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</row>
    <row r="221" spans="2:12">
      <c r="B221" s="113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</row>
    <row r="222" spans="2:12">
      <c r="B222" s="113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</row>
    <row r="223" spans="2:12">
      <c r="B223" s="113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</row>
    <row r="224" spans="2:12">
      <c r="B224" s="113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</row>
    <row r="225" spans="2:12">
      <c r="B225" s="113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</row>
    <row r="226" spans="2:12">
      <c r="B226" s="113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</row>
    <row r="227" spans="2:12">
      <c r="B227" s="113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</row>
    <row r="228" spans="2:12">
      <c r="B228" s="113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</row>
    <row r="229" spans="2:12">
      <c r="B229" s="113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</row>
    <row r="230" spans="2:12">
      <c r="B230" s="113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</row>
    <row r="231" spans="2:12">
      <c r="B231" s="113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</row>
    <row r="232" spans="2:12">
      <c r="B232" s="113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</row>
    <row r="233" spans="2:12">
      <c r="B233" s="113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</row>
    <row r="234" spans="2:12">
      <c r="B234" s="113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</row>
    <row r="235" spans="2:12">
      <c r="B235" s="113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</row>
    <row r="236" spans="2:12">
      <c r="B236" s="113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</row>
    <row r="237" spans="2:12">
      <c r="B237" s="113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</row>
    <row r="238" spans="2:12">
      <c r="B238" s="113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</row>
    <row r="239" spans="2:12">
      <c r="B239" s="113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</row>
    <row r="240" spans="2:12">
      <c r="B240" s="113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</row>
    <row r="241" spans="2:12">
      <c r="B241" s="113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</row>
    <row r="242" spans="2:12">
      <c r="B242" s="113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</row>
    <row r="243" spans="2:12">
      <c r="B243" s="113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</row>
    <row r="244" spans="2:12">
      <c r="B244" s="113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</row>
    <row r="245" spans="2:12">
      <c r="B245" s="113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</row>
    <row r="246" spans="2:12">
      <c r="B246" s="113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</row>
    <row r="247" spans="2:12">
      <c r="B247" s="113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</row>
    <row r="248" spans="2:12">
      <c r="B248" s="113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</row>
    <row r="249" spans="2:12">
      <c r="B249" s="113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</row>
    <row r="250" spans="2:12">
      <c r="B250" s="113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</row>
    <row r="251" spans="2:12">
      <c r="B251" s="113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</row>
    <row r="252" spans="2:12">
      <c r="B252" s="113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</row>
    <row r="253" spans="2:12">
      <c r="B253" s="113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</row>
    <row r="254" spans="2:12">
      <c r="B254" s="113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</row>
    <row r="255" spans="2:12">
      <c r="B255" s="113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</row>
    <row r="256" spans="2:12">
      <c r="B256" s="113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</row>
    <row r="257" spans="2:12">
      <c r="B257" s="113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</row>
    <row r="258" spans="2:12">
      <c r="B258" s="113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</row>
    <row r="259" spans="2:12">
      <c r="B259" s="113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</row>
    <row r="260" spans="2:12">
      <c r="B260" s="113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</row>
    <row r="261" spans="2:12">
      <c r="B261" s="113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</row>
    <row r="262" spans="2:12">
      <c r="B262" s="113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</row>
    <row r="263" spans="2:12">
      <c r="B263" s="113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</row>
    <row r="264" spans="2:12">
      <c r="B264" s="113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</row>
    <row r="265" spans="2:12">
      <c r="B265" s="113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</row>
    <row r="266" spans="2:12">
      <c r="B266" s="113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</row>
    <row r="267" spans="2:12">
      <c r="B267" s="113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</row>
    <row r="268" spans="2:12">
      <c r="B268" s="113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</row>
    <row r="269" spans="2:12">
      <c r="B269" s="113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</row>
    <row r="270" spans="2:12">
      <c r="B270" s="113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</row>
    <row r="271" spans="2:12">
      <c r="B271" s="113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</row>
    <row r="272" spans="2:12">
      <c r="B272" s="113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</row>
    <row r="273" spans="2:12">
      <c r="B273" s="113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</row>
    <row r="274" spans="2:12">
      <c r="B274" s="113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</row>
    <row r="275" spans="2:12">
      <c r="B275" s="113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</row>
    <row r="276" spans="2:12">
      <c r="B276" s="113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</row>
    <row r="277" spans="2:12">
      <c r="B277" s="113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</row>
    <row r="278" spans="2:12">
      <c r="B278" s="113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</row>
    <row r="279" spans="2:12">
      <c r="B279" s="113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</row>
    <row r="280" spans="2:12">
      <c r="B280" s="113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</row>
    <row r="281" spans="2:12">
      <c r="B281" s="113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</row>
    <row r="282" spans="2:12">
      <c r="B282" s="113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</row>
    <row r="283" spans="2:12">
      <c r="B283" s="113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</row>
    <row r="284" spans="2:12">
      <c r="B284" s="113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</row>
    <row r="285" spans="2:12">
      <c r="B285" s="113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</row>
    <row r="286" spans="2:12">
      <c r="B286" s="113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</row>
    <row r="287" spans="2:12">
      <c r="B287" s="113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</row>
    <row r="288" spans="2:12">
      <c r="B288" s="113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</row>
    <row r="289" spans="2:12">
      <c r="B289" s="113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</row>
    <row r="290" spans="2:12">
      <c r="B290" s="113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</row>
    <row r="291" spans="2:12">
      <c r="B291" s="113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</row>
    <row r="292" spans="2:12">
      <c r="B292" s="113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</row>
    <row r="293" spans="2:12">
      <c r="B293" s="113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</row>
    <row r="294" spans="2:12">
      <c r="B294" s="113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</row>
    <row r="295" spans="2:12">
      <c r="B295" s="113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</row>
    <row r="296" spans="2:12">
      <c r="B296" s="113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</row>
    <row r="297" spans="2:12">
      <c r="B297" s="113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</row>
    <row r="298" spans="2:12">
      <c r="B298" s="113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</row>
    <row r="299" spans="2:12">
      <c r="B299" s="113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</row>
    <row r="300" spans="2:12">
      <c r="B300" s="113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</row>
    <row r="301" spans="2:12">
      <c r="B301" s="113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</row>
    <row r="302" spans="2:12">
      <c r="B302" s="113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</row>
    <row r="303" spans="2:12">
      <c r="B303" s="113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</row>
    <row r="304" spans="2:12">
      <c r="B304" s="113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</row>
    <row r="305" spans="2:12">
      <c r="B305" s="113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</row>
    <row r="306" spans="2:12">
      <c r="B306" s="113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</row>
    <row r="307" spans="2:12">
      <c r="B307" s="113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</row>
    <row r="308" spans="2:12">
      <c r="B308" s="113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</row>
    <row r="309" spans="2:12">
      <c r="B309" s="113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</row>
    <row r="310" spans="2:12">
      <c r="B310" s="113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</row>
    <row r="311" spans="2:12">
      <c r="B311" s="113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</row>
    <row r="312" spans="2:12">
      <c r="B312" s="113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</row>
    <row r="313" spans="2:12">
      <c r="B313" s="113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</row>
    <row r="314" spans="2:12">
      <c r="B314" s="113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</row>
    <row r="315" spans="2:12">
      <c r="B315" s="113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</row>
    <row r="316" spans="2:12">
      <c r="B316" s="113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</row>
    <row r="317" spans="2:12">
      <c r="B317" s="113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</row>
    <row r="318" spans="2:12">
      <c r="B318" s="113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</row>
    <row r="319" spans="2:12">
      <c r="B319" s="113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</row>
    <row r="320" spans="2:12">
      <c r="B320" s="113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</row>
    <row r="321" spans="2:12">
      <c r="B321" s="113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</row>
    <row r="322" spans="2:12">
      <c r="B322" s="113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</row>
    <row r="323" spans="2:12">
      <c r="B323" s="113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</row>
    <row r="324" spans="2:12">
      <c r="B324" s="113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</row>
    <row r="325" spans="2:12">
      <c r="B325" s="113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</row>
    <row r="326" spans="2:12">
      <c r="B326" s="113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</row>
    <row r="327" spans="2:12">
      <c r="B327" s="113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</row>
    <row r="328" spans="2:12">
      <c r="B328" s="113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</row>
    <row r="329" spans="2:12">
      <c r="B329" s="113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</row>
    <row r="330" spans="2:12">
      <c r="B330" s="113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</row>
    <row r="331" spans="2:12">
      <c r="B331" s="113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</row>
    <row r="332" spans="2:12">
      <c r="B332" s="113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</row>
    <row r="333" spans="2:12">
      <c r="B333" s="113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</row>
    <row r="334" spans="2:12">
      <c r="B334" s="113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</row>
    <row r="335" spans="2:12">
      <c r="B335" s="113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</row>
    <row r="336" spans="2:12">
      <c r="B336" s="113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</row>
    <row r="337" spans="2:12">
      <c r="B337" s="113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</row>
    <row r="338" spans="2:12">
      <c r="B338" s="113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</row>
    <row r="339" spans="2:12">
      <c r="B339" s="113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</row>
    <row r="340" spans="2:12">
      <c r="B340" s="113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</row>
    <row r="341" spans="2:12">
      <c r="B341" s="113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</row>
    <row r="342" spans="2:12">
      <c r="B342" s="113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</row>
    <row r="343" spans="2:12">
      <c r="B343" s="113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</row>
    <row r="344" spans="2:12">
      <c r="B344" s="113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</row>
    <row r="345" spans="2:12">
      <c r="B345" s="113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</row>
    <row r="346" spans="2:12">
      <c r="B346" s="113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</row>
    <row r="347" spans="2:12">
      <c r="B347" s="113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</row>
    <row r="348" spans="2:12">
      <c r="B348" s="113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</row>
    <row r="349" spans="2:12">
      <c r="B349" s="113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</row>
    <row r="350" spans="2:12">
      <c r="B350" s="113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</row>
    <row r="351" spans="2:12">
      <c r="B351" s="113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</row>
    <row r="352" spans="2:12">
      <c r="B352" s="113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</row>
    <row r="353" spans="2:12">
      <c r="B353" s="113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</row>
    <row r="354" spans="2:12">
      <c r="B354" s="113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</row>
    <row r="355" spans="2:12">
      <c r="B355" s="113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</row>
    <row r="356" spans="2:12">
      <c r="B356" s="113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</row>
    <row r="357" spans="2:12">
      <c r="B357" s="113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</row>
    <row r="358" spans="2:12">
      <c r="B358" s="113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</row>
    <row r="359" spans="2:12">
      <c r="B359" s="113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</row>
    <row r="360" spans="2:12">
      <c r="B360" s="113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</row>
    <row r="361" spans="2:12">
      <c r="B361" s="113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</row>
    <row r="362" spans="2:12">
      <c r="B362" s="113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</row>
    <row r="363" spans="2:12">
      <c r="B363" s="113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</row>
    <row r="364" spans="2:12">
      <c r="B364" s="113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</row>
    <row r="365" spans="2:12">
      <c r="B365" s="113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</row>
    <row r="366" spans="2:12">
      <c r="B366" s="113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</row>
    <row r="367" spans="2:12">
      <c r="B367" s="113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</row>
    <row r="368" spans="2:12">
      <c r="B368" s="113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</row>
    <row r="369" spans="2:12">
      <c r="B369" s="113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</row>
    <row r="370" spans="2:12">
      <c r="B370" s="113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</row>
    <row r="371" spans="2:12">
      <c r="B371" s="113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</row>
    <row r="372" spans="2:12">
      <c r="B372" s="113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</row>
    <row r="373" spans="2:12">
      <c r="B373" s="113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</row>
    <row r="374" spans="2:12">
      <c r="B374" s="113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</row>
    <row r="375" spans="2:12">
      <c r="B375" s="113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</row>
    <row r="376" spans="2:12">
      <c r="B376" s="113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</row>
    <row r="377" spans="2:12">
      <c r="B377" s="113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</row>
    <row r="378" spans="2:12">
      <c r="B378" s="113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</row>
    <row r="379" spans="2:12">
      <c r="B379" s="113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</row>
    <row r="380" spans="2:12">
      <c r="B380" s="113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</row>
    <row r="381" spans="2:12">
      <c r="B381" s="113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</row>
    <row r="382" spans="2:12">
      <c r="B382" s="113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</row>
    <row r="383" spans="2:12">
      <c r="B383" s="113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</row>
    <row r="384" spans="2:12">
      <c r="B384" s="113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</row>
    <row r="385" spans="2:12">
      <c r="B385" s="113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</row>
    <row r="386" spans="2:12">
      <c r="B386" s="113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</row>
    <row r="387" spans="2:12">
      <c r="B387" s="113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</row>
    <row r="388" spans="2:12">
      <c r="B388" s="113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</row>
    <row r="389" spans="2:12">
      <c r="B389" s="113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</row>
    <row r="390" spans="2:12">
      <c r="B390" s="113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</row>
    <row r="391" spans="2:12">
      <c r="B391" s="113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</row>
    <row r="392" spans="2:12">
      <c r="B392" s="113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</row>
    <row r="393" spans="2:12">
      <c r="B393" s="113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</row>
    <row r="394" spans="2:12">
      <c r="B394" s="113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</row>
    <row r="395" spans="2:12">
      <c r="B395" s="113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</row>
    <row r="396" spans="2:12">
      <c r="B396" s="113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</row>
    <row r="397" spans="2:12">
      <c r="B397" s="113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</row>
    <row r="398" spans="2:12">
      <c r="B398" s="113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</row>
    <row r="399" spans="2:12">
      <c r="B399" s="113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</row>
    <row r="400" spans="2:12">
      <c r="B400" s="113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</row>
    <row r="401" spans="2:12">
      <c r="B401" s="113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</row>
    <row r="402" spans="2:12">
      <c r="B402" s="113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</row>
    <row r="403" spans="2:12">
      <c r="B403" s="113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</row>
    <row r="404" spans="2:12">
      <c r="B404" s="113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</row>
    <row r="405" spans="2:12">
      <c r="B405" s="113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</row>
    <row r="406" spans="2:12">
      <c r="B406" s="113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</row>
    <row r="407" spans="2:12">
      <c r="B407" s="113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</row>
    <row r="408" spans="2:12">
      <c r="B408" s="113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</row>
    <row r="409" spans="2:12">
      <c r="B409" s="113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</row>
    <row r="410" spans="2:12">
      <c r="B410" s="113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</row>
    <row r="411" spans="2:12">
      <c r="B411" s="113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</row>
    <row r="412" spans="2:12">
      <c r="B412" s="113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</row>
    <row r="413" spans="2:12">
      <c r="B413" s="113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</row>
    <row r="414" spans="2:12">
      <c r="B414" s="113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</row>
    <row r="415" spans="2:12">
      <c r="B415" s="113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</row>
    <row r="416" spans="2:12">
      <c r="B416" s="113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</row>
    <row r="417" spans="2:12">
      <c r="B417" s="113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</row>
    <row r="418" spans="2:12">
      <c r="B418" s="113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</row>
    <row r="419" spans="2:12">
      <c r="B419" s="113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</row>
    <row r="420" spans="2:12">
      <c r="B420" s="113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</row>
    <row r="421" spans="2:12">
      <c r="B421" s="113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</row>
    <row r="422" spans="2:12">
      <c r="B422" s="113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</row>
    <row r="423" spans="2:12">
      <c r="B423" s="113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</row>
    <row r="424" spans="2:12">
      <c r="B424" s="113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</row>
    <row r="425" spans="2:12">
      <c r="B425" s="113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</row>
    <row r="426" spans="2:12">
      <c r="B426" s="113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</row>
    <row r="427" spans="2:12">
      <c r="B427" s="113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</row>
    <row r="428" spans="2:12">
      <c r="B428" s="113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</row>
    <row r="429" spans="2:12">
      <c r="B429" s="113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</row>
    <row r="430" spans="2:12">
      <c r="B430" s="113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</row>
    <row r="431" spans="2:12">
      <c r="B431" s="113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</row>
    <row r="432" spans="2:12">
      <c r="B432" s="113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</row>
    <row r="433" spans="2:12">
      <c r="B433" s="113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</row>
    <row r="434" spans="2:12">
      <c r="B434" s="113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</row>
    <row r="435" spans="2:12">
      <c r="B435" s="113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</row>
    <row r="436" spans="2:12">
      <c r="B436" s="113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</row>
    <row r="437" spans="2:12">
      <c r="B437" s="113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</row>
    <row r="438" spans="2:12">
      <c r="B438" s="113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</row>
    <row r="439" spans="2:12">
      <c r="B439" s="113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</row>
    <row r="440" spans="2:12">
      <c r="B440" s="113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</row>
    <row r="441" spans="2:12">
      <c r="B441" s="113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</row>
    <row r="442" spans="2:12">
      <c r="B442" s="113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</row>
    <row r="443" spans="2:12">
      <c r="B443" s="113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</row>
    <row r="444" spans="2:12">
      <c r="B444" s="113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</row>
    <row r="445" spans="2:12">
      <c r="B445" s="113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</row>
    <row r="446" spans="2:12">
      <c r="B446" s="113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</row>
    <row r="447" spans="2:12">
      <c r="B447" s="113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</row>
    <row r="448" spans="2:12">
      <c r="B448" s="113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</row>
    <row r="449" spans="2:12">
      <c r="B449" s="113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</row>
    <row r="450" spans="2:12">
      <c r="B450" s="113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</row>
    <row r="451" spans="2:12">
      <c r="B451" s="113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</row>
    <row r="452" spans="2:12">
      <c r="B452" s="113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</row>
    <row r="453" spans="2:12">
      <c r="B453" s="113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</row>
    <row r="454" spans="2:12">
      <c r="B454" s="113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</row>
    <row r="455" spans="2:12">
      <c r="B455" s="113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</row>
    <row r="456" spans="2:12">
      <c r="B456" s="113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</row>
    <row r="457" spans="2:12">
      <c r="B457" s="113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</row>
    <row r="458" spans="2:12">
      <c r="B458" s="113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</row>
    <row r="459" spans="2:12">
      <c r="B459" s="113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</row>
    <row r="460" spans="2:12">
      <c r="B460" s="113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</row>
    <row r="461" spans="2:12">
      <c r="B461" s="113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</row>
    <row r="462" spans="2:12">
      <c r="B462" s="113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</row>
    <row r="463" spans="2:12">
      <c r="B463" s="113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</row>
    <row r="464" spans="2:12">
      <c r="B464" s="113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</row>
    <row r="465" spans="2:12">
      <c r="B465" s="113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</row>
    <row r="466" spans="2:12">
      <c r="B466" s="113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</row>
    <row r="467" spans="2:12">
      <c r="B467" s="113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</row>
    <row r="468" spans="2:12">
      <c r="B468" s="113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</row>
    <row r="469" spans="2:12">
      <c r="B469" s="113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</row>
    <row r="470" spans="2:12">
      <c r="B470" s="113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</row>
    <row r="471" spans="2:12">
      <c r="B471" s="113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</row>
    <row r="472" spans="2:12">
      <c r="B472" s="113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</row>
    <row r="473" spans="2:12">
      <c r="B473" s="113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</row>
    <row r="474" spans="2:12">
      <c r="B474" s="113"/>
      <c r="C474" s="113"/>
      <c r="D474" s="113"/>
      <c r="E474" s="117"/>
      <c r="F474" s="117"/>
      <c r="G474" s="117"/>
      <c r="H474" s="117"/>
      <c r="I474" s="117"/>
      <c r="J474" s="117"/>
      <c r="K474" s="117"/>
      <c r="L474" s="117"/>
    </row>
    <row r="475" spans="2:12">
      <c r="B475" s="113"/>
      <c r="C475" s="113"/>
      <c r="D475" s="113"/>
      <c r="E475" s="117"/>
      <c r="F475" s="117"/>
      <c r="G475" s="117"/>
      <c r="H475" s="117"/>
      <c r="I475" s="117"/>
      <c r="J475" s="117"/>
      <c r="K475" s="117"/>
      <c r="L475" s="117"/>
    </row>
    <row r="476" spans="2:12">
      <c r="B476" s="113"/>
      <c r="C476" s="113"/>
      <c r="D476" s="113"/>
      <c r="E476" s="117"/>
      <c r="F476" s="117"/>
      <c r="G476" s="117"/>
      <c r="H476" s="117"/>
      <c r="I476" s="117"/>
      <c r="J476" s="117"/>
      <c r="K476" s="117"/>
      <c r="L476" s="117"/>
    </row>
    <row r="477" spans="2:12">
      <c r="B477" s="113"/>
      <c r="C477" s="113"/>
      <c r="D477" s="113"/>
      <c r="E477" s="117"/>
      <c r="F477" s="117"/>
      <c r="G477" s="117"/>
      <c r="H477" s="117"/>
      <c r="I477" s="117"/>
      <c r="J477" s="117"/>
      <c r="K477" s="117"/>
      <c r="L477" s="117"/>
    </row>
    <row r="478" spans="2:12">
      <c r="B478" s="113"/>
      <c r="C478" s="113"/>
      <c r="D478" s="113"/>
      <c r="E478" s="117"/>
      <c r="F478" s="117"/>
      <c r="G478" s="117"/>
      <c r="H478" s="117"/>
      <c r="I478" s="117"/>
      <c r="J478" s="117"/>
      <c r="K478" s="117"/>
      <c r="L478" s="117"/>
    </row>
    <row r="479" spans="2:12">
      <c r="B479" s="113"/>
      <c r="C479" s="113"/>
      <c r="D479" s="113"/>
      <c r="E479" s="117"/>
      <c r="F479" s="117"/>
      <c r="G479" s="117"/>
      <c r="H479" s="117"/>
      <c r="I479" s="117"/>
      <c r="J479" s="117"/>
      <c r="K479" s="117"/>
      <c r="L479" s="117"/>
    </row>
    <row r="480" spans="2:12">
      <c r="B480" s="113"/>
      <c r="C480" s="113"/>
      <c r="D480" s="113"/>
      <c r="E480" s="117"/>
      <c r="F480" s="117"/>
      <c r="G480" s="117"/>
      <c r="H480" s="117"/>
      <c r="I480" s="117"/>
      <c r="J480" s="117"/>
      <c r="K480" s="117"/>
      <c r="L480" s="117"/>
    </row>
    <row r="481" spans="2:12">
      <c r="B481" s="113"/>
      <c r="C481" s="113"/>
      <c r="D481" s="113"/>
      <c r="E481" s="117"/>
      <c r="F481" s="117"/>
      <c r="G481" s="117"/>
      <c r="H481" s="117"/>
      <c r="I481" s="117"/>
      <c r="J481" s="117"/>
      <c r="K481" s="117"/>
      <c r="L481" s="117"/>
    </row>
    <row r="482" spans="2:12">
      <c r="B482" s="113"/>
      <c r="C482" s="113"/>
      <c r="D482" s="113"/>
      <c r="E482" s="117"/>
      <c r="F482" s="117"/>
      <c r="G482" s="117"/>
      <c r="H482" s="117"/>
      <c r="I482" s="117"/>
      <c r="J482" s="117"/>
      <c r="K482" s="117"/>
      <c r="L482" s="117"/>
    </row>
    <row r="483" spans="2:12">
      <c r="B483" s="113"/>
      <c r="C483" s="113"/>
      <c r="D483" s="113"/>
      <c r="E483" s="117"/>
      <c r="F483" s="117"/>
      <c r="G483" s="117"/>
      <c r="H483" s="117"/>
      <c r="I483" s="117"/>
      <c r="J483" s="117"/>
      <c r="K483" s="117"/>
      <c r="L483" s="117"/>
    </row>
    <row r="484" spans="2:12">
      <c r="B484" s="113"/>
      <c r="C484" s="113"/>
      <c r="D484" s="113"/>
      <c r="E484" s="117"/>
      <c r="F484" s="117"/>
      <c r="G484" s="117"/>
      <c r="H484" s="117"/>
      <c r="I484" s="117"/>
      <c r="J484" s="117"/>
      <c r="K484" s="117"/>
      <c r="L484" s="117"/>
    </row>
    <row r="485" spans="2:12">
      <c r="B485" s="113"/>
      <c r="C485" s="113"/>
      <c r="D485" s="113"/>
      <c r="E485" s="117"/>
      <c r="F485" s="117"/>
      <c r="G485" s="117"/>
      <c r="H485" s="117"/>
      <c r="I485" s="117"/>
      <c r="J485" s="117"/>
      <c r="K485" s="117"/>
      <c r="L485" s="117"/>
    </row>
    <row r="486" spans="2:12">
      <c r="B486" s="113"/>
      <c r="C486" s="113"/>
      <c r="D486" s="113"/>
      <c r="E486" s="117"/>
      <c r="F486" s="117"/>
      <c r="G486" s="117"/>
      <c r="H486" s="117"/>
      <c r="I486" s="117"/>
      <c r="J486" s="117"/>
      <c r="K486" s="117"/>
      <c r="L486" s="117"/>
    </row>
    <row r="487" spans="2:12">
      <c r="B487" s="113"/>
      <c r="C487" s="113"/>
      <c r="D487" s="113"/>
      <c r="E487" s="117"/>
      <c r="F487" s="117"/>
      <c r="G487" s="117"/>
      <c r="H487" s="117"/>
      <c r="I487" s="117"/>
      <c r="J487" s="117"/>
      <c r="K487" s="117"/>
      <c r="L487" s="117"/>
    </row>
    <row r="488" spans="2:12">
      <c r="B488" s="113"/>
      <c r="C488" s="113"/>
      <c r="D488" s="113"/>
      <c r="E488" s="117"/>
      <c r="F488" s="117"/>
      <c r="G488" s="117"/>
      <c r="H488" s="117"/>
      <c r="I488" s="117"/>
      <c r="J488" s="117"/>
      <c r="K488" s="117"/>
      <c r="L488" s="117"/>
    </row>
    <row r="489" spans="2:12">
      <c r="B489" s="113"/>
      <c r="C489" s="113"/>
      <c r="D489" s="113"/>
      <c r="E489" s="117"/>
      <c r="F489" s="117"/>
      <c r="G489" s="117"/>
      <c r="H489" s="117"/>
      <c r="I489" s="117"/>
      <c r="J489" s="117"/>
      <c r="K489" s="117"/>
      <c r="L489" s="117"/>
    </row>
    <row r="490" spans="2:12">
      <c r="B490" s="113"/>
      <c r="C490" s="113"/>
      <c r="D490" s="113"/>
      <c r="E490" s="117"/>
      <c r="F490" s="117"/>
      <c r="G490" s="117"/>
      <c r="H490" s="117"/>
      <c r="I490" s="117"/>
      <c r="J490" s="117"/>
      <c r="K490" s="117"/>
      <c r="L490" s="117"/>
    </row>
    <row r="491" spans="2:12">
      <c r="B491" s="113"/>
      <c r="C491" s="113"/>
      <c r="D491" s="113"/>
      <c r="E491" s="117"/>
      <c r="F491" s="117"/>
      <c r="G491" s="117"/>
      <c r="H491" s="117"/>
      <c r="I491" s="117"/>
      <c r="J491" s="117"/>
      <c r="K491" s="117"/>
      <c r="L491" s="117"/>
    </row>
    <row r="492" spans="2:12">
      <c r="B492" s="113"/>
      <c r="C492" s="113"/>
      <c r="D492" s="113"/>
      <c r="E492" s="117"/>
      <c r="F492" s="117"/>
      <c r="G492" s="117"/>
      <c r="H492" s="117"/>
      <c r="I492" s="117"/>
      <c r="J492" s="117"/>
      <c r="K492" s="117"/>
      <c r="L492" s="117"/>
    </row>
    <row r="493" spans="2:12">
      <c r="B493" s="113"/>
      <c r="C493" s="113"/>
      <c r="D493" s="113"/>
      <c r="E493" s="117"/>
      <c r="F493" s="117"/>
      <c r="G493" s="117"/>
      <c r="H493" s="117"/>
      <c r="I493" s="117"/>
      <c r="J493" s="117"/>
      <c r="K493" s="117"/>
      <c r="L493" s="117"/>
    </row>
    <row r="494" spans="2:12">
      <c r="B494" s="113"/>
      <c r="C494" s="113"/>
      <c r="D494" s="113"/>
      <c r="E494" s="117"/>
      <c r="F494" s="117"/>
      <c r="G494" s="117"/>
      <c r="H494" s="117"/>
      <c r="I494" s="117"/>
      <c r="J494" s="117"/>
      <c r="K494" s="117"/>
      <c r="L494" s="117"/>
    </row>
    <row r="495" spans="2:12">
      <c r="B495" s="113"/>
      <c r="C495" s="113"/>
      <c r="D495" s="113"/>
      <c r="E495" s="117"/>
      <c r="F495" s="117"/>
      <c r="G495" s="117"/>
      <c r="H495" s="117"/>
      <c r="I495" s="117"/>
      <c r="J495" s="117"/>
      <c r="K495" s="117"/>
      <c r="L495" s="117"/>
    </row>
    <row r="496" spans="2:12">
      <c r="B496" s="113"/>
      <c r="C496" s="113"/>
      <c r="D496" s="113"/>
      <c r="E496" s="117"/>
      <c r="F496" s="117"/>
      <c r="G496" s="117"/>
      <c r="H496" s="117"/>
      <c r="I496" s="117"/>
      <c r="J496" s="117"/>
      <c r="K496" s="117"/>
      <c r="L496" s="117"/>
    </row>
    <row r="497" spans="2:12">
      <c r="B497" s="113"/>
      <c r="C497" s="113"/>
      <c r="D497" s="113"/>
      <c r="E497" s="117"/>
      <c r="F497" s="117"/>
      <c r="G497" s="117"/>
      <c r="H497" s="117"/>
      <c r="I497" s="117"/>
      <c r="J497" s="117"/>
      <c r="K497" s="117"/>
      <c r="L497" s="117"/>
    </row>
    <row r="498" spans="2:12">
      <c r="B498" s="113"/>
      <c r="C498" s="113"/>
      <c r="D498" s="113"/>
      <c r="E498" s="117"/>
      <c r="F498" s="117"/>
      <c r="G498" s="117"/>
      <c r="H498" s="117"/>
      <c r="I498" s="117"/>
      <c r="J498" s="117"/>
      <c r="K498" s="117"/>
      <c r="L498" s="117"/>
    </row>
    <row r="499" spans="2:12">
      <c r="B499" s="113"/>
      <c r="C499" s="113"/>
      <c r="D499" s="113"/>
      <c r="E499" s="117"/>
      <c r="F499" s="117"/>
      <c r="G499" s="117"/>
      <c r="H499" s="117"/>
      <c r="I499" s="117"/>
      <c r="J499" s="117"/>
      <c r="K499" s="117"/>
      <c r="L499" s="117"/>
    </row>
    <row r="500" spans="2:12">
      <c r="B500" s="113"/>
      <c r="C500" s="113"/>
      <c r="D500" s="113"/>
      <c r="E500" s="117"/>
      <c r="F500" s="117"/>
      <c r="G500" s="117"/>
      <c r="H500" s="117"/>
      <c r="I500" s="117"/>
      <c r="J500" s="117"/>
      <c r="K500" s="117"/>
      <c r="L500" s="117"/>
    </row>
    <row r="501" spans="2:12">
      <c r="B501" s="113"/>
      <c r="C501" s="113"/>
      <c r="D501" s="113"/>
      <c r="E501" s="117"/>
      <c r="F501" s="117"/>
      <c r="G501" s="117"/>
      <c r="H501" s="117"/>
      <c r="I501" s="117"/>
      <c r="J501" s="117"/>
      <c r="K501" s="117"/>
      <c r="L501" s="117"/>
    </row>
    <row r="502" spans="2:12">
      <c r="B502" s="113"/>
      <c r="C502" s="113"/>
      <c r="D502" s="113"/>
      <c r="E502" s="117"/>
      <c r="F502" s="117"/>
      <c r="G502" s="117"/>
      <c r="H502" s="117"/>
      <c r="I502" s="117"/>
      <c r="J502" s="117"/>
      <c r="K502" s="117"/>
      <c r="L502" s="117"/>
    </row>
    <row r="503" spans="2:12">
      <c r="B503" s="113"/>
      <c r="C503" s="113"/>
      <c r="D503" s="113"/>
      <c r="E503" s="117"/>
      <c r="F503" s="117"/>
      <c r="G503" s="117"/>
      <c r="H503" s="117"/>
      <c r="I503" s="117"/>
      <c r="J503" s="117"/>
      <c r="K503" s="117"/>
      <c r="L503" s="117"/>
    </row>
    <row r="504" spans="2:12">
      <c r="B504" s="113"/>
      <c r="C504" s="113"/>
      <c r="D504" s="113"/>
      <c r="E504" s="117"/>
      <c r="F504" s="117"/>
      <c r="G504" s="117"/>
      <c r="H504" s="117"/>
      <c r="I504" s="117"/>
      <c r="J504" s="117"/>
      <c r="K504" s="117"/>
      <c r="L504" s="117"/>
    </row>
    <row r="505" spans="2:12">
      <c r="B505" s="113"/>
      <c r="C505" s="113"/>
      <c r="D505" s="113"/>
      <c r="E505" s="117"/>
      <c r="F505" s="117"/>
      <c r="G505" s="117"/>
      <c r="H505" s="117"/>
      <c r="I505" s="117"/>
      <c r="J505" s="117"/>
      <c r="K505" s="117"/>
      <c r="L505" s="117"/>
    </row>
    <row r="506" spans="2:12">
      <c r="B506" s="113"/>
      <c r="C506" s="113"/>
      <c r="D506" s="113"/>
      <c r="E506" s="117"/>
      <c r="F506" s="117"/>
      <c r="G506" s="117"/>
      <c r="H506" s="117"/>
      <c r="I506" s="117"/>
      <c r="J506" s="117"/>
      <c r="K506" s="117"/>
      <c r="L506" s="117"/>
    </row>
    <row r="507" spans="2:12">
      <c r="B507" s="113"/>
      <c r="C507" s="113"/>
      <c r="D507" s="113"/>
      <c r="E507" s="117"/>
      <c r="F507" s="117"/>
      <c r="G507" s="117"/>
      <c r="H507" s="117"/>
      <c r="I507" s="117"/>
      <c r="J507" s="117"/>
      <c r="K507" s="117"/>
      <c r="L507" s="117"/>
    </row>
    <row r="508" spans="2:12">
      <c r="B508" s="113"/>
      <c r="C508" s="113"/>
      <c r="D508" s="113"/>
      <c r="E508" s="117"/>
      <c r="F508" s="117"/>
      <c r="G508" s="117"/>
      <c r="H508" s="117"/>
      <c r="I508" s="117"/>
      <c r="J508" s="117"/>
      <c r="K508" s="117"/>
      <c r="L508" s="117"/>
    </row>
    <row r="509" spans="2:12">
      <c r="B509" s="113"/>
      <c r="C509" s="113"/>
      <c r="D509" s="113"/>
      <c r="E509" s="117"/>
      <c r="F509" s="117"/>
      <c r="G509" s="117"/>
      <c r="H509" s="117"/>
      <c r="I509" s="117"/>
      <c r="J509" s="117"/>
      <c r="K509" s="117"/>
      <c r="L509" s="117"/>
    </row>
    <row r="510" spans="2:12">
      <c r="B510" s="113"/>
      <c r="C510" s="113"/>
      <c r="D510" s="113"/>
      <c r="E510" s="117"/>
      <c r="F510" s="117"/>
      <c r="G510" s="117"/>
      <c r="H510" s="117"/>
      <c r="I510" s="117"/>
      <c r="J510" s="117"/>
      <c r="K510" s="117"/>
      <c r="L510" s="117"/>
    </row>
    <row r="511" spans="2:12">
      <c r="B511" s="113"/>
      <c r="C511" s="113"/>
      <c r="D511" s="113"/>
      <c r="E511" s="117"/>
      <c r="F511" s="117"/>
      <c r="G511" s="117"/>
      <c r="H511" s="117"/>
      <c r="I511" s="117"/>
      <c r="J511" s="117"/>
      <c r="K511" s="117"/>
      <c r="L511" s="117"/>
    </row>
    <row r="512" spans="2:12">
      <c r="B512" s="113"/>
      <c r="C512" s="113"/>
      <c r="D512" s="113"/>
      <c r="E512" s="117"/>
      <c r="F512" s="117"/>
      <c r="G512" s="117"/>
      <c r="H512" s="117"/>
      <c r="I512" s="117"/>
      <c r="J512" s="117"/>
      <c r="K512" s="117"/>
      <c r="L512" s="117"/>
    </row>
    <row r="513" spans="2:12">
      <c r="B513" s="113"/>
      <c r="C513" s="113"/>
      <c r="D513" s="113"/>
      <c r="E513" s="117"/>
      <c r="F513" s="117"/>
      <c r="G513" s="117"/>
      <c r="H513" s="117"/>
      <c r="I513" s="117"/>
      <c r="J513" s="117"/>
      <c r="K513" s="117"/>
      <c r="L513" s="117"/>
    </row>
    <row r="514" spans="2:12">
      <c r="B514" s="113"/>
      <c r="C514" s="113"/>
      <c r="D514" s="113"/>
      <c r="E514" s="117"/>
      <c r="F514" s="117"/>
      <c r="G514" s="117"/>
      <c r="H514" s="117"/>
      <c r="I514" s="117"/>
      <c r="J514" s="117"/>
      <c r="K514" s="117"/>
      <c r="L514" s="117"/>
    </row>
    <row r="515" spans="2:12">
      <c r="B515" s="113"/>
      <c r="C515" s="113"/>
      <c r="D515" s="113"/>
      <c r="E515" s="117"/>
      <c r="F515" s="117"/>
      <c r="G515" s="117"/>
      <c r="H515" s="117"/>
      <c r="I515" s="117"/>
      <c r="J515" s="117"/>
      <c r="K515" s="117"/>
      <c r="L515" s="117"/>
    </row>
    <row r="516" spans="2:12">
      <c r="B516" s="113"/>
      <c r="C516" s="113"/>
      <c r="D516" s="113"/>
      <c r="E516" s="117"/>
      <c r="F516" s="117"/>
      <c r="G516" s="117"/>
      <c r="H516" s="117"/>
      <c r="I516" s="117"/>
      <c r="J516" s="117"/>
      <c r="K516" s="117"/>
      <c r="L516" s="117"/>
    </row>
    <row r="517" spans="2:12">
      <c r="B517" s="113"/>
      <c r="C517" s="113"/>
      <c r="D517" s="113"/>
      <c r="E517" s="117"/>
      <c r="F517" s="117"/>
      <c r="G517" s="117"/>
      <c r="H517" s="117"/>
      <c r="I517" s="117"/>
      <c r="J517" s="117"/>
      <c r="K517" s="117"/>
      <c r="L517" s="117"/>
    </row>
    <row r="518" spans="2:12">
      <c r="B518" s="113"/>
      <c r="C518" s="113"/>
      <c r="D518" s="113"/>
      <c r="E518" s="117"/>
      <c r="F518" s="117"/>
      <c r="G518" s="117"/>
      <c r="H518" s="117"/>
      <c r="I518" s="117"/>
      <c r="J518" s="117"/>
      <c r="K518" s="117"/>
      <c r="L518" s="117"/>
    </row>
    <row r="519" spans="2:12">
      <c r="B519" s="113"/>
      <c r="C519" s="113"/>
      <c r="D519" s="113"/>
      <c r="E519" s="117"/>
      <c r="F519" s="117"/>
      <c r="G519" s="117"/>
      <c r="H519" s="117"/>
      <c r="I519" s="117"/>
      <c r="J519" s="117"/>
      <c r="K519" s="117"/>
      <c r="L519" s="117"/>
    </row>
    <row r="520" spans="2:12">
      <c r="B520" s="113"/>
      <c r="C520" s="113"/>
      <c r="D520" s="113"/>
      <c r="E520" s="117"/>
      <c r="F520" s="117"/>
      <c r="G520" s="117"/>
      <c r="H520" s="117"/>
      <c r="I520" s="117"/>
      <c r="J520" s="117"/>
      <c r="K520" s="117"/>
      <c r="L520" s="117"/>
    </row>
    <row r="521" spans="2:12">
      <c r="B521" s="113"/>
      <c r="C521" s="113"/>
      <c r="D521" s="113"/>
      <c r="E521" s="117"/>
      <c r="F521" s="117"/>
      <c r="G521" s="117"/>
      <c r="H521" s="117"/>
      <c r="I521" s="117"/>
      <c r="J521" s="117"/>
      <c r="K521" s="117"/>
      <c r="L521" s="117"/>
    </row>
    <row r="522" spans="2:12">
      <c r="B522" s="113"/>
      <c r="C522" s="113"/>
      <c r="D522" s="113"/>
      <c r="E522" s="117"/>
      <c r="F522" s="117"/>
      <c r="G522" s="117"/>
      <c r="H522" s="117"/>
      <c r="I522" s="117"/>
      <c r="J522" s="117"/>
      <c r="K522" s="117"/>
      <c r="L522" s="117"/>
    </row>
    <row r="523" spans="2:12">
      <c r="B523" s="113"/>
      <c r="C523" s="113"/>
      <c r="D523" s="113"/>
      <c r="E523" s="117"/>
      <c r="F523" s="117"/>
      <c r="G523" s="117"/>
      <c r="H523" s="117"/>
      <c r="I523" s="117"/>
      <c r="J523" s="117"/>
      <c r="K523" s="117"/>
      <c r="L523" s="117"/>
    </row>
    <row r="524" spans="2:12">
      <c r="B524" s="113"/>
      <c r="C524" s="113"/>
      <c r="D524" s="113"/>
      <c r="E524" s="117"/>
      <c r="F524" s="117"/>
      <c r="G524" s="117"/>
      <c r="H524" s="117"/>
      <c r="I524" s="117"/>
      <c r="J524" s="117"/>
      <c r="K524" s="117"/>
      <c r="L524" s="117"/>
    </row>
    <row r="525" spans="2:12">
      <c r="B525" s="113"/>
      <c r="C525" s="113"/>
      <c r="D525" s="113"/>
      <c r="E525" s="117"/>
      <c r="F525" s="117"/>
      <c r="G525" s="117"/>
      <c r="H525" s="117"/>
      <c r="I525" s="117"/>
      <c r="J525" s="117"/>
      <c r="K525" s="117"/>
      <c r="L525" s="117"/>
    </row>
    <row r="526" spans="2:12">
      <c r="B526" s="113"/>
      <c r="C526" s="113"/>
      <c r="D526" s="113"/>
      <c r="E526" s="117"/>
      <c r="F526" s="117"/>
      <c r="G526" s="117"/>
      <c r="H526" s="117"/>
      <c r="I526" s="117"/>
      <c r="J526" s="117"/>
      <c r="K526" s="117"/>
      <c r="L526" s="117"/>
    </row>
    <row r="527" spans="2:12">
      <c r="B527" s="113"/>
      <c r="C527" s="113"/>
      <c r="D527" s="113"/>
      <c r="E527" s="117"/>
      <c r="F527" s="117"/>
      <c r="G527" s="117"/>
      <c r="H527" s="117"/>
      <c r="I527" s="117"/>
      <c r="J527" s="117"/>
      <c r="K527" s="117"/>
      <c r="L527" s="117"/>
    </row>
    <row r="528" spans="2:12">
      <c r="B528" s="113"/>
      <c r="C528" s="113"/>
      <c r="D528" s="113"/>
      <c r="E528" s="117"/>
      <c r="F528" s="117"/>
      <c r="G528" s="117"/>
      <c r="H528" s="117"/>
      <c r="I528" s="117"/>
      <c r="J528" s="117"/>
      <c r="K528" s="117"/>
      <c r="L528" s="117"/>
    </row>
    <row r="529" spans="2:12">
      <c r="B529" s="113"/>
      <c r="C529" s="113"/>
      <c r="D529" s="113"/>
      <c r="E529" s="117"/>
      <c r="F529" s="117"/>
      <c r="G529" s="117"/>
      <c r="H529" s="117"/>
      <c r="I529" s="117"/>
      <c r="J529" s="117"/>
      <c r="K529" s="117"/>
      <c r="L529" s="117"/>
    </row>
    <row r="530" spans="2:12">
      <c r="B530" s="113"/>
      <c r="C530" s="113"/>
      <c r="D530" s="113"/>
      <c r="E530" s="117"/>
      <c r="F530" s="117"/>
      <c r="G530" s="117"/>
      <c r="H530" s="117"/>
      <c r="I530" s="117"/>
      <c r="J530" s="117"/>
      <c r="K530" s="117"/>
      <c r="L530" s="117"/>
    </row>
  </sheetData>
  <sheetProtection sheet="1" objects="1" scenarios="1"/>
  <mergeCells count="2">
    <mergeCell ref="B6:L6"/>
    <mergeCell ref="B7:L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>
    <tabColor rgb="FFFF0000"/>
    <pageSetUpPr fitToPage="1"/>
  </sheetPr>
  <dimension ref="B1:P512"/>
  <sheetViews>
    <sheetView rightToLeft="1" workbookViewId="0">
      <selection activeCell="A17" sqref="A17"/>
    </sheetView>
  </sheetViews>
  <sheetFormatPr defaultColWidth="9.140625" defaultRowHeight="18"/>
  <cols>
    <col min="1" max="1" width="6.28515625" style="1" customWidth="1"/>
    <col min="2" max="2" width="36.42578125" style="2" bestFit="1" customWidth="1"/>
    <col min="3" max="3" width="41.7109375" style="2" bestFit="1" customWidth="1"/>
    <col min="4" max="4" width="11.28515625" style="2" bestFit="1" customWidth="1"/>
    <col min="5" max="5" width="5.7109375" style="1" bestFit="1" customWidth="1"/>
    <col min="6" max="6" width="11.140625" style="1" bestFit="1" customWidth="1"/>
    <col min="7" max="7" width="12.28515625" style="1" bestFit="1" customWidth="1"/>
    <col min="8" max="8" width="6.85546875" style="1" bestFit="1" customWidth="1"/>
    <col min="9" max="9" width="7.5703125" style="1" bestFit="1" customWidth="1"/>
    <col min="10" max="10" width="13.140625" style="1" bestFit="1" customWidth="1"/>
    <col min="11" max="11" width="9.140625" style="1" bestFit="1" customWidth="1"/>
    <col min="12" max="12" width="9" style="1" customWidth="1"/>
    <col min="13" max="13" width="9.140625" style="1"/>
    <col min="14" max="16" width="9.7109375" style="1" customWidth="1"/>
    <col min="17" max="16384" width="9.140625" style="1"/>
  </cols>
  <sheetData>
    <row r="1" spans="2:16">
      <c r="B1" s="46" t="s">
        <v>150</v>
      </c>
      <c r="C1" s="67" t="s" vm="1">
        <v>238</v>
      </c>
      <c r="O1" s="158"/>
    </row>
    <row r="2" spans="2:16">
      <c r="B2" s="46" t="s">
        <v>149</v>
      </c>
      <c r="C2" s="67" t="s">
        <v>239</v>
      </c>
    </row>
    <row r="3" spans="2:16">
      <c r="B3" s="46" t="s">
        <v>151</v>
      </c>
      <c r="C3" s="67" t="s">
        <v>240</v>
      </c>
    </row>
    <row r="4" spans="2:16">
      <c r="B4" s="46" t="s">
        <v>152</v>
      </c>
      <c r="C4" s="67" t="s">
        <v>241</v>
      </c>
    </row>
    <row r="6" spans="2:16" ht="26.25" customHeight="1">
      <c r="B6" s="164" t="s">
        <v>177</v>
      </c>
      <c r="C6" s="165"/>
      <c r="D6" s="165"/>
      <c r="E6" s="165"/>
      <c r="F6" s="165"/>
      <c r="G6" s="165"/>
      <c r="H6" s="165"/>
      <c r="I6" s="165"/>
      <c r="J6" s="165"/>
      <c r="K6" s="165"/>
      <c r="L6" s="166"/>
    </row>
    <row r="7" spans="2:16" s="3" customFormat="1" ht="63">
      <c r="B7" s="66" t="s">
        <v>119</v>
      </c>
      <c r="C7" s="49" t="s">
        <v>48</v>
      </c>
      <c r="D7" s="49" t="s">
        <v>121</v>
      </c>
      <c r="E7" s="49" t="s">
        <v>14</v>
      </c>
      <c r="F7" s="49" t="s">
        <v>70</v>
      </c>
      <c r="G7" s="49" t="s">
        <v>107</v>
      </c>
      <c r="H7" s="49" t="s">
        <v>16</v>
      </c>
      <c r="I7" s="49" t="s">
        <v>18</v>
      </c>
      <c r="J7" s="49" t="s">
        <v>65</v>
      </c>
      <c r="K7" s="49" t="s">
        <v>153</v>
      </c>
      <c r="L7" s="51" t="s">
        <v>154</v>
      </c>
    </row>
    <row r="8" spans="2:16" s="3" customFormat="1" ht="28.5" customHeight="1">
      <c r="B8" s="14"/>
      <c r="C8" s="15"/>
      <c r="D8" s="15"/>
      <c r="E8" s="15"/>
      <c r="F8" s="15"/>
      <c r="G8" s="15"/>
      <c r="H8" s="15" t="s">
        <v>19</v>
      </c>
      <c r="I8" s="15" t="s">
        <v>19</v>
      </c>
      <c r="J8" s="15" t="s">
        <v>216</v>
      </c>
      <c r="K8" s="15" t="s">
        <v>19</v>
      </c>
      <c r="L8" s="16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9" t="s">
        <v>9</v>
      </c>
    </row>
    <row r="10" spans="2:16" s="4" customFormat="1" ht="18" customHeight="1">
      <c r="B10" s="68" t="s">
        <v>47</v>
      </c>
      <c r="C10" s="69"/>
      <c r="D10" s="69"/>
      <c r="E10" s="69"/>
      <c r="F10" s="69"/>
      <c r="G10" s="69"/>
      <c r="H10" s="69"/>
      <c r="I10" s="69"/>
      <c r="J10" s="77">
        <f>J11+J69</f>
        <v>6460607.4585999977</v>
      </c>
      <c r="K10" s="78">
        <f>J10/$J$10</f>
        <v>1</v>
      </c>
      <c r="L10" s="78">
        <f>J10/'סכום נכסי הקרן'!$C$42</f>
        <v>9.1209553492914236E-2</v>
      </c>
      <c r="P10" s="159"/>
    </row>
    <row r="11" spans="2:16">
      <c r="B11" s="70" t="s">
        <v>206</v>
      </c>
      <c r="C11" s="71"/>
      <c r="D11" s="71"/>
      <c r="E11" s="71"/>
      <c r="F11" s="71"/>
      <c r="G11" s="71"/>
      <c r="H11" s="71"/>
      <c r="I11" s="71"/>
      <c r="J11" s="80">
        <f>J12+J24+J66</f>
        <v>6460336.6294999979</v>
      </c>
      <c r="K11" s="81">
        <f t="shared" ref="K11:K75" si="0">J11/$J$10</f>
        <v>0.99995807993261698</v>
      </c>
      <c r="L11" s="81">
        <f>J11/'סכום נכסי הקרן'!$C$42</f>
        <v>9.1205729982285849E-2</v>
      </c>
      <c r="P11" s="160"/>
    </row>
    <row r="12" spans="2:16">
      <c r="B12" s="89" t="s">
        <v>45</v>
      </c>
      <c r="C12" s="71"/>
      <c r="D12" s="71"/>
      <c r="E12" s="71"/>
      <c r="F12" s="71"/>
      <c r="G12" s="71"/>
      <c r="H12" s="71"/>
      <c r="I12" s="71"/>
      <c r="J12" s="80">
        <f>SUM(J13:J22)</f>
        <v>2005330.1300000001</v>
      </c>
      <c r="K12" s="81">
        <f t="shared" si="0"/>
        <v>0.31039343325690177</v>
      </c>
      <c r="L12" s="81">
        <f>J12/'סכום נכסי הקרן'!$C$42</f>
        <v>2.8310846454494689E-2</v>
      </c>
      <c r="P12" s="160"/>
    </row>
    <row r="13" spans="2:16">
      <c r="B13" s="76" t="s">
        <v>4020</v>
      </c>
      <c r="C13" s="73">
        <v>30011000</v>
      </c>
      <c r="D13" s="73">
        <v>11</v>
      </c>
      <c r="E13" s="73" t="s">
        <v>330</v>
      </c>
      <c r="F13" s="73" t="s">
        <v>331</v>
      </c>
      <c r="G13" s="86" t="s">
        <v>137</v>
      </c>
      <c r="H13" s="87">
        <v>0</v>
      </c>
      <c r="I13" s="87">
        <v>0</v>
      </c>
      <c r="J13" s="83">
        <v>138629.18</v>
      </c>
      <c r="K13" s="84">
        <f t="shared" si="0"/>
        <v>2.1457607645774025E-2</v>
      </c>
      <c r="L13" s="84">
        <f>J13/'סכום נכסי הקרן'!$C$42</f>
        <v>1.9571388123971914E-3</v>
      </c>
      <c r="P13" s="160"/>
    </row>
    <row r="14" spans="2:16">
      <c r="B14" s="76" t="s">
        <v>4021</v>
      </c>
      <c r="C14" s="73">
        <v>30112000</v>
      </c>
      <c r="D14" s="73">
        <v>12</v>
      </c>
      <c r="E14" s="73" t="s">
        <v>330</v>
      </c>
      <c r="F14" s="73" t="s">
        <v>331</v>
      </c>
      <c r="G14" s="86" t="s">
        <v>137</v>
      </c>
      <c r="H14" s="87">
        <v>0</v>
      </c>
      <c r="I14" s="87">
        <v>0</v>
      </c>
      <c r="J14" s="83">
        <v>90706.95</v>
      </c>
      <c r="K14" s="84">
        <f t="shared" si="0"/>
        <v>1.4040003294002332E-2</v>
      </c>
      <c r="L14" s="84">
        <f>J14/'סכום נכסי הקרן'!$C$42</f>
        <v>1.2805824314849978E-3</v>
      </c>
      <c r="P14" s="160"/>
    </row>
    <row r="15" spans="2:16">
      <c r="B15" s="76" t="s">
        <v>4021</v>
      </c>
      <c r="C15" s="73">
        <v>30012000</v>
      </c>
      <c r="D15" s="73">
        <v>12</v>
      </c>
      <c r="E15" s="73" t="s">
        <v>330</v>
      </c>
      <c r="F15" s="73" t="s">
        <v>331</v>
      </c>
      <c r="G15" s="86" t="s">
        <v>137</v>
      </c>
      <c r="H15" s="87">
        <v>0</v>
      </c>
      <c r="I15" s="87">
        <v>0</v>
      </c>
      <c r="J15" s="83">
        <v>99738.3</v>
      </c>
      <c r="K15" s="84">
        <f t="shared" si="0"/>
        <v>1.5437913638791656E-2</v>
      </c>
      <c r="L15" s="84">
        <f>J15/'סכום נכסי הקרן'!$C$42</f>
        <v>1.4080852098563579E-3</v>
      </c>
      <c r="P15" s="160"/>
    </row>
    <row r="16" spans="2:16">
      <c r="B16" s="76" t="s">
        <v>4021</v>
      </c>
      <c r="C16" s="73">
        <v>34112000</v>
      </c>
      <c r="D16" s="73">
        <v>12</v>
      </c>
      <c r="E16" s="73" t="s">
        <v>330</v>
      </c>
      <c r="F16" s="73" t="s">
        <v>331</v>
      </c>
      <c r="G16" s="86" t="s">
        <v>137</v>
      </c>
      <c r="H16" s="87">
        <v>0</v>
      </c>
      <c r="I16" s="87">
        <v>0</v>
      </c>
      <c r="J16" s="83">
        <v>392.04</v>
      </c>
      <c r="K16" s="84">
        <f t="shared" si="0"/>
        <v>6.068160037770727E-5</v>
      </c>
      <c r="L16" s="84">
        <f>J16/'סכום נכסי הקרן'!$C$42</f>
        <v>5.5347416756861359E-6</v>
      </c>
    </row>
    <row r="17" spans="2:16">
      <c r="B17" s="76" t="s">
        <v>4022</v>
      </c>
      <c r="C17" s="73">
        <v>34110000</v>
      </c>
      <c r="D17" s="73">
        <v>10</v>
      </c>
      <c r="E17" s="73" t="s">
        <v>330</v>
      </c>
      <c r="F17" s="73" t="s">
        <v>331</v>
      </c>
      <c r="G17" s="86" t="s">
        <v>137</v>
      </c>
      <c r="H17" s="87">
        <v>0</v>
      </c>
      <c r="I17" s="87">
        <v>0</v>
      </c>
      <c r="J17" s="83">
        <v>491927.13</v>
      </c>
      <c r="K17" s="84">
        <f t="shared" si="0"/>
        <v>7.6142550549975638E-2</v>
      </c>
      <c r="L17" s="84">
        <f>J17/'סכום נכסי הקרן'!$C$42</f>
        <v>6.9449280374749307E-3</v>
      </c>
      <c r="P17" s="160"/>
    </row>
    <row r="18" spans="2:16">
      <c r="B18" s="76" t="s">
        <v>4022</v>
      </c>
      <c r="C18" s="73">
        <v>30010000</v>
      </c>
      <c r="D18" s="73">
        <v>10</v>
      </c>
      <c r="E18" s="73" t="s">
        <v>330</v>
      </c>
      <c r="F18" s="73" t="s">
        <v>331</v>
      </c>
      <c r="G18" s="86" t="s">
        <v>137</v>
      </c>
      <c r="H18" s="87">
        <v>0</v>
      </c>
      <c r="I18" s="87">
        <v>0</v>
      </c>
      <c r="J18" s="83">
        <v>130293.79</v>
      </c>
      <c r="K18" s="84">
        <f t="shared" si="0"/>
        <v>2.0167420917449521E-2</v>
      </c>
      <c r="L18" s="84">
        <f>J18/'סכום נכסי הקרן'!$C$42</f>
        <v>1.8394614569842299E-3</v>
      </c>
      <c r="P18" s="160"/>
    </row>
    <row r="19" spans="2:16">
      <c r="B19" s="76" t="s">
        <v>4022</v>
      </c>
      <c r="C19" s="73">
        <v>30110000</v>
      </c>
      <c r="D19" s="73">
        <v>10</v>
      </c>
      <c r="E19" s="73" t="s">
        <v>330</v>
      </c>
      <c r="F19" s="73" t="s">
        <v>331</v>
      </c>
      <c r="G19" s="86" t="s">
        <v>137</v>
      </c>
      <c r="H19" s="87">
        <v>0</v>
      </c>
      <c r="I19" s="87">
        <v>0</v>
      </c>
      <c r="J19" s="83">
        <v>1007582.4</v>
      </c>
      <c r="K19" s="84">
        <f t="shared" si="0"/>
        <v>0.15595784242529129</v>
      </c>
      <c r="L19" s="84">
        <f>J19/'סכום נכסי הקרן'!$C$42</f>
        <v>1.4224845171329095E-2</v>
      </c>
      <c r="P19" s="160"/>
    </row>
    <row r="20" spans="2:16">
      <c r="B20" s="76" t="s">
        <v>4022</v>
      </c>
      <c r="C20" s="73">
        <v>30111000</v>
      </c>
      <c r="D20" s="73">
        <v>10</v>
      </c>
      <c r="E20" s="73" t="s">
        <v>330</v>
      </c>
      <c r="F20" s="73" t="s">
        <v>331</v>
      </c>
      <c r="G20" s="86" t="s">
        <v>137</v>
      </c>
      <c r="H20" s="87">
        <v>0</v>
      </c>
      <c r="I20" s="87">
        <v>0</v>
      </c>
      <c r="J20" s="83">
        <v>32230.86</v>
      </c>
      <c r="K20" s="84">
        <f>J20/$J$10</f>
        <v>4.9888280949643661E-3</v>
      </c>
      <c r="L20" s="84">
        <f>J20/'סכום נכסי הקרן'!$C$42</f>
        <v>4.5502878299460579E-4</v>
      </c>
      <c r="P20" s="160"/>
    </row>
    <row r="21" spans="2:16">
      <c r="B21" s="76" t="s">
        <v>4023</v>
      </c>
      <c r="C21" s="73">
        <v>30120000</v>
      </c>
      <c r="D21" s="73">
        <v>20</v>
      </c>
      <c r="E21" s="73" t="s">
        <v>330</v>
      </c>
      <c r="F21" s="73" t="s">
        <v>331</v>
      </c>
      <c r="G21" s="86" t="s">
        <v>137</v>
      </c>
      <c r="H21" s="87">
        <v>0</v>
      </c>
      <c r="I21" s="87">
        <v>0</v>
      </c>
      <c r="J21" s="83">
        <v>12380.43</v>
      </c>
      <c r="K21" s="84">
        <f t="shared" si="0"/>
        <v>1.9162950356192694E-3</v>
      </c>
      <c r="L21" s="84">
        <f>J21/'סכום נכסי הקרן'!$C$42</f>
        <v>1.7478441455952176E-4</v>
      </c>
      <c r="P21" s="160"/>
    </row>
    <row r="22" spans="2:16">
      <c r="B22" s="76" t="s">
        <v>4024</v>
      </c>
      <c r="C22" s="73">
        <v>30026000</v>
      </c>
      <c r="D22" s="73">
        <v>26</v>
      </c>
      <c r="E22" s="73" t="s">
        <v>330</v>
      </c>
      <c r="F22" s="73" t="s">
        <v>331</v>
      </c>
      <c r="G22" s="86" t="s">
        <v>137</v>
      </c>
      <c r="H22" s="87">
        <v>0</v>
      </c>
      <c r="I22" s="87">
        <v>0</v>
      </c>
      <c r="J22" s="83">
        <v>1449.05</v>
      </c>
      <c r="K22" s="84">
        <f t="shared" si="0"/>
        <v>2.2429005465594509E-4</v>
      </c>
      <c r="L22" s="84">
        <f>J22/'סכום נכסי הקרן'!$C$42</f>
        <v>2.0457395738070081E-5</v>
      </c>
      <c r="P22" s="160"/>
    </row>
    <row r="23" spans="2:16">
      <c r="B23" s="72"/>
      <c r="C23" s="73"/>
      <c r="D23" s="73"/>
      <c r="E23" s="73"/>
      <c r="F23" s="73"/>
      <c r="G23" s="73"/>
      <c r="H23" s="73"/>
      <c r="I23" s="73"/>
      <c r="J23" s="73"/>
      <c r="K23" s="84"/>
      <c r="L23" s="73"/>
    </row>
    <row r="24" spans="2:16">
      <c r="B24" s="89" t="s">
        <v>46</v>
      </c>
      <c r="C24" s="71"/>
      <c r="D24" s="71"/>
      <c r="E24" s="71"/>
      <c r="F24" s="71"/>
      <c r="G24" s="71"/>
      <c r="H24" s="71"/>
      <c r="I24" s="71"/>
      <c r="J24" s="80">
        <f>SUM(J25:J64)</f>
        <v>4454926.7894999981</v>
      </c>
      <c r="K24" s="81">
        <f t="shared" si="0"/>
        <v>0.68955230882660268</v>
      </c>
      <c r="L24" s="81">
        <f>J24/'סכום נכסי הקרן'!$C$42</f>
        <v>6.2893758198082531E-2</v>
      </c>
      <c r="P24" s="160"/>
    </row>
    <row r="25" spans="2:16">
      <c r="B25" s="76" t="s">
        <v>4019</v>
      </c>
      <c r="C25" s="73">
        <v>30395000</v>
      </c>
      <c r="D25" s="73">
        <v>95</v>
      </c>
      <c r="E25" s="73" t="s">
        <v>700</v>
      </c>
      <c r="F25" s="73" t="s">
        <v>4025</v>
      </c>
      <c r="G25" s="86" t="s">
        <v>136</v>
      </c>
      <c r="H25" s="73"/>
      <c r="I25" s="87">
        <v>0</v>
      </c>
      <c r="J25" s="83">
        <v>7.1000000000000004E-3</v>
      </c>
      <c r="K25" s="84">
        <f t="shared" si="0"/>
        <v>1.0989678672628345E-9</v>
      </c>
      <c r="L25" s="84">
        <f>J25/'סכום נכסי הקרן'!$C$42</f>
        <v>1.0023636847610337E-10</v>
      </c>
    </row>
    <row r="26" spans="2:16">
      <c r="B26" s="76" t="s">
        <v>4019</v>
      </c>
      <c r="C26" s="73">
        <v>32095000</v>
      </c>
      <c r="D26" s="73">
        <v>95</v>
      </c>
      <c r="E26" s="73" t="s">
        <v>700</v>
      </c>
      <c r="F26" s="73" t="s">
        <v>4025</v>
      </c>
      <c r="G26" s="86" t="s">
        <v>138</v>
      </c>
      <c r="H26" s="73"/>
      <c r="I26" s="87">
        <v>0</v>
      </c>
      <c r="J26" s="83">
        <v>6.9999999999999999E-4</v>
      </c>
      <c r="K26" s="84">
        <f t="shared" si="0"/>
        <v>1.0834894465971607E-10</v>
      </c>
      <c r="L26" s="84">
        <f>J26/'סכום נכסי הקרן'!$C$42</f>
        <v>9.8824588638411777E-12</v>
      </c>
    </row>
    <row r="27" spans="2:16">
      <c r="B27" s="76" t="s">
        <v>4021</v>
      </c>
      <c r="C27" s="73">
        <v>31112000</v>
      </c>
      <c r="D27" s="73">
        <v>12</v>
      </c>
      <c r="E27" s="73" t="s">
        <v>330</v>
      </c>
      <c r="F27" s="73" t="s">
        <v>331</v>
      </c>
      <c r="G27" s="86" t="s">
        <v>144</v>
      </c>
      <c r="H27" s="87">
        <v>0</v>
      </c>
      <c r="I27" s="87">
        <v>0</v>
      </c>
      <c r="J27" s="83">
        <v>6046.26</v>
      </c>
      <c r="K27" s="84">
        <f t="shared" si="0"/>
        <v>9.358655573403641E-4</v>
      </c>
      <c r="L27" s="84">
        <f>J27/'סכום נכסי הקרן'!$C$42</f>
        <v>8.5359879614411942E-5</v>
      </c>
      <c r="P27" s="160"/>
    </row>
    <row r="28" spans="2:16">
      <c r="B28" s="76" t="s">
        <v>4021</v>
      </c>
      <c r="C28" s="73">
        <v>32012000</v>
      </c>
      <c r="D28" s="73">
        <v>12</v>
      </c>
      <c r="E28" s="73" t="s">
        <v>330</v>
      </c>
      <c r="F28" s="73" t="s">
        <v>331</v>
      </c>
      <c r="G28" s="86" t="s">
        <v>138</v>
      </c>
      <c r="H28" s="87">
        <v>0</v>
      </c>
      <c r="I28" s="87">
        <v>0</v>
      </c>
      <c r="J28" s="83">
        <v>18971.330000000002</v>
      </c>
      <c r="K28" s="84">
        <f t="shared" si="0"/>
        <v>2.9364622632731593E-3</v>
      </c>
      <c r="L28" s="84">
        <f>J28/'סכום נכסי הקרן'!$C$42</f>
        <v>2.6783341188193723E-4</v>
      </c>
      <c r="P28" s="160"/>
    </row>
    <row r="29" spans="2:16">
      <c r="B29" s="76" t="s">
        <v>4021</v>
      </c>
      <c r="C29" s="73">
        <v>31212000</v>
      </c>
      <c r="D29" s="73">
        <v>12</v>
      </c>
      <c r="E29" s="73" t="s">
        <v>330</v>
      </c>
      <c r="F29" s="73" t="s">
        <v>331</v>
      </c>
      <c r="G29" s="86" t="s">
        <v>140</v>
      </c>
      <c r="H29" s="87">
        <v>0</v>
      </c>
      <c r="I29" s="87">
        <v>0</v>
      </c>
      <c r="J29" s="83">
        <v>4.1100000000000003</v>
      </c>
      <c r="K29" s="84">
        <f t="shared" si="0"/>
        <v>6.3616308935919013E-7</v>
      </c>
      <c r="L29" s="84">
        <f>J29/'סכום נכסי הקרן'!$C$42</f>
        <v>5.8024151329124633E-8</v>
      </c>
    </row>
    <row r="30" spans="2:16">
      <c r="B30" s="76" t="s">
        <v>4021</v>
      </c>
      <c r="C30" s="73">
        <v>31012000</v>
      </c>
      <c r="D30" s="73">
        <v>12</v>
      </c>
      <c r="E30" s="73" t="s">
        <v>330</v>
      </c>
      <c r="F30" s="73" t="s">
        <v>331</v>
      </c>
      <c r="G30" s="86" t="s">
        <v>143</v>
      </c>
      <c r="H30" s="87">
        <v>0</v>
      </c>
      <c r="I30" s="87">
        <v>0</v>
      </c>
      <c r="J30" s="83">
        <v>-14051.66</v>
      </c>
      <c r="K30" s="84">
        <f t="shared" si="0"/>
        <v>-2.1749750453102083E-3</v>
      </c>
      <c r="L30" s="84">
        <f>J30/'סכום נכסי הקרן'!$C$42</f>
        <v>-1.9837850274097502E-4</v>
      </c>
      <c r="P30" s="160"/>
    </row>
    <row r="31" spans="2:16">
      <c r="B31" s="76" t="s">
        <v>4021</v>
      </c>
      <c r="C31" s="73">
        <v>30212000</v>
      </c>
      <c r="D31" s="73">
        <v>12</v>
      </c>
      <c r="E31" s="73" t="s">
        <v>330</v>
      </c>
      <c r="F31" s="73" t="s">
        <v>331</v>
      </c>
      <c r="G31" s="86" t="s">
        <v>139</v>
      </c>
      <c r="H31" s="87">
        <v>0</v>
      </c>
      <c r="I31" s="87">
        <v>0</v>
      </c>
      <c r="J31" s="83">
        <v>4921.9799999999996</v>
      </c>
      <c r="K31" s="84">
        <f t="shared" si="0"/>
        <v>7.6184476948032746E-4</v>
      </c>
      <c r="L31" s="84">
        <f>J31/'סכום נכסי הקרן'!$C$42</f>
        <v>6.9487521255212842E-5</v>
      </c>
      <c r="P31" s="160"/>
    </row>
    <row r="32" spans="2:16">
      <c r="B32" s="76" t="s">
        <v>4021</v>
      </c>
      <c r="C32" s="73">
        <v>30312000</v>
      </c>
      <c r="D32" s="73">
        <v>12</v>
      </c>
      <c r="E32" s="73" t="s">
        <v>330</v>
      </c>
      <c r="F32" s="73" t="s">
        <v>331</v>
      </c>
      <c r="G32" s="86" t="s">
        <v>136</v>
      </c>
      <c r="H32" s="87">
        <v>0</v>
      </c>
      <c r="I32" s="87">
        <v>0</v>
      </c>
      <c r="J32" s="83">
        <v>358014.31</v>
      </c>
      <c r="K32" s="84">
        <f t="shared" si="0"/>
        <v>5.5414960945109192E-2</v>
      </c>
      <c r="L32" s="84">
        <f>J32/'סכום נכסי הקרן'!$C$42</f>
        <v>5.0543738446306901E-3</v>
      </c>
      <c r="P32" s="160"/>
    </row>
    <row r="33" spans="2:16">
      <c r="B33" s="76" t="s">
        <v>4021</v>
      </c>
      <c r="C33" s="73">
        <v>31712000</v>
      </c>
      <c r="D33" s="73">
        <v>12</v>
      </c>
      <c r="E33" s="73" t="s">
        <v>330</v>
      </c>
      <c r="F33" s="73" t="s">
        <v>331</v>
      </c>
      <c r="G33" s="86" t="s">
        <v>145</v>
      </c>
      <c r="H33" s="87">
        <v>0</v>
      </c>
      <c r="I33" s="87">
        <v>0</v>
      </c>
      <c r="J33" s="83">
        <v>2.19</v>
      </c>
      <c r="K33" s="84">
        <f t="shared" si="0"/>
        <v>3.3897741257825453E-7</v>
      </c>
      <c r="L33" s="84">
        <f>J33/'סכום נכסי הקרן'!$C$42</f>
        <v>3.091797844544597E-8</v>
      </c>
    </row>
    <row r="34" spans="2:16">
      <c r="B34" s="76" t="s">
        <v>4022</v>
      </c>
      <c r="C34" s="73">
        <v>31710000</v>
      </c>
      <c r="D34" s="73">
        <v>10</v>
      </c>
      <c r="E34" s="73" t="s">
        <v>330</v>
      </c>
      <c r="F34" s="73" t="s">
        <v>331</v>
      </c>
      <c r="G34" s="86" t="s">
        <v>145</v>
      </c>
      <c r="H34" s="87">
        <v>0</v>
      </c>
      <c r="I34" s="87">
        <v>0</v>
      </c>
      <c r="J34" s="83">
        <v>1670.6419000000001</v>
      </c>
      <c r="K34" s="84">
        <f t="shared" si="0"/>
        <v>2.5858898109900415E-4</v>
      </c>
      <c r="L34" s="84">
        <f>J34/'סכום נכסי הקרן'!$C$42</f>
        <v>2.358578550422781E-5</v>
      </c>
      <c r="P34" s="160"/>
    </row>
    <row r="35" spans="2:16">
      <c r="B35" s="76" t="s">
        <v>4022</v>
      </c>
      <c r="C35" s="73">
        <v>30210000</v>
      </c>
      <c r="D35" s="73">
        <v>10</v>
      </c>
      <c r="E35" s="73" t="s">
        <v>330</v>
      </c>
      <c r="F35" s="73" t="s">
        <v>331</v>
      </c>
      <c r="G35" s="86" t="s">
        <v>139</v>
      </c>
      <c r="H35" s="87">
        <v>0</v>
      </c>
      <c r="I35" s="87">
        <v>0</v>
      </c>
      <c r="J35" s="83">
        <v>359.81</v>
      </c>
      <c r="K35" s="84">
        <f t="shared" si="0"/>
        <v>5.5692905397160627E-5</v>
      </c>
      <c r="L35" s="84">
        <f>J35/'סכום נכסי הקרן'!$C$42</f>
        <v>5.0797250339981346E-6</v>
      </c>
    </row>
    <row r="36" spans="2:16">
      <c r="B36" s="76" t="s">
        <v>4022</v>
      </c>
      <c r="C36" s="73">
        <v>30710000</v>
      </c>
      <c r="D36" s="73">
        <v>10</v>
      </c>
      <c r="E36" s="73" t="s">
        <v>330</v>
      </c>
      <c r="F36" s="73" t="s">
        <v>331</v>
      </c>
      <c r="G36" s="86" t="s">
        <v>1507</v>
      </c>
      <c r="H36" s="87">
        <v>0</v>
      </c>
      <c r="I36" s="87">
        <v>0</v>
      </c>
      <c r="J36" s="83">
        <v>12.389200000000001</v>
      </c>
      <c r="K36" s="84">
        <f t="shared" si="0"/>
        <v>1.9176524931116489E-6</v>
      </c>
      <c r="L36" s="84">
        <f>J36/'סכום נכסי הקרן'!$C$42</f>
        <v>1.7490822765128731E-7</v>
      </c>
    </row>
    <row r="37" spans="2:16">
      <c r="B37" s="76" t="s">
        <v>4022</v>
      </c>
      <c r="C37" s="73">
        <v>31010000</v>
      </c>
      <c r="D37" s="73">
        <v>10</v>
      </c>
      <c r="E37" s="73" t="s">
        <v>330</v>
      </c>
      <c r="F37" s="73" t="s">
        <v>331</v>
      </c>
      <c r="G37" s="86" t="s">
        <v>143</v>
      </c>
      <c r="H37" s="87">
        <v>0</v>
      </c>
      <c r="I37" s="87">
        <v>0</v>
      </c>
      <c r="J37" s="83">
        <v>-2072.1529999999998</v>
      </c>
      <c r="K37" s="84">
        <f t="shared" si="0"/>
        <v>-3.2073655817637802E-4</v>
      </c>
      <c r="L37" s="84">
        <f>J37/'סכום נכסי הקרן'!$C$42</f>
        <v>-2.9254238260121551E-5</v>
      </c>
      <c r="P37" s="160"/>
    </row>
    <row r="38" spans="2:16">
      <c r="B38" s="76" t="s">
        <v>4022</v>
      </c>
      <c r="C38" s="73">
        <v>33810000</v>
      </c>
      <c r="D38" s="73">
        <v>10</v>
      </c>
      <c r="E38" s="73" t="s">
        <v>330</v>
      </c>
      <c r="F38" s="73" t="s">
        <v>331</v>
      </c>
      <c r="G38" s="86" t="s">
        <v>139</v>
      </c>
      <c r="H38" s="87">
        <v>0</v>
      </c>
      <c r="I38" s="87">
        <v>0</v>
      </c>
      <c r="J38" s="83">
        <v>23250.79</v>
      </c>
      <c r="K38" s="84">
        <f t="shared" si="0"/>
        <v>3.5988550842923996E-3</v>
      </c>
      <c r="L38" s="84">
        <f>J38/'סכום נכסי הקרן'!$C$42</f>
        <v>3.2824996532401405E-4</v>
      </c>
      <c r="P38" s="160"/>
    </row>
    <row r="39" spans="2:16">
      <c r="B39" s="76" t="s">
        <v>4022</v>
      </c>
      <c r="C39" s="73">
        <v>30310000</v>
      </c>
      <c r="D39" s="73">
        <v>10</v>
      </c>
      <c r="E39" s="73" t="s">
        <v>330</v>
      </c>
      <c r="F39" s="73" t="s">
        <v>331</v>
      </c>
      <c r="G39" s="86" t="s">
        <v>136</v>
      </c>
      <c r="H39" s="87">
        <v>0</v>
      </c>
      <c r="I39" s="87">
        <v>0</v>
      </c>
      <c r="J39" s="83">
        <v>333262.87</v>
      </c>
      <c r="K39" s="84">
        <f t="shared" si="0"/>
        <v>5.1583828941097358E-2</v>
      </c>
      <c r="L39" s="84">
        <f>J39/'סכום נכסי הקרן'!$C$42</f>
        <v>4.704938005172357E-3</v>
      </c>
      <c r="P39" s="160"/>
    </row>
    <row r="40" spans="2:16">
      <c r="B40" s="76" t="s">
        <v>4022</v>
      </c>
      <c r="C40" s="73">
        <v>32610000</v>
      </c>
      <c r="D40" s="73">
        <v>10</v>
      </c>
      <c r="E40" s="73" t="s">
        <v>330</v>
      </c>
      <c r="F40" s="73" t="s">
        <v>331</v>
      </c>
      <c r="G40" s="86" t="s">
        <v>141</v>
      </c>
      <c r="H40" s="87">
        <v>0</v>
      </c>
      <c r="I40" s="87">
        <v>0</v>
      </c>
      <c r="J40" s="83">
        <v>1722.5802000000001</v>
      </c>
      <c r="K40" s="84">
        <f t="shared" si="0"/>
        <v>2.6662820965960379E-4</v>
      </c>
      <c r="L40" s="84">
        <f>J40/'סכום נכסי הקרן'!$C$42</f>
        <v>2.4319039951667583E-5</v>
      </c>
      <c r="P40" s="160"/>
    </row>
    <row r="41" spans="2:16">
      <c r="B41" s="76" t="s">
        <v>4022</v>
      </c>
      <c r="C41" s="73">
        <v>34010000</v>
      </c>
      <c r="D41" s="73">
        <v>10</v>
      </c>
      <c r="E41" s="73" t="s">
        <v>330</v>
      </c>
      <c r="F41" s="73" t="s">
        <v>331</v>
      </c>
      <c r="G41" s="86" t="s">
        <v>136</v>
      </c>
      <c r="H41" s="87">
        <v>0</v>
      </c>
      <c r="I41" s="87">
        <v>0</v>
      </c>
      <c r="J41" s="83">
        <v>3331858.5649999999</v>
      </c>
      <c r="K41" s="84">
        <f t="shared" si="0"/>
        <v>0.51571908467597993</v>
      </c>
      <c r="L41" s="84">
        <f>J41/'סכום נכסי הקרן'!$C$42</f>
        <v>4.7038507441070562E-2</v>
      </c>
      <c r="P41" s="160"/>
    </row>
    <row r="42" spans="2:16">
      <c r="B42" s="76" t="s">
        <v>4022</v>
      </c>
      <c r="C42" s="73">
        <v>30810000</v>
      </c>
      <c r="D42" s="73">
        <v>10</v>
      </c>
      <c r="E42" s="73" t="s">
        <v>330</v>
      </c>
      <c r="F42" s="73" t="s">
        <v>331</v>
      </c>
      <c r="G42" s="86" t="s">
        <v>142</v>
      </c>
      <c r="H42" s="87">
        <v>0</v>
      </c>
      <c r="I42" s="87">
        <v>0</v>
      </c>
      <c r="J42" s="83">
        <v>38.799700000000001</v>
      </c>
      <c r="K42" s="84">
        <f t="shared" si="0"/>
        <v>6.0055807830194081E-6</v>
      </c>
      <c r="L42" s="84">
        <f>J42/'סכום נכסי הקרן'!$C$42</f>
        <v>5.4776634168482651E-7</v>
      </c>
    </row>
    <row r="43" spans="2:16">
      <c r="B43" s="76" t="s">
        <v>4022</v>
      </c>
      <c r="C43" s="73">
        <v>32010000</v>
      </c>
      <c r="D43" s="73">
        <v>10</v>
      </c>
      <c r="E43" s="73" t="s">
        <v>330</v>
      </c>
      <c r="F43" s="73" t="s">
        <v>331</v>
      </c>
      <c r="G43" s="86" t="s">
        <v>138</v>
      </c>
      <c r="H43" s="87">
        <v>0</v>
      </c>
      <c r="I43" s="87">
        <v>0</v>
      </c>
      <c r="J43" s="83">
        <v>2410</v>
      </c>
      <c r="K43" s="84">
        <f t="shared" si="0"/>
        <v>3.7302993804273673E-4</v>
      </c>
      <c r="L43" s="84">
        <f>J43/'סכום נכסי הקרן'!$C$42</f>
        <v>3.402389408836748E-5</v>
      </c>
      <c r="P43" s="160"/>
    </row>
    <row r="44" spans="2:16">
      <c r="B44" s="76" t="s">
        <v>4022</v>
      </c>
      <c r="C44" s="73">
        <v>31110000</v>
      </c>
      <c r="D44" s="73">
        <v>10</v>
      </c>
      <c r="E44" s="73" t="s">
        <v>330</v>
      </c>
      <c r="F44" s="73" t="s">
        <v>331</v>
      </c>
      <c r="G44" s="86" t="s">
        <v>144</v>
      </c>
      <c r="H44" s="87">
        <v>0</v>
      </c>
      <c r="I44" s="87">
        <v>0</v>
      </c>
      <c r="J44" s="83">
        <v>1999.0368000000001</v>
      </c>
      <c r="K44" s="84">
        <f t="shared" si="0"/>
        <v>3.0941932516562274E-4</v>
      </c>
      <c r="L44" s="84">
        <f>J44/'סכום נכסי הקרן'!$C$42</f>
        <v>2.8221998490435291E-5</v>
      </c>
      <c r="P44" s="160"/>
    </row>
    <row r="45" spans="2:16">
      <c r="B45" s="76" t="s">
        <v>4022</v>
      </c>
      <c r="C45" s="73">
        <v>34510000</v>
      </c>
      <c r="D45" s="73">
        <v>10</v>
      </c>
      <c r="E45" s="73" t="s">
        <v>330</v>
      </c>
      <c r="F45" s="73" t="s">
        <v>331</v>
      </c>
      <c r="G45" s="86" t="s">
        <v>138</v>
      </c>
      <c r="H45" s="87">
        <v>0</v>
      </c>
      <c r="I45" s="87">
        <v>0</v>
      </c>
      <c r="J45" s="83">
        <v>106102.38</v>
      </c>
      <c r="K45" s="84">
        <f t="shared" si="0"/>
        <v>1.6422972712691664E-2</v>
      </c>
      <c r="L45" s="84">
        <f>J45/'סכום נכסי הקרן'!$C$42</f>
        <v>1.4979320081509213E-3</v>
      </c>
      <c r="P45" s="160"/>
    </row>
    <row r="46" spans="2:16">
      <c r="B46" s="76" t="s">
        <v>4022</v>
      </c>
      <c r="C46" s="73">
        <v>34610000</v>
      </c>
      <c r="D46" s="73">
        <v>10</v>
      </c>
      <c r="E46" s="73" t="s">
        <v>330</v>
      </c>
      <c r="F46" s="73" t="s">
        <v>331</v>
      </c>
      <c r="G46" s="86" t="s">
        <v>140</v>
      </c>
      <c r="H46" s="87">
        <v>0</v>
      </c>
      <c r="I46" s="87">
        <v>0</v>
      </c>
      <c r="J46" s="83">
        <v>60.92</v>
      </c>
      <c r="K46" s="84">
        <f t="shared" si="0"/>
        <v>9.4294538695284329E-6</v>
      </c>
      <c r="L46" s="84">
        <f>J46/'סכום נכסי הקרן'!$C$42</f>
        <v>8.6005627712172079E-7</v>
      </c>
    </row>
    <row r="47" spans="2:16">
      <c r="B47" s="76" t="s">
        <v>4022</v>
      </c>
      <c r="C47" s="73">
        <v>31210000</v>
      </c>
      <c r="D47" s="73">
        <v>10</v>
      </c>
      <c r="E47" s="73" t="s">
        <v>330</v>
      </c>
      <c r="F47" s="73" t="s">
        <v>331</v>
      </c>
      <c r="G47" s="86" t="s">
        <v>140</v>
      </c>
      <c r="H47" s="87">
        <v>0</v>
      </c>
      <c r="I47" s="87">
        <v>0</v>
      </c>
      <c r="J47" s="83">
        <v>136.63</v>
      </c>
      <c r="K47" s="84">
        <f t="shared" si="0"/>
        <v>2.1148166155510007E-5</v>
      </c>
      <c r="L47" s="84">
        <f>J47/'סכום נכסי הקרן'!$C$42</f>
        <v>1.9289147922380287E-6</v>
      </c>
    </row>
    <row r="48" spans="2:16">
      <c r="B48" s="76" t="s">
        <v>4023</v>
      </c>
      <c r="C48" s="73">
        <v>34520000</v>
      </c>
      <c r="D48" s="73">
        <v>20</v>
      </c>
      <c r="E48" s="73" t="s">
        <v>330</v>
      </c>
      <c r="F48" s="73" t="s">
        <v>331</v>
      </c>
      <c r="G48" s="86" t="s">
        <v>138</v>
      </c>
      <c r="H48" s="87">
        <v>0</v>
      </c>
      <c r="I48" s="87">
        <v>0</v>
      </c>
      <c r="J48" s="83">
        <v>6.7214</v>
      </c>
      <c r="K48" s="84">
        <f t="shared" si="0"/>
        <v>1.0403665666225936E-6</v>
      </c>
      <c r="L48" s="84">
        <f>J48/'סכום נכסי הקרן'!$C$42</f>
        <v>9.4891370010602991E-8</v>
      </c>
    </row>
    <row r="49" spans="2:16">
      <c r="B49" s="76" t="s">
        <v>4023</v>
      </c>
      <c r="C49" s="73">
        <v>30320000</v>
      </c>
      <c r="D49" s="73">
        <v>20</v>
      </c>
      <c r="E49" s="73" t="s">
        <v>330</v>
      </c>
      <c r="F49" s="73" t="s">
        <v>331</v>
      </c>
      <c r="G49" s="86" t="s">
        <v>136</v>
      </c>
      <c r="H49" s="87">
        <v>0</v>
      </c>
      <c r="I49" s="87">
        <v>0</v>
      </c>
      <c r="J49" s="83">
        <v>4.1965000000000003</v>
      </c>
      <c r="K49" s="84">
        <f t="shared" si="0"/>
        <v>6.4955192323499783E-7</v>
      </c>
      <c r="L49" s="84">
        <f>J49/'סכום נכסי הקרן'!$C$42</f>
        <v>5.9245340888727861E-8</v>
      </c>
    </row>
    <row r="50" spans="2:16">
      <c r="B50" s="76" t="s">
        <v>4023</v>
      </c>
      <c r="C50" s="73">
        <v>30820000</v>
      </c>
      <c r="D50" s="73">
        <v>20</v>
      </c>
      <c r="E50" s="73" t="s">
        <v>330</v>
      </c>
      <c r="F50" s="73" t="s">
        <v>331</v>
      </c>
      <c r="G50" s="86" t="s">
        <v>142</v>
      </c>
      <c r="H50" s="87">
        <v>0</v>
      </c>
      <c r="I50" s="87">
        <v>0</v>
      </c>
      <c r="J50" s="83">
        <v>220.93360000000001</v>
      </c>
      <c r="K50" s="84">
        <f t="shared" si="0"/>
        <v>3.4197031999816925E-5</v>
      </c>
      <c r="L50" s="84">
        <f>J50/'סכום נכסי הקרן'!$C$42</f>
        <v>3.119096019486202E-6</v>
      </c>
    </row>
    <row r="51" spans="2:16">
      <c r="B51" s="76" t="s">
        <v>4023</v>
      </c>
      <c r="C51" s="73">
        <v>31120000</v>
      </c>
      <c r="D51" s="73">
        <v>20</v>
      </c>
      <c r="E51" s="73" t="s">
        <v>330</v>
      </c>
      <c r="F51" s="73" t="s">
        <v>331</v>
      </c>
      <c r="G51" s="86" t="s">
        <v>144</v>
      </c>
      <c r="H51" s="87">
        <v>0</v>
      </c>
      <c r="I51" s="87">
        <v>0</v>
      </c>
      <c r="J51" s="83">
        <v>0.2</v>
      </c>
      <c r="K51" s="84">
        <f t="shared" si="0"/>
        <v>3.0956841331347447E-8</v>
      </c>
      <c r="L51" s="84">
        <f>J51/'סכום נכסי הקרן'!$C$42</f>
        <v>2.8235596753831935E-9</v>
      </c>
    </row>
    <row r="52" spans="2:16">
      <c r="B52" s="76" t="s">
        <v>4023</v>
      </c>
      <c r="C52" s="73">
        <v>31220000</v>
      </c>
      <c r="D52" s="73">
        <v>20</v>
      </c>
      <c r="E52" s="73" t="s">
        <v>330</v>
      </c>
      <c r="F52" s="73" t="s">
        <v>331</v>
      </c>
      <c r="G52" s="86" t="s">
        <v>140</v>
      </c>
      <c r="H52" s="87">
        <v>0</v>
      </c>
      <c r="I52" s="87">
        <v>0</v>
      </c>
      <c r="J52" s="83">
        <v>13.8348</v>
      </c>
      <c r="K52" s="84">
        <f t="shared" si="0"/>
        <v>2.1414085422546281E-6</v>
      </c>
      <c r="L52" s="84">
        <f>J52/'סכום נכסי הקרן'!$C$42</f>
        <v>1.9531691698495703E-7</v>
      </c>
    </row>
    <row r="53" spans="2:16">
      <c r="B53" s="76" t="s">
        <v>4023</v>
      </c>
      <c r="C53" s="73">
        <v>32020000</v>
      </c>
      <c r="D53" s="73">
        <v>20</v>
      </c>
      <c r="E53" s="73" t="s">
        <v>330</v>
      </c>
      <c r="F53" s="73" t="s">
        <v>331</v>
      </c>
      <c r="G53" s="86" t="s">
        <v>138</v>
      </c>
      <c r="H53" s="87">
        <v>0</v>
      </c>
      <c r="I53" s="87">
        <v>0</v>
      </c>
      <c r="J53" s="83">
        <v>314.34289999999999</v>
      </c>
      <c r="K53" s="84">
        <f t="shared" si="0"/>
        <v>4.8655316394678084E-5</v>
      </c>
      <c r="L53" s="84">
        <f>J53/'סכום נכסי הקרן'!$C$42</f>
        <v>4.4378296834150583E-6</v>
      </c>
    </row>
    <row r="54" spans="2:16">
      <c r="B54" s="76" t="s">
        <v>4023</v>
      </c>
      <c r="C54" s="73">
        <v>34020000</v>
      </c>
      <c r="D54" s="73">
        <v>20</v>
      </c>
      <c r="E54" s="73" t="s">
        <v>330</v>
      </c>
      <c r="F54" s="73" t="s">
        <v>331</v>
      </c>
      <c r="G54" s="86" t="s">
        <v>136</v>
      </c>
      <c r="H54" s="87">
        <v>0</v>
      </c>
      <c r="I54" s="87">
        <v>0</v>
      </c>
      <c r="J54" s="83">
        <v>268570.01</v>
      </c>
      <c r="K54" s="84">
        <f t="shared" si="0"/>
        <v>4.1570395929641984E-2</v>
      </c>
      <c r="L54" s="84">
        <f>J54/'סכום נכסי הקרן'!$C$42</f>
        <v>3.7916172512663052E-3</v>
      </c>
      <c r="P54" s="160"/>
    </row>
    <row r="55" spans="2:16">
      <c r="B55" s="76" t="s">
        <v>4023</v>
      </c>
      <c r="C55" s="73">
        <v>31720000</v>
      </c>
      <c r="D55" s="73">
        <v>20</v>
      </c>
      <c r="E55" s="73" t="s">
        <v>330</v>
      </c>
      <c r="F55" s="73" t="s">
        <v>331</v>
      </c>
      <c r="G55" s="86" t="s">
        <v>145</v>
      </c>
      <c r="H55" s="87">
        <v>0</v>
      </c>
      <c r="I55" s="87">
        <v>0</v>
      </c>
      <c r="J55" s="83">
        <v>1.1472</v>
      </c>
      <c r="K55" s="84">
        <f t="shared" si="0"/>
        <v>1.7756844187660896E-7</v>
      </c>
      <c r="L55" s="84">
        <f>J55/'סכום נכסי הקרן'!$C$42</f>
        <v>1.6195938297997998E-8</v>
      </c>
    </row>
    <row r="56" spans="2:16">
      <c r="B56" s="76" t="s">
        <v>4023</v>
      </c>
      <c r="C56" s="73">
        <v>33820000</v>
      </c>
      <c r="D56" s="73">
        <v>20</v>
      </c>
      <c r="E56" s="73" t="s">
        <v>330</v>
      </c>
      <c r="F56" s="73" t="s">
        <v>331</v>
      </c>
      <c r="G56" s="86" t="s">
        <v>139</v>
      </c>
      <c r="H56" s="87">
        <v>0</v>
      </c>
      <c r="I56" s="87">
        <v>0</v>
      </c>
      <c r="J56" s="83">
        <v>1495.1850999999999</v>
      </c>
      <c r="K56" s="84">
        <f>J56/$J$10</f>
        <v>2.3143103950847431E-4</v>
      </c>
      <c r="L56" s="84">
        <f>J56/'סכום נכסי הקרן'!$C$42</f>
        <v>2.1108721777968938E-5</v>
      </c>
      <c r="P56" s="160"/>
    </row>
    <row r="57" spans="2:16">
      <c r="B57" s="76" t="s">
        <v>4020</v>
      </c>
      <c r="C57" s="73">
        <v>32011000</v>
      </c>
      <c r="D57" s="73">
        <v>11</v>
      </c>
      <c r="E57" s="73" t="s">
        <v>330</v>
      </c>
      <c r="F57" s="73" t="s">
        <v>331</v>
      </c>
      <c r="G57" s="86" t="s">
        <v>138</v>
      </c>
      <c r="H57" s="87">
        <v>0</v>
      </c>
      <c r="I57" s="87">
        <v>0</v>
      </c>
      <c r="J57" s="83">
        <v>72.115799999999993</v>
      </c>
      <c r="K57" s="84">
        <f t="shared" si="0"/>
        <v>1.116238689041593E-5</v>
      </c>
      <c r="L57" s="84">
        <f>J57/'סכום נכסי הקרן'!$C$42</f>
        <v>1.0181163241899964E-6</v>
      </c>
    </row>
    <row r="58" spans="2:16">
      <c r="B58" s="76" t="s">
        <v>4020</v>
      </c>
      <c r="C58" s="73">
        <v>30211000</v>
      </c>
      <c r="D58" s="73">
        <v>11</v>
      </c>
      <c r="E58" s="73" t="s">
        <v>330</v>
      </c>
      <c r="F58" s="73" t="s">
        <v>331</v>
      </c>
      <c r="G58" s="86" t="s">
        <v>139</v>
      </c>
      <c r="H58" s="87">
        <v>0</v>
      </c>
      <c r="I58" s="87">
        <v>0</v>
      </c>
      <c r="J58" s="83">
        <v>11.3932</v>
      </c>
      <c r="K58" s="84">
        <f t="shared" si="0"/>
        <v>1.7634874232815387E-6</v>
      </c>
      <c r="L58" s="84">
        <f>J58/'סכום נכסי הקרן'!$C$42</f>
        <v>1.60846900467879E-7</v>
      </c>
    </row>
    <row r="59" spans="2:16">
      <c r="B59" s="76" t="s">
        <v>4020</v>
      </c>
      <c r="C59" s="73">
        <v>30311000</v>
      </c>
      <c r="D59" s="73">
        <v>11</v>
      </c>
      <c r="E59" s="73" t="s">
        <v>330</v>
      </c>
      <c r="F59" s="73" t="s">
        <v>331</v>
      </c>
      <c r="G59" s="86" t="s">
        <v>136</v>
      </c>
      <c r="H59" s="87">
        <v>0</v>
      </c>
      <c r="I59" s="87">
        <v>0</v>
      </c>
      <c r="J59" s="83">
        <v>9452.1460999999999</v>
      </c>
      <c r="K59" s="84">
        <f t="shared" si="0"/>
        <v>1.4630429352920729E-3</v>
      </c>
      <c r="L59" s="84">
        <f>J59/'סכום נכסי הקרן'!$C$42</f>
        <v>1.3344349286895259E-4</v>
      </c>
      <c r="P59" s="160"/>
    </row>
    <row r="60" spans="2:16">
      <c r="B60" s="76" t="s">
        <v>4024</v>
      </c>
      <c r="C60" s="73">
        <v>31726000</v>
      </c>
      <c r="D60" s="73">
        <v>26</v>
      </c>
      <c r="E60" s="73" t="s">
        <v>330</v>
      </c>
      <c r="F60" s="73" t="s">
        <v>331</v>
      </c>
      <c r="G60" s="86" t="s">
        <v>145</v>
      </c>
      <c r="H60" s="87">
        <v>0</v>
      </c>
      <c r="I60" s="87">
        <v>0</v>
      </c>
      <c r="J60" s="83">
        <v>-1.1000000000000001E-3</v>
      </c>
      <c r="K60" s="84">
        <f t="shared" si="0"/>
        <v>-1.7026262732241098E-10</v>
      </c>
      <c r="L60" s="84">
        <f>J60/'סכום נכסי הקרן'!$C$42</f>
        <v>-1.5529578214607566E-11</v>
      </c>
    </row>
    <row r="61" spans="2:16">
      <c r="B61" s="76" t="s">
        <v>4024</v>
      </c>
      <c r="C61" s="73">
        <v>31126000</v>
      </c>
      <c r="D61" s="73">
        <v>26</v>
      </c>
      <c r="E61" s="73" t="s">
        <v>330</v>
      </c>
      <c r="F61" s="73" t="s">
        <v>331</v>
      </c>
      <c r="G61" s="86" t="s">
        <v>144</v>
      </c>
      <c r="H61" s="87">
        <v>0</v>
      </c>
      <c r="I61" s="87">
        <v>0</v>
      </c>
      <c r="J61" s="83">
        <v>2.2000000000000001E-3</v>
      </c>
      <c r="K61" s="84">
        <f t="shared" si="0"/>
        <v>3.4052525464482195E-10</v>
      </c>
      <c r="L61" s="84">
        <f>J61/'סכום נכסי הקרן'!$C$42</f>
        <v>3.1059156429215132E-11</v>
      </c>
    </row>
    <row r="62" spans="2:16">
      <c r="B62" s="76" t="s">
        <v>4024</v>
      </c>
      <c r="C62" s="73">
        <v>30226000</v>
      </c>
      <c r="D62" s="73">
        <v>26</v>
      </c>
      <c r="E62" s="73" t="s">
        <v>330</v>
      </c>
      <c r="F62" s="73" t="s">
        <v>331</v>
      </c>
      <c r="G62" s="86" t="s">
        <v>139</v>
      </c>
      <c r="H62" s="87">
        <v>0</v>
      </c>
      <c r="I62" s="87">
        <v>0</v>
      </c>
      <c r="J62" s="83">
        <v>2.2000000000000001E-3</v>
      </c>
      <c r="K62" s="84">
        <f t="shared" si="0"/>
        <v>3.4052525464482195E-10</v>
      </c>
      <c r="L62" s="84">
        <f>J62/'סכום נכסי הקרן'!$C$42</f>
        <v>3.1059156429215132E-11</v>
      </c>
    </row>
    <row r="63" spans="2:16">
      <c r="B63" s="76" t="s">
        <v>4024</v>
      </c>
      <c r="C63" s="73">
        <v>32026000</v>
      </c>
      <c r="D63" s="73">
        <v>26</v>
      </c>
      <c r="E63" s="73" t="s">
        <v>330</v>
      </c>
      <c r="F63" s="73" t="s">
        <v>331</v>
      </c>
      <c r="G63" s="86" t="s">
        <v>138</v>
      </c>
      <c r="H63" s="87">
        <v>0</v>
      </c>
      <c r="I63" s="87">
        <v>0</v>
      </c>
      <c r="J63" s="83">
        <v>12.0154</v>
      </c>
      <c r="K63" s="84">
        <f t="shared" si="0"/>
        <v>1.8597941566633606E-6</v>
      </c>
      <c r="L63" s="84">
        <f>J63/'סכום נכסי הקרן'!$C$42</f>
        <v>1.6963099461799611E-7</v>
      </c>
    </row>
    <row r="64" spans="2:16">
      <c r="B64" s="76" t="s">
        <v>4024</v>
      </c>
      <c r="C64" s="73">
        <v>30326000</v>
      </c>
      <c r="D64" s="73">
        <v>26</v>
      </c>
      <c r="E64" s="73" t="s">
        <v>330</v>
      </c>
      <c r="F64" s="73" t="s">
        <v>331</v>
      </c>
      <c r="G64" s="86" t="s">
        <v>136</v>
      </c>
      <c r="H64" s="87">
        <v>0</v>
      </c>
      <c r="I64" s="87">
        <v>0</v>
      </c>
      <c r="J64" s="83">
        <v>30.756599999999999</v>
      </c>
      <c r="K64" s="84">
        <f t="shared" si="0"/>
        <v>4.7606359304586043E-6</v>
      </c>
      <c r="L64" s="84">
        <f>J64/'סכום נכסי הקרן'!$C$42</f>
        <v>4.3421547755945365E-7</v>
      </c>
    </row>
    <row r="65" spans="2:13">
      <c r="B65" s="72"/>
      <c r="C65" s="73"/>
      <c r="D65" s="73"/>
      <c r="E65" s="73"/>
      <c r="F65" s="73"/>
      <c r="G65" s="73"/>
      <c r="H65" s="73"/>
      <c r="I65" s="73"/>
      <c r="J65" s="73"/>
      <c r="K65" s="84"/>
      <c r="L65" s="73"/>
    </row>
    <row r="66" spans="2:13">
      <c r="B66" s="70" t="s">
        <v>4608</v>
      </c>
      <c r="C66" s="72"/>
      <c r="D66" s="73"/>
      <c r="E66" s="73"/>
      <c r="F66" s="73"/>
      <c r="G66" s="73"/>
      <c r="H66" s="73"/>
      <c r="I66" s="73"/>
      <c r="J66" s="80">
        <v>79.709999999999994</v>
      </c>
      <c r="K66" s="84">
        <f t="shared" ref="K66:K67" si="1">J66/$J$10</f>
        <v>1.2337849112608524E-5</v>
      </c>
      <c r="L66" s="84">
        <f>J66/'סכום נכסי הקרן'!$C$42</f>
        <v>1.1253297086239717E-6</v>
      </c>
      <c r="M66" s="73"/>
    </row>
    <row r="67" spans="2:13">
      <c r="B67" s="89" t="s">
        <v>4019</v>
      </c>
      <c r="C67" s="73">
        <v>35195000</v>
      </c>
      <c r="D67" s="73">
        <v>95</v>
      </c>
      <c r="E67" s="73" t="s">
        <v>700</v>
      </c>
      <c r="F67" s="73"/>
      <c r="G67" s="73" t="s">
        <v>137</v>
      </c>
      <c r="H67" s="84">
        <v>0</v>
      </c>
      <c r="I67" s="84">
        <v>0</v>
      </c>
      <c r="J67" s="73">
        <v>79.709999999999994</v>
      </c>
      <c r="K67" s="84">
        <f t="shared" si="1"/>
        <v>1.2337849112608524E-5</v>
      </c>
      <c r="L67" s="84">
        <f>J67/'סכום נכסי הקרן'!$C$42</f>
        <v>1.1253297086239717E-6</v>
      </c>
      <c r="M67" s="73"/>
    </row>
    <row r="68" spans="2:13">
      <c r="B68" s="72"/>
      <c r="C68" s="73"/>
      <c r="D68" s="73"/>
      <c r="E68" s="73"/>
      <c r="F68" s="73"/>
      <c r="G68" s="73"/>
      <c r="H68" s="73"/>
      <c r="I68" s="73"/>
      <c r="J68" s="73"/>
      <c r="K68" s="84"/>
      <c r="L68" s="73"/>
    </row>
    <row r="69" spans="2:13">
      <c r="B69" s="70" t="s">
        <v>205</v>
      </c>
      <c r="C69" s="71"/>
      <c r="D69" s="71"/>
      <c r="E69" s="71"/>
      <c r="F69" s="71"/>
      <c r="G69" s="71"/>
      <c r="H69" s="71"/>
      <c r="I69" s="71"/>
      <c r="J69" s="80">
        <f>J70</f>
        <v>270.82909999999993</v>
      </c>
      <c r="K69" s="81">
        <f t="shared" si="0"/>
        <v>4.1920067383058143E-5</v>
      </c>
      <c r="L69" s="81">
        <f>J69/'סכום נכסי הקרן'!$C$42</f>
        <v>3.8235106284016113E-6</v>
      </c>
    </row>
    <row r="70" spans="2:13">
      <c r="B70" s="89" t="s">
        <v>46</v>
      </c>
      <c r="C70" s="71"/>
      <c r="D70" s="71"/>
      <c r="E70" s="71"/>
      <c r="F70" s="71"/>
      <c r="G70" s="71"/>
      <c r="H70" s="71"/>
      <c r="I70" s="71"/>
      <c r="J70" s="80">
        <f>SUM(J71:J77)</f>
        <v>270.82909999999993</v>
      </c>
      <c r="K70" s="81">
        <f t="shared" si="0"/>
        <v>4.1920067383058143E-5</v>
      </c>
      <c r="L70" s="81">
        <f>J70/'סכום נכסי הקרן'!$C$42</f>
        <v>3.8235106284016113E-6</v>
      </c>
    </row>
    <row r="71" spans="2:13">
      <c r="B71" s="76" t="s">
        <v>4027</v>
      </c>
      <c r="C71" s="73" t="s">
        <v>4028</v>
      </c>
      <c r="D71" s="73">
        <v>91</v>
      </c>
      <c r="E71" s="73" t="s">
        <v>963</v>
      </c>
      <c r="F71" s="73" t="s">
        <v>934</v>
      </c>
      <c r="G71" s="86" t="s">
        <v>139</v>
      </c>
      <c r="H71" s="87">
        <v>0</v>
      </c>
      <c r="I71" s="87">
        <v>0</v>
      </c>
      <c r="J71" s="83">
        <v>51.076599999999999</v>
      </c>
      <c r="K71" s="84">
        <f t="shared" si="0"/>
        <v>7.9058510097235055E-6</v>
      </c>
      <c r="L71" s="84">
        <f>J71/'סכום נכסי הקרן'!$C$42</f>
        <v>7.2108914057838614E-7</v>
      </c>
    </row>
    <row r="72" spans="2:13">
      <c r="B72" s="76" t="s">
        <v>4027</v>
      </c>
      <c r="C72" s="73" t="s">
        <v>4029</v>
      </c>
      <c r="D72" s="73">
        <v>91</v>
      </c>
      <c r="E72" s="73" t="s">
        <v>963</v>
      </c>
      <c r="F72" s="73" t="s">
        <v>934</v>
      </c>
      <c r="G72" s="86" t="s">
        <v>136</v>
      </c>
      <c r="H72" s="87">
        <v>0</v>
      </c>
      <c r="I72" s="87">
        <v>0</v>
      </c>
      <c r="J72" s="83">
        <v>194.63</v>
      </c>
      <c r="K72" s="84">
        <f t="shared" si="0"/>
        <v>3.0125650141600766E-5</v>
      </c>
      <c r="L72" s="84">
        <f>J72/'סכום נכסי הקרן'!$C$42</f>
        <v>2.7477470980991549E-6</v>
      </c>
    </row>
    <row r="73" spans="2:13">
      <c r="B73" s="76" t="s">
        <v>4027</v>
      </c>
      <c r="C73" s="73" t="s">
        <v>4030</v>
      </c>
      <c r="D73" s="73">
        <v>91</v>
      </c>
      <c r="E73" s="73" t="s">
        <v>963</v>
      </c>
      <c r="F73" s="73" t="s">
        <v>934</v>
      </c>
      <c r="G73" s="86" t="s">
        <v>138</v>
      </c>
      <c r="H73" s="87">
        <v>0</v>
      </c>
      <c r="I73" s="87">
        <v>0</v>
      </c>
      <c r="J73" s="83">
        <v>19.7163</v>
      </c>
      <c r="K73" s="84">
        <f t="shared" si="0"/>
        <v>3.0517718537062286E-6</v>
      </c>
      <c r="L73" s="84">
        <f>J73/'סכום נכסי הקרן'!$C$42</f>
        <v>2.7835074813878832E-7</v>
      </c>
    </row>
    <row r="74" spans="2:13">
      <c r="B74" s="76" t="s">
        <v>4027</v>
      </c>
      <c r="C74" s="73" t="s">
        <v>4031</v>
      </c>
      <c r="D74" s="73">
        <v>91</v>
      </c>
      <c r="E74" s="73" t="s">
        <v>963</v>
      </c>
      <c r="F74" s="73" t="s">
        <v>934</v>
      </c>
      <c r="G74" s="86" t="s">
        <v>142</v>
      </c>
      <c r="H74" s="87">
        <v>0</v>
      </c>
      <c r="I74" s="87">
        <v>0</v>
      </c>
      <c r="J74" s="83">
        <v>6.0000000000000001E-3</v>
      </c>
      <c r="K74" s="84">
        <f t="shared" si="0"/>
        <v>9.2870523994042344E-10</v>
      </c>
      <c r="L74" s="84">
        <f>J74/'סכום נכסי הקרן'!$C$42</f>
        <v>8.4706790261495811E-11</v>
      </c>
    </row>
    <row r="75" spans="2:13">
      <c r="B75" s="76" t="s">
        <v>4027</v>
      </c>
      <c r="C75" s="73" t="s">
        <v>4032</v>
      </c>
      <c r="D75" s="73">
        <v>91</v>
      </c>
      <c r="E75" s="73" t="s">
        <v>963</v>
      </c>
      <c r="F75" s="73" t="s">
        <v>934</v>
      </c>
      <c r="G75" s="86" t="s">
        <v>145</v>
      </c>
      <c r="H75" s="87">
        <v>0</v>
      </c>
      <c r="I75" s="87">
        <v>0</v>
      </c>
      <c r="J75" s="83">
        <v>5.4001999999999999</v>
      </c>
      <c r="K75" s="84">
        <f t="shared" si="0"/>
        <v>8.3586567278771237E-7</v>
      </c>
      <c r="L75" s="84">
        <f>J75/'סכום נכסי הקרן'!$C$42</f>
        <v>7.6238934795021601E-8</v>
      </c>
    </row>
    <row r="76" spans="2:13">
      <c r="B76" s="76" t="s">
        <v>4033</v>
      </c>
      <c r="C76" s="73" t="s">
        <v>4034</v>
      </c>
      <c r="D76" s="73">
        <v>91</v>
      </c>
      <c r="E76" s="73" t="s">
        <v>700</v>
      </c>
      <c r="F76" s="73"/>
      <c r="G76" s="86" t="s">
        <v>145</v>
      </c>
      <c r="H76" s="87">
        <v>0</v>
      </c>
      <c r="I76" s="87">
        <v>0</v>
      </c>
      <c r="J76" s="83">
        <v>0</v>
      </c>
      <c r="K76" s="84">
        <f t="shared" ref="K76:K77" si="2">J76/$J$10</f>
        <v>0</v>
      </c>
      <c r="L76" s="84">
        <f>J76/'סכום נכסי הקרן'!$C$42</f>
        <v>0</v>
      </c>
    </row>
    <row r="77" spans="2:13">
      <c r="B77" s="76" t="s">
        <v>4033</v>
      </c>
      <c r="C77" s="73" t="s">
        <v>4035</v>
      </c>
      <c r="D77" s="73">
        <v>92</v>
      </c>
      <c r="E77" s="73" t="s">
        <v>700</v>
      </c>
      <c r="F77" s="73"/>
      <c r="G77" s="86" t="s">
        <v>136</v>
      </c>
      <c r="H77" s="87">
        <v>0</v>
      </c>
      <c r="I77" s="87">
        <v>0</v>
      </c>
      <c r="J77" s="83">
        <v>0</v>
      </c>
      <c r="K77" s="84">
        <f t="shared" si="2"/>
        <v>0</v>
      </c>
      <c r="L77" s="84">
        <f>J77/'סכום נכסי הקרן'!$C$42</f>
        <v>0</v>
      </c>
    </row>
    <row r="78" spans="2:13">
      <c r="B78" s="72"/>
      <c r="C78" s="73"/>
      <c r="D78" s="73"/>
      <c r="E78" s="73"/>
      <c r="F78" s="73"/>
      <c r="G78" s="73"/>
      <c r="H78" s="73"/>
      <c r="I78" s="73"/>
      <c r="J78" s="73"/>
      <c r="K78" s="84"/>
      <c r="L78" s="73"/>
    </row>
    <row r="79" spans="2:13">
      <c r="B79" s="113"/>
      <c r="C79" s="113"/>
      <c r="D79" s="117"/>
      <c r="E79" s="117"/>
      <c r="F79" s="117"/>
      <c r="G79" s="117"/>
      <c r="H79" s="117"/>
      <c r="I79" s="117"/>
      <c r="J79" s="117"/>
      <c r="K79" s="117"/>
      <c r="L79" s="117"/>
    </row>
    <row r="80" spans="2:13">
      <c r="B80" s="113"/>
      <c r="C80" s="113"/>
      <c r="D80" s="117"/>
      <c r="E80" s="117"/>
      <c r="F80" s="117"/>
      <c r="G80" s="117"/>
      <c r="H80" s="117"/>
      <c r="I80" s="117"/>
      <c r="J80" s="117"/>
      <c r="K80" s="117"/>
      <c r="L80" s="117"/>
    </row>
    <row r="81" spans="2:12">
      <c r="B81" s="113"/>
      <c r="C81" s="113"/>
      <c r="D81" s="117"/>
      <c r="E81" s="117"/>
      <c r="F81" s="117"/>
      <c r="G81" s="117"/>
      <c r="H81" s="117"/>
      <c r="I81" s="117"/>
      <c r="J81" s="117"/>
      <c r="K81" s="117"/>
      <c r="L81" s="117"/>
    </row>
    <row r="82" spans="2:12">
      <c r="B82" s="131" t="s">
        <v>229</v>
      </c>
      <c r="C82" s="113"/>
      <c r="D82" s="117"/>
      <c r="E82" s="117"/>
      <c r="F82" s="117"/>
      <c r="G82" s="117"/>
      <c r="H82" s="117"/>
      <c r="I82" s="117"/>
      <c r="J82" s="117"/>
      <c r="K82" s="117"/>
      <c r="L82" s="117"/>
    </row>
    <row r="83" spans="2:12">
      <c r="B83" s="132"/>
      <c r="C83" s="113"/>
      <c r="D83" s="117"/>
      <c r="E83" s="117"/>
      <c r="F83" s="117"/>
      <c r="G83" s="117"/>
      <c r="H83" s="117"/>
      <c r="I83" s="117"/>
      <c r="J83" s="117"/>
      <c r="K83" s="117"/>
      <c r="L83" s="117"/>
    </row>
    <row r="84" spans="2:12">
      <c r="B84" s="113"/>
      <c r="C84" s="113"/>
      <c r="D84" s="117"/>
      <c r="E84" s="117"/>
      <c r="F84" s="117"/>
      <c r="G84" s="117"/>
      <c r="H84" s="117"/>
      <c r="I84" s="117"/>
      <c r="J84" s="117"/>
      <c r="K84" s="117"/>
      <c r="L84" s="117"/>
    </row>
    <row r="85" spans="2:12">
      <c r="B85" s="113"/>
      <c r="C85" s="113"/>
      <c r="D85" s="117"/>
      <c r="E85" s="117"/>
      <c r="F85" s="117"/>
      <c r="G85" s="117"/>
      <c r="H85" s="117"/>
      <c r="I85" s="117"/>
      <c r="J85" s="117"/>
      <c r="K85" s="117"/>
      <c r="L85" s="117"/>
    </row>
    <row r="86" spans="2:12">
      <c r="B86" s="113"/>
      <c r="C86" s="113"/>
      <c r="D86" s="117"/>
      <c r="E86" s="117"/>
      <c r="F86" s="117"/>
      <c r="G86" s="117"/>
      <c r="H86" s="117"/>
      <c r="I86" s="117"/>
      <c r="J86" s="117"/>
      <c r="K86" s="117"/>
      <c r="L86" s="117"/>
    </row>
    <row r="87" spans="2:12">
      <c r="B87" s="113"/>
      <c r="C87" s="113"/>
      <c r="D87" s="117"/>
      <c r="E87" s="117"/>
      <c r="F87" s="117"/>
      <c r="G87" s="117"/>
      <c r="H87" s="117"/>
      <c r="I87" s="117"/>
      <c r="J87" s="117"/>
      <c r="K87" s="117"/>
      <c r="L87" s="117"/>
    </row>
    <row r="88" spans="2:12">
      <c r="B88" s="113"/>
      <c r="C88" s="113"/>
      <c r="D88" s="117"/>
      <c r="E88" s="117"/>
      <c r="F88" s="117"/>
      <c r="G88" s="117"/>
      <c r="H88" s="117"/>
      <c r="I88" s="117"/>
      <c r="J88" s="117"/>
      <c r="K88" s="117"/>
      <c r="L88" s="117"/>
    </row>
    <row r="89" spans="2:12">
      <c r="B89" s="113"/>
      <c r="C89" s="113"/>
      <c r="D89" s="117"/>
      <c r="E89" s="117"/>
      <c r="F89" s="117"/>
      <c r="G89" s="117"/>
      <c r="H89" s="117"/>
      <c r="I89" s="117"/>
      <c r="J89" s="117"/>
      <c r="K89" s="117"/>
      <c r="L89" s="117"/>
    </row>
    <row r="90" spans="2:12">
      <c r="B90" s="113"/>
      <c r="C90" s="113"/>
      <c r="D90" s="117"/>
      <c r="E90" s="117"/>
      <c r="F90" s="117"/>
      <c r="G90" s="117"/>
      <c r="H90" s="117"/>
      <c r="I90" s="117"/>
      <c r="J90" s="117"/>
      <c r="K90" s="117"/>
      <c r="L90" s="117"/>
    </row>
    <row r="91" spans="2:12">
      <c r="B91" s="113"/>
      <c r="C91" s="113"/>
      <c r="D91" s="117"/>
      <c r="E91" s="117"/>
      <c r="F91" s="117"/>
      <c r="G91" s="117"/>
      <c r="H91" s="117"/>
      <c r="I91" s="117"/>
      <c r="J91" s="117"/>
      <c r="K91" s="117"/>
      <c r="L91" s="117"/>
    </row>
    <row r="92" spans="2:12">
      <c r="B92" s="113"/>
      <c r="C92" s="113"/>
      <c r="D92" s="117"/>
      <c r="E92" s="117"/>
      <c r="F92" s="117"/>
      <c r="G92" s="117"/>
      <c r="H92" s="117"/>
      <c r="I92" s="117"/>
      <c r="J92" s="117"/>
      <c r="K92" s="117"/>
      <c r="L92" s="117"/>
    </row>
    <row r="93" spans="2:12">
      <c r="B93" s="113"/>
      <c r="C93" s="113"/>
      <c r="D93" s="117"/>
      <c r="E93" s="117"/>
      <c r="F93" s="117"/>
      <c r="G93" s="117"/>
      <c r="H93" s="117"/>
      <c r="I93" s="117"/>
      <c r="J93" s="117"/>
      <c r="K93" s="117"/>
      <c r="L93" s="117"/>
    </row>
    <row r="94" spans="2:12">
      <c r="B94" s="113"/>
      <c r="C94" s="113"/>
      <c r="D94" s="117"/>
      <c r="E94" s="117"/>
      <c r="F94" s="117"/>
      <c r="G94" s="117"/>
      <c r="H94" s="117"/>
      <c r="I94" s="117"/>
      <c r="J94" s="117"/>
      <c r="K94" s="117"/>
      <c r="L94" s="117"/>
    </row>
    <row r="95" spans="2:12">
      <c r="B95" s="113"/>
      <c r="C95" s="113"/>
      <c r="D95" s="117"/>
      <c r="E95" s="117"/>
      <c r="F95" s="117"/>
      <c r="G95" s="117"/>
      <c r="H95" s="117"/>
      <c r="I95" s="117"/>
      <c r="J95" s="117"/>
      <c r="K95" s="117"/>
      <c r="L95" s="117"/>
    </row>
    <row r="96" spans="2:12">
      <c r="B96" s="113"/>
      <c r="C96" s="113"/>
      <c r="D96" s="117"/>
      <c r="E96" s="117"/>
      <c r="F96" s="117"/>
      <c r="G96" s="117"/>
      <c r="H96" s="117"/>
      <c r="I96" s="117"/>
      <c r="J96" s="117"/>
      <c r="K96" s="117"/>
      <c r="L96" s="117"/>
    </row>
    <row r="97" spans="2:12">
      <c r="B97" s="113"/>
      <c r="C97" s="113"/>
      <c r="D97" s="117"/>
      <c r="E97" s="117"/>
      <c r="F97" s="117"/>
      <c r="G97" s="117"/>
      <c r="H97" s="117"/>
      <c r="I97" s="117"/>
      <c r="J97" s="117"/>
      <c r="K97" s="117"/>
      <c r="L97" s="117"/>
    </row>
    <row r="98" spans="2:12">
      <c r="B98" s="113"/>
      <c r="C98" s="113"/>
      <c r="D98" s="117"/>
      <c r="E98" s="117"/>
      <c r="F98" s="117"/>
      <c r="G98" s="117"/>
      <c r="H98" s="117"/>
      <c r="I98" s="117"/>
      <c r="J98" s="117"/>
      <c r="K98" s="117"/>
      <c r="L98" s="117"/>
    </row>
    <row r="99" spans="2:12">
      <c r="B99" s="113"/>
      <c r="C99" s="113"/>
      <c r="D99" s="117"/>
      <c r="E99" s="117"/>
      <c r="F99" s="117"/>
      <c r="G99" s="117"/>
      <c r="H99" s="117"/>
      <c r="I99" s="117"/>
      <c r="J99" s="117"/>
      <c r="K99" s="117"/>
      <c r="L99" s="117"/>
    </row>
    <row r="100" spans="2:12">
      <c r="B100" s="113"/>
      <c r="C100" s="113"/>
      <c r="D100" s="117"/>
      <c r="E100" s="117"/>
      <c r="F100" s="117"/>
      <c r="G100" s="117"/>
      <c r="H100" s="117"/>
      <c r="I100" s="117"/>
      <c r="J100" s="117"/>
      <c r="K100" s="117"/>
      <c r="L100" s="117"/>
    </row>
    <row r="101" spans="2:12">
      <c r="B101" s="113"/>
      <c r="C101" s="113"/>
      <c r="D101" s="117"/>
      <c r="E101" s="117"/>
      <c r="F101" s="117"/>
      <c r="G101" s="117"/>
      <c r="H101" s="117"/>
      <c r="I101" s="117"/>
      <c r="J101" s="117"/>
      <c r="K101" s="117"/>
      <c r="L101" s="117"/>
    </row>
    <row r="102" spans="2:12">
      <c r="B102" s="113"/>
      <c r="C102" s="113"/>
      <c r="D102" s="117"/>
      <c r="E102" s="117"/>
      <c r="F102" s="117"/>
      <c r="G102" s="117"/>
      <c r="H102" s="117"/>
      <c r="I102" s="117"/>
      <c r="J102" s="117"/>
      <c r="K102" s="117"/>
      <c r="L102" s="117"/>
    </row>
    <row r="103" spans="2:12">
      <c r="B103" s="113"/>
      <c r="C103" s="113"/>
      <c r="D103" s="117"/>
      <c r="E103" s="117"/>
      <c r="F103" s="117"/>
      <c r="G103" s="117"/>
      <c r="H103" s="117"/>
      <c r="I103" s="117"/>
      <c r="J103" s="117"/>
      <c r="K103" s="117"/>
      <c r="L103" s="117"/>
    </row>
    <row r="104" spans="2:12">
      <c r="B104" s="113"/>
      <c r="C104" s="113"/>
      <c r="D104" s="117"/>
      <c r="E104" s="117"/>
      <c r="F104" s="117"/>
      <c r="G104" s="117"/>
      <c r="H104" s="117"/>
      <c r="I104" s="117"/>
      <c r="J104" s="117"/>
      <c r="K104" s="117"/>
      <c r="L104" s="117"/>
    </row>
    <row r="105" spans="2:12">
      <c r="B105" s="113"/>
      <c r="C105" s="113"/>
      <c r="D105" s="117"/>
      <c r="E105" s="117"/>
      <c r="F105" s="117"/>
      <c r="G105" s="117"/>
      <c r="H105" s="117"/>
      <c r="I105" s="117"/>
      <c r="J105" s="117"/>
      <c r="K105" s="117"/>
      <c r="L105" s="117"/>
    </row>
    <row r="106" spans="2:12">
      <c r="B106" s="113"/>
      <c r="C106" s="113"/>
      <c r="D106" s="117"/>
      <c r="E106" s="117"/>
      <c r="F106" s="117"/>
      <c r="G106" s="117"/>
      <c r="H106" s="117"/>
      <c r="I106" s="117"/>
      <c r="J106" s="117"/>
      <c r="K106" s="117"/>
      <c r="L106" s="117"/>
    </row>
    <row r="107" spans="2:12">
      <c r="B107" s="113"/>
      <c r="C107" s="113"/>
      <c r="D107" s="117"/>
      <c r="E107" s="117"/>
      <c r="F107" s="117"/>
      <c r="G107" s="117"/>
      <c r="H107" s="117"/>
      <c r="I107" s="117"/>
      <c r="J107" s="117"/>
      <c r="K107" s="117"/>
      <c r="L107" s="117"/>
    </row>
    <row r="108" spans="2:12">
      <c r="B108" s="113"/>
      <c r="C108" s="113"/>
      <c r="D108" s="117"/>
      <c r="E108" s="117"/>
      <c r="F108" s="117"/>
      <c r="G108" s="117"/>
      <c r="H108" s="117"/>
      <c r="I108" s="117"/>
      <c r="J108" s="117"/>
      <c r="K108" s="117"/>
      <c r="L108" s="117"/>
    </row>
    <row r="109" spans="2:12">
      <c r="B109" s="113"/>
      <c r="C109" s="113"/>
      <c r="D109" s="117"/>
      <c r="E109" s="117"/>
      <c r="F109" s="117"/>
      <c r="G109" s="117"/>
      <c r="H109" s="117"/>
      <c r="I109" s="117"/>
      <c r="J109" s="117"/>
      <c r="K109" s="117"/>
      <c r="L109" s="117"/>
    </row>
    <row r="110" spans="2:12">
      <c r="B110" s="113"/>
      <c r="C110" s="113"/>
      <c r="D110" s="117"/>
      <c r="E110" s="117"/>
      <c r="F110" s="117"/>
      <c r="G110" s="117"/>
      <c r="H110" s="117"/>
      <c r="I110" s="117"/>
      <c r="J110" s="117"/>
      <c r="K110" s="117"/>
      <c r="L110" s="117"/>
    </row>
    <row r="111" spans="2:12">
      <c r="B111" s="113"/>
      <c r="C111" s="113"/>
      <c r="D111" s="117"/>
      <c r="E111" s="117"/>
      <c r="F111" s="117"/>
      <c r="G111" s="117"/>
      <c r="H111" s="117"/>
      <c r="I111" s="117"/>
      <c r="J111" s="117"/>
      <c r="K111" s="117"/>
      <c r="L111" s="117"/>
    </row>
    <row r="112" spans="2:12">
      <c r="B112" s="113"/>
      <c r="C112" s="113"/>
      <c r="D112" s="117"/>
      <c r="E112" s="117"/>
      <c r="F112" s="117"/>
      <c r="G112" s="117"/>
      <c r="H112" s="117"/>
      <c r="I112" s="117"/>
      <c r="J112" s="117"/>
      <c r="K112" s="117"/>
      <c r="L112" s="117"/>
    </row>
    <row r="113" spans="2:12">
      <c r="B113" s="113"/>
      <c r="C113" s="113"/>
      <c r="D113" s="117"/>
      <c r="E113" s="117"/>
      <c r="F113" s="117"/>
      <c r="G113" s="117"/>
      <c r="H113" s="117"/>
      <c r="I113" s="117"/>
      <c r="J113" s="117"/>
      <c r="K113" s="117"/>
      <c r="L113" s="117"/>
    </row>
    <row r="114" spans="2:12">
      <c r="B114" s="113"/>
      <c r="C114" s="113"/>
      <c r="D114" s="117"/>
      <c r="E114" s="117"/>
      <c r="F114" s="117"/>
      <c r="G114" s="117"/>
      <c r="H114" s="117"/>
      <c r="I114" s="117"/>
      <c r="J114" s="117"/>
      <c r="K114" s="117"/>
      <c r="L114" s="117"/>
    </row>
    <row r="115" spans="2:12">
      <c r="B115" s="113"/>
      <c r="C115" s="113"/>
      <c r="D115" s="117"/>
      <c r="E115" s="117"/>
      <c r="F115" s="117"/>
      <c r="G115" s="117"/>
      <c r="H115" s="117"/>
      <c r="I115" s="117"/>
      <c r="J115" s="117"/>
      <c r="K115" s="117"/>
      <c r="L115" s="117"/>
    </row>
    <row r="116" spans="2:12">
      <c r="B116" s="113"/>
      <c r="C116" s="113"/>
      <c r="D116" s="117"/>
      <c r="E116" s="117"/>
      <c r="F116" s="117"/>
      <c r="G116" s="117"/>
      <c r="H116" s="117"/>
      <c r="I116" s="117"/>
      <c r="J116" s="117"/>
      <c r="K116" s="117"/>
      <c r="L116" s="117"/>
    </row>
    <row r="117" spans="2:12">
      <c r="B117" s="113"/>
      <c r="C117" s="113"/>
      <c r="D117" s="117"/>
      <c r="E117" s="117"/>
      <c r="F117" s="117"/>
      <c r="G117" s="117"/>
      <c r="H117" s="117"/>
      <c r="I117" s="117"/>
      <c r="J117" s="117"/>
      <c r="K117" s="117"/>
      <c r="L117" s="117"/>
    </row>
    <row r="118" spans="2:12">
      <c r="B118" s="113"/>
      <c r="C118" s="113"/>
      <c r="D118" s="117"/>
      <c r="E118" s="117"/>
      <c r="F118" s="117"/>
      <c r="G118" s="117"/>
      <c r="H118" s="117"/>
      <c r="I118" s="117"/>
      <c r="J118" s="117"/>
      <c r="K118" s="117"/>
      <c r="L118" s="117"/>
    </row>
    <row r="119" spans="2:12">
      <c r="B119" s="113"/>
      <c r="C119" s="113"/>
      <c r="D119" s="117"/>
      <c r="E119" s="117"/>
      <c r="F119" s="117"/>
      <c r="G119" s="117"/>
      <c r="H119" s="117"/>
      <c r="I119" s="117"/>
      <c r="J119" s="117"/>
      <c r="K119" s="117"/>
      <c r="L119" s="117"/>
    </row>
    <row r="120" spans="2:12">
      <c r="B120" s="113"/>
      <c r="C120" s="113"/>
      <c r="D120" s="117"/>
      <c r="E120" s="117"/>
      <c r="F120" s="117"/>
      <c r="G120" s="117"/>
      <c r="H120" s="117"/>
      <c r="I120" s="117"/>
      <c r="J120" s="117"/>
      <c r="K120" s="117"/>
      <c r="L120" s="117"/>
    </row>
    <row r="121" spans="2:12">
      <c r="B121" s="113"/>
      <c r="C121" s="113"/>
      <c r="D121" s="117"/>
      <c r="E121" s="117"/>
      <c r="F121" s="117"/>
      <c r="G121" s="117"/>
      <c r="H121" s="117"/>
      <c r="I121" s="117"/>
      <c r="J121" s="117"/>
      <c r="K121" s="117"/>
      <c r="L121" s="117"/>
    </row>
    <row r="122" spans="2:12">
      <c r="B122" s="113"/>
      <c r="C122" s="113"/>
      <c r="D122" s="117"/>
      <c r="E122" s="117"/>
      <c r="F122" s="117"/>
      <c r="G122" s="117"/>
      <c r="H122" s="117"/>
      <c r="I122" s="117"/>
      <c r="J122" s="117"/>
      <c r="K122" s="117"/>
      <c r="L122" s="117"/>
    </row>
    <row r="123" spans="2:12">
      <c r="B123" s="113"/>
      <c r="C123" s="113"/>
      <c r="D123" s="117"/>
      <c r="E123" s="117"/>
      <c r="F123" s="117"/>
      <c r="G123" s="117"/>
      <c r="H123" s="117"/>
      <c r="I123" s="117"/>
      <c r="J123" s="117"/>
      <c r="K123" s="117"/>
      <c r="L123" s="117"/>
    </row>
    <row r="124" spans="2:12">
      <c r="B124" s="113"/>
      <c r="C124" s="113"/>
      <c r="D124" s="117"/>
      <c r="E124" s="117"/>
      <c r="F124" s="117"/>
      <c r="G124" s="117"/>
      <c r="H124" s="117"/>
      <c r="I124" s="117"/>
      <c r="J124" s="117"/>
      <c r="K124" s="117"/>
      <c r="L124" s="117"/>
    </row>
    <row r="125" spans="2:12">
      <c r="B125" s="113"/>
      <c r="C125" s="113"/>
      <c r="D125" s="117"/>
      <c r="E125" s="117"/>
      <c r="F125" s="117"/>
      <c r="G125" s="117"/>
      <c r="H125" s="117"/>
      <c r="I125" s="117"/>
      <c r="J125" s="117"/>
      <c r="K125" s="117"/>
      <c r="L125" s="117"/>
    </row>
    <row r="126" spans="2:12">
      <c r="B126" s="113"/>
      <c r="C126" s="113"/>
      <c r="D126" s="117"/>
      <c r="E126" s="117"/>
      <c r="F126" s="117"/>
      <c r="G126" s="117"/>
      <c r="H126" s="117"/>
      <c r="I126" s="117"/>
      <c r="J126" s="117"/>
      <c r="K126" s="117"/>
      <c r="L126" s="117"/>
    </row>
    <row r="127" spans="2:12">
      <c r="B127" s="113"/>
      <c r="C127" s="113"/>
      <c r="D127" s="117"/>
      <c r="E127" s="117"/>
      <c r="F127" s="117"/>
      <c r="G127" s="117"/>
      <c r="H127" s="117"/>
      <c r="I127" s="117"/>
      <c r="J127" s="117"/>
      <c r="K127" s="117"/>
      <c r="L127" s="117"/>
    </row>
    <row r="128" spans="2:12">
      <c r="B128" s="113"/>
      <c r="C128" s="113"/>
      <c r="D128" s="117"/>
      <c r="E128" s="117"/>
      <c r="F128" s="117"/>
      <c r="G128" s="117"/>
      <c r="H128" s="117"/>
      <c r="I128" s="117"/>
      <c r="J128" s="117"/>
      <c r="K128" s="117"/>
      <c r="L128" s="117"/>
    </row>
    <row r="129" spans="2:12">
      <c r="B129" s="113"/>
      <c r="C129" s="113"/>
      <c r="D129" s="117"/>
      <c r="E129" s="117"/>
      <c r="F129" s="117"/>
      <c r="G129" s="117"/>
      <c r="H129" s="117"/>
      <c r="I129" s="117"/>
      <c r="J129" s="117"/>
      <c r="K129" s="117"/>
      <c r="L129" s="117"/>
    </row>
    <row r="130" spans="2:12">
      <c r="B130" s="113"/>
      <c r="C130" s="113"/>
      <c r="D130" s="117"/>
      <c r="E130" s="117"/>
      <c r="F130" s="117"/>
      <c r="G130" s="117"/>
      <c r="H130" s="117"/>
      <c r="I130" s="117"/>
      <c r="J130" s="117"/>
      <c r="K130" s="117"/>
      <c r="L130" s="117"/>
    </row>
    <row r="131" spans="2:12">
      <c r="B131" s="113"/>
      <c r="C131" s="113"/>
      <c r="D131" s="117"/>
      <c r="E131" s="117"/>
      <c r="F131" s="117"/>
      <c r="G131" s="117"/>
      <c r="H131" s="117"/>
      <c r="I131" s="117"/>
      <c r="J131" s="117"/>
      <c r="K131" s="117"/>
      <c r="L131" s="117"/>
    </row>
    <row r="132" spans="2:12">
      <c r="B132" s="113"/>
      <c r="C132" s="113"/>
      <c r="D132" s="117"/>
      <c r="E132" s="117"/>
      <c r="F132" s="117"/>
      <c r="G132" s="117"/>
      <c r="H132" s="117"/>
      <c r="I132" s="117"/>
      <c r="J132" s="117"/>
      <c r="K132" s="117"/>
      <c r="L132" s="117"/>
    </row>
    <row r="133" spans="2:12">
      <c r="B133" s="113"/>
      <c r="C133" s="113"/>
      <c r="D133" s="117"/>
      <c r="E133" s="117"/>
      <c r="F133" s="117"/>
      <c r="G133" s="117"/>
      <c r="H133" s="117"/>
      <c r="I133" s="117"/>
      <c r="J133" s="117"/>
      <c r="K133" s="117"/>
      <c r="L133" s="117"/>
    </row>
    <row r="134" spans="2:12">
      <c r="B134" s="113"/>
      <c r="C134" s="113"/>
      <c r="D134" s="117"/>
      <c r="E134" s="117"/>
      <c r="F134" s="117"/>
      <c r="G134" s="117"/>
      <c r="H134" s="117"/>
      <c r="I134" s="117"/>
      <c r="J134" s="117"/>
      <c r="K134" s="117"/>
      <c r="L134" s="117"/>
    </row>
    <row r="135" spans="2:12">
      <c r="B135" s="113"/>
      <c r="C135" s="113"/>
      <c r="D135" s="117"/>
      <c r="E135" s="117"/>
      <c r="F135" s="117"/>
      <c r="G135" s="117"/>
      <c r="H135" s="117"/>
      <c r="I135" s="117"/>
      <c r="J135" s="117"/>
      <c r="K135" s="117"/>
      <c r="L135" s="117"/>
    </row>
    <row r="136" spans="2:12">
      <c r="B136" s="113"/>
      <c r="C136" s="113"/>
      <c r="D136" s="117"/>
      <c r="E136" s="117"/>
      <c r="F136" s="117"/>
      <c r="G136" s="117"/>
      <c r="H136" s="117"/>
      <c r="I136" s="117"/>
      <c r="J136" s="117"/>
      <c r="K136" s="117"/>
      <c r="L136" s="117"/>
    </row>
    <row r="137" spans="2:12">
      <c r="B137" s="113"/>
      <c r="C137" s="113"/>
      <c r="D137" s="117"/>
      <c r="E137" s="117"/>
      <c r="F137" s="117"/>
      <c r="G137" s="117"/>
      <c r="H137" s="117"/>
      <c r="I137" s="117"/>
      <c r="J137" s="117"/>
      <c r="K137" s="117"/>
      <c r="L137" s="117"/>
    </row>
    <row r="138" spans="2:12">
      <c r="B138" s="113"/>
      <c r="C138" s="113"/>
      <c r="D138" s="117"/>
      <c r="E138" s="117"/>
      <c r="F138" s="117"/>
      <c r="G138" s="117"/>
      <c r="H138" s="117"/>
      <c r="I138" s="117"/>
      <c r="J138" s="117"/>
      <c r="K138" s="117"/>
      <c r="L138" s="117"/>
    </row>
    <row r="139" spans="2:12">
      <c r="B139" s="113"/>
      <c r="C139" s="113"/>
      <c r="D139" s="117"/>
      <c r="E139" s="117"/>
      <c r="F139" s="117"/>
      <c r="G139" s="117"/>
      <c r="H139" s="117"/>
      <c r="I139" s="117"/>
      <c r="J139" s="117"/>
      <c r="K139" s="117"/>
      <c r="L139" s="117"/>
    </row>
    <row r="140" spans="2:12">
      <c r="B140" s="113"/>
      <c r="C140" s="113"/>
      <c r="D140" s="117"/>
      <c r="E140" s="117"/>
      <c r="F140" s="117"/>
      <c r="G140" s="117"/>
      <c r="H140" s="117"/>
      <c r="I140" s="117"/>
      <c r="J140" s="117"/>
      <c r="K140" s="117"/>
      <c r="L140" s="117"/>
    </row>
    <row r="141" spans="2:12">
      <c r="B141" s="113"/>
      <c r="C141" s="113"/>
      <c r="D141" s="117"/>
      <c r="E141" s="117"/>
      <c r="F141" s="117"/>
      <c r="G141" s="117"/>
      <c r="H141" s="117"/>
      <c r="I141" s="117"/>
      <c r="J141" s="117"/>
      <c r="K141" s="117"/>
      <c r="L141" s="117"/>
    </row>
    <row r="142" spans="2:12">
      <c r="B142" s="113"/>
      <c r="C142" s="113"/>
      <c r="D142" s="117"/>
      <c r="E142" s="117"/>
      <c r="F142" s="117"/>
      <c r="G142" s="117"/>
      <c r="H142" s="117"/>
      <c r="I142" s="117"/>
      <c r="J142" s="117"/>
      <c r="K142" s="117"/>
      <c r="L142" s="117"/>
    </row>
    <row r="143" spans="2:12">
      <c r="B143" s="113"/>
      <c r="C143" s="113"/>
      <c r="D143" s="117"/>
      <c r="E143" s="117"/>
      <c r="F143" s="117"/>
      <c r="G143" s="117"/>
      <c r="H143" s="117"/>
      <c r="I143" s="117"/>
      <c r="J143" s="117"/>
      <c r="K143" s="117"/>
      <c r="L143" s="117"/>
    </row>
    <row r="144" spans="2:12">
      <c r="B144" s="113"/>
      <c r="C144" s="113"/>
      <c r="D144" s="117"/>
      <c r="E144" s="117"/>
      <c r="F144" s="117"/>
      <c r="G144" s="117"/>
      <c r="H144" s="117"/>
      <c r="I144" s="117"/>
      <c r="J144" s="117"/>
      <c r="K144" s="117"/>
      <c r="L144" s="117"/>
    </row>
    <row r="145" spans="2:12">
      <c r="B145" s="113"/>
      <c r="C145" s="113"/>
      <c r="D145" s="117"/>
      <c r="E145" s="117"/>
      <c r="F145" s="117"/>
      <c r="G145" s="117"/>
      <c r="H145" s="117"/>
      <c r="I145" s="117"/>
      <c r="J145" s="117"/>
      <c r="K145" s="117"/>
      <c r="L145" s="117"/>
    </row>
    <row r="146" spans="2:12">
      <c r="B146" s="113"/>
      <c r="C146" s="113"/>
      <c r="D146" s="117"/>
      <c r="E146" s="117"/>
      <c r="F146" s="117"/>
      <c r="G146" s="117"/>
      <c r="H146" s="117"/>
      <c r="I146" s="117"/>
      <c r="J146" s="117"/>
      <c r="K146" s="117"/>
      <c r="L146" s="117"/>
    </row>
    <row r="147" spans="2:12">
      <c r="B147" s="113"/>
      <c r="C147" s="113"/>
      <c r="D147" s="117"/>
      <c r="E147" s="117"/>
      <c r="F147" s="117"/>
      <c r="G147" s="117"/>
      <c r="H147" s="117"/>
      <c r="I147" s="117"/>
      <c r="J147" s="117"/>
      <c r="K147" s="117"/>
      <c r="L147" s="117"/>
    </row>
    <row r="148" spans="2:12">
      <c r="B148" s="113"/>
      <c r="C148" s="113"/>
      <c r="D148" s="117"/>
      <c r="E148" s="117"/>
      <c r="F148" s="117"/>
      <c r="G148" s="117"/>
      <c r="H148" s="117"/>
      <c r="I148" s="117"/>
      <c r="J148" s="117"/>
      <c r="K148" s="117"/>
      <c r="L148" s="117"/>
    </row>
    <row r="149" spans="2:12">
      <c r="B149" s="113"/>
      <c r="C149" s="113"/>
      <c r="D149" s="117"/>
      <c r="E149" s="117"/>
      <c r="F149" s="117"/>
      <c r="G149" s="117"/>
      <c r="H149" s="117"/>
      <c r="I149" s="117"/>
      <c r="J149" s="117"/>
      <c r="K149" s="117"/>
      <c r="L149" s="117"/>
    </row>
    <row r="150" spans="2:12">
      <c r="B150" s="113"/>
      <c r="C150" s="113"/>
      <c r="D150" s="117"/>
      <c r="E150" s="117"/>
      <c r="F150" s="117"/>
      <c r="G150" s="117"/>
      <c r="H150" s="117"/>
      <c r="I150" s="117"/>
      <c r="J150" s="117"/>
      <c r="K150" s="117"/>
      <c r="L150" s="117"/>
    </row>
    <row r="151" spans="2:12">
      <c r="B151" s="113"/>
      <c r="C151" s="113"/>
      <c r="D151" s="117"/>
      <c r="E151" s="117"/>
      <c r="F151" s="117"/>
      <c r="G151" s="117"/>
      <c r="H151" s="117"/>
      <c r="I151" s="117"/>
      <c r="J151" s="117"/>
      <c r="K151" s="117"/>
      <c r="L151" s="117"/>
    </row>
    <row r="152" spans="2:12">
      <c r="B152" s="113"/>
      <c r="C152" s="113"/>
      <c r="D152" s="117"/>
      <c r="E152" s="117"/>
      <c r="F152" s="117"/>
      <c r="G152" s="117"/>
      <c r="H152" s="117"/>
      <c r="I152" s="117"/>
      <c r="J152" s="117"/>
      <c r="K152" s="117"/>
      <c r="L152" s="117"/>
    </row>
    <row r="153" spans="2:12">
      <c r="B153" s="113"/>
      <c r="C153" s="113"/>
      <c r="D153" s="117"/>
      <c r="E153" s="117"/>
      <c r="F153" s="117"/>
      <c r="G153" s="117"/>
      <c r="H153" s="117"/>
      <c r="I153" s="117"/>
      <c r="J153" s="117"/>
      <c r="K153" s="117"/>
      <c r="L153" s="117"/>
    </row>
    <row r="154" spans="2:12">
      <c r="B154" s="113"/>
      <c r="C154" s="113"/>
      <c r="D154" s="117"/>
      <c r="E154" s="117"/>
      <c r="F154" s="117"/>
      <c r="G154" s="117"/>
      <c r="H154" s="117"/>
      <c r="I154" s="117"/>
      <c r="J154" s="117"/>
      <c r="K154" s="117"/>
      <c r="L154" s="117"/>
    </row>
    <row r="155" spans="2:12">
      <c r="B155" s="113"/>
      <c r="C155" s="113"/>
      <c r="D155" s="117"/>
      <c r="E155" s="117"/>
      <c r="F155" s="117"/>
      <c r="G155" s="117"/>
      <c r="H155" s="117"/>
      <c r="I155" s="117"/>
      <c r="J155" s="117"/>
      <c r="K155" s="117"/>
      <c r="L155" s="117"/>
    </row>
    <row r="156" spans="2:12">
      <c r="B156" s="113"/>
      <c r="C156" s="113"/>
      <c r="D156" s="117"/>
      <c r="E156" s="117"/>
      <c r="F156" s="117"/>
      <c r="G156" s="117"/>
      <c r="H156" s="117"/>
      <c r="I156" s="117"/>
      <c r="J156" s="117"/>
      <c r="K156" s="117"/>
      <c r="L156" s="117"/>
    </row>
    <row r="157" spans="2:12">
      <c r="B157" s="113"/>
      <c r="C157" s="113"/>
      <c r="D157" s="117"/>
      <c r="E157" s="117"/>
      <c r="F157" s="117"/>
      <c r="G157" s="117"/>
      <c r="H157" s="117"/>
      <c r="I157" s="117"/>
      <c r="J157" s="117"/>
      <c r="K157" s="117"/>
      <c r="L157" s="117"/>
    </row>
    <row r="158" spans="2:12">
      <c r="B158" s="113"/>
      <c r="C158" s="113"/>
      <c r="D158" s="117"/>
      <c r="E158" s="117"/>
      <c r="F158" s="117"/>
      <c r="G158" s="117"/>
      <c r="H158" s="117"/>
      <c r="I158" s="117"/>
      <c r="J158" s="117"/>
      <c r="K158" s="117"/>
      <c r="L158" s="117"/>
    </row>
    <row r="159" spans="2:12">
      <c r="B159" s="113"/>
      <c r="C159" s="113"/>
      <c r="D159" s="117"/>
      <c r="E159" s="117"/>
      <c r="F159" s="117"/>
      <c r="G159" s="117"/>
      <c r="H159" s="117"/>
      <c r="I159" s="117"/>
      <c r="J159" s="117"/>
      <c r="K159" s="117"/>
      <c r="L159" s="117"/>
    </row>
    <row r="160" spans="2:12">
      <c r="B160" s="113"/>
      <c r="C160" s="113"/>
      <c r="D160" s="117"/>
      <c r="E160" s="117"/>
      <c r="F160" s="117"/>
      <c r="G160" s="117"/>
      <c r="H160" s="117"/>
      <c r="I160" s="117"/>
      <c r="J160" s="117"/>
      <c r="K160" s="117"/>
      <c r="L160" s="117"/>
    </row>
    <row r="161" spans="2:12">
      <c r="B161" s="113"/>
      <c r="C161" s="113"/>
      <c r="D161" s="117"/>
      <c r="E161" s="117"/>
      <c r="F161" s="117"/>
      <c r="G161" s="117"/>
      <c r="H161" s="117"/>
      <c r="I161" s="117"/>
      <c r="J161" s="117"/>
      <c r="K161" s="117"/>
      <c r="L161" s="117"/>
    </row>
    <row r="162" spans="2:12">
      <c r="B162" s="113"/>
      <c r="C162" s="113"/>
      <c r="D162" s="117"/>
      <c r="E162" s="117"/>
      <c r="F162" s="117"/>
      <c r="G162" s="117"/>
      <c r="H162" s="117"/>
      <c r="I162" s="117"/>
      <c r="J162" s="117"/>
      <c r="K162" s="117"/>
      <c r="L162" s="117"/>
    </row>
    <row r="163" spans="2:12">
      <c r="B163" s="113"/>
      <c r="C163" s="113"/>
      <c r="D163" s="117"/>
      <c r="E163" s="117"/>
      <c r="F163" s="117"/>
      <c r="G163" s="117"/>
      <c r="H163" s="117"/>
      <c r="I163" s="117"/>
      <c r="J163" s="117"/>
      <c r="K163" s="117"/>
      <c r="L163" s="117"/>
    </row>
    <row r="164" spans="2:12">
      <c r="B164" s="113"/>
      <c r="C164" s="113"/>
      <c r="D164" s="117"/>
      <c r="E164" s="117"/>
      <c r="F164" s="117"/>
      <c r="G164" s="117"/>
      <c r="H164" s="117"/>
      <c r="I164" s="117"/>
      <c r="J164" s="117"/>
      <c r="K164" s="117"/>
      <c r="L164" s="117"/>
    </row>
    <row r="165" spans="2:12">
      <c r="B165" s="113"/>
      <c r="C165" s="113"/>
      <c r="D165" s="117"/>
      <c r="E165" s="117"/>
      <c r="F165" s="117"/>
      <c r="G165" s="117"/>
      <c r="H165" s="117"/>
      <c r="I165" s="117"/>
      <c r="J165" s="117"/>
      <c r="K165" s="117"/>
      <c r="L165" s="117"/>
    </row>
    <row r="166" spans="2:12">
      <c r="B166" s="113"/>
      <c r="C166" s="113"/>
      <c r="D166" s="117"/>
      <c r="E166" s="117"/>
      <c r="F166" s="117"/>
      <c r="G166" s="117"/>
      <c r="H166" s="117"/>
      <c r="I166" s="117"/>
      <c r="J166" s="117"/>
      <c r="K166" s="117"/>
      <c r="L166" s="117"/>
    </row>
    <row r="167" spans="2:12">
      <c r="B167" s="113"/>
      <c r="C167" s="113"/>
      <c r="D167" s="117"/>
      <c r="E167" s="117"/>
      <c r="F167" s="117"/>
      <c r="G167" s="117"/>
      <c r="H167" s="117"/>
      <c r="I167" s="117"/>
      <c r="J167" s="117"/>
      <c r="K167" s="117"/>
      <c r="L167" s="117"/>
    </row>
    <row r="168" spans="2:12">
      <c r="B168" s="113"/>
      <c r="C168" s="113"/>
      <c r="D168" s="117"/>
      <c r="E168" s="117"/>
      <c r="F168" s="117"/>
      <c r="G168" s="117"/>
      <c r="H168" s="117"/>
      <c r="I168" s="117"/>
      <c r="J168" s="117"/>
      <c r="K168" s="117"/>
      <c r="L168" s="117"/>
    </row>
    <row r="169" spans="2:12">
      <c r="B169" s="113"/>
      <c r="C169" s="113"/>
      <c r="D169" s="117"/>
      <c r="E169" s="117"/>
      <c r="F169" s="117"/>
      <c r="G169" s="117"/>
      <c r="H169" s="117"/>
      <c r="I169" s="117"/>
      <c r="J169" s="117"/>
      <c r="K169" s="117"/>
      <c r="L169" s="117"/>
    </row>
    <row r="170" spans="2:12">
      <c r="B170" s="113"/>
      <c r="C170" s="113"/>
      <c r="D170" s="117"/>
      <c r="E170" s="117"/>
      <c r="F170" s="117"/>
      <c r="G170" s="117"/>
      <c r="H170" s="117"/>
      <c r="I170" s="117"/>
      <c r="J170" s="117"/>
      <c r="K170" s="117"/>
      <c r="L170" s="117"/>
    </row>
    <row r="171" spans="2:12">
      <c r="B171" s="113"/>
      <c r="C171" s="113"/>
      <c r="D171" s="117"/>
      <c r="E171" s="117"/>
      <c r="F171" s="117"/>
      <c r="G171" s="117"/>
      <c r="H171" s="117"/>
      <c r="I171" s="117"/>
      <c r="J171" s="117"/>
      <c r="K171" s="117"/>
      <c r="L171" s="117"/>
    </row>
    <row r="172" spans="2:12">
      <c r="B172" s="113"/>
      <c r="C172" s="113"/>
      <c r="D172" s="117"/>
      <c r="E172" s="117"/>
      <c r="F172" s="117"/>
      <c r="G172" s="117"/>
      <c r="H172" s="117"/>
      <c r="I172" s="117"/>
      <c r="J172" s="117"/>
      <c r="K172" s="117"/>
      <c r="L172" s="117"/>
    </row>
    <row r="173" spans="2:12">
      <c r="B173" s="113"/>
      <c r="C173" s="113"/>
      <c r="D173" s="117"/>
      <c r="E173" s="117"/>
      <c r="F173" s="117"/>
      <c r="G173" s="117"/>
      <c r="H173" s="117"/>
      <c r="I173" s="117"/>
      <c r="J173" s="117"/>
      <c r="K173" s="117"/>
      <c r="L173" s="117"/>
    </row>
    <row r="174" spans="2:12">
      <c r="B174" s="113"/>
      <c r="C174" s="113"/>
      <c r="D174" s="117"/>
      <c r="E174" s="117"/>
      <c r="F174" s="117"/>
      <c r="G174" s="117"/>
      <c r="H174" s="117"/>
      <c r="I174" s="117"/>
      <c r="J174" s="117"/>
      <c r="K174" s="117"/>
      <c r="L174" s="117"/>
    </row>
    <row r="175" spans="2:12">
      <c r="B175" s="113"/>
      <c r="C175" s="113"/>
      <c r="D175" s="117"/>
      <c r="E175" s="117"/>
      <c r="F175" s="117"/>
      <c r="G175" s="117"/>
      <c r="H175" s="117"/>
      <c r="I175" s="117"/>
      <c r="J175" s="117"/>
      <c r="K175" s="117"/>
      <c r="L175" s="117"/>
    </row>
    <row r="176" spans="2:12">
      <c r="B176" s="113"/>
      <c r="C176" s="113"/>
      <c r="D176" s="117"/>
      <c r="E176" s="117"/>
      <c r="F176" s="117"/>
      <c r="G176" s="117"/>
      <c r="H176" s="117"/>
      <c r="I176" s="117"/>
      <c r="J176" s="117"/>
      <c r="K176" s="117"/>
      <c r="L176" s="117"/>
    </row>
    <row r="177" spans="2:12">
      <c r="B177" s="113"/>
      <c r="C177" s="113"/>
      <c r="D177" s="117"/>
      <c r="E177" s="117"/>
      <c r="F177" s="117"/>
      <c r="G177" s="117"/>
      <c r="H177" s="117"/>
      <c r="I177" s="117"/>
      <c r="J177" s="117"/>
      <c r="K177" s="117"/>
      <c r="L177" s="117"/>
    </row>
    <row r="178" spans="2:12">
      <c r="B178" s="113"/>
      <c r="C178" s="113"/>
      <c r="D178" s="117"/>
      <c r="E178" s="117"/>
      <c r="F178" s="117"/>
      <c r="G178" s="117"/>
      <c r="H178" s="117"/>
      <c r="I178" s="117"/>
      <c r="J178" s="117"/>
      <c r="K178" s="117"/>
      <c r="L178" s="117"/>
    </row>
    <row r="179" spans="2:12">
      <c r="B179" s="113"/>
      <c r="C179" s="113"/>
      <c r="D179" s="117"/>
      <c r="E179" s="117"/>
      <c r="F179" s="117"/>
      <c r="G179" s="117"/>
      <c r="H179" s="117"/>
      <c r="I179" s="117"/>
      <c r="J179" s="117"/>
      <c r="K179" s="117"/>
      <c r="L179" s="117"/>
    </row>
    <row r="180" spans="2:12">
      <c r="B180" s="113"/>
      <c r="C180" s="113"/>
      <c r="D180" s="117"/>
      <c r="E180" s="117"/>
      <c r="F180" s="117"/>
      <c r="G180" s="117"/>
      <c r="H180" s="117"/>
      <c r="I180" s="117"/>
      <c r="J180" s="117"/>
      <c r="K180" s="117"/>
      <c r="L180" s="117"/>
    </row>
    <row r="181" spans="2:12">
      <c r="B181" s="113"/>
      <c r="C181" s="113"/>
      <c r="D181" s="117"/>
      <c r="E181" s="117"/>
      <c r="F181" s="117"/>
      <c r="G181" s="117"/>
      <c r="H181" s="117"/>
      <c r="I181" s="117"/>
      <c r="J181" s="117"/>
      <c r="K181" s="117"/>
      <c r="L181" s="117"/>
    </row>
    <row r="182" spans="2:12">
      <c r="B182" s="113"/>
      <c r="C182" s="113"/>
      <c r="D182" s="117"/>
      <c r="E182" s="117"/>
      <c r="F182" s="117"/>
      <c r="G182" s="117"/>
      <c r="H182" s="117"/>
      <c r="I182" s="117"/>
      <c r="J182" s="117"/>
      <c r="K182" s="117"/>
      <c r="L182" s="117"/>
    </row>
    <row r="183" spans="2:12">
      <c r="B183" s="113"/>
      <c r="C183" s="113"/>
      <c r="D183" s="117"/>
      <c r="E183" s="117"/>
      <c r="F183" s="117"/>
      <c r="G183" s="117"/>
      <c r="H183" s="117"/>
      <c r="I183" s="117"/>
      <c r="J183" s="117"/>
      <c r="K183" s="117"/>
      <c r="L183" s="117"/>
    </row>
    <row r="184" spans="2:12">
      <c r="B184" s="113"/>
      <c r="C184" s="113"/>
      <c r="D184" s="117"/>
      <c r="E184" s="117"/>
      <c r="F184" s="117"/>
      <c r="G184" s="117"/>
      <c r="H184" s="117"/>
      <c r="I184" s="117"/>
      <c r="J184" s="117"/>
      <c r="K184" s="117"/>
      <c r="L184" s="117"/>
    </row>
    <row r="185" spans="2:12">
      <c r="B185" s="113"/>
      <c r="C185" s="113"/>
      <c r="D185" s="117"/>
      <c r="E185" s="117"/>
      <c r="F185" s="117"/>
      <c r="G185" s="117"/>
      <c r="H185" s="117"/>
      <c r="I185" s="117"/>
      <c r="J185" s="117"/>
      <c r="K185" s="117"/>
      <c r="L185" s="117"/>
    </row>
    <row r="186" spans="2:12">
      <c r="B186" s="113"/>
      <c r="C186" s="113"/>
      <c r="D186" s="117"/>
      <c r="E186" s="117"/>
      <c r="F186" s="117"/>
      <c r="G186" s="117"/>
      <c r="H186" s="117"/>
      <c r="I186" s="117"/>
      <c r="J186" s="117"/>
      <c r="K186" s="117"/>
      <c r="L186" s="117"/>
    </row>
    <row r="187" spans="2:12">
      <c r="B187" s="113"/>
      <c r="C187" s="113"/>
      <c r="D187" s="117"/>
      <c r="E187" s="117"/>
      <c r="F187" s="117"/>
      <c r="G187" s="117"/>
      <c r="H187" s="117"/>
      <c r="I187" s="117"/>
      <c r="J187" s="117"/>
      <c r="K187" s="117"/>
      <c r="L187" s="117"/>
    </row>
    <row r="188" spans="2:12">
      <c r="B188" s="113"/>
      <c r="C188" s="113"/>
      <c r="D188" s="117"/>
      <c r="E188" s="117"/>
      <c r="F188" s="117"/>
      <c r="G188" s="117"/>
      <c r="H188" s="117"/>
      <c r="I188" s="117"/>
      <c r="J188" s="117"/>
      <c r="K188" s="117"/>
      <c r="L188" s="117"/>
    </row>
    <row r="189" spans="2:12">
      <c r="B189" s="113"/>
      <c r="C189" s="113"/>
      <c r="D189" s="117"/>
      <c r="E189" s="117"/>
      <c r="F189" s="117"/>
      <c r="G189" s="117"/>
      <c r="H189" s="117"/>
      <c r="I189" s="117"/>
      <c r="J189" s="117"/>
      <c r="K189" s="117"/>
      <c r="L189" s="117"/>
    </row>
    <row r="190" spans="2:12">
      <c r="B190" s="113"/>
      <c r="C190" s="113"/>
      <c r="D190" s="117"/>
      <c r="E190" s="117"/>
      <c r="F190" s="117"/>
      <c r="G190" s="117"/>
      <c r="H190" s="117"/>
      <c r="I190" s="117"/>
      <c r="J190" s="117"/>
      <c r="K190" s="117"/>
      <c r="L190" s="117"/>
    </row>
    <row r="191" spans="2:12">
      <c r="B191" s="113"/>
      <c r="C191" s="113"/>
      <c r="D191" s="117"/>
      <c r="E191" s="117"/>
      <c r="F191" s="117"/>
      <c r="G191" s="117"/>
      <c r="H191" s="117"/>
      <c r="I191" s="117"/>
      <c r="J191" s="117"/>
      <c r="K191" s="117"/>
      <c r="L191" s="117"/>
    </row>
    <row r="192" spans="2:12">
      <c r="B192" s="113"/>
      <c r="C192" s="113"/>
      <c r="D192" s="117"/>
      <c r="E192" s="117"/>
      <c r="F192" s="117"/>
      <c r="G192" s="117"/>
      <c r="H192" s="117"/>
      <c r="I192" s="117"/>
      <c r="J192" s="117"/>
      <c r="K192" s="117"/>
      <c r="L192" s="117"/>
    </row>
    <row r="193" spans="2:12">
      <c r="B193" s="113"/>
      <c r="C193" s="113"/>
      <c r="D193" s="117"/>
      <c r="E193" s="117"/>
      <c r="F193" s="117"/>
      <c r="G193" s="117"/>
      <c r="H193" s="117"/>
      <c r="I193" s="117"/>
      <c r="J193" s="117"/>
      <c r="K193" s="117"/>
      <c r="L193" s="117"/>
    </row>
    <row r="194" spans="2:12">
      <c r="B194" s="113"/>
      <c r="C194" s="113"/>
      <c r="D194" s="117"/>
      <c r="E194" s="117"/>
      <c r="F194" s="117"/>
      <c r="G194" s="117"/>
      <c r="H194" s="117"/>
      <c r="I194" s="117"/>
      <c r="J194" s="117"/>
      <c r="K194" s="117"/>
      <c r="L194" s="117"/>
    </row>
    <row r="195" spans="2:12">
      <c r="B195" s="113"/>
      <c r="C195" s="113"/>
      <c r="D195" s="117"/>
      <c r="E195" s="117"/>
      <c r="F195" s="117"/>
      <c r="G195" s="117"/>
      <c r="H195" s="117"/>
      <c r="I195" s="117"/>
      <c r="J195" s="117"/>
      <c r="K195" s="117"/>
      <c r="L195" s="117"/>
    </row>
    <row r="196" spans="2:12">
      <c r="B196" s="113"/>
      <c r="C196" s="113"/>
      <c r="D196" s="117"/>
      <c r="E196" s="117"/>
      <c r="F196" s="117"/>
      <c r="G196" s="117"/>
      <c r="H196" s="117"/>
      <c r="I196" s="117"/>
      <c r="J196" s="117"/>
      <c r="K196" s="117"/>
      <c r="L196" s="117"/>
    </row>
    <row r="197" spans="2:12">
      <c r="B197" s="113"/>
      <c r="C197" s="113"/>
      <c r="D197" s="117"/>
      <c r="E197" s="117"/>
      <c r="F197" s="117"/>
      <c r="G197" s="117"/>
      <c r="H197" s="117"/>
      <c r="I197" s="117"/>
      <c r="J197" s="117"/>
      <c r="K197" s="117"/>
      <c r="L197" s="117"/>
    </row>
    <row r="198" spans="2:12">
      <c r="B198" s="113"/>
      <c r="C198" s="113"/>
      <c r="D198" s="117"/>
      <c r="E198" s="117"/>
      <c r="F198" s="117"/>
      <c r="G198" s="117"/>
      <c r="H198" s="117"/>
      <c r="I198" s="117"/>
      <c r="J198" s="117"/>
      <c r="K198" s="117"/>
      <c r="L198" s="117"/>
    </row>
    <row r="199" spans="2:12">
      <c r="B199" s="113"/>
      <c r="C199" s="113"/>
      <c r="D199" s="117"/>
      <c r="E199" s="117"/>
      <c r="F199" s="117"/>
      <c r="G199" s="117"/>
      <c r="H199" s="117"/>
      <c r="I199" s="117"/>
      <c r="J199" s="117"/>
      <c r="K199" s="117"/>
      <c r="L199" s="117"/>
    </row>
    <row r="200" spans="2:12">
      <c r="B200" s="113"/>
      <c r="C200" s="113"/>
      <c r="D200" s="117"/>
      <c r="E200" s="117"/>
      <c r="F200" s="117"/>
      <c r="G200" s="117"/>
      <c r="H200" s="117"/>
      <c r="I200" s="117"/>
      <c r="J200" s="117"/>
      <c r="K200" s="117"/>
      <c r="L200" s="117"/>
    </row>
    <row r="201" spans="2:12">
      <c r="B201" s="113"/>
      <c r="C201" s="113"/>
      <c r="D201" s="117"/>
      <c r="E201" s="117"/>
      <c r="F201" s="117"/>
      <c r="G201" s="117"/>
      <c r="H201" s="117"/>
      <c r="I201" s="117"/>
      <c r="J201" s="117"/>
      <c r="K201" s="117"/>
      <c r="L201" s="117"/>
    </row>
    <row r="202" spans="2:12">
      <c r="B202" s="113"/>
      <c r="C202" s="113"/>
      <c r="D202" s="117"/>
      <c r="E202" s="117"/>
      <c r="F202" s="117"/>
      <c r="G202" s="117"/>
      <c r="H202" s="117"/>
      <c r="I202" s="117"/>
      <c r="J202" s="117"/>
      <c r="K202" s="117"/>
      <c r="L202" s="117"/>
    </row>
    <row r="203" spans="2:12">
      <c r="B203" s="113"/>
      <c r="C203" s="113"/>
      <c r="D203" s="117"/>
      <c r="E203" s="117"/>
      <c r="F203" s="117"/>
      <c r="G203" s="117"/>
      <c r="H203" s="117"/>
      <c r="I203" s="117"/>
      <c r="J203" s="117"/>
      <c r="K203" s="117"/>
      <c r="L203" s="117"/>
    </row>
    <row r="204" spans="2:12">
      <c r="B204" s="113"/>
      <c r="C204" s="113"/>
      <c r="D204" s="117"/>
      <c r="E204" s="117"/>
      <c r="F204" s="117"/>
      <c r="G204" s="117"/>
      <c r="H204" s="117"/>
      <c r="I204" s="117"/>
      <c r="J204" s="117"/>
      <c r="K204" s="117"/>
      <c r="L204" s="117"/>
    </row>
    <row r="205" spans="2:12">
      <c r="B205" s="113"/>
      <c r="C205" s="113"/>
      <c r="D205" s="117"/>
      <c r="E205" s="117"/>
      <c r="F205" s="117"/>
      <c r="G205" s="117"/>
      <c r="H205" s="117"/>
      <c r="I205" s="117"/>
      <c r="J205" s="117"/>
      <c r="K205" s="117"/>
      <c r="L205" s="117"/>
    </row>
    <row r="206" spans="2:12">
      <c r="B206" s="113"/>
      <c r="C206" s="113"/>
      <c r="D206" s="117"/>
      <c r="E206" s="117"/>
      <c r="F206" s="117"/>
      <c r="G206" s="117"/>
      <c r="H206" s="117"/>
      <c r="I206" s="117"/>
      <c r="J206" s="117"/>
      <c r="K206" s="117"/>
      <c r="L206" s="117"/>
    </row>
    <row r="207" spans="2:12">
      <c r="B207" s="113"/>
      <c r="C207" s="113"/>
      <c r="D207" s="117"/>
      <c r="E207" s="117"/>
      <c r="F207" s="117"/>
      <c r="G207" s="117"/>
      <c r="H207" s="117"/>
      <c r="I207" s="117"/>
      <c r="J207" s="117"/>
      <c r="K207" s="117"/>
      <c r="L207" s="117"/>
    </row>
    <row r="208" spans="2:12">
      <c r="B208" s="113"/>
      <c r="C208" s="113"/>
      <c r="D208" s="117"/>
      <c r="E208" s="117"/>
      <c r="F208" s="117"/>
      <c r="G208" s="117"/>
      <c r="H208" s="117"/>
      <c r="I208" s="117"/>
      <c r="J208" s="117"/>
      <c r="K208" s="117"/>
      <c r="L208" s="117"/>
    </row>
    <row r="209" spans="2:12">
      <c r="B209" s="113"/>
      <c r="C209" s="113"/>
      <c r="D209" s="117"/>
      <c r="E209" s="117"/>
      <c r="F209" s="117"/>
      <c r="G209" s="117"/>
      <c r="H209" s="117"/>
      <c r="I209" s="117"/>
      <c r="J209" s="117"/>
      <c r="K209" s="117"/>
      <c r="L209" s="117"/>
    </row>
    <row r="210" spans="2:12">
      <c r="B210" s="113"/>
      <c r="C210" s="113"/>
      <c r="D210" s="117"/>
      <c r="E210" s="117"/>
      <c r="F210" s="117"/>
      <c r="G210" s="117"/>
      <c r="H210" s="117"/>
      <c r="I210" s="117"/>
      <c r="J210" s="117"/>
      <c r="K210" s="117"/>
      <c r="L210" s="117"/>
    </row>
    <row r="211" spans="2:12">
      <c r="B211" s="113"/>
      <c r="C211" s="113"/>
      <c r="D211" s="117"/>
      <c r="E211" s="117"/>
      <c r="F211" s="117"/>
      <c r="G211" s="117"/>
      <c r="H211" s="117"/>
      <c r="I211" s="117"/>
      <c r="J211" s="117"/>
      <c r="K211" s="117"/>
      <c r="L211" s="117"/>
    </row>
    <row r="212" spans="2:12">
      <c r="B212" s="113"/>
      <c r="C212" s="113"/>
      <c r="D212" s="117"/>
      <c r="E212" s="117"/>
      <c r="F212" s="117"/>
      <c r="G212" s="117"/>
      <c r="H212" s="117"/>
      <c r="I212" s="117"/>
      <c r="J212" s="117"/>
      <c r="K212" s="117"/>
      <c r="L212" s="117"/>
    </row>
    <row r="213" spans="2:12">
      <c r="B213" s="113"/>
      <c r="C213" s="113"/>
      <c r="D213" s="117"/>
      <c r="E213" s="117"/>
      <c r="F213" s="117"/>
      <c r="G213" s="117"/>
      <c r="H213" s="117"/>
      <c r="I213" s="117"/>
      <c r="J213" s="117"/>
      <c r="K213" s="117"/>
      <c r="L213" s="117"/>
    </row>
    <row r="214" spans="2:12">
      <c r="B214" s="113"/>
      <c r="C214" s="113"/>
      <c r="D214" s="117"/>
      <c r="E214" s="117"/>
      <c r="F214" s="117"/>
      <c r="G214" s="117"/>
      <c r="H214" s="117"/>
      <c r="I214" s="117"/>
      <c r="J214" s="117"/>
      <c r="K214" s="117"/>
      <c r="L214" s="117"/>
    </row>
    <row r="215" spans="2:12">
      <c r="B215" s="113"/>
      <c r="C215" s="113"/>
      <c r="D215" s="117"/>
      <c r="E215" s="117"/>
      <c r="F215" s="117"/>
      <c r="G215" s="117"/>
      <c r="H215" s="117"/>
      <c r="I215" s="117"/>
      <c r="J215" s="117"/>
      <c r="K215" s="117"/>
      <c r="L215" s="117"/>
    </row>
    <row r="216" spans="2:12">
      <c r="B216" s="113"/>
      <c r="C216" s="113"/>
      <c r="D216" s="117"/>
      <c r="E216" s="117"/>
      <c r="F216" s="117"/>
      <c r="G216" s="117"/>
      <c r="H216" s="117"/>
      <c r="I216" s="117"/>
      <c r="J216" s="117"/>
      <c r="K216" s="117"/>
      <c r="L216" s="117"/>
    </row>
    <row r="217" spans="2:12">
      <c r="B217" s="113"/>
      <c r="C217" s="113"/>
      <c r="D217" s="117"/>
      <c r="E217" s="117"/>
      <c r="F217" s="117"/>
      <c r="G217" s="117"/>
      <c r="H217" s="117"/>
      <c r="I217" s="117"/>
      <c r="J217" s="117"/>
      <c r="K217" s="117"/>
      <c r="L217" s="117"/>
    </row>
    <row r="218" spans="2:12">
      <c r="B218" s="113"/>
      <c r="C218" s="113"/>
      <c r="D218" s="117"/>
      <c r="E218" s="117"/>
      <c r="F218" s="117"/>
      <c r="G218" s="117"/>
      <c r="H218" s="117"/>
      <c r="I218" s="117"/>
      <c r="J218" s="117"/>
      <c r="K218" s="117"/>
      <c r="L218" s="117"/>
    </row>
    <row r="219" spans="2:12">
      <c r="B219" s="113"/>
      <c r="C219" s="113"/>
      <c r="D219" s="117"/>
      <c r="E219" s="117"/>
      <c r="F219" s="117"/>
      <c r="G219" s="117"/>
      <c r="H219" s="117"/>
      <c r="I219" s="117"/>
      <c r="J219" s="117"/>
      <c r="K219" s="117"/>
      <c r="L219" s="117"/>
    </row>
    <row r="220" spans="2:12">
      <c r="B220" s="113"/>
      <c r="C220" s="113"/>
      <c r="D220" s="117"/>
      <c r="E220" s="117"/>
      <c r="F220" s="117"/>
      <c r="G220" s="117"/>
      <c r="H220" s="117"/>
      <c r="I220" s="117"/>
      <c r="J220" s="117"/>
      <c r="K220" s="117"/>
      <c r="L220" s="117"/>
    </row>
    <row r="221" spans="2:12">
      <c r="B221" s="113"/>
      <c r="C221" s="113"/>
      <c r="D221" s="117"/>
      <c r="E221" s="117"/>
      <c r="F221" s="117"/>
      <c r="G221" s="117"/>
      <c r="H221" s="117"/>
      <c r="I221" s="117"/>
      <c r="J221" s="117"/>
      <c r="K221" s="117"/>
      <c r="L221" s="117"/>
    </row>
    <row r="222" spans="2:12">
      <c r="B222" s="113"/>
      <c r="C222" s="113"/>
      <c r="D222" s="117"/>
      <c r="E222" s="117"/>
      <c r="F222" s="117"/>
      <c r="G222" s="117"/>
      <c r="H222" s="117"/>
      <c r="I222" s="117"/>
      <c r="J222" s="117"/>
      <c r="K222" s="117"/>
      <c r="L222" s="117"/>
    </row>
    <row r="223" spans="2:12">
      <c r="B223" s="113"/>
      <c r="C223" s="113"/>
      <c r="D223" s="117"/>
      <c r="E223" s="117"/>
      <c r="F223" s="117"/>
      <c r="G223" s="117"/>
      <c r="H223" s="117"/>
      <c r="I223" s="117"/>
      <c r="J223" s="117"/>
      <c r="K223" s="117"/>
      <c r="L223" s="117"/>
    </row>
    <row r="224" spans="2:12">
      <c r="B224" s="113"/>
      <c r="C224" s="113"/>
      <c r="D224" s="117"/>
      <c r="E224" s="117"/>
      <c r="F224" s="117"/>
      <c r="G224" s="117"/>
      <c r="H224" s="117"/>
      <c r="I224" s="117"/>
      <c r="J224" s="117"/>
      <c r="K224" s="117"/>
      <c r="L224" s="117"/>
    </row>
    <row r="225" spans="2:12">
      <c r="B225" s="113"/>
      <c r="C225" s="113"/>
      <c r="D225" s="117"/>
      <c r="E225" s="117"/>
      <c r="F225" s="117"/>
      <c r="G225" s="117"/>
      <c r="H225" s="117"/>
      <c r="I225" s="117"/>
      <c r="J225" s="117"/>
      <c r="K225" s="117"/>
      <c r="L225" s="117"/>
    </row>
    <row r="226" spans="2:12">
      <c r="B226" s="113"/>
      <c r="C226" s="113"/>
      <c r="D226" s="117"/>
      <c r="E226" s="117"/>
      <c r="F226" s="117"/>
      <c r="G226" s="117"/>
      <c r="H226" s="117"/>
      <c r="I226" s="117"/>
      <c r="J226" s="117"/>
      <c r="K226" s="117"/>
      <c r="L226" s="117"/>
    </row>
    <row r="227" spans="2:12">
      <c r="B227" s="113"/>
      <c r="C227" s="113"/>
      <c r="D227" s="117"/>
      <c r="E227" s="117"/>
      <c r="F227" s="117"/>
      <c r="G227" s="117"/>
      <c r="H227" s="117"/>
      <c r="I227" s="117"/>
      <c r="J227" s="117"/>
      <c r="K227" s="117"/>
      <c r="L227" s="117"/>
    </row>
    <row r="228" spans="2:12">
      <c r="B228" s="113"/>
      <c r="C228" s="113"/>
      <c r="D228" s="117"/>
      <c r="E228" s="117"/>
      <c r="F228" s="117"/>
      <c r="G228" s="117"/>
      <c r="H228" s="117"/>
      <c r="I228" s="117"/>
      <c r="J228" s="117"/>
      <c r="K228" s="117"/>
      <c r="L228" s="117"/>
    </row>
    <row r="229" spans="2:12">
      <c r="B229" s="113"/>
      <c r="C229" s="113"/>
      <c r="D229" s="117"/>
      <c r="E229" s="117"/>
      <c r="F229" s="117"/>
      <c r="G229" s="117"/>
      <c r="H229" s="117"/>
      <c r="I229" s="117"/>
      <c r="J229" s="117"/>
      <c r="K229" s="117"/>
      <c r="L229" s="117"/>
    </row>
    <row r="230" spans="2:12">
      <c r="B230" s="113"/>
      <c r="C230" s="113"/>
      <c r="D230" s="117"/>
      <c r="E230" s="117"/>
      <c r="F230" s="117"/>
      <c r="G230" s="117"/>
      <c r="H230" s="117"/>
      <c r="I230" s="117"/>
      <c r="J230" s="117"/>
      <c r="K230" s="117"/>
      <c r="L230" s="117"/>
    </row>
    <row r="231" spans="2:12">
      <c r="B231" s="113"/>
      <c r="C231" s="113"/>
      <c r="D231" s="117"/>
      <c r="E231" s="117"/>
      <c r="F231" s="117"/>
      <c r="G231" s="117"/>
      <c r="H231" s="117"/>
      <c r="I231" s="117"/>
      <c r="J231" s="117"/>
      <c r="K231" s="117"/>
      <c r="L231" s="117"/>
    </row>
    <row r="232" spans="2:12">
      <c r="B232" s="113"/>
      <c r="C232" s="113"/>
      <c r="D232" s="117"/>
      <c r="E232" s="117"/>
      <c r="F232" s="117"/>
      <c r="G232" s="117"/>
      <c r="H232" s="117"/>
      <c r="I232" s="117"/>
      <c r="J232" s="117"/>
      <c r="K232" s="117"/>
      <c r="L232" s="117"/>
    </row>
    <row r="233" spans="2:12">
      <c r="B233" s="113"/>
      <c r="C233" s="113"/>
      <c r="D233" s="117"/>
      <c r="E233" s="117"/>
      <c r="F233" s="117"/>
      <c r="G233" s="117"/>
      <c r="H233" s="117"/>
      <c r="I233" s="117"/>
      <c r="J233" s="117"/>
      <c r="K233" s="117"/>
      <c r="L233" s="117"/>
    </row>
    <row r="234" spans="2:12">
      <c r="B234" s="113"/>
      <c r="C234" s="113"/>
      <c r="D234" s="117"/>
      <c r="E234" s="117"/>
      <c r="F234" s="117"/>
      <c r="G234" s="117"/>
      <c r="H234" s="117"/>
      <c r="I234" s="117"/>
      <c r="J234" s="117"/>
      <c r="K234" s="117"/>
      <c r="L234" s="117"/>
    </row>
    <row r="235" spans="2:12">
      <c r="B235" s="113"/>
      <c r="C235" s="113"/>
      <c r="D235" s="117"/>
      <c r="E235" s="117"/>
      <c r="F235" s="117"/>
      <c r="G235" s="117"/>
      <c r="H235" s="117"/>
      <c r="I235" s="117"/>
      <c r="J235" s="117"/>
      <c r="K235" s="117"/>
      <c r="L235" s="117"/>
    </row>
    <row r="236" spans="2:12">
      <c r="B236" s="113"/>
      <c r="C236" s="113"/>
      <c r="D236" s="117"/>
      <c r="E236" s="117"/>
      <c r="F236" s="117"/>
      <c r="G236" s="117"/>
      <c r="H236" s="117"/>
      <c r="I236" s="117"/>
      <c r="J236" s="117"/>
      <c r="K236" s="117"/>
      <c r="L236" s="117"/>
    </row>
    <row r="237" spans="2:12">
      <c r="B237" s="113"/>
      <c r="C237" s="113"/>
      <c r="D237" s="117"/>
      <c r="E237" s="117"/>
      <c r="F237" s="117"/>
      <c r="G237" s="117"/>
      <c r="H237" s="117"/>
      <c r="I237" s="117"/>
      <c r="J237" s="117"/>
      <c r="K237" s="117"/>
      <c r="L237" s="117"/>
    </row>
    <row r="238" spans="2:12">
      <c r="B238" s="113"/>
      <c r="C238" s="113"/>
      <c r="D238" s="117"/>
      <c r="E238" s="117"/>
      <c r="F238" s="117"/>
      <c r="G238" s="117"/>
      <c r="H238" s="117"/>
      <c r="I238" s="117"/>
      <c r="J238" s="117"/>
      <c r="K238" s="117"/>
      <c r="L238" s="117"/>
    </row>
    <row r="239" spans="2:12">
      <c r="B239" s="113"/>
      <c r="C239" s="113"/>
      <c r="D239" s="117"/>
      <c r="E239" s="117"/>
      <c r="F239" s="117"/>
      <c r="G239" s="117"/>
      <c r="H239" s="117"/>
      <c r="I239" s="117"/>
      <c r="J239" s="117"/>
      <c r="K239" s="117"/>
      <c r="L239" s="117"/>
    </row>
    <row r="240" spans="2:12">
      <c r="B240" s="113"/>
      <c r="C240" s="113"/>
      <c r="D240" s="117"/>
      <c r="E240" s="117"/>
      <c r="F240" s="117"/>
      <c r="G240" s="117"/>
      <c r="H240" s="117"/>
      <c r="I240" s="117"/>
      <c r="J240" s="117"/>
      <c r="K240" s="117"/>
      <c r="L240" s="117"/>
    </row>
    <row r="241" spans="2:12">
      <c r="B241" s="113"/>
      <c r="C241" s="113"/>
      <c r="D241" s="117"/>
      <c r="E241" s="117"/>
      <c r="F241" s="117"/>
      <c r="G241" s="117"/>
      <c r="H241" s="117"/>
      <c r="I241" s="117"/>
      <c r="J241" s="117"/>
      <c r="K241" s="117"/>
      <c r="L241" s="117"/>
    </row>
    <row r="242" spans="2:12">
      <c r="B242" s="113"/>
      <c r="C242" s="113"/>
      <c r="D242" s="117"/>
      <c r="E242" s="117"/>
      <c r="F242" s="117"/>
      <c r="G242" s="117"/>
      <c r="H242" s="117"/>
      <c r="I242" s="117"/>
      <c r="J242" s="117"/>
      <c r="K242" s="117"/>
      <c r="L242" s="117"/>
    </row>
    <row r="243" spans="2:12">
      <c r="B243" s="113"/>
      <c r="C243" s="113"/>
      <c r="D243" s="117"/>
      <c r="E243" s="117"/>
      <c r="F243" s="117"/>
      <c r="G243" s="117"/>
      <c r="H243" s="117"/>
      <c r="I243" s="117"/>
      <c r="J243" s="117"/>
      <c r="K243" s="117"/>
      <c r="L243" s="117"/>
    </row>
    <row r="244" spans="2:12">
      <c r="B244" s="113"/>
      <c r="C244" s="113"/>
      <c r="D244" s="117"/>
      <c r="E244" s="117"/>
      <c r="F244" s="117"/>
      <c r="G244" s="117"/>
      <c r="H244" s="117"/>
      <c r="I244" s="117"/>
      <c r="J244" s="117"/>
      <c r="K244" s="117"/>
      <c r="L244" s="117"/>
    </row>
    <row r="245" spans="2:12">
      <c r="B245" s="113"/>
      <c r="C245" s="113"/>
      <c r="D245" s="117"/>
      <c r="E245" s="117"/>
      <c r="F245" s="117"/>
      <c r="G245" s="117"/>
      <c r="H245" s="117"/>
      <c r="I245" s="117"/>
      <c r="J245" s="117"/>
      <c r="K245" s="117"/>
      <c r="L245" s="117"/>
    </row>
    <row r="246" spans="2:12">
      <c r="B246" s="113"/>
      <c r="C246" s="113"/>
      <c r="D246" s="117"/>
      <c r="E246" s="117"/>
      <c r="F246" s="117"/>
      <c r="G246" s="117"/>
      <c r="H246" s="117"/>
      <c r="I246" s="117"/>
      <c r="J246" s="117"/>
      <c r="K246" s="117"/>
      <c r="L246" s="117"/>
    </row>
    <row r="247" spans="2:12">
      <c r="B247" s="113"/>
      <c r="C247" s="113"/>
      <c r="D247" s="117"/>
      <c r="E247" s="117"/>
      <c r="F247" s="117"/>
      <c r="G247" s="117"/>
      <c r="H247" s="117"/>
      <c r="I247" s="117"/>
      <c r="J247" s="117"/>
      <c r="K247" s="117"/>
      <c r="L247" s="117"/>
    </row>
    <row r="248" spans="2:12">
      <c r="B248" s="113"/>
      <c r="C248" s="113"/>
      <c r="D248" s="117"/>
      <c r="E248" s="117"/>
      <c r="F248" s="117"/>
      <c r="G248" s="117"/>
      <c r="H248" s="117"/>
      <c r="I248" s="117"/>
      <c r="J248" s="117"/>
      <c r="K248" s="117"/>
      <c r="L248" s="117"/>
    </row>
    <row r="249" spans="2:12">
      <c r="B249" s="113"/>
      <c r="C249" s="113"/>
      <c r="D249" s="117"/>
      <c r="E249" s="117"/>
      <c r="F249" s="117"/>
      <c r="G249" s="117"/>
      <c r="H249" s="117"/>
      <c r="I249" s="117"/>
      <c r="J249" s="117"/>
      <c r="K249" s="117"/>
      <c r="L249" s="117"/>
    </row>
    <row r="250" spans="2:12">
      <c r="B250" s="113"/>
      <c r="C250" s="113"/>
      <c r="D250" s="117"/>
      <c r="E250" s="117"/>
      <c r="F250" s="117"/>
      <c r="G250" s="117"/>
      <c r="H250" s="117"/>
      <c r="I250" s="117"/>
      <c r="J250" s="117"/>
      <c r="K250" s="117"/>
      <c r="L250" s="117"/>
    </row>
    <row r="251" spans="2:12">
      <c r="B251" s="113"/>
      <c r="C251" s="113"/>
      <c r="D251" s="117"/>
      <c r="E251" s="117"/>
      <c r="F251" s="117"/>
      <c r="G251" s="117"/>
      <c r="H251" s="117"/>
      <c r="I251" s="117"/>
      <c r="J251" s="117"/>
      <c r="K251" s="117"/>
      <c r="L251" s="117"/>
    </row>
    <row r="252" spans="2:12">
      <c r="B252" s="113"/>
      <c r="C252" s="113"/>
      <c r="D252" s="117"/>
      <c r="E252" s="117"/>
      <c r="F252" s="117"/>
      <c r="G252" s="117"/>
      <c r="H252" s="117"/>
      <c r="I252" s="117"/>
      <c r="J252" s="117"/>
      <c r="K252" s="117"/>
      <c r="L252" s="117"/>
    </row>
    <row r="253" spans="2:12">
      <c r="B253" s="113"/>
      <c r="C253" s="113"/>
      <c r="D253" s="117"/>
      <c r="E253" s="117"/>
      <c r="F253" s="117"/>
      <c r="G253" s="117"/>
      <c r="H253" s="117"/>
      <c r="I253" s="117"/>
      <c r="J253" s="117"/>
      <c r="K253" s="117"/>
      <c r="L253" s="117"/>
    </row>
    <row r="254" spans="2:12">
      <c r="B254" s="113"/>
      <c r="C254" s="113"/>
      <c r="D254" s="117"/>
      <c r="E254" s="117"/>
      <c r="F254" s="117"/>
      <c r="G254" s="117"/>
      <c r="H254" s="117"/>
      <c r="I254" s="117"/>
      <c r="J254" s="117"/>
      <c r="K254" s="117"/>
      <c r="L254" s="117"/>
    </row>
    <row r="255" spans="2:12">
      <c r="B255" s="113"/>
      <c r="C255" s="113"/>
      <c r="D255" s="117"/>
      <c r="E255" s="117"/>
      <c r="F255" s="117"/>
      <c r="G255" s="117"/>
      <c r="H255" s="117"/>
      <c r="I255" s="117"/>
      <c r="J255" s="117"/>
      <c r="K255" s="117"/>
      <c r="L255" s="117"/>
    </row>
    <row r="256" spans="2:12">
      <c r="B256" s="113"/>
      <c r="C256" s="113"/>
      <c r="D256" s="117"/>
      <c r="E256" s="117"/>
      <c r="F256" s="117"/>
      <c r="G256" s="117"/>
      <c r="H256" s="117"/>
      <c r="I256" s="117"/>
      <c r="J256" s="117"/>
      <c r="K256" s="117"/>
      <c r="L256" s="117"/>
    </row>
    <row r="257" spans="2:12">
      <c r="B257" s="113"/>
      <c r="C257" s="113"/>
      <c r="D257" s="117"/>
      <c r="E257" s="117"/>
      <c r="F257" s="117"/>
      <c r="G257" s="117"/>
      <c r="H257" s="117"/>
      <c r="I257" s="117"/>
      <c r="J257" s="117"/>
      <c r="K257" s="117"/>
      <c r="L257" s="117"/>
    </row>
    <row r="258" spans="2:12">
      <c r="B258" s="113"/>
      <c r="C258" s="113"/>
      <c r="D258" s="117"/>
      <c r="E258" s="117"/>
      <c r="F258" s="117"/>
      <c r="G258" s="117"/>
      <c r="H258" s="117"/>
      <c r="I258" s="117"/>
      <c r="J258" s="117"/>
      <c r="K258" s="117"/>
      <c r="L258" s="117"/>
    </row>
    <row r="259" spans="2:12">
      <c r="B259" s="113"/>
      <c r="C259" s="113"/>
      <c r="D259" s="117"/>
      <c r="E259" s="117"/>
      <c r="F259" s="117"/>
      <c r="G259" s="117"/>
      <c r="H259" s="117"/>
      <c r="I259" s="117"/>
      <c r="J259" s="117"/>
      <c r="K259" s="117"/>
      <c r="L259" s="117"/>
    </row>
    <row r="260" spans="2:12">
      <c r="B260" s="113"/>
      <c r="C260" s="113"/>
      <c r="D260" s="117"/>
      <c r="E260" s="117"/>
      <c r="F260" s="117"/>
      <c r="G260" s="117"/>
      <c r="H260" s="117"/>
      <c r="I260" s="117"/>
      <c r="J260" s="117"/>
      <c r="K260" s="117"/>
      <c r="L260" s="117"/>
    </row>
    <row r="261" spans="2:12">
      <c r="B261" s="113"/>
      <c r="C261" s="113"/>
      <c r="D261" s="117"/>
      <c r="E261" s="117"/>
      <c r="F261" s="117"/>
      <c r="G261" s="117"/>
      <c r="H261" s="117"/>
      <c r="I261" s="117"/>
      <c r="J261" s="117"/>
      <c r="K261" s="117"/>
      <c r="L261" s="117"/>
    </row>
    <row r="262" spans="2:12">
      <c r="B262" s="113"/>
      <c r="C262" s="113"/>
      <c r="D262" s="117"/>
      <c r="E262" s="117"/>
      <c r="F262" s="117"/>
      <c r="G262" s="117"/>
      <c r="H262" s="117"/>
      <c r="I262" s="117"/>
      <c r="J262" s="117"/>
      <c r="K262" s="117"/>
      <c r="L262" s="117"/>
    </row>
    <row r="263" spans="2:12">
      <c r="B263" s="113"/>
      <c r="C263" s="113"/>
      <c r="D263" s="117"/>
      <c r="E263" s="117"/>
      <c r="F263" s="117"/>
      <c r="G263" s="117"/>
      <c r="H263" s="117"/>
      <c r="I263" s="117"/>
      <c r="J263" s="117"/>
      <c r="K263" s="117"/>
      <c r="L263" s="117"/>
    </row>
    <row r="264" spans="2:12">
      <c r="B264" s="113"/>
      <c r="C264" s="113"/>
      <c r="D264" s="117"/>
      <c r="E264" s="117"/>
      <c r="F264" s="117"/>
      <c r="G264" s="117"/>
      <c r="H264" s="117"/>
      <c r="I264" s="117"/>
      <c r="J264" s="117"/>
      <c r="K264" s="117"/>
      <c r="L264" s="117"/>
    </row>
    <row r="265" spans="2:12">
      <c r="B265" s="113"/>
      <c r="C265" s="113"/>
      <c r="D265" s="117"/>
      <c r="E265" s="117"/>
      <c r="F265" s="117"/>
      <c r="G265" s="117"/>
      <c r="H265" s="117"/>
      <c r="I265" s="117"/>
      <c r="J265" s="117"/>
      <c r="K265" s="117"/>
      <c r="L265" s="117"/>
    </row>
    <row r="266" spans="2:12">
      <c r="B266" s="113"/>
      <c r="C266" s="113"/>
      <c r="D266" s="117"/>
      <c r="E266" s="117"/>
      <c r="F266" s="117"/>
      <c r="G266" s="117"/>
      <c r="H266" s="117"/>
      <c r="I266" s="117"/>
      <c r="J266" s="117"/>
      <c r="K266" s="117"/>
      <c r="L266" s="117"/>
    </row>
    <row r="267" spans="2:12">
      <c r="B267" s="113"/>
      <c r="C267" s="113"/>
      <c r="D267" s="117"/>
      <c r="E267" s="117"/>
      <c r="F267" s="117"/>
      <c r="G267" s="117"/>
      <c r="H267" s="117"/>
      <c r="I267" s="117"/>
      <c r="J267" s="117"/>
      <c r="K267" s="117"/>
      <c r="L267" s="117"/>
    </row>
    <row r="268" spans="2:12">
      <c r="B268" s="113"/>
      <c r="C268" s="113"/>
      <c r="D268" s="117"/>
      <c r="E268" s="117"/>
      <c r="F268" s="117"/>
      <c r="G268" s="117"/>
      <c r="H268" s="117"/>
      <c r="I268" s="117"/>
      <c r="J268" s="117"/>
      <c r="K268" s="117"/>
      <c r="L268" s="117"/>
    </row>
    <row r="269" spans="2:12">
      <c r="B269" s="113"/>
      <c r="C269" s="113"/>
      <c r="D269" s="117"/>
      <c r="E269" s="117"/>
      <c r="F269" s="117"/>
      <c r="G269" s="117"/>
      <c r="H269" s="117"/>
      <c r="I269" s="117"/>
      <c r="J269" s="117"/>
      <c r="K269" s="117"/>
      <c r="L269" s="117"/>
    </row>
    <row r="270" spans="2:12">
      <c r="B270" s="113"/>
      <c r="C270" s="113"/>
      <c r="D270" s="117"/>
      <c r="E270" s="117"/>
      <c r="F270" s="117"/>
      <c r="G270" s="117"/>
      <c r="H270" s="117"/>
      <c r="I270" s="117"/>
      <c r="J270" s="117"/>
      <c r="K270" s="117"/>
      <c r="L270" s="117"/>
    </row>
    <row r="271" spans="2:12">
      <c r="B271" s="113"/>
      <c r="C271" s="113"/>
      <c r="D271" s="117"/>
      <c r="E271" s="117"/>
      <c r="F271" s="117"/>
      <c r="G271" s="117"/>
      <c r="H271" s="117"/>
      <c r="I271" s="117"/>
      <c r="J271" s="117"/>
      <c r="K271" s="117"/>
      <c r="L271" s="117"/>
    </row>
    <row r="272" spans="2:12">
      <c r="B272" s="113"/>
      <c r="C272" s="113"/>
      <c r="D272" s="117"/>
      <c r="E272" s="117"/>
      <c r="F272" s="117"/>
      <c r="G272" s="117"/>
      <c r="H272" s="117"/>
      <c r="I272" s="117"/>
      <c r="J272" s="117"/>
      <c r="K272" s="117"/>
      <c r="L272" s="117"/>
    </row>
    <row r="273" spans="2:12">
      <c r="B273" s="113"/>
      <c r="C273" s="113"/>
      <c r="D273" s="117"/>
      <c r="E273" s="117"/>
      <c r="F273" s="117"/>
      <c r="G273" s="117"/>
      <c r="H273" s="117"/>
      <c r="I273" s="117"/>
      <c r="J273" s="117"/>
      <c r="K273" s="117"/>
      <c r="L273" s="117"/>
    </row>
    <row r="274" spans="2:12">
      <c r="B274" s="113"/>
      <c r="C274" s="113"/>
      <c r="D274" s="117"/>
      <c r="E274" s="117"/>
      <c r="F274" s="117"/>
      <c r="G274" s="117"/>
      <c r="H274" s="117"/>
      <c r="I274" s="117"/>
      <c r="J274" s="117"/>
      <c r="K274" s="117"/>
      <c r="L274" s="117"/>
    </row>
    <row r="275" spans="2:12">
      <c r="B275" s="113"/>
      <c r="C275" s="113"/>
      <c r="D275" s="117"/>
      <c r="E275" s="117"/>
      <c r="F275" s="117"/>
      <c r="G275" s="117"/>
      <c r="H275" s="117"/>
      <c r="I275" s="117"/>
      <c r="J275" s="117"/>
      <c r="K275" s="117"/>
      <c r="L275" s="117"/>
    </row>
    <row r="276" spans="2:12">
      <c r="B276" s="113"/>
      <c r="C276" s="113"/>
      <c r="D276" s="117"/>
      <c r="E276" s="117"/>
      <c r="F276" s="117"/>
      <c r="G276" s="117"/>
      <c r="H276" s="117"/>
      <c r="I276" s="117"/>
      <c r="J276" s="117"/>
      <c r="K276" s="117"/>
      <c r="L276" s="117"/>
    </row>
    <row r="277" spans="2:12">
      <c r="B277" s="113"/>
      <c r="C277" s="113"/>
      <c r="D277" s="117"/>
      <c r="E277" s="117"/>
      <c r="F277" s="117"/>
      <c r="G277" s="117"/>
      <c r="H277" s="117"/>
      <c r="I277" s="117"/>
      <c r="J277" s="117"/>
      <c r="K277" s="117"/>
      <c r="L277" s="117"/>
    </row>
    <row r="278" spans="2:12">
      <c r="B278" s="113"/>
      <c r="C278" s="113"/>
      <c r="D278" s="117"/>
      <c r="E278" s="117"/>
      <c r="F278" s="117"/>
      <c r="G278" s="117"/>
      <c r="H278" s="117"/>
      <c r="I278" s="117"/>
      <c r="J278" s="117"/>
      <c r="K278" s="117"/>
      <c r="L278" s="117"/>
    </row>
    <row r="279" spans="2:12">
      <c r="B279" s="113"/>
      <c r="C279" s="113"/>
      <c r="D279" s="117"/>
      <c r="E279" s="117"/>
      <c r="F279" s="117"/>
      <c r="G279" s="117"/>
      <c r="H279" s="117"/>
      <c r="I279" s="117"/>
      <c r="J279" s="117"/>
      <c r="K279" s="117"/>
      <c r="L279" s="117"/>
    </row>
    <row r="280" spans="2:12">
      <c r="B280" s="113"/>
      <c r="C280" s="113"/>
      <c r="D280" s="117"/>
      <c r="E280" s="117"/>
      <c r="F280" s="117"/>
      <c r="G280" s="117"/>
      <c r="H280" s="117"/>
      <c r="I280" s="117"/>
      <c r="J280" s="117"/>
      <c r="K280" s="117"/>
      <c r="L280" s="117"/>
    </row>
    <row r="281" spans="2:12">
      <c r="B281" s="113"/>
      <c r="C281" s="113"/>
      <c r="D281" s="117"/>
      <c r="E281" s="117"/>
      <c r="F281" s="117"/>
      <c r="G281" s="117"/>
      <c r="H281" s="117"/>
      <c r="I281" s="117"/>
      <c r="J281" s="117"/>
      <c r="K281" s="117"/>
      <c r="L281" s="117"/>
    </row>
    <row r="282" spans="2:12">
      <c r="B282" s="113"/>
      <c r="C282" s="113"/>
      <c r="D282" s="117"/>
      <c r="E282" s="117"/>
      <c r="F282" s="117"/>
      <c r="G282" s="117"/>
      <c r="H282" s="117"/>
      <c r="I282" s="117"/>
      <c r="J282" s="117"/>
      <c r="K282" s="117"/>
      <c r="L282" s="117"/>
    </row>
    <row r="283" spans="2:12">
      <c r="B283" s="113"/>
      <c r="C283" s="113"/>
      <c r="D283" s="117"/>
      <c r="E283" s="117"/>
      <c r="F283" s="117"/>
      <c r="G283" s="117"/>
      <c r="H283" s="117"/>
      <c r="I283" s="117"/>
      <c r="J283" s="117"/>
      <c r="K283" s="117"/>
      <c r="L283" s="117"/>
    </row>
    <row r="284" spans="2:12">
      <c r="B284" s="113"/>
      <c r="C284" s="113"/>
      <c r="D284" s="117"/>
      <c r="E284" s="117"/>
      <c r="F284" s="117"/>
      <c r="G284" s="117"/>
      <c r="H284" s="117"/>
      <c r="I284" s="117"/>
      <c r="J284" s="117"/>
      <c r="K284" s="117"/>
      <c r="L284" s="117"/>
    </row>
    <row r="285" spans="2:12">
      <c r="B285" s="113"/>
      <c r="C285" s="113"/>
      <c r="D285" s="117"/>
      <c r="E285" s="117"/>
      <c r="F285" s="117"/>
      <c r="G285" s="117"/>
      <c r="H285" s="117"/>
      <c r="I285" s="117"/>
      <c r="J285" s="117"/>
      <c r="K285" s="117"/>
      <c r="L285" s="117"/>
    </row>
    <row r="286" spans="2:12">
      <c r="B286" s="113"/>
      <c r="C286" s="113"/>
      <c r="D286" s="117"/>
      <c r="E286" s="117"/>
      <c r="F286" s="117"/>
      <c r="G286" s="117"/>
      <c r="H286" s="117"/>
      <c r="I286" s="117"/>
      <c r="J286" s="117"/>
      <c r="K286" s="117"/>
      <c r="L286" s="117"/>
    </row>
    <row r="287" spans="2:12">
      <c r="B287" s="113"/>
      <c r="C287" s="113"/>
      <c r="D287" s="117"/>
      <c r="E287" s="117"/>
      <c r="F287" s="117"/>
      <c r="G287" s="117"/>
      <c r="H287" s="117"/>
      <c r="I287" s="117"/>
      <c r="J287" s="117"/>
      <c r="K287" s="117"/>
      <c r="L287" s="117"/>
    </row>
    <row r="288" spans="2:12">
      <c r="B288" s="113"/>
      <c r="C288" s="113"/>
      <c r="D288" s="117"/>
      <c r="E288" s="117"/>
      <c r="F288" s="117"/>
      <c r="G288" s="117"/>
      <c r="H288" s="117"/>
      <c r="I288" s="117"/>
      <c r="J288" s="117"/>
      <c r="K288" s="117"/>
      <c r="L288" s="117"/>
    </row>
    <row r="289" spans="2:12">
      <c r="B289" s="113"/>
      <c r="C289" s="113"/>
      <c r="D289" s="117"/>
      <c r="E289" s="117"/>
      <c r="F289" s="117"/>
      <c r="G289" s="117"/>
      <c r="H289" s="117"/>
      <c r="I289" s="117"/>
      <c r="J289" s="117"/>
      <c r="K289" s="117"/>
      <c r="L289" s="117"/>
    </row>
    <row r="290" spans="2:12">
      <c r="B290" s="113"/>
      <c r="C290" s="113"/>
      <c r="D290" s="117"/>
      <c r="E290" s="117"/>
      <c r="F290" s="117"/>
      <c r="G290" s="117"/>
      <c r="H290" s="117"/>
      <c r="I290" s="117"/>
      <c r="J290" s="117"/>
      <c r="K290" s="117"/>
      <c r="L290" s="117"/>
    </row>
    <row r="291" spans="2:12">
      <c r="B291" s="113"/>
      <c r="C291" s="113"/>
      <c r="D291" s="117"/>
      <c r="E291" s="117"/>
      <c r="F291" s="117"/>
      <c r="G291" s="117"/>
      <c r="H291" s="117"/>
      <c r="I291" s="117"/>
      <c r="J291" s="117"/>
      <c r="K291" s="117"/>
      <c r="L291" s="117"/>
    </row>
    <row r="292" spans="2:12">
      <c r="B292" s="113"/>
      <c r="C292" s="113"/>
      <c r="D292" s="117"/>
      <c r="E292" s="117"/>
      <c r="F292" s="117"/>
      <c r="G292" s="117"/>
      <c r="H292" s="117"/>
      <c r="I292" s="117"/>
      <c r="J292" s="117"/>
      <c r="K292" s="117"/>
      <c r="L292" s="117"/>
    </row>
    <row r="293" spans="2:12">
      <c r="B293" s="113"/>
      <c r="C293" s="113"/>
      <c r="D293" s="117"/>
      <c r="E293" s="117"/>
      <c r="F293" s="117"/>
      <c r="G293" s="117"/>
      <c r="H293" s="117"/>
      <c r="I293" s="117"/>
      <c r="J293" s="117"/>
      <c r="K293" s="117"/>
      <c r="L293" s="117"/>
    </row>
    <row r="294" spans="2:12">
      <c r="B294" s="113"/>
      <c r="C294" s="113"/>
      <c r="D294" s="117"/>
      <c r="E294" s="117"/>
      <c r="F294" s="117"/>
      <c r="G294" s="117"/>
      <c r="H294" s="117"/>
      <c r="I294" s="117"/>
      <c r="J294" s="117"/>
      <c r="K294" s="117"/>
      <c r="L294" s="117"/>
    </row>
    <row r="295" spans="2:12">
      <c r="B295" s="113"/>
      <c r="C295" s="113"/>
      <c r="D295" s="117"/>
      <c r="E295" s="117"/>
      <c r="F295" s="117"/>
      <c r="G295" s="117"/>
      <c r="H295" s="117"/>
      <c r="I295" s="117"/>
      <c r="J295" s="117"/>
      <c r="K295" s="117"/>
      <c r="L295" s="117"/>
    </row>
    <row r="296" spans="2:12">
      <c r="B296" s="113"/>
      <c r="C296" s="113"/>
      <c r="D296" s="117"/>
      <c r="E296" s="117"/>
      <c r="F296" s="117"/>
      <c r="G296" s="117"/>
      <c r="H296" s="117"/>
      <c r="I296" s="117"/>
      <c r="J296" s="117"/>
      <c r="K296" s="117"/>
      <c r="L296" s="117"/>
    </row>
    <row r="297" spans="2:12">
      <c r="B297" s="113"/>
      <c r="C297" s="113"/>
      <c r="D297" s="117"/>
      <c r="E297" s="117"/>
      <c r="F297" s="117"/>
      <c r="G297" s="117"/>
      <c r="H297" s="117"/>
      <c r="I297" s="117"/>
      <c r="J297" s="117"/>
      <c r="K297" s="117"/>
      <c r="L297" s="117"/>
    </row>
    <row r="298" spans="2:12">
      <c r="B298" s="113"/>
      <c r="C298" s="113"/>
      <c r="D298" s="117"/>
      <c r="E298" s="117"/>
      <c r="F298" s="117"/>
      <c r="G298" s="117"/>
      <c r="H298" s="117"/>
      <c r="I298" s="117"/>
      <c r="J298" s="117"/>
      <c r="K298" s="117"/>
      <c r="L298" s="117"/>
    </row>
    <row r="299" spans="2:12">
      <c r="B299" s="113"/>
      <c r="C299" s="113"/>
      <c r="D299" s="117"/>
      <c r="E299" s="117"/>
      <c r="F299" s="117"/>
      <c r="G299" s="117"/>
      <c r="H299" s="117"/>
      <c r="I299" s="117"/>
      <c r="J299" s="117"/>
      <c r="K299" s="117"/>
      <c r="L299" s="117"/>
    </row>
    <row r="300" spans="2:12">
      <c r="B300" s="113"/>
      <c r="C300" s="113"/>
      <c r="D300" s="117"/>
      <c r="E300" s="117"/>
      <c r="F300" s="117"/>
      <c r="G300" s="117"/>
      <c r="H300" s="117"/>
      <c r="I300" s="117"/>
      <c r="J300" s="117"/>
      <c r="K300" s="117"/>
      <c r="L300" s="117"/>
    </row>
    <row r="301" spans="2:12">
      <c r="B301" s="113"/>
      <c r="C301" s="113"/>
      <c r="D301" s="117"/>
      <c r="E301" s="117"/>
      <c r="F301" s="117"/>
      <c r="G301" s="117"/>
      <c r="H301" s="117"/>
      <c r="I301" s="117"/>
      <c r="J301" s="117"/>
      <c r="K301" s="117"/>
      <c r="L301" s="117"/>
    </row>
    <row r="302" spans="2:12">
      <c r="B302" s="113"/>
      <c r="C302" s="113"/>
      <c r="D302" s="117"/>
      <c r="E302" s="117"/>
      <c r="F302" s="117"/>
      <c r="G302" s="117"/>
      <c r="H302" s="117"/>
      <c r="I302" s="117"/>
      <c r="J302" s="117"/>
      <c r="K302" s="117"/>
      <c r="L302" s="117"/>
    </row>
    <row r="303" spans="2:12">
      <c r="B303" s="113"/>
      <c r="C303" s="113"/>
      <c r="D303" s="117"/>
      <c r="E303" s="117"/>
      <c r="F303" s="117"/>
      <c r="G303" s="117"/>
      <c r="H303" s="117"/>
      <c r="I303" s="117"/>
      <c r="J303" s="117"/>
      <c r="K303" s="117"/>
      <c r="L303" s="117"/>
    </row>
    <row r="304" spans="2:12">
      <c r="B304" s="113"/>
      <c r="C304" s="113"/>
      <c r="D304" s="117"/>
      <c r="E304" s="117"/>
      <c r="F304" s="117"/>
      <c r="G304" s="117"/>
      <c r="H304" s="117"/>
      <c r="I304" s="117"/>
      <c r="J304" s="117"/>
      <c r="K304" s="117"/>
      <c r="L304" s="117"/>
    </row>
    <row r="305" spans="2:12">
      <c r="B305" s="113"/>
      <c r="C305" s="113"/>
      <c r="D305" s="117"/>
      <c r="E305" s="117"/>
      <c r="F305" s="117"/>
      <c r="G305" s="117"/>
      <c r="H305" s="117"/>
      <c r="I305" s="117"/>
      <c r="J305" s="117"/>
      <c r="K305" s="117"/>
      <c r="L305" s="117"/>
    </row>
    <row r="306" spans="2:12">
      <c r="B306" s="113"/>
      <c r="C306" s="113"/>
      <c r="D306" s="117"/>
      <c r="E306" s="117"/>
      <c r="F306" s="117"/>
      <c r="G306" s="117"/>
      <c r="H306" s="117"/>
      <c r="I306" s="117"/>
      <c r="J306" s="117"/>
      <c r="K306" s="117"/>
      <c r="L306" s="117"/>
    </row>
    <row r="307" spans="2:12">
      <c r="B307" s="113"/>
      <c r="C307" s="113"/>
      <c r="D307" s="117"/>
      <c r="E307" s="117"/>
      <c r="F307" s="117"/>
      <c r="G307" s="117"/>
      <c r="H307" s="117"/>
      <c r="I307" s="117"/>
      <c r="J307" s="117"/>
      <c r="K307" s="117"/>
      <c r="L307" s="117"/>
    </row>
    <row r="308" spans="2:12">
      <c r="B308" s="113"/>
      <c r="C308" s="113"/>
      <c r="D308" s="117"/>
      <c r="E308" s="117"/>
      <c r="F308" s="117"/>
      <c r="G308" s="117"/>
      <c r="H308" s="117"/>
      <c r="I308" s="117"/>
      <c r="J308" s="117"/>
      <c r="K308" s="117"/>
      <c r="L308" s="117"/>
    </row>
    <row r="309" spans="2:12">
      <c r="B309" s="113"/>
      <c r="C309" s="113"/>
      <c r="D309" s="117"/>
      <c r="E309" s="117"/>
      <c r="F309" s="117"/>
      <c r="G309" s="117"/>
      <c r="H309" s="117"/>
      <c r="I309" s="117"/>
      <c r="J309" s="117"/>
      <c r="K309" s="117"/>
      <c r="L309" s="117"/>
    </row>
    <row r="310" spans="2:12">
      <c r="B310" s="113"/>
      <c r="C310" s="113"/>
      <c r="D310" s="117"/>
      <c r="E310" s="117"/>
      <c r="F310" s="117"/>
      <c r="G310" s="117"/>
      <c r="H310" s="117"/>
      <c r="I310" s="117"/>
      <c r="J310" s="117"/>
      <c r="K310" s="117"/>
      <c r="L310" s="117"/>
    </row>
    <row r="311" spans="2:12">
      <c r="B311" s="113"/>
      <c r="C311" s="113"/>
      <c r="D311" s="117"/>
      <c r="E311" s="117"/>
      <c r="F311" s="117"/>
      <c r="G311" s="117"/>
      <c r="H311" s="117"/>
      <c r="I311" s="117"/>
      <c r="J311" s="117"/>
      <c r="K311" s="117"/>
      <c r="L311" s="117"/>
    </row>
    <row r="312" spans="2:12">
      <c r="B312" s="113"/>
      <c r="C312" s="113"/>
      <c r="D312" s="117"/>
      <c r="E312" s="117"/>
      <c r="F312" s="117"/>
      <c r="G312" s="117"/>
      <c r="H312" s="117"/>
      <c r="I312" s="117"/>
      <c r="J312" s="117"/>
      <c r="K312" s="117"/>
      <c r="L312" s="117"/>
    </row>
    <row r="313" spans="2:12">
      <c r="B313" s="113"/>
      <c r="C313" s="113"/>
      <c r="D313" s="117"/>
      <c r="E313" s="117"/>
      <c r="F313" s="117"/>
      <c r="G313" s="117"/>
      <c r="H313" s="117"/>
      <c r="I313" s="117"/>
      <c r="J313" s="117"/>
      <c r="K313" s="117"/>
      <c r="L313" s="117"/>
    </row>
    <row r="314" spans="2:12">
      <c r="B314" s="113"/>
      <c r="C314" s="113"/>
      <c r="D314" s="117"/>
      <c r="E314" s="117"/>
      <c r="F314" s="117"/>
      <c r="G314" s="117"/>
      <c r="H314" s="117"/>
      <c r="I314" s="117"/>
      <c r="J314" s="117"/>
      <c r="K314" s="117"/>
      <c r="L314" s="117"/>
    </row>
    <row r="315" spans="2:12">
      <c r="B315" s="113"/>
      <c r="C315" s="113"/>
      <c r="D315" s="117"/>
      <c r="E315" s="117"/>
      <c r="F315" s="117"/>
      <c r="G315" s="117"/>
      <c r="H315" s="117"/>
      <c r="I315" s="117"/>
      <c r="J315" s="117"/>
      <c r="K315" s="117"/>
      <c r="L315" s="117"/>
    </row>
    <row r="316" spans="2:12">
      <c r="B316" s="113"/>
      <c r="C316" s="113"/>
      <c r="D316" s="117"/>
      <c r="E316" s="117"/>
      <c r="F316" s="117"/>
      <c r="G316" s="117"/>
      <c r="H316" s="117"/>
      <c r="I316" s="117"/>
      <c r="J316" s="117"/>
      <c r="K316" s="117"/>
      <c r="L316" s="117"/>
    </row>
    <row r="317" spans="2:12">
      <c r="B317" s="113"/>
      <c r="C317" s="113"/>
      <c r="D317" s="117"/>
      <c r="E317" s="117"/>
      <c r="F317" s="117"/>
      <c r="G317" s="117"/>
      <c r="H317" s="117"/>
      <c r="I317" s="117"/>
      <c r="J317" s="117"/>
      <c r="K317" s="117"/>
      <c r="L317" s="117"/>
    </row>
    <row r="318" spans="2:12">
      <c r="B318" s="113"/>
      <c r="C318" s="113"/>
      <c r="D318" s="117"/>
      <c r="E318" s="117"/>
      <c r="F318" s="117"/>
      <c r="G318" s="117"/>
      <c r="H318" s="117"/>
      <c r="I318" s="117"/>
      <c r="J318" s="117"/>
      <c r="K318" s="117"/>
      <c r="L318" s="117"/>
    </row>
    <row r="319" spans="2:12">
      <c r="B319" s="113"/>
      <c r="C319" s="113"/>
      <c r="D319" s="117"/>
      <c r="E319" s="117"/>
      <c r="F319" s="117"/>
      <c r="G319" s="117"/>
      <c r="H319" s="117"/>
      <c r="I319" s="117"/>
      <c r="J319" s="117"/>
      <c r="K319" s="117"/>
      <c r="L319" s="117"/>
    </row>
    <row r="320" spans="2:12">
      <c r="B320" s="113"/>
      <c r="C320" s="113"/>
      <c r="D320" s="117"/>
      <c r="E320" s="117"/>
      <c r="F320" s="117"/>
      <c r="G320" s="117"/>
      <c r="H320" s="117"/>
      <c r="I320" s="117"/>
      <c r="J320" s="117"/>
      <c r="K320" s="117"/>
      <c r="L320" s="117"/>
    </row>
    <row r="321" spans="2:12">
      <c r="B321" s="113"/>
      <c r="C321" s="113"/>
      <c r="D321" s="117"/>
      <c r="E321" s="117"/>
      <c r="F321" s="117"/>
      <c r="G321" s="117"/>
      <c r="H321" s="117"/>
      <c r="I321" s="117"/>
      <c r="J321" s="117"/>
      <c r="K321" s="117"/>
      <c r="L321" s="117"/>
    </row>
    <row r="322" spans="2:12">
      <c r="B322" s="113"/>
      <c r="C322" s="113"/>
      <c r="D322" s="117"/>
      <c r="E322" s="117"/>
      <c r="F322" s="117"/>
      <c r="G322" s="117"/>
      <c r="H322" s="117"/>
      <c r="I322" s="117"/>
      <c r="J322" s="117"/>
      <c r="K322" s="117"/>
      <c r="L322" s="117"/>
    </row>
    <row r="323" spans="2:12">
      <c r="B323" s="113"/>
      <c r="C323" s="113"/>
      <c r="D323" s="117"/>
      <c r="E323" s="117"/>
      <c r="F323" s="117"/>
      <c r="G323" s="117"/>
      <c r="H323" s="117"/>
      <c r="I323" s="117"/>
      <c r="J323" s="117"/>
      <c r="K323" s="117"/>
      <c r="L323" s="117"/>
    </row>
    <row r="324" spans="2:12">
      <c r="B324" s="113"/>
      <c r="C324" s="113"/>
      <c r="D324" s="117"/>
      <c r="E324" s="117"/>
      <c r="F324" s="117"/>
      <c r="G324" s="117"/>
      <c r="H324" s="117"/>
      <c r="I324" s="117"/>
      <c r="J324" s="117"/>
      <c r="K324" s="117"/>
      <c r="L324" s="117"/>
    </row>
    <row r="325" spans="2:12">
      <c r="B325" s="113"/>
      <c r="C325" s="113"/>
      <c r="D325" s="117"/>
      <c r="E325" s="117"/>
      <c r="F325" s="117"/>
      <c r="G325" s="117"/>
      <c r="H325" s="117"/>
      <c r="I325" s="117"/>
      <c r="J325" s="117"/>
      <c r="K325" s="117"/>
      <c r="L325" s="117"/>
    </row>
    <row r="326" spans="2:12">
      <c r="B326" s="113"/>
      <c r="C326" s="113"/>
      <c r="D326" s="117"/>
      <c r="E326" s="117"/>
      <c r="F326" s="117"/>
      <c r="G326" s="117"/>
      <c r="H326" s="117"/>
      <c r="I326" s="117"/>
      <c r="J326" s="117"/>
      <c r="K326" s="117"/>
      <c r="L326" s="117"/>
    </row>
    <row r="327" spans="2:12">
      <c r="B327" s="113"/>
      <c r="C327" s="113"/>
      <c r="D327" s="117"/>
      <c r="E327" s="117"/>
      <c r="F327" s="117"/>
      <c r="G327" s="117"/>
      <c r="H327" s="117"/>
      <c r="I327" s="117"/>
      <c r="J327" s="117"/>
      <c r="K327" s="117"/>
      <c r="L327" s="117"/>
    </row>
    <row r="328" spans="2:12">
      <c r="B328" s="113"/>
      <c r="C328" s="113"/>
      <c r="D328" s="117"/>
      <c r="E328" s="117"/>
      <c r="F328" s="117"/>
      <c r="G328" s="117"/>
      <c r="H328" s="117"/>
      <c r="I328" s="117"/>
      <c r="J328" s="117"/>
      <c r="K328" s="117"/>
      <c r="L328" s="117"/>
    </row>
    <row r="329" spans="2:12">
      <c r="B329" s="113"/>
      <c r="C329" s="113"/>
      <c r="D329" s="117"/>
      <c r="E329" s="117"/>
      <c r="F329" s="117"/>
      <c r="G329" s="117"/>
      <c r="H329" s="117"/>
      <c r="I329" s="117"/>
      <c r="J329" s="117"/>
      <c r="K329" s="117"/>
      <c r="L329" s="117"/>
    </row>
    <row r="330" spans="2:12">
      <c r="B330" s="113"/>
      <c r="C330" s="113"/>
      <c r="D330" s="117"/>
      <c r="E330" s="117"/>
      <c r="F330" s="117"/>
      <c r="G330" s="117"/>
      <c r="H330" s="117"/>
      <c r="I330" s="117"/>
      <c r="J330" s="117"/>
      <c r="K330" s="117"/>
      <c r="L330" s="117"/>
    </row>
    <row r="331" spans="2:12">
      <c r="B331" s="113"/>
      <c r="C331" s="113"/>
      <c r="D331" s="117"/>
      <c r="E331" s="117"/>
      <c r="F331" s="117"/>
      <c r="G331" s="117"/>
      <c r="H331" s="117"/>
      <c r="I331" s="117"/>
      <c r="J331" s="117"/>
      <c r="K331" s="117"/>
      <c r="L331" s="117"/>
    </row>
    <row r="332" spans="2:12">
      <c r="B332" s="113"/>
      <c r="C332" s="113"/>
      <c r="D332" s="117"/>
      <c r="E332" s="117"/>
      <c r="F332" s="117"/>
      <c r="G332" s="117"/>
      <c r="H332" s="117"/>
      <c r="I332" s="117"/>
      <c r="J332" s="117"/>
      <c r="K332" s="117"/>
      <c r="L332" s="117"/>
    </row>
    <row r="333" spans="2:12">
      <c r="B333" s="113"/>
      <c r="C333" s="113"/>
      <c r="D333" s="117"/>
      <c r="E333" s="117"/>
      <c r="F333" s="117"/>
      <c r="G333" s="117"/>
      <c r="H333" s="117"/>
      <c r="I333" s="117"/>
      <c r="J333" s="117"/>
      <c r="K333" s="117"/>
      <c r="L333" s="117"/>
    </row>
    <row r="334" spans="2:12">
      <c r="B334" s="113"/>
      <c r="C334" s="113"/>
      <c r="D334" s="117"/>
      <c r="E334" s="117"/>
      <c r="F334" s="117"/>
      <c r="G334" s="117"/>
      <c r="H334" s="117"/>
      <c r="I334" s="117"/>
      <c r="J334" s="117"/>
      <c r="K334" s="117"/>
      <c r="L334" s="117"/>
    </row>
    <row r="335" spans="2:12">
      <c r="B335" s="113"/>
      <c r="C335" s="113"/>
      <c r="D335" s="117"/>
      <c r="E335" s="117"/>
      <c r="F335" s="117"/>
      <c r="G335" s="117"/>
      <c r="H335" s="117"/>
      <c r="I335" s="117"/>
      <c r="J335" s="117"/>
      <c r="K335" s="117"/>
      <c r="L335" s="117"/>
    </row>
    <row r="336" spans="2:12">
      <c r="B336" s="113"/>
      <c r="C336" s="113"/>
      <c r="D336" s="117"/>
      <c r="E336" s="117"/>
      <c r="F336" s="117"/>
      <c r="G336" s="117"/>
      <c r="H336" s="117"/>
      <c r="I336" s="117"/>
      <c r="J336" s="117"/>
      <c r="K336" s="117"/>
      <c r="L336" s="117"/>
    </row>
    <row r="337" spans="2:12">
      <c r="B337" s="113"/>
      <c r="C337" s="113"/>
      <c r="D337" s="117"/>
      <c r="E337" s="117"/>
      <c r="F337" s="117"/>
      <c r="G337" s="117"/>
      <c r="H337" s="117"/>
      <c r="I337" s="117"/>
      <c r="J337" s="117"/>
      <c r="K337" s="117"/>
      <c r="L337" s="117"/>
    </row>
    <row r="338" spans="2:12">
      <c r="B338" s="113"/>
      <c r="C338" s="113"/>
      <c r="D338" s="117"/>
      <c r="E338" s="117"/>
      <c r="F338" s="117"/>
      <c r="G338" s="117"/>
      <c r="H338" s="117"/>
      <c r="I338" s="117"/>
      <c r="J338" s="117"/>
      <c r="K338" s="117"/>
      <c r="L338" s="117"/>
    </row>
    <row r="339" spans="2:12">
      <c r="B339" s="113"/>
      <c r="C339" s="113"/>
      <c r="D339" s="117"/>
      <c r="E339" s="117"/>
      <c r="F339" s="117"/>
      <c r="G339" s="117"/>
      <c r="H339" s="117"/>
      <c r="I339" s="117"/>
      <c r="J339" s="117"/>
      <c r="K339" s="117"/>
      <c r="L339" s="117"/>
    </row>
    <row r="340" spans="2:12">
      <c r="B340" s="113"/>
      <c r="C340" s="113"/>
      <c r="D340" s="117"/>
      <c r="E340" s="117"/>
      <c r="F340" s="117"/>
      <c r="G340" s="117"/>
      <c r="H340" s="117"/>
      <c r="I340" s="117"/>
      <c r="J340" s="117"/>
      <c r="K340" s="117"/>
      <c r="L340" s="117"/>
    </row>
    <row r="341" spans="2:12">
      <c r="B341" s="113"/>
      <c r="C341" s="113"/>
      <c r="D341" s="117"/>
      <c r="E341" s="117"/>
      <c r="F341" s="117"/>
      <c r="G341" s="117"/>
      <c r="H341" s="117"/>
      <c r="I341" s="117"/>
      <c r="J341" s="117"/>
      <c r="K341" s="117"/>
      <c r="L341" s="117"/>
    </row>
    <row r="342" spans="2:12">
      <c r="B342" s="113"/>
      <c r="C342" s="113"/>
      <c r="D342" s="117"/>
      <c r="E342" s="117"/>
      <c r="F342" s="117"/>
      <c r="G342" s="117"/>
      <c r="H342" s="117"/>
      <c r="I342" s="117"/>
      <c r="J342" s="117"/>
      <c r="K342" s="117"/>
      <c r="L342" s="117"/>
    </row>
    <row r="343" spans="2:12">
      <c r="B343" s="113"/>
      <c r="C343" s="113"/>
      <c r="D343" s="117"/>
      <c r="E343" s="117"/>
      <c r="F343" s="117"/>
      <c r="G343" s="117"/>
      <c r="H343" s="117"/>
      <c r="I343" s="117"/>
      <c r="J343" s="117"/>
      <c r="K343" s="117"/>
      <c r="L343" s="117"/>
    </row>
    <row r="344" spans="2:12">
      <c r="B344" s="113"/>
      <c r="C344" s="113"/>
      <c r="D344" s="117"/>
      <c r="E344" s="117"/>
      <c r="F344" s="117"/>
      <c r="G344" s="117"/>
      <c r="H344" s="117"/>
      <c r="I344" s="117"/>
      <c r="J344" s="117"/>
      <c r="K344" s="117"/>
      <c r="L344" s="117"/>
    </row>
    <row r="345" spans="2:12">
      <c r="B345" s="113"/>
      <c r="C345" s="113"/>
      <c r="D345" s="117"/>
      <c r="E345" s="117"/>
      <c r="F345" s="117"/>
      <c r="G345" s="117"/>
      <c r="H345" s="117"/>
      <c r="I345" s="117"/>
      <c r="J345" s="117"/>
      <c r="K345" s="117"/>
      <c r="L345" s="117"/>
    </row>
    <row r="346" spans="2:12">
      <c r="B346" s="113"/>
      <c r="C346" s="113"/>
      <c r="D346" s="117"/>
      <c r="E346" s="117"/>
      <c r="F346" s="117"/>
      <c r="G346" s="117"/>
      <c r="H346" s="117"/>
      <c r="I346" s="117"/>
      <c r="J346" s="117"/>
      <c r="K346" s="117"/>
      <c r="L346" s="117"/>
    </row>
    <row r="347" spans="2:12">
      <c r="B347" s="113"/>
      <c r="C347" s="113"/>
      <c r="D347" s="117"/>
      <c r="E347" s="117"/>
      <c r="F347" s="117"/>
      <c r="G347" s="117"/>
      <c r="H347" s="117"/>
      <c r="I347" s="117"/>
      <c r="J347" s="117"/>
      <c r="K347" s="117"/>
      <c r="L347" s="117"/>
    </row>
    <row r="348" spans="2:12">
      <c r="B348" s="113"/>
      <c r="C348" s="113"/>
      <c r="D348" s="117"/>
      <c r="E348" s="117"/>
      <c r="F348" s="117"/>
      <c r="G348" s="117"/>
      <c r="H348" s="117"/>
      <c r="I348" s="117"/>
      <c r="J348" s="117"/>
      <c r="K348" s="117"/>
      <c r="L348" s="117"/>
    </row>
    <row r="349" spans="2:12">
      <c r="B349" s="113"/>
      <c r="C349" s="113"/>
      <c r="D349" s="117"/>
      <c r="E349" s="117"/>
      <c r="F349" s="117"/>
      <c r="G349" s="117"/>
      <c r="H349" s="117"/>
      <c r="I349" s="117"/>
      <c r="J349" s="117"/>
      <c r="K349" s="117"/>
      <c r="L349" s="117"/>
    </row>
    <row r="350" spans="2:12">
      <c r="B350" s="113"/>
      <c r="C350" s="113"/>
      <c r="D350" s="117"/>
      <c r="E350" s="117"/>
      <c r="F350" s="117"/>
      <c r="G350" s="117"/>
      <c r="H350" s="117"/>
      <c r="I350" s="117"/>
      <c r="J350" s="117"/>
      <c r="K350" s="117"/>
      <c r="L350" s="117"/>
    </row>
    <row r="351" spans="2:12">
      <c r="B351" s="113"/>
      <c r="C351" s="113"/>
      <c r="D351" s="117"/>
      <c r="E351" s="117"/>
      <c r="F351" s="117"/>
      <c r="G351" s="117"/>
      <c r="H351" s="117"/>
      <c r="I351" s="117"/>
      <c r="J351" s="117"/>
      <c r="K351" s="117"/>
      <c r="L351" s="117"/>
    </row>
    <row r="352" spans="2:12">
      <c r="B352" s="113"/>
      <c r="C352" s="113"/>
      <c r="D352" s="117"/>
      <c r="E352" s="117"/>
      <c r="F352" s="117"/>
      <c r="G352" s="117"/>
      <c r="H352" s="117"/>
      <c r="I352" s="117"/>
      <c r="J352" s="117"/>
      <c r="K352" s="117"/>
      <c r="L352" s="117"/>
    </row>
    <row r="353" spans="2:12">
      <c r="B353" s="113"/>
      <c r="C353" s="113"/>
      <c r="D353" s="117"/>
      <c r="E353" s="117"/>
      <c r="F353" s="117"/>
      <c r="G353" s="117"/>
      <c r="H353" s="117"/>
      <c r="I353" s="117"/>
      <c r="J353" s="117"/>
      <c r="K353" s="117"/>
      <c r="L353" s="117"/>
    </row>
    <row r="354" spans="2:12">
      <c r="B354" s="113"/>
      <c r="C354" s="113"/>
      <c r="D354" s="117"/>
      <c r="E354" s="117"/>
      <c r="F354" s="117"/>
      <c r="G354" s="117"/>
      <c r="H354" s="117"/>
      <c r="I354" s="117"/>
      <c r="J354" s="117"/>
      <c r="K354" s="117"/>
      <c r="L354" s="117"/>
    </row>
    <row r="355" spans="2:12">
      <c r="B355" s="113"/>
      <c r="C355" s="113"/>
      <c r="D355" s="117"/>
      <c r="E355" s="117"/>
      <c r="F355" s="117"/>
      <c r="G355" s="117"/>
      <c r="H355" s="117"/>
      <c r="I355" s="117"/>
      <c r="J355" s="117"/>
      <c r="K355" s="117"/>
      <c r="L355" s="117"/>
    </row>
    <row r="356" spans="2:12">
      <c r="B356" s="113"/>
      <c r="C356" s="113"/>
      <c r="D356" s="117"/>
      <c r="E356" s="117"/>
      <c r="F356" s="117"/>
      <c r="G356" s="117"/>
      <c r="H356" s="117"/>
      <c r="I356" s="117"/>
      <c r="J356" s="117"/>
      <c r="K356" s="117"/>
      <c r="L356" s="117"/>
    </row>
    <row r="357" spans="2:12">
      <c r="B357" s="113"/>
      <c r="C357" s="113"/>
      <c r="D357" s="117"/>
      <c r="E357" s="117"/>
      <c r="F357" s="117"/>
      <c r="G357" s="117"/>
      <c r="H357" s="117"/>
      <c r="I357" s="117"/>
      <c r="J357" s="117"/>
      <c r="K357" s="117"/>
      <c r="L357" s="117"/>
    </row>
    <row r="358" spans="2:12">
      <c r="B358" s="113"/>
      <c r="C358" s="113"/>
      <c r="D358" s="117"/>
      <c r="E358" s="117"/>
      <c r="F358" s="117"/>
      <c r="G358" s="117"/>
      <c r="H358" s="117"/>
      <c r="I358" s="117"/>
      <c r="J358" s="117"/>
      <c r="K358" s="117"/>
      <c r="L358" s="117"/>
    </row>
    <row r="359" spans="2:12">
      <c r="B359" s="113"/>
      <c r="C359" s="113"/>
      <c r="D359" s="117"/>
      <c r="E359" s="117"/>
      <c r="F359" s="117"/>
      <c r="G359" s="117"/>
      <c r="H359" s="117"/>
      <c r="I359" s="117"/>
      <c r="J359" s="117"/>
      <c r="K359" s="117"/>
      <c r="L359" s="117"/>
    </row>
    <row r="360" spans="2:12">
      <c r="B360" s="113"/>
      <c r="C360" s="113"/>
      <c r="D360" s="117"/>
      <c r="E360" s="117"/>
      <c r="F360" s="117"/>
      <c r="G360" s="117"/>
      <c r="H360" s="117"/>
      <c r="I360" s="117"/>
      <c r="J360" s="117"/>
      <c r="K360" s="117"/>
      <c r="L360" s="117"/>
    </row>
    <row r="361" spans="2:12">
      <c r="B361" s="113"/>
      <c r="C361" s="113"/>
      <c r="D361" s="117"/>
      <c r="E361" s="117"/>
      <c r="F361" s="117"/>
      <c r="G361" s="117"/>
      <c r="H361" s="117"/>
      <c r="I361" s="117"/>
      <c r="J361" s="117"/>
      <c r="K361" s="117"/>
      <c r="L361" s="117"/>
    </row>
    <row r="362" spans="2:12">
      <c r="B362" s="113"/>
      <c r="C362" s="113"/>
      <c r="D362" s="117"/>
      <c r="E362" s="117"/>
      <c r="F362" s="117"/>
      <c r="G362" s="117"/>
      <c r="H362" s="117"/>
      <c r="I362" s="117"/>
      <c r="J362" s="117"/>
      <c r="K362" s="117"/>
      <c r="L362" s="117"/>
    </row>
    <row r="363" spans="2:12">
      <c r="B363" s="113"/>
      <c r="C363" s="113"/>
      <c r="D363" s="117"/>
      <c r="E363" s="117"/>
      <c r="F363" s="117"/>
      <c r="G363" s="117"/>
      <c r="H363" s="117"/>
      <c r="I363" s="117"/>
      <c r="J363" s="117"/>
      <c r="K363" s="117"/>
      <c r="L363" s="117"/>
    </row>
    <row r="364" spans="2:12">
      <c r="B364" s="113"/>
      <c r="C364" s="113"/>
      <c r="D364" s="117"/>
      <c r="E364" s="117"/>
      <c r="F364" s="117"/>
      <c r="G364" s="117"/>
      <c r="H364" s="117"/>
      <c r="I364" s="117"/>
      <c r="J364" s="117"/>
      <c r="K364" s="117"/>
      <c r="L364" s="117"/>
    </row>
    <row r="365" spans="2:12">
      <c r="B365" s="113"/>
      <c r="C365" s="113"/>
      <c r="D365" s="117"/>
      <c r="E365" s="117"/>
      <c r="F365" s="117"/>
      <c r="G365" s="117"/>
      <c r="H365" s="117"/>
      <c r="I365" s="117"/>
      <c r="J365" s="117"/>
      <c r="K365" s="117"/>
      <c r="L365" s="117"/>
    </row>
    <row r="366" spans="2:12">
      <c r="B366" s="113"/>
      <c r="C366" s="113"/>
      <c r="D366" s="117"/>
      <c r="E366" s="117"/>
      <c r="F366" s="117"/>
      <c r="G366" s="117"/>
      <c r="H366" s="117"/>
      <c r="I366" s="117"/>
      <c r="J366" s="117"/>
      <c r="K366" s="117"/>
      <c r="L366" s="117"/>
    </row>
    <row r="367" spans="2:12">
      <c r="B367" s="113"/>
      <c r="C367" s="113"/>
      <c r="D367" s="117"/>
      <c r="E367" s="117"/>
      <c r="F367" s="117"/>
      <c r="G367" s="117"/>
      <c r="H367" s="117"/>
      <c r="I367" s="117"/>
      <c r="J367" s="117"/>
      <c r="K367" s="117"/>
      <c r="L367" s="117"/>
    </row>
    <row r="368" spans="2:12">
      <c r="B368" s="113"/>
      <c r="C368" s="113"/>
      <c r="D368" s="117"/>
      <c r="E368" s="117"/>
      <c r="F368" s="117"/>
      <c r="G368" s="117"/>
      <c r="H368" s="117"/>
      <c r="I368" s="117"/>
      <c r="J368" s="117"/>
      <c r="K368" s="117"/>
      <c r="L368" s="117"/>
    </row>
    <row r="369" spans="2:12">
      <c r="B369" s="113"/>
      <c r="C369" s="113"/>
      <c r="D369" s="117"/>
      <c r="E369" s="117"/>
      <c r="F369" s="117"/>
      <c r="G369" s="117"/>
      <c r="H369" s="117"/>
      <c r="I369" s="117"/>
      <c r="J369" s="117"/>
      <c r="K369" s="117"/>
      <c r="L369" s="117"/>
    </row>
    <row r="370" spans="2:12">
      <c r="B370" s="113"/>
      <c r="C370" s="113"/>
      <c r="D370" s="117"/>
      <c r="E370" s="117"/>
      <c r="F370" s="117"/>
      <c r="G370" s="117"/>
      <c r="H370" s="117"/>
      <c r="I370" s="117"/>
      <c r="J370" s="117"/>
      <c r="K370" s="117"/>
      <c r="L370" s="117"/>
    </row>
    <row r="371" spans="2:12">
      <c r="B371" s="113"/>
      <c r="C371" s="113"/>
      <c r="D371" s="117"/>
      <c r="E371" s="117"/>
      <c r="F371" s="117"/>
      <c r="G371" s="117"/>
      <c r="H371" s="117"/>
      <c r="I371" s="117"/>
      <c r="J371" s="117"/>
      <c r="K371" s="117"/>
      <c r="L371" s="117"/>
    </row>
    <row r="372" spans="2:12">
      <c r="B372" s="113"/>
      <c r="C372" s="113"/>
      <c r="D372" s="117"/>
      <c r="E372" s="117"/>
      <c r="F372" s="117"/>
      <c r="G372" s="117"/>
      <c r="H372" s="117"/>
      <c r="I372" s="117"/>
      <c r="J372" s="117"/>
      <c r="K372" s="117"/>
      <c r="L372" s="117"/>
    </row>
    <row r="373" spans="2:12">
      <c r="B373" s="113"/>
      <c r="C373" s="113"/>
      <c r="D373" s="117"/>
      <c r="E373" s="117"/>
      <c r="F373" s="117"/>
      <c r="G373" s="117"/>
      <c r="H373" s="117"/>
      <c r="I373" s="117"/>
      <c r="J373" s="117"/>
      <c r="K373" s="117"/>
      <c r="L373" s="117"/>
    </row>
    <row r="374" spans="2:12">
      <c r="B374" s="113"/>
      <c r="C374" s="113"/>
      <c r="D374" s="117"/>
      <c r="E374" s="117"/>
      <c r="F374" s="117"/>
      <c r="G374" s="117"/>
      <c r="H374" s="117"/>
      <c r="I374" s="117"/>
      <c r="J374" s="117"/>
      <c r="K374" s="117"/>
      <c r="L374" s="117"/>
    </row>
    <row r="375" spans="2:12">
      <c r="B375" s="113"/>
      <c r="C375" s="113"/>
      <c r="D375" s="117"/>
      <c r="E375" s="117"/>
      <c r="F375" s="117"/>
      <c r="G375" s="117"/>
      <c r="H375" s="117"/>
      <c r="I375" s="117"/>
      <c r="J375" s="117"/>
      <c r="K375" s="117"/>
      <c r="L375" s="117"/>
    </row>
    <row r="376" spans="2:12">
      <c r="B376" s="113"/>
      <c r="C376" s="113"/>
      <c r="D376" s="117"/>
      <c r="E376" s="117"/>
      <c r="F376" s="117"/>
      <c r="G376" s="117"/>
      <c r="H376" s="117"/>
      <c r="I376" s="117"/>
      <c r="J376" s="117"/>
      <c r="K376" s="117"/>
      <c r="L376" s="117"/>
    </row>
    <row r="377" spans="2:12">
      <c r="B377" s="113"/>
      <c r="C377" s="113"/>
      <c r="D377" s="117"/>
      <c r="E377" s="117"/>
      <c r="F377" s="117"/>
      <c r="G377" s="117"/>
      <c r="H377" s="117"/>
      <c r="I377" s="117"/>
      <c r="J377" s="117"/>
      <c r="K377" s="117"/>
      <c r="L377" s="117"/>
    </row>
    <row r="378" spans="2:12">
      <c r="B378" s="113"/>
      <c r="C378" s="113"/>
      <c r="D378" s="117"/>
      <c r="E378" s="117"/>
      <c r="F378" s="117"/>
      <c r="G378" s="117"/>
      <c r="H378" s="117"/>
      <c r="I378" s="117"/>
      <c r="J378" s="117"/>
      <c r="K378" s="117"/>
      <c r="L378" s="117"/>
    </row>
    <row r="379" spans="2:12">
      <c r="B379" s="113"/>
      <c r="C379" s="113"/>
      <c r="D379" s="117"/>
      <c r="E379" s="117"/>
      <c r="F379" s="117"/>
      <c r="G379" s="117"/>
      <c r="H379" s="117"/>
      <c r="I379" s="117"/>
      <c r="J379" s="117"/>
      <c r="K379" s="117"/>
      <c r="L379" s="117"/>
    </row>
    <row r="380" spans="2:12">
      <c r="B380" s="113"/>
      <c r="C380" s="113"/>
      <c r="D380" s="117"/>
      <c r="E380" s="117"/>
      <c r="F380" s="117"/>
      <c r="G380" s="117"/>
      <c r="H380" s="117"/>
      <c r="I380" s="117"/>
      <c r="J380" s="117"/>
      <c r="K380" s="117"/>
      <c r="L380" s="117"/>
    </row>
    <row r="381" spans="2:12">
      <c r="B381" s="113"/>
      <c r="C381" s="113"/>
      <c r="D381" s="117"/>
      <c r="E381" s="117"/>
      <c r="F381" s="117"/>
      <c r="G381" s="117"/>
      <c r="H381" s="117"/>
      <c r="I381" s="117"/>
      <c r="J381" s="117"/>
      <c r="K381" s="117"/>
      <c r="L381" s="117"/>
    </row>
    <row r="382" spans="2:12">
      <c r="B382" s="113"/>
      <c r="C382" s="113"/>
      <c r="D382" s="117"/>
      <c r="E382" s="117"/>
      <c r="F382" s="117"/>
      <c r="G382" s="117"/>
      <c r="H382" s="117"/>
      <c r="I382" s="117"/>
      <c r="J382" s="117"/>
      <c r="K382" s="117"/>
      <c r="L382" s="117"/>
    </row>
    <row r="383" spans="2:12">
      <c r="B383" s="113"/>
      <c r="C383" s="113"/>
      <c r="D383" s="117"/>
      <c r="E383" s="117"/>
      <c r="F383" s="117"/>
      <c r="G383" s="117"/>
      <c r="H383" s="117"/>
      <c r="I383" s="117"/>
      <c r="J383" s="117"/>
      <c r="K383" s="117"/>
      <c r="L383" s="117"/>
    </row>
    <row r="384" spans="2:12">
      <c r="B384" s="113"/>
      <c r="C384" s="113"/>
      <c r="D384" s="117"/>
      <c r="E384" s="117"/>
      <c r="F384" s="117"/>
      <c r="G384" s="117"/>
      <c r="H384" s="117"/>
      <c r="I384" s="117"/>
      <c r="J384" s="117"/>
      <c r="K384" s="117"/>
      <c r="L384" s="117"/>
    </row>
    <row r="385" spans="2:12">
      <c r="B385" s="113"/>
      <c r="C385" s="113"/>
      <c r="D385" s="117"/>
      <c r="E385" s="117"/>
      <c r="F385" s="117"/>
      <c r="G385" s="117"/>
      <c r="H385" s="117"/>
      <c r="I385" s="117"/>
      <c r="J385" s="117"/>
      <c r="K385" s="117"/>
      <c r="L385" s="117"/>
    </row>
    <row r="386" spans="2:12">
      <c r="B386" s="113"/>
      <c r="C386" s="113"/>
      <c r="D386" s="117"/>
      <c r="E386" s="117"/>
      <c r="F386" s="117"/>
      <c r="G386" s="117"/>
      <c r="H386" s="117"/>
      <c r="I386" s="117"/>
      <c r="J386" s="117"/>
      <c r="K386" s="117"/>
      <c r="L386" s="117"/>
    </row>
    <row r="387" spans="2:12">
      <c r="B387" s="113"/>
      <c r="C387" s="113"/>
      <c r="D387" s="117"/>
      <c r="E387" s="117"/>
      <c r="F387" s="117"/>
      <c r="G387" s="117"/>
      <c r="H387" s="117"/>
      <c r="I387" s="117"/>
      <c r="J387" s="117"/>
      <c r="K387" s="117"/>
      <c r="L387" s="117"/>
    </row>
    <row r="388" spans="2:12">
      <c r="B388" s="113"/>
      <c r="C388" s="113"/>
      <c r="D388" s="117"/>
      <c r="E388" s="117"/>
      <c r="F388" s="117"/>
      <c r="G388" s="117"/>
      <c r="H388" s="117"/>
      <c r="I388" s="117"/>
      <c r="J388" s="117"/>
      <c r="K388" s="117"/>
      <c r="L388" s="117"/>
    </row>
    <row r="389" spans="2:12">
      <c r="B389" s="113"/>
      <c r="C389" s="113"/>
      <c r="D389" s="117"/>
      <c r="E389" s="117"/>
      <c r="F389" s="117"/>
      <c r="G389" s="117"/>
      <c r="H389" s="117"/>
      <c r="I389" s="117"/>
      <c r="J389" s="117"/>
      <c r="K389" s="117"/>
      <c r="L389" s="117"/>
    </row>
    <row r="390" spans="2:12">
      <c r="B390" s="113"/>
      <c r="C390" s="113"/>
      <c r="D390" s="117"/>
      <c r="E390" s="117"/>
      <c r="F390" s="117"/>
      <c r="G390" s="117"/>
      <c r="H390" s="117"/>
      <c r="I390" s="117"/>
      <c r="J390" s="117"/>
      <c r="K390" s="117"/>
      <c r="L390" s="117"/>
    </row>
    <row r="391" spans="2:12">
      <c r="B391" s="113"/>
      <c r="C391" s="113"/>
      <c r="D391" s="117"/>
      <c r="E391" s="117"/>
      <c r="F391" s="117"/>
      <c r="G391" s="117"/>
      <c r="H391" s="117"/>
      <c r="I391" s="117"/>
      <c r="J391" s="117"/>
      <c r="K391" s="117"/>
      <c r="L391" s="117"/>
    </row>
    <row r="392" spans="2:12">
      <c r="B392" s="113"/>
      <c r="C392" s="113"/>
      <c r="D392" s="117"/>
      <c r="E392" s="117"/>
      <c r="F392" s="117"/>
      <c r="G392" s="117"/>
      <c r="H392" s="117"/>
      <c r="I392" s="117"/>
      <c r="J392" s="117"/>
      <c r="K392" s="117"/>
      <c r="L392" s="117"/>
    </row>
    <row r="393" spans="2:12">
      <c r="B393" s="113"/>
      <c r="C393" s="113"/>
      <c r="D393" s="117"/>
      <c r="E393" s="117"/>
      <c r="F393" s="117"/>
      <c r="G393" s="117"/>
      <c r="H393" s="117"/>
      <c r="I393" s="117"/>
      <c r="J393" s="117"/>
      <c r="K393" s="117"/>
      <c r="L393" s="117"/>
    </row>
    <row r="394" spans="2:12">
      <c r="B394" s="113"/>
      <c r="C394" s="113"/>
      <c r="D394" s="117"/>
      <c r="E394" s="117"/>
      <c r="F394" s="117"/>
      <c r="G394" s="117"/>
      <c r="H394" s="117"/>
      <c r="I394" s="117"/>
      <c r="J394" s="117"/>
      <c r="K394" s="117"/>
      <c r="L394" s="117"/>
    </row>
    <row r="395" spans="2:12">
      <c r="B395" s="113"/>
      <c r="C395" s="113"/>
      <c r="D395" s="117"/>
      <c r="E395" s="117"/>
      <c r="F395" s="117"/>
      <c r="G395" s="117"/>
      <c r="H395" s="117"/>
      <c r="I395" s="117"/>
      <c r="J395" s="117"/>
      <c r="K395" s="117"/>
      <c r="L395" s="117"/>
    </row>
    <row r="396" spans="2:12">
      <c r="B396" s="113"/>
      <c r="C396" s="113"/>
      <c r="D396" s="117"/>
      <c r="E396" s="117"/>
      <c r="F396" s="117"/>
      <c r="G396" s="117"/>
      <c r="H396" s="117"/>
      <c r="I396" s="117"/>
      <c r="J396" s="117"/>
      <c r="K396" s="117"/>
      <c r="L396" s="117"/>
    </row>
    <row r="397" spans="2:12">
      <c r="B397" s="113"/>
      <c r="C397" s="113"/>
      <c r="D397" s="117"/>
      <c r="E397" s="117"/>
      <c r="F397" s="117"/>
      <c r="G397" s="117"/>
      <c r="H397" s="117"/>
      <c r="I397" s="117"/>
      <c r="J397" s="117"/>
      <c r="K397" s="117"/>
      <c r="L397" s="117"/>
    </row>
    <row r="398" spans="2:12">
      <c r="B398" s="113"/>
      <c r="C398" s="113"/>
      <c r="D398" s="117"/>
      <c r="E398" s="117"/>
      <c r="F398" s="117"/>
      <c r="G398" s="117"/>
      <c r="H398" s="117"/>
      <c r="I398" s="117"/>
      <c r="J398" s="117"/>
      <c r="K398" s="117"/>
      <c r="L398" s="117"/>
    </row>
    <row r="399" spans="2:12">
      <c r="B399" s="113"/>
      <c r="C399" s="113"/>
      <c r="D399" s="117"/>
      <c r="E399" s="117"/>
      <c r="F399" s="117"/>
      <c r="G399" s="117"/>
      <c r="H399" s="117"/>
      <c r="I399" s="117"/>
      <c r="J399" s="117"/>
      <c r="K399" s="117"/>
      <c r="L399" s="117"/>
    </row>
    <row r="400" spans="2:12">
      <c r="B400" s="113"/>
      <c r="C400" s="113"/>
      <c r="D400" s="117"/>
      <c r="E400" s="117"/>
      <c r="F400" s="117"/>
      <c r="G400" s="117"/>
      <c r="H400" s="117"/>
      <c r="I400" s="117"/>
      <c r="J400" s="117"/>
      <c r="K400" s="117"/>
      <c r="L400" s="117"/>
    </row>
    <row r="401" spans="2:12">
      <c r="B401" s="113"/>
      <c r="C401" s="113"/>
      <c r="D401" s="117"/>
      <c r="E401" s="117"/>
      <c r="F401" s="117"/>
      <c r="G401" s="117"/>
      <c r="H401" s="117"/>
      <c r="I401" s="117"/>
      <c r="J401" s="117"/>
      <c r="K401" s="117"/>
      <c r="L401" s="117"/>
    </row>
    <row r="402" spans="2:12">
      <c r="B402" s="113"/>
      <c r="C402" s="113"/>
      <c r="D402" s="117"/>
      <c r="E402" s="117"/>
      <c r="F402" s="117"/>
      <c r="G402" s="117"/>
      <c r="H402" s="117"/>
      <c r="I402" s="117"/>
      <c r="J402" s="117"/>
      <c r="K402" s="117"/>
      <c r="L402" s="117"/>
    </row>
    <row r="403" spans="2:12">
      <c r="B403" s="113"/>
      <c r="C403" s="113"/>
      <c r="D403" s="117"/>
      <c r="E403" s="117"/>
      <c r="F403" s="117"/>
      <c r="G403" s="117"/>
      <c r="H403" s="117"/>
      <c r="I403" s="117"/>
      <c r="J403" s="117"/>
      <c r="K403" s="117"/>
      <c r="L403" s="117"/>
    </row>
    <row r="404" spans="2:12">
      <c r="B404" s="113"/>
      <c r="C404" s="113"/>
      <c r="D404" s="117"/>
      <c r="E404" s="117"/>
      <c r="F404" s="117"/>
      <c r="G404" s="117"/>
      <c r="H404" s="117"/>
      <c r="I404" s="117"/>
      <c r="J404" s="117"/>
      <c r="K404" s="117"/>
      <c r="L404" s="117"/>
    </row>
    <row r="405" spans="2:12">
      <c r="B405" s="113"/>
      <c r="C405" s="113"/>
      <c r="D405" s="117"/>
      <c r="E405" s="117"/>
      <c r="F405" s="117"/>
      <c r="G405" s="117"/>
      <c r="H405" s="117"/>
      <c r="I405" s="117"/>
      <c r="J405" s="117"/>
      <c r="K405" s="117"/>
      <c r="L405" s="117"/>
    </row>
    <row r="406" spans="2:12">
      <c r="B406" s="113"/>
      <c r="C406" s="113"/>
      <c r="D406" s="117"/>
      <c r="E406" s="117"/>
      <c r="F406" s="117"/>
      <c r="G406" s="117"/>
      <c r="H406" s="117"/>
      <c r="I406" s="117"/>
      <c r="J406" s="117"/>
      <c r="K406" s="117"/>
      <c r="L406" s="117"/>
    </row>
    <row r="407" spans="2:12">
      <c r="B407" s="113"/>
      <c r="C407" s="113"/>
      <c r="D407" s="117"/>
      <c r="E407" s="117"/>
      <c r="F407" s="117"/>
      <c r="G407" s="117"/>
      <c r="H407" s="117"/>
      <c r="I407" s="117"/>
      <c r="J407" s="117"/>
      <c r="K407" s="117"/>
      <c r="L407" s="117"/>
    </row>
    <row r="408" spans="2:12">
      <c r="B408" s="113"/>
      <c r="C408" s="113"/>
      <c r="D408" s="117"/>
      <c r="E408" s="117"/>
      <c r="F408" s="117"/>
      <c r="G408" s="117"/>
      <c r="H408" s="117"/>
      <c r="I408" s="117"/>
      <c r="J408" s="117"/>
      <c r="K408" s="117"/>
      <c r="L408" s="117"/>
    </row>
    <row r="409" spans="2:12">
      <c r="B409" s="113"/>
      <c r="C409" s="113"/>
      <c r="D409" s="117"/>
      <c r="E409" s="117"/>
      <c r="F409" s="117"/>
      <c r="G409" s="117"/>
      <c r="H409" s="117"/>
      <c r="I409" s="117"/>
      <c r="J409" s="117"/>
      <c r="K409" s="117"/>
      <c r="L409" s="117"/>
    </row>
    <row r="410" spans="2:12">
      <c r="B410" s="113"/>
      <c r="C410" s="113"/>
      <c r="D410" s="117"/>
      <c r="E410" s="117"/>
      <c r="F410" s="117"/>
      <c r="G410" s="117"/>
      <c r="H410" s="117"/>
      <c r="I410" s="117"/>
      <c r="J410" s="117"/>
      <c r="K410" s="117"/>
      <c r="L410" s="117"/>
    </row>
    <row r="411" spans="2:12">
      <c r="B411" s="113"/>
      <c r="C411" s="113"/>
      <c r="D411" s="117"/>
      <c r="E411" s="117"/>
      <c r="F411" s="117"/>
      <c r="G411" s="117"/>
      <c r="H411" s="117"/>
      <c r="I411" s="117"/>
      <c r="J411" s="117"/>
      <c r="K411" s="117"/>
      <c r="L411" s="117"/>
    </row>
    <row r="412" spans="2:12">
      <c r="B412" s="113"/>
      <c r="C412" s="113"/>
      <c r="D412" s="117"/>
      <c r="E412" s="117"/>
      <c r="F412" s="117"/>
      <c r="G412" s="117"/>
      <c r="H412" s="117"/>
      <c r="I412" s="117"/>
      <c r="J412" s="117"/>
      <c r="K412" s="117"/>
      <c r="L412" s="117"/>
    </row>
    <row r="413" spans="2:12">
      <c r="B413" s="113"/>
      <c r="C413" s="113"/>
      <c r="D413" s="117"/>
      <c r="E413" s="117"/>
      <c r="F413" s="117"/>
      <c r="G413" s="117"/>
      <c r="H413" s="117"/>
      <c r="I413" s="117"/>
      <c r="J413" s="117"/>
      <c r="K413" s="117"/>
      <c r="L413" s="117"/>
    </row>
    <row r="414" spans="2:12">
      <c r="B414" s="113"/>
      <c r="C414" s="113"/>
      <c r="D414" s="117"/>
      <c r="E414" s="117"/>
      <c r="F414" s="117"/>
      <c r="G414" s="117"/>
      <c r="H414" s="117"/>
      <c r="I414" s="117"/>
      <c r="J414" s="117"/>
      <c r="K414" s="117"/>
      <c r="L414" s="117"/>
    </row>
    <row r="415" spans="2:12">
      <c r="B415" s="113"/>
      <c r="C415" s="113"/>
      <c r="D415" s="117"/>
      <c r="E415" s="117"/>
      <c r="F415" s="117"/>
      <c r="G415" s="117"/>
      <c r="H415" s="117"/>
      <c r="I415" s="117"/>
      <c r="J415" s="117"/>
      <c r="K415" s="117"/>
      <c r="L415" s="117"/>
    </row>
    <row r="416" spans="2:12">
      <c r="B416" s="113"/>
      <c r="C416" s="113"/>
      <c r="D416" s="117"/>
      <c r="E416" s="117"/>
      <c r="F416" s="117"/>
      <c r="G416" s="117"/>
      <c r="H416" s="117"/>
      <c r="I416" s="117"/>
      <c r="J416" s="117"/>
      <c r="K416" s="117"/>
      <c r="L416" s="117"/>
    </row>
    <row r="417" spans="2:12">
      <c r="B417" s="113"/>
      <c r="C417" s="113"/>
      <c r="D417" s="117"/>
      <c r="E417" s="117"/>
      <c r="F417" s="117"/>
      <c r="G417" s="117"/>
      <c r="H417" s="117"/>
      <c r="I417" s="117"/>
      <c r="J417" s="117"/>
      <c r="K417" s="117"/>
      <c r="L417" s="117"/>
    </row>
    <row r="418" spans="2:12">
      <c r="B418" s="113"/>
      <c r="C418" s="113"/>
      <c r="D418" s="117"/>
      <c r="E418" s="117"/>
      <c r="F418" s="117"/>
      <c r="G418" s="117"/>
      <c r="H418" s="117"/>
      <c r="I418" s="117"/>
      <c r="J418" s="117"/>
      <c r="K418" s="117"/>
      <c r="L418" s="117"/>
    </row>
    <row r="419" spans="2:12">
      <c r="B419" s="113"/>
      <c r="C419" s="113"/>
      <c r="D419" s="117"/>
      <c r="E419" s="117"/>
      <c r="F419" s="117"/>
      <c r="G419" s="117"/>
      <c r="H419" s="117"/>
      <c r="I419" s="117"/>
      <c r="J419" s="117"/>
      <c r="K419" s="117"/>
      <c r="L419" s="117"/>
    </row>
    <row r="420" spans="2:12">
      <c r="B420" s="113"/>
      <c r="C420" s="113"/>
      <c r="D420" s="117"/>
      <c r="E420" s="117"/>
      <c r="F420" s="117"/>
      <c r="G420" s="117"/>
      <c r="H420" s="117"/>
      <c r="I420" s="117"/>
      <c r="J420" s="117"/>
      <c r="K420" s="117"/>
      <c r="L420" s="117"/>
    </row>
    <row r="421" spans="2:12">
      <c r="B421" s="113"/>
      <c r="C421" s="113"/>
      <c r="D421" s="117"/>
      <c r="E421" s="117"/>
      <c r="F421" s="117"/>
      <c r="G421" s="117"/>
      <c r="H421" s="117"/>
      <c r="I421" s="117"/>
      <c r="J421" s="117"/>
      <c r="K421" s="117"/>
      <c r="L421" s="117"/>
    </row>
    <row r="422" spans="2:12">
      <c r="B422" s="113"/>
      <c r="C422" s="113"/>
      <c r="D422" s="117"/>
      <c r="E422" s="117"/>
      <c r="F422" s="117"/>
      <c r="G422" s="117"/>
      <c r="H422" s="117"/>
      <c r="I422" s="117"/>
      <c r="J422" s="117"/>
      <c r="K422" s="117"/>
      <c r="L422" s="117"/>
    </row>
    <row r="423" spans="2:12">
      <c r="B423" s="113"/>
      <c r="C423" s="113"/>
      <c r="D423" s="117"/>
      <c r="E423" s="117"/>
      <c r="F423" s="117"/>
      <c r="G423" s="117"/>
      <c r="H423" s="117"/>
      <c r="I423" s="117"/>
      <c r="J423" s="117"/>
      <c r="K423" s="117"/>
      <c r="L423" s="117"/>
    </row>
    <row r="424" spans="2:12">
      <c r="B424" s="113"/>
      <c r="C424" s="113"/>
      <c r="D424" s="117"/>
      <c r="E424" s="117"/>
      <c r="F424" s="117"/>
      <c r="G424" s="117"/>
      <c r="H424" s="117"/>
      <c r="I424" s="117"/>
      <c r="J424" s="117"/>
      <c r="K424" s="117"/>
      <c r="L424" s="117"/>
    </row>
    <row r="425" spans="2:12">
      <c r="B425" s="113"/>
      <c r="C425" s="113"/>
      <c r="D425" s="117"/>
      <c r="E425" s="117"/>
      <c r="F425" s="117"/>
      <c r="G425" s="117"/>
      <c r="H425" s="117"/>
      <c r="I425" s="117"/>
      <c r="J425" s="117"/>
      <c r="K425" s="117"/>
      <c r="L425" s="117"/>
    </row>
    <row r="426" spans="2:12">
      <c r="B426" s="113"/>
      <c r="C426" s="113"/>
      <c r="D426" s="117"/>
      <c r="E426" s="117"/>
      <c r="F426" s="117"/>
      <c r="G426" s="117"/>
      <c r="H426" s="117"/>
      <c r="I426" s="117"/>
      <c r="J426" s="117"/>
      <c r="K426" s="117"/>
      <c r="L426" s="117"/>
    </row>
    <row r="427" spans="2:12">
      <c r="B427" s="113"/>
      <c r="C427" s="113"/>
      <c r="D427" s="117"/>
      <c r="E427" s="117"/>
      <c r="F427" s="117"/>
      <c r="G427" s="117"/>
      <c r="H427" s="117"/>
      <c r="I427" s="117"/>
      <c r="J427" s="117"/>
      <c r="K427" s="117"/>
      <c r="L427" s="117"/>
    </row>
    <row r="428" spans="2:12">
      <c r="B428" s="113"/>
      <c r="C428" s="113"/>
      <c r="D428" s="117"/>
      <c r="E428" s="117"/>
      <c r="F428" s="117"/>
      <c r="G428" s="117"/>
      <c r="H428" s="117"/>
      <c r="I428" s="117"/>
      <c r="J428" s="117"/>
      <c r="K428" s="117"/>
      <c r="L428" s="117"/>
    </row>
    <row r="429" spans="2:12">
      <c r="B429" s="113"/>
      <c r="C429" s="113"/>
      <c r="D429" s="117"/>
      <c r="E429" s="117"/>
      <c r="F429" s="117"/>
      <c r="G429" s="117"/>
      <c r="H429" s="117"/>
      <c r="I429" s="117"/>
      <c r="J429" s="117"/>
      <c r="K429" s="117"/>
      <c r="L429" s="117"/>
    </row>
    <row r="430" spans="2:12">
      <c r="B430" s="113"/>
      <c r="C430" s="113"/>
      <c r="D430" s="117"/>
      <c r="E430" s="117"/>
      <c r="F430" s="117"/>
      <c r="G430" s="117"/>
      <c r="H430" s="117"/>
      <c r="I430" s="117"/>
      <c r="J430" s="117"/>
      <c r="K430" s="117"/>
      <c r="L430" s="117"/>
    </row>
    <row r="431" spans="2:12">
      <c r="B431" s="113"/>
      <c r="C431" s="113"/>
      <c r="D431" s="117"/>
      <c r="E431" s="117"/>
      <c r="F431" s="117"/>
      <c r="G431" s="117"/>
      <c r="H431" s="117"/>
      <c r="I431" s="117"/>
      <c r="J431" s="117"/>
      <c r="K431" s="117"/>
      <c r="L431" s="117"/>
    </row>
    <row r="432" spans="2:12">
      <c r="B432" s="113"/>
      <c r="C432" s="113"/>
      <c r="D432" s="117"/>
      <c r="E432" s="117"/>
      <c r="F432" s="117"/>
      <c r="G432" s="117"/>
      <c r="H432" s="117"/>
      <c r="I432" s="117"/>
      <c r="J432" s="117"/>
      <c r="K432" s="117"/>
      <c r="L432" s="117"/>
    </row>
    <row r="433" spans="2:12">
      <c r="B433" s="113"/>
      <c r="C433" s="113"/>
      <c r="D433" s="117"/>
      <c r="E433" s="117"/>
      <c r="F433" s="117"/>
      <c r="G433" s="117"/>
      <c r="H433" s="117"/>
      <c r="I433" s="117"/>
      <c r="J433" s="117"/>
      <c r="K433" s="117"/>
      <c r="L433" s="117"/>
    </row>
    <row r="434" spans="2:12">
      <c r="B434" s="113"/>
      <c r="C434" s="113"/>
      <c r="D434" s="117"/>
      <c r="E434" s="117"/>
      <c r="F434" s="117"/>
      <c r="G434" s="117"/>
      <c r="H434" s="117"/>
      <c r="I434" s="117"/>
      <c r="J434" s="117"/>
      <c r="K434" s="117"/>
      <c r="L434" s="117"/>
    </row>
    <row r="435" spans="2:12">
      <c r="B435" s="113"/>
      <c r="C435" s="113"/>
      <c r="D435" s="117"/>
      <c r="E435" s="117"/>
      <c r="F435" s="117"/>
      <c r="G435" s="117"/>
      <c r="H435" s="117"/>
      <c r="I435" s="117"/>
      <c r="J435" s="117"/>
      <c r="K435" s="117"/>
      <c r="L435" s="117"/>
    </row>
    <row r="436" spans="2:12">
      <c r="B436" s="113"/>
      <c r="C436" s="113"/>
      <c r="D436" s="117"/>
      <c r="E436" s="117"/>
      <c r="F436" s="117"/>
      <c r="G436" s="117"/>
      <c r="H436" s="117"/>
      <c r="I436" s="117"/>
      <c r="J436" s="117"/>
      <c r="K436" s="117"/>
      <c r="L436" s="117"/>
    </row>
    <row r="437" spans="2:12">
      <c r="B437" s="113"/>
      <c r="C437" s="113"/>
      <c r="D437" s="117"/>
      <c r="E437" s="117"/>
      <c r="F437" s="117"/>
      <c r="G437" s="117"/>
      <c r="H437" s="117"/>
      <c r="I437" s="117"/>
      <c r="J437" s="117"/>
      <c r="K437" s="117"/>
      <c r="L437" s="117"/>
    </row>
    <row r="438" spans="2:12">
      <c r="B438" s="113"/>
      <c r="C438" s="113"/>
      <c r="D438" s="117"/>
      <c r="E438" s="117"/>
      <c r="F438" s="117"/>
      <c r="G438" s="117"/>
      <c r="H438" s="117"/>
      <c r="I438" s="117"/>
      <c r="J438" s="117"/>
      <c r="K438" s="117"/>
      <c r="L438" s="117"/>
    </row>
    <row r="439" spans="2:12">
      <c r="B439" s="113"/>
      <c r="C439" s="113"/>
      <c r="D439" s="117"/>
      <c r="E439" s="117"/>
      <c r="F439" s="117"/>
      <c r="G439" s="117"/>
      <c r="H439" s="117"/>
      <c r="I439" s="117"/>
      <c r="J439" s="117"/>
      <c r="K439" s="117"/>
      <c r="L439" s="117"/>
    </row>
    <row r="440" spans="2:12">
      <c r="B440" s="113"/>
      <c r="C440" s="113"/>
      <c r="D440" s="117"/>
      <c r="E440" s="117"/>
      <c r="F440" s="117"/>
      <c r="G440" s="117"/>
      <c r="H440" s="117"/>
      <c r="I440" s="117"/>
      <c r="J440" s="117"/>
      <c r="K440" s="117"/>
      <c r="L440" s="117"/>
    </row>
    <row r="441" spans="2:12">
      <c r="B441" s="113"/>
      <c r="C441" s="113"/>
      <c r="D441" s="117"/>
      <c r="E441" s="117"/>
      <c r="F441" s="117"/>
      <c r="G441" s="117"/>
      <c r="H441" s="117"/>
      <c r="I441" s="117"/>
      <c r="J441" s="117"/>
      <c r="K441" s="117"/>
      <c r="L441" s="117"/>
    </row>
    <row r="442" spans="2:12">
      <c r="B442" s="113"/>
      <c r="C442" s="113"/>
      <c r="D442" s="117"/>
      <c r="E442" s="117"/>
      <c r="F442" s="117"/>
      <c r="G442" s="117"/>
      <c r="H442" s="117"/>
      <c r="I442" s="117"/>
      <c r="J442" s="117"/>
      <c r="K442" s="117"/>
      <c r="L442" s="117"/>
    </row>
    <row r="443" spans="2:12">
      <c r="B443" s="113"/>
      <c r="C443" s="113"/>
      <c r="D443" s="117"/>
      <c r="E443" s="117"/>
      <c r="F443" s="117"/>
      <c r="G443" s="117"/>
      <c r="H443" s="117"/>
      <c r="I443" s="117"/>
      <c r="J443" s="117"/>
      <c r="K443" s="117"/>
      <c r="L443" s="117"/>
    </row>
    <row r="444" spans="2:12">
      <c r="B444" s="113"/>
      <c r="C444" s="113"/>
      <c r="D444" s="117"/>
      <c r="E444" s="117"/>
      <c r="F444" s="117"/>
      <c r="G444" s="117"/>
      <c r="H444" s="117"/>
      <c r="I444" s="117"/>
      <c r="J444" s="117"/>
      <c r="K444" s="117"/>
      <c r="L444" s="117"/>
    </row>
    <row r="445" spans="2:12">
      <c r="B445" s="113"/>
      <c r="C445" s="113"/>
      <c r="D445" s="117"/>
      <c r="E445" s="117"/>
      <c r="F445" s="117"/>
      <c r="G445" s="117"/>
      <c r="H445" s="117"/>
      <c r="I445" s="117"/>
      <c r="J445" s="117"/>
      <c r="K445" s="117"/>
      <c r="L445" s="117"/>
    </row>
    <row r="446" spans="2:12">
      <c r="B446" s="113"/>
      <c r="C446" s="113"/>
      <c r="D446" s="117"/>
      <c r="E446" s="117"/>
      <c r="F446" s="117"/>
      <c r="G446" s="117"/>
      <c r="H446" s="117"/>
      <c r="I446" s="117"/>
      <c r="J446" s="117"/>
      <c r="K446" s="117"/>
      <c r="L446" s="117"/>
    </row>
    <row r="447" spans="2:12">
      <c r="B447" s="113"/>
      <c r="C447" s="113"/>
      <c r="D447" s="117"/>
      <c r="E447" s="117"/>
      <c r="F447" s="117"/>
      <c r="G447" s="117"/>
      <c r="H447" s="117"/>
      <c r="I447" s="117"/>
      <c r="J447" s="117"/>
      <c r="K447" s="117"/>
      <c r="L447" s="117"/>
    </row>
    <row r="448" spans="2:12">
      <c r="B448" s="113"/>
      <c r="C448" s="113"/>
      <c r="D448" s="117"/>
      <c r="E448" s="117"/>
      <c r="F448" s="117"/>
      <c r="G448" s="117"/>
      <c r="H448" s="117"/>
      <c r="I448" s="117"/>
      <c r="J448" s="117"/>
      <c r="K448" s="117"/>
      <c r="L448" s="117"/>
    </row>
    <row r="449" spans="2:12">
      <c r="B449" s="113"/>
      <c r="C449" s="113"/>
      <c r="D449" s="117"/>
      <c r="E449" s="117"/>
      <c r="F449" s="117"/>
      <c r="G449" s="117"/>
      <c r="H449" s="117"/>
      <c r="I449" s="117"/>
      <c r="J449" s="117"/>
      <c r="K449" s="117"/>
      <c r="L449" s="117"/>
    </row>
    <row r="450" spans="2:12">
      <c r="B450" s="113"/>
      <c r="C450" s="113"/>
      <c r="D450" s="117"/>
      <c r="E450" s="117"/>
      <c r="F450" s="117"/>
      <c r="G450" s="117"/>
      <c r="H450" s="117"/>
      <c r="I450" s="117"/>
      <c r="J450" s="117"/>
      <c r="K450" s="117"/>
      <c r="L450" s="117"/>
    </row>
    <row r="451" spans="2:12">
      <c r="B451" s="113"/>
      <c r="C451" s="113"/>
      <c r="D451" s="117"/>
      <c r="E451" s="117"/>
      <c r="F451" s="117"/>
      <c r="G451" s="117"/>
      <c r="H451" s="117"/>
      <c r="I451" s="117"/>
      <c r="J451" s="117"/>
      <c r="K451" s="117"/>
      <c r="L451" s="117"/>
    </row>
    <row r="452" spans="2:12">
      <c r="B452" s="113"/>
      <c r="C452" s="113"/>
      <c r="D452" s="117"/>
      <c r="E452" s="117"/>
      <c r="F452" s="117"/>
      <c r="G452" s="117"/>
      <c r="H452" s="117"/>
      <c r="I452" s="117"/>
      <c r="J452" s="117"/>
      <c r="K452" s="117"/>
      <c r="L452" s="117"/>
    </row>
    <row r="453" spans="2:12">
      <c r="B453" s="113"/>
      <c r="C453" s="113"/>
      <c r="D453" s="117"/>
      <c r="E453" s="117"/>
      <c r="F453" s="117"/>
      <c r="G453" s="117"/>
      <c r="H453" s="117"/>
      <c r="I453" s="117"/>
      <c r="J453" s="117"/>
      <c r="K453" s="117"/>
      <c r="L453" s="117"/>
    </row>
    <row r="454" spans="2:12">
      <c r="B454" s="113"/>
      <c r="C454" s="113"/>
      <c r="D454" s="117"/>
      <c r="E454" s="117"/>
      <c r="F454" s="117"/>
      <c r="G454" s="117"/>
      <c r="H454" s="117"/>
      <c r="I454" s="117"/>
      <c r="J454" s="117"/>
      <c r="K454" s="117"/>
      <c r="L454" s="117"/>
    </row>
    <row r="455" spans="2:12">
      <c r="B455" s="113"/>
      <c r="C455" s="113"/>
      <c r="D455" s="117"/>
      <c r="E455" s="117"/>
      <c r="F455" s="117"/>
      <c r="G455" s="117"/>
      <c r="H455" s="117"/>
      <c r="I455" s="117"/>
      <c r="J455" s="117"/>
      <c r="K455" s="117"/>
      <c r="L455" s="117"/>
    </row>
    <row r="456" spans="2:12">
      <c r="B456" s="113"/>
      <c r="C456" s="113"/>
      <c r="D456" s="117"/>
      <c r="E456" s="117"/>
      <c r="F456" s="117"/>
      <c r="G456" s="117"/>
      <c r="H456" s="117"/>
      <c r="I456" s="117"/>
      <c r="J456" s="117"/>
      <c r="K456" s="117"/>
      <c r="L456" s="117"/>
    </row>
    <row r="457" spans="2:12">
      <c r="B457" s="113"/>
      <c r="C457" s="113"/>
      <c r="D457" s="117"/>
      <c r="E457" s="117"/>
      <c r="F457" s="117"/>
      <c r="G457" s="117"/>
      <c r="H457" s="117"/>
      <c r="I457" s="117"/>
      <c r="J457" s="117"/>
      <c r="K457" s="117"/>
      <c r="L457" s="117"/>
    </row>
    <row r="458" spans="2:12">
      <c r="B458" s="113"/>
      <c r="C458" s="113"/>
      <c r="D458" s="117"/>
      <c r="E458" s="117"/>
      <c r="F458" s="117"/>
      <c r="G458" s="117"/>
      <c r="H458" s="117"/>
      <c r="I458" s="117"/>
      <c r="J458" s="117"/>
      <c r="K458" s="117"/>
      <c r="L458" s="117"/>
    </row>
    <row r="459" spans="2:12">
      <c r="B459" s="113"/>
      <c r="C459" s="113"/>
      <c r="D459" s="117"/>
      <c r="E459" s="117"/>
      <c r="F459" s="117"/>
      <c r="G459" s="117"/>
      <c r="H459" s="117"/>
      <c r="I459" s="117"/>
      <c r="J459" s="117"/>
      <c r="K459" s="117"/>
      <c r="L459" s="117"/>
    </row>
    <row r="460" spans="2:12">
      <c r="B460" s="113"/>
      <c r="C460" s="113"/>
      <c r="D460" s="117"/>
      <c r="E460" s="117"/>
      <c r="F460" s="117"/>
      <c r="G460" s="117"/>
      <c r="H460" s="117"/>
      <c r="I460" s="117"/>
      <c r="J460" s="117"/>
      <c r="K460" s="117"/>
      <c r="L460" s="117"/>
    </row>
    <row r="461" spans="2:12">
      <c r="B461" s="113"/>
      <c r="C461" s="113"/>
      <c r="D461" s="117"/>
      <c r="E461" s="117"/>
      <c r="F461" s="117"/>
      <c r="G461" s="117"/>
      <c r="H461" s="117"/>
      <c r="I461" s="117"/>
      <c r="J461" s="117"/>
      <c r="K461" s="117"/>
      <c r="L461" s="117"/>
    </row>
    <row r="462" spans="2:12">
      <c r="B462" s="113"/>
      <c r="C462" s="113"/>
      <c r="D462" s="117"/>
      <c r="E462" s="117"/>
      <c r="F462" s="117"/>
      <c r="G462" s="117"/>
      <c r="H462" s="117"/>
      <c r="I462" s="117"/>
      <c r="J462" s="117"/>
      <c r="K462" s="117"/>
      <c r="L462" s="117"/>
    </row>
    <row r="463" spans="2:12">
      <c r="B463" s="113"/>
      <c r="C463" s="113"/>
      <c r="D463" s="117"/>
      <c r="E463" s="117"/>
      <c r="F463" s="117"/>
      <c r="G463" s="117"/>
      <c r="H463" s="117"/>
      <c r="I463" s="117"/>
      <c r="J463" s="117"/>
      <c r="K463" s="117"/>
      <c r="L463" s="117"/>
    </row>
    <row r="464" spans="2:12">
      <c r="B464" s="113"/>
      <c r="C464" s="113"/>
      <c r="D464" s="117"/>
      <c r="E464" s="117"/>
      <c r="F464" s="117"/>
      <c r="G464" s="117"/>
      <c r="H464" s="117"/>
      <c r="I464" s="117"/>
      <c r="J464" s="117"/>
      <c r="K464" s="117"/>
      <c r="L464" s="117"/>
    </row>
    <row r="465" spans="2:12">
      <c r="B465" s="113"/>
      <c r="C465" s="113"/>
      <c r="D465" s="117"/>
      <c r="E465" s="117"/>
      <c r="F465" s="117"/>
      <c r="G465" s="117"/>
      <c r="H465" s="117"/>
      <c r="I465" s="117"/>
      <c r="J465" s="117"/>
      <c r="K465" s="117"/>
      <c r="L465" s="117"/>
    </row>
    <row r="466" spans="2:12">
      <c r="B466" s="113"/>
      <c r="C466" s="113"/>
      <c r="D466" s="117"/>
      <c r="E466" s="117"/>
      <c r="F466" s="117"/>
      <c r="G466" s="117"/>
      <c r="H466" s="117"/>
      <c r="I466" s="117"/>
      <c r="J466" s="117"/>
      <c r="K466" s="117"/>
      <c r="L466" s="117"/>
    </row>
    <row r="467" spans="2:12">
      <c r="B467" s="113"/>
      <c r="C467" s="113"/>
      <c r="D467" s="117"/>
      <c r="E467" s="117"/>
      <c r="F467" s="117"/>
      <c r="G467" s="117"/>
      <c r="H467" s="117"/>
      <c r="I467" s="117"/>
      <c r="J467" s="117"/>
      <c r="K467" s="117"/>
      <c r="L467" s="117"/>
    </row>
    <row r="468" spans="2:12">
      <c r="B468" s="113"/>
      <c r="C468" s="113"/>
      <c r="D468" s="117"/>
      <c r="E468" s="117"/>
      <c r="F468" s="117"/>
      <c r="G468" s="117"/>
      <c r="H468" s="117"/>
      <c r="I468" s="117"/>
      <c r="J468" s="117"/>
      <c r="K468" s="117"/>
      <c r="L468" s="117"/>
    </row>
    <row r="469" spans="2:12">
      <c r="B469" s="113"/>
      <c r="C469" s="113"/>
      <c r="D469" s="117"/>
      <c r="E469" s="117"/>
      <c r="F469" s="117"/>
      <c r="G469" s="117"/>
      <c r="H469" s="117"/>
      <c r="I469" s="117"/>
      <c r="J469" s="117"/>
      <c r="K469" s="117"/>
      <c r="L469" s="117"/>
    </row>
    <row r="470" spans="2:12">
      <c r="B470" s="113"/>
      <c r="C470" s="113"/>
      <c r="D470" s="117"/>
      <c r="E470" s="117"/>
      <c r="F470" s="117"/>
      <c r="G470" s="117"/>
      <c r="H470" s="117"/>
      <c r="I470" s="117"/>
      <c r="J470" s="117"/>
      <c r="K470" s="117"/>
      <c r="L470" s="117"/>
    </row>
    <row r="471" spans="2:12">
      <c r="B471" s="113"/>
      <c r="C471" s="113"/>
      <c r="D471" s="117"/>
      <c r="E471" s="117"/>
      <c r="F471" s="117"/>
      <c r="G471" s="117"/>
      <c r="H471" s="117"/>
      <c r="I471" s="117"/>
      <c r="J471" s="117"/>
      <c r="K471" s="117"/>
      <c r="L471" s="117"/>
    </row>
    <row r="472" spans="2:12">
      <c r="B472" s="113"/>
      <c r="C472" s="113"/>
      <c r="D472" s="117"/>
      <c r="E472" s="117"/>
      <c r="F472" s="117"/>
      <c r="G472" s="117"/>
      <c r="H472" s="117"/>
      <c r="I472" s="117"/>
      <c r="J472" s="117"/>
      <c r="K472" s="117"/>
      <c r="L472" s="117"/>
    </row>
    <row r="473" spans="2:12">
      <c r="B473" s="113"/>
      <c r="C473" s="113"/>
      <c r="D473" s="117"/>
      <c r="E473" s="117"/>
      <c r="F473" s="117"/>
      <c r="G473" s="117"/>
      <c r="H473" s="117"/>
      <c r="I473" s="117"/>
      <c r="J473" s="117"/>
      <c r="K473" s="117"/>
      <c r="L473" s="117"/>
    </row>
    <row r="474" spans="2:12">
      <c r="B474" s="113"/>
      <c r="C474" s="113"/>
      <c r="D474" s="117"/>
      <c r="E474" s="117"/>
      <c r="F474" s="117"/>
      <c r="G474" s="117"/>
      <c r="H474" s="117"/>
      <c r="I474" s="117"/>
      <c r="J474" s="117"/>
      <c r="K474" s="117"/>
      <c r="L474" s="117"/>
    </row>
    <row r="475" spans="2:12">
      <c r="B475" s="113"/>
      <c r="C475" s="113"/>
      <c r="D475" s="117"/>
      <c r="E475" s="117"/>
      <c r="F475" s="117"/>
      <c r="G475" s="117"/>
      <c r="H475" s="117"/>
      <c r="I475" s="117"/>
      <c r="J475" s="117"/>
      <c r="K475" s="117"/>
      <c r="L475" s="117"/>
    </row>
    <row r="476" spans="2:12">
      <c r="B476" s="113"/>
      <c r="C476" s="113"/>
      <c r="D476" s="117"/>
      <c r="E476" s="117"/>
      <c r="F476" s="117"/>
      <c r="G476" s="117"/>
      <c r="H476" s="117"/>
      <c r="I476" s="117"/>
      <c r="J476" s="117"/>
      <c r="K476" s="117"/>
      <c r="L476" s="117"/>
    </row>
    <row r="477" spans="2:12">
      <c r="B477" s="113"/>
      <c r="C477" s="113"/>
      <c r="D477" s="117"/>
      <c r="E477" s="117"/>
      <c r="F477" s="117"/>
      <c r="G477" s="117"/>
      <c r="H477" s="117"/>
      <c r="I477" s="117"/>
      <c r="J477" s="117"/>
      <c r="K477" s="117"/>
      <c r="L477" s="117"/>
    </row>
    <row r="478" spans="2:12">
      <c r="B478" s="113"/>
      <c r="C478" s="113"/>
      <c r="D478" s="117"/>
      <c r="E478" s="117"/>
      <c r="F478" s="117"/>
      <c r="G478" s="117"/>
      <c r="H478" s="117"/>
      <c r="I478" s="117"/>
      <c r="J478" s="117"/>
      <c r="K478" s="117"/>
      <c r="L478" s="117"/>
    </row>
    <row r="479" spans="2:12">
      <c r="B479" s="113"/>
      <c r="C479" s="113"/>
      <c r="D479" s="117"/>
      <c r="E479" s="117"/>
      <c r="F479" s="117"/>
      <c r="G479" s="117"/>
      <c r="H479" s="117"/>
      <c r="I479" s="117"/>
      <c r="J479" s="117"/>
      <c r="K479" s="117"/>
      <c r="L479" s="117"/>
    </row>
    <row r="480" spans="2:12">
      <c r="B480" s="113"/>
      <c r="C480" s="113"/>
      <c r="D480" s="117"/>
      <c r="E480" s="117"/>
      <c r="F480" s="117"/>
      <c r="G480" s="117"/>
      <c r="H480" s="117"/>
      <c r="I480" s="117"/>
      <c r="J480" s="117"/>
      <c r="K480" s="117"/>
      <c r="L480" s="117"/>
    </row>
    <row r="481" spans="2:12">
      <c r="B481" s="113"/>
      <c r="C481" s="113"/>
      <c r="D481" s="117"/>
      <c r="E481" s="117"/>
      <c r="F481" s="117"/>
      <c r="G481" s="117"/>
      <c r="H481" s="117"/>
      <c r="I481" s="117"/>
      <c r="J481" s="117"/>
      <c r="K481" s="117"/>
      <c r="L481" s="117"/>
    </row>
    <row r="482" spans="2:12">
      <c r="B482" s="113"/>
      <c r="C482" s="113"/>
      <c r="D482" s="117"/>
      <c r="E482" s="117"/>
      <c r="F482" s="117"/>
      <c r="G482" s="117"/>
      <c r="H482" s="117"/>
      <c r="I482" s="117"/>
      <c r="J482" s="117"/>
      <c r="K482" s="117"/>
      <c r="L482" s="117"/>
    </row>
    <row r="483" spans="2:12">
      <c r="B483" s="113"/>
      <c r="C483" s="113"/>
      <c r="D483" s="117"/>
      <c r="E483" s="117"/>
      <c r="F483" s="117"/>
      <c r="G483" s="117"/>
      <c r="H483" s="117"/>
      <c r="I483" s="117"/>
      <c r="J483" s="117"/>
      <c r="K483" s="117"/>
      <c r="L483" s="117"/>
    </row>
    <row r="484" spans="2:12">
      <c r="B484" s="113"/>
      <c r="C484" s="113"/>
      <c r="D484" s="117"/>
      <c r="E484" s="117"/>
      <c r="F484" s="117"/>
      <c r="G484" s="117"/>
      <c r="H484" s="117"/>
      <c r="I484" s="117"/>
      <c r="J484" s="117"/>
      <c r="K484" s="117"/>
      <c r="L484" s="117"/>
    </row>
    <row r="485" spans="2:12">
      <c r="B485" s="113"/>
      <c r="C485" s="113"/>
      <c r="D485" s="117"/>
      <c r="E485" s="117"/>
      <c r="F485" s="117"/>
      <c r="G485" s="117"/>
      <c r="H485" s="117"/>
      <c r="I485" s="117"/>
      <c r="J485" s="117"/>
      <c r="K485" s="117"/>
      <c r="L485" s="117"/>
    </row>
    <row r="486" spans="2:12">
      <c r="B486" s="113"/>
      <c r="C486" s="113"/>
      <c r="D486" s="117"/>
      <c r="E486" s="117"/>
      <c r="F486" s="117"/>
      <c r="G486" s="117"/>
      <c r="H486" s="117"/>
      <c r="I486" s="117"/>
      <c r="J486" s="117"/>
      <c r="K486" s="117"/>
      <c r="L486" s="117"/>
    </row>
    <row r="487" spans="2:12">
      <c r="B487" s="113"/>
      <c r="C487" s="113"/>
      <c r="D487" s="117"/>
      <c r="E487" s="117"/>
      <c r="F487" s="117"/>
      <c r="G487" s="117"/>
      <c r="H487" s="117"/>
      <c r="I487" s="117"/>
      <c r="J487" s="117"/>
      <c r="K487" s="117"/>
      <c r="L487" s="117"/>
    </row>
    <row r="488" spans="2:12">
      <c r="B488" s="113"/>
      <c r="C488" s="113"/>
      <c r="D488" s="117"/>
      <c r="E488" s="117"/>
      <c r="F488" s="117"/>
      <c r="G488" s="117"/>
      <c r="H488" s="117"/>
      <c r="I488" s="117"/>
      <c r="J488" s="117"/>
      <c r="K488" s="117"/>
      <c r="L488" s="117"/>
    </row>
    <row r="489" spans="2:12">
      <c r="B489" s="113"/>
      <c r="C489" s="113"/>
      <c r="D489" s="117"/>
      <c r="E489" s="117"/>
      <c r="F489" s="117"/>
      <c r="G489" s="117"/>
      <c r="H489" s="117"/>
      <c r="I489" s="117"/>
      <c r="J489" s="117"/>
      <c r="K489" s="117"/>
      <c r="L489" s="117"/>
    </row>
    <row r="490" spans="2:12">
      <c r="B490" s="113"/>
      <c r="C490" s="113"/>
      <c r="D490" s="117"/>
      <c r="E490" s="117"/>
      <c r="F490" s="117"/>
      <c r="G490" s="117"/>
      <c r="H490" s="117"/>
      <c r="I490" s="117"/>
      <c r="J490" s="117"/>
      <c r="K490" s="117"/>
      <c r="L490" s="117"/>
    </row>
    <row r="491" spans="2:12">
      <c r="B491" s="113"/>
      <c r="C491" s="113"/>
      <c r="D491" s="117"/>
      <c r="E491" s="117"/>
      <c r="F491" s="117"/>
      <c r="G491" s="117"/>
      <c r="H491" s="117"/>
      <c r="I491" s="117"/>
      <c r="J491" s="117"/>
      <c r="K491" s="117"/>
      <c r="L491" s="117"/>
    </row>
    <row r="492" spans="2:12">
      <c r="B492" s="113"/>
      <c r="C492" s="113"/>
      <c r="D492" s="117"/>
      <c r="E492" s="117"/>
      <c r="F492" s="117"/>
      <c r="G492" s="117"/>
      <c r="H492" s="117"/>
      <c r="I492" s="117"/>
      <c r="J492" s="117"/>
      <c r="K492" s="117"/>
      <c r="L492" s="117"/>
    </row>
    <row r="493" spans="2:12">
      <c r="B493" s="113"/>
      <c r="C493" s="113"/>
      <c r="D493" s="117"/>
      <c r="E493" s="117"/>
      <c r="F493" s="117"/>
      <c r="G493" s="117"/>
      <c r="H493" s="117"/>
      <c r="I493" s="117"/>
      <c r="J493" s="117"/>
      <c r="K493" s="117"/>
      <c r="L493" s="117"/>
    </row>
    <row r="494" spans="2:12">
      <c r="B494" s="113"/>
      <c r="C494" s="113"/>
      <c r="D494" s="117"/>
      <c r="E494" s="117"/>
      <c r="F494" s="117"/>
      <c r="G494" s="117"/>
      <c r="H494" s="117"/>
      <c r="I494" s="117"/>
      <c r="J494" s="117"/>
      <c r="K494" s="117"/>
      <c r="L494" s="117"/>
    </row>
    <row r="495" spans="2:12">
      <c r="B495" s="113"/>
      <c r="C495" s="113"/>
      <c r="D495" s="117"/>
      <c r="E495" s="117"/>
      <c r="F495" s="117"/>
      <c r="G495" s="117"/>
      <c r="H495" s="117"/>
      <c r="I495" s="117"/>
      <c r="J495" s="117"/>
      <c r="K495" s="117"/>
      <c r="L495" s="117"/>
    </row>
    <row r="496" spans="2:12">
      <c r="B496" s="113"/>
      <c r="C496" s="113"/>
      <c r="D496" s="117"/>
      <c r="E496" s="117"/>
      <c r="F496" s="117"/>
      <c r="G496" s="117"/>
      <c r="H496" s="117"/>
      <c r="I496" s="117"/>
      <c r="J496" s="117"/>
      <c r="K496" s="117"/>
      <c r="L496" s="117"/>
    </row>
    <row r="497" spans="2:12">
      <c r="B497" s="113"/>
      <c r="C497" s="113"/>
      <c r="D497" s="117"/>
      <c r="E497" s="117"/>
      <c r="F497" s="117"/>
      <c r="G497" s="117"/>
      <c r="H497" s="117"/>
      <c r="I497" s="117"/>
      <c r="J497" s="117"/>
      <c r="K497" s="117"/>
      <c r="L497" s="117"/>
    </row>
    <row r="498" spans="2:12">
      <c r="B498" s="113"/>
      <c r="C498" s="113"/>
      <c r="D498" s="117"/>
      <c r="E498" s="117"/>
      <c r="F498" s="117"/>
      <c r="G498" s="117"/>
      <c r="H498" s="117"/>
      <c r="I498" s="117"/>
      <c r="J498" s="117"/>
      <c r="K498" s="117"/>
      <c r="L498" s="117"/>
    </row>
    <row r="499" spans="2:12">
      <c r="B499" s="113"/>
      <c r="C499" s="113"/>
      <c r="D499" s="117"/>
      <c r="E499" s="117"/>
      <c r="F499" s="117"/>
      <c r="G499" s="117"/>
      <c r="H499" s="117"/>
      <c r="I499" s="117"/>
      <c r="J499" s="117"/>
      <c r="K499" s="117"/>
      <c r="L499" s="117"/>
    </row>
    <row r="500" spans="2:12">
      <c r="B500" s="113"/>
      <c r="C500" s="113"/>
      <c r="D500" s="117"/>
      <c r="E500" s="117"/>
      <c r="F500" s="117"/>
      <c r="G500" s="117"/>
      <c r="H500" s="117"/>
      <c r="I500" s="117"/>
      <c r="J500" s="117"/>
      <c r="K500" s="117"/>
      <c r="L500" s="117"/>
    </row>
    <row r="501" spans="2:12">
      <c r="B501" s="113"/>
      <c r="C501" s="113"/>
      <c r="D501" s="117"/>
      <c r="E501" s="117"/>
      <c r="F501" s="117"/>
      <c r="G501" s="117"/>
      <c r="H501" s="117"/>
      <c r="I501" s="117"/>
      <c r="J501" s="117"/>
      <c r="K501" s="117"/>
      <c r="L501" s="117"/>
    </row>
    <row r="502" spans="2:12">
      <c r="B502" s="113"/>
      <c r="C502" s="113"/>
      <c r="D502" s="117"/>
      <c r="E502" s="117"/>
      <c r="F502" s="117"/>
      <c r="G502" s="117"/>
      <c r="H502" s="117"/>
      <c r="I502" s="117"/>
      <c r="J502" s="117"/>
      <c r="K502" s="117"/>
      <c r="L502" s="117"/>
    </row>
    <row r="503" spans="2:12">
      <c r="B503" s="113"/>
      <c r="C503" s="113"/>
      <c r="D503" s="117"/>
      <c r="E503" s="117"/>
      <c r="F503" s="117"/>
      <c r="G503" s="117"/>
      <c r="H503" s="117"/>
      <c r="I503" s="117"/>
      <c r="J503" s="117"/>
      <c r="K503" s="117"/>
      <c r="L503" s="117"/>
    </row>
    <row r="504" spans="2:12">
      <c r="B504" s="113"/>
      <c r="C504" s="113"/>
      <c r="D504" s="117"/>
      <c r="E504" s="117"/>
      <c r="F504" s="117"/>
      <c r="G504" s="117"/>
      <c r="H504" s="117"/>
      <c r="I504" s="117"/>
      <c r="J504" s="117"/>
      <c r="K504" s="117"/>
      <c r="L504" s="117"/>
    </row>
    <row r="505" spans="2:12">
      <c r="B505" s="113"/>
      <c r="C505" s="113"/>
      <c r="D505" s="117"/>
      <c r="E505" s="117"/>
      <c r="F505" s="117"/>
      <c r="G505" s="117"/>
      <c r="H505" s="117"/>
      <c r="I505" s="117"/>
      <c r="J505" s="117"/>
      <c r="K505" s="117"/>
      <c r="L505" s="117"/>
    </row>
    <row r="506" spans="2:12">
      <c r="B506" s="113"/>
      <c r="C506" s="113"/>
      <c r="D506" s="117"/>
      <c r="E506" s="117"/>
      <c r="F506" s="117"/>
      <c r="G506" s="117"/>
      <c r="H506" s="117"/>
      <c r="I506" s="117"/>
      <c r="J506" s="117"/>
      <c r="K506" s="117"/>
      <c r="L506" s="117"/>
    </row>
    <row r="507" spans="2:12">
      <c r="D507" s="1"/>
    </row>
    <row r="508" spans="2:12">
      <c r="D508" s="1"/>
    </row>
    <row r="509" spans="2:12">
      <c r="D509" s="1"/>
    </row>
    <row r="510" spans="2:12">
      <c r="D510" s="1"/>
    </row>
    <row r="511" spans="2:12">
      <c r="D511" s="1"/>
    </row>
    <row r="512" spans="2:12">
      <c r="E512" s="2"/>
    </row>
  </sheetData>
  <sheetProtection sheet="1" objects="1" scenarios="1"/>
  <mergeCells count="1">
    <mergeCell ref="B6:L6"/>
  </mergeCells>
  <phoneticPr fontId="5" type="noConversion"/>
  <dataValidations count="1">
    <dataValidation allowBlank="1" showInputMessage="1" showErrorMessage="1" sqref="E10"/>
  </dataValidations>
  <pageMargins left="0" right="0" top="0.5" bottom="0.5" header="0" footer="0.25"/>
  <pageSetup paperSize="9" scale="65" pageOrder="overThenDown" orientation="landscape" r:id="rId1"/>
  <headerFooter alignWithMargins="0">
    <oddFooter>&amp;L&amp;Z&amp;F&amp;C&amp;A&amp;R&amp;D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>
    <tabColor indexed="43"/>
    <pageSetUpPr fitToPage="1"/>
  </sheetPr>
  <dimension ref="B1:K1195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47" style="2" bestFit="1" customWidth="1"/>
    <col min="3" max="3" width="41.7109375" style="2" bestFit="1" customWidth="1"/>
    <col min="4" max="4" width="8.5703125" style="2" bestFit="1" customWidth="1"/>
    <col min="5" max="5" width="12.28515625" style="1" bestFit="1" customWidth="1"/>
    <col min="6" max="6" width="12.42578125" style="1" bestFit="1" customWidth="1"/>
    <col min="7" max="7" width="15.42578125" style="1" bestFit="1" customWidth="1"/>
    <col min="8" max="8" width="6.85546875" style="1" bestFit="1" customWidth="1"/>
    <col min="9" max="9" width="16.28515625" style="1" customWidth="1"/>
    <col min="10" max="10" width="10" style="1" bestFit="1" customWidth="1"/>
    <col min="11" max="11" width="10.42578125" style="1" bestFit="1" customWidth="1"/>
    <col min="12" max="16384" width="9.140625" style="1"/>
  </cols>
  <sheetData>
    <row r="1" spans="2:11">
      <c r="B1" s="46" t="s">
        <v>150</v>
      </c>
      <c r="C1" s="67" t="s" vm="1">
        <v>238</v>
      </c>
    </row>
    <row r="2" spans="2:11">
      <c r="B2" s="46" t="s">
        <v>149</v>
      </c>
      <c r="C2" s="67" t="s">
        <v>239</v>
      </c>
    </row>
    <row r="3" spans="2:11">
      <c r="B3" s="46" t="s">
        <v>151</v>
      </c>
      <c r="C3" s="67" t="s">
        <v>240</v>
      </c>
    </row>
    <row r="4" spans="2:11">
      <c r="B4" s="46" t="s">
        <v>152</v>
      </c>
      <c r="C4" s="67" t="s">
        <v>241</v>
      </c>
    </row>
    <row r="6" spans="2:11" ht="26.25" customHeight="1">
      <c r="B6" s="164" t="s">
        <v>179</v>
      </c>
      <c r="C6" s="165"/>
      <c r="D6" s="165"/>
      <c r="E6" s="165"/>
      <c r="F6" s="165"/>
      <c r="G6" s="165"/>
      <c r="H6" s="165"/>
      <c r="I6" s="165"/>
      <c r="J6" s="165"/>
      <c r="K6" s="166"/>
    </row>
    <row r="7" spans="2:11" ht="26.25" customHeight="1">
      <c r="B7" s="164" t="s">
        <v>105</v>
      </c>
      <c r="C7" s="165"/>
      <c r="D7" s="165"/>
      <c r="E7" s="165"/>
      <c r="F7" s="165"/>
      <c r="G7" s="165"/>
      <c r="H7" s="165"/>
      <c r="I7" s="165"/>
      <c r="J7" s="165"/>
      <c r="K7" s="166"/>
    </row>
    <row r="8" spans="2:11" s="3" customFormat="1" ht="63">
      <c r="B8" s="21" t="s">
        <v>120</v>
      </c>
      <c r="C8" s="29" t="s">
        <v>48</v>
      </c>
      <c r="D8" s="29" t="s">
        <v>69</v>
      </c>
      <c r="E8" s="29" t="s">
        <v>107</v>
      </c>
      <c r="F8" s="29" t="s">
        <v>108</v>
      </c>
      <c r="G8" s="29" t="s">
        <v>213</v>
      </c>
      <c r="H8" s="29" t="s">
        <v>212</v>
      </c>
      <c r="I8" s="29" t="s">
        <v>115</v>
      </c>
      <c r="J8" s="29" t="s">
        <v>153</v>
      </c>
      <c r="K8" s="30" t="s">
        <v>155</v>
      </c>
    </row>
    <row r="9" spans="2:11" s="3" customFormat="1" ht="22.5" customHeight="1">
      <c r="B9" s="14"/>
      <c r="C9" s="15"/>
      <c r="D9" s="15"/>
      <c r="E9" s="15"/>
      <c r="F9" s="15" t="s">
        <v>21</v>
      </c>
      <c r="G9" s="15" t="s">
        <v>220</v>
      </c>
      <c r="H9" s="15"/>
      <c r="I9" s="15" t="s">
        <v>216</v>
      </c>
      <c r="J9" s="31" t="s">
        <v>19</v>
      </c>
      <c r="K9" s="16" t="s">
        <v>19</v>
      </c>
    </row>
    <row r="10" spans="2:11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9" t="s">
        <v>8</v>
      </c>
    </row>
    <row r="11" spans="2:11" s="4" customFormat="1" ht="18" customHeight="1">
      <c r="B11" s="68" t="s">
        <v>52</v>
      </c>
      <c r="C11" s="69"/>
      <c r="D11" s="69"/>
      <c r="E11" s="69"/>
      <c r="F11" s="69"/>
      <c r="G11" s="77"/>
      <c r="H11" s="79"/>
      <c r="I11" s="77">
        <v>-149617.08070927806</v>
      </c>
      <c r="J11" s="78">
        <v>1</v>
      </c>
      <c r="K11" s="78">
        <f>I11/'סכום נכסי הקרן'!$C$42</f>
        <v>-2.1122637791963512E-3</v>
      </c>
    </row>
    <row r="12" spans="2:11" ht="19.5" customHeight="1">
      <c r="B12" s="70" t="s">
        <v>36</v>
      </c>
      <c r="C12" s="71"/>
      <c r="D12" s="71"/>
      <c r="E12" s="71"/>
      <c r="F12" s="71"/>
      <c r="G12" s="80"/>
      <c r="H12" s="82"/>
      <c r="I12" s="80">
        <v>-129362.61330421807</v>
      </c>
      <c r="J12" s="81">
        <v>0.86462463169952786</v>
      </c>
      <c r="K12" s="81">
        <f>I12/'סכום נכסי הקרן'!$C$42</f>
        <v>-1.8263152921398978E-3</v>
      </c>
    </row>
    <row r="13" spans="2:11">
      <c r="B13" s="89" t="s">
        <v>2476</v>
      </c>
      <c r="C13" s="71"/>
      <c r="D13" s="71"/>
      <c r="E13" s="71"/>
      <c r="F13" s="71"/>
      <c r="G13" s="80"/>
      <c r="H13" s="82"/>
      <c r="I13" s="80">
        <v>-183104.2145337149</v>
      </c>
      <c r="J13" s="81">
        <v>1.223818922717159</v>
      </c>
      <c r="K13" s="81">
        <f>I13/'סכום נכסי הקרן'!$C$42</f>
        <v>-2.5850283827505535E-3</v>
      </c>
    </row>
    <row r="14" spans="2:11">
      <c r="B14" s="76" t="s">
        <v>2477</v>
      </c>
      <c r="C14" s="73" t="s">
        <v>2478</v>
      </c>
      <c r="D14" s="86" t="s">
        <v>1883</v>
      </c>
      <c r="E14" s="86" t="s">
        <v>136</v>
      </c>
      <c r="F14" s="94">
        <v>43643</v>
      </c>
      <c r="G14" s="83">
        <v>13972800</v>
      </c>
      <c r="H14" s="85">
        <v>-1.2122999999999999</v>
      </c>
      <c r="I14" s="83">
        <v>-169.39453</v>
      </c>
      <c r="J14" s="84">
        <v>1.1321871085638387E-3</v>
      </c>
      <c r="K14" s="84">
        <f>I14/'סכום נכסי הקרן'!$C$42</f>
        <v>-2.3914778206924434E-6</v>
      </c>
    </row>
    <row r="15" spans="2:11">
      <c r="B15" s="76" t="s">
        <v>2477</v>
      </c>
      <c r="C15" s="73" t="s">
        <v>2479</v>
      </c>
      <c r="D15" s="86" t="s">
        <v>1883</v>
      </c>
      <c r="E15" s="86" t="s">
        <v>136</v>
      </c>
      <c r="F15" s="94">
        <v>43643</v>
      </c>
      <c r="G15" s="83">
        <v>244524</v>
      </c>
      <c r="H15" s="85">
        <v>-1.2122999999999999</v>
      </c>
      <c r="I15" s="83">
        <v>-2.9643999999999999</v>
      </c>
      <c r="J15" s="84">
        <v>1.9813245826926308E-5</v>
      </c>
      <c r="K15" s="84">
        <f>I15/'סכום נכסי הקרן'!$C$42</f>
        <v>-4.1850801508529691E-8</v>
      </c>
    </row>
    <row r="16" spans="2:11" s="6" customFormat="1">
      <c r="B16" s="76" t="s">
        <v>2477</v>
      </c>
      <c r="C16" s="73" t="s">
        <v>2480</v>
      </c>
      <c r="D16" s="86" t="s">
        <v>1883</v>
      </c>
      <c r="E16" s="86" t="s">
        <v>136</v>
      </c>
      <c r="F16" s="94">
        <v>43643</v>
      </c>
      <c r="G16" s="83">
        <v>2095920</v>
      </c>
      <c r="H16" s="85">
        <v>-1.2122999999999999</v>
      </c>
      <c r="I16" s="83">
        <v>-25.409179999999999</v>
      </c>
      <c r="J16" s="84">
        <v>1.6982806962644021E-4</v>
      </c>
      <c r="K16" s="84">
        <f>I16/'סכום נכסי הקרן'!$C$42</f>
        <v>-3.5872168016276567E-7</v>
      </c>
    </row>
    <row r="17" spans="2:11" s="6" customFormat="1">
      <c r="B17" s="76" t="s">
        <v>2477</v>
      </c>
      <c r="C17" s="73" t="s">
        <v>2481</v>
      </c>
      <c r="D17" s="86" t="s">
        <v>1883</v>
      </c>
      <c r="E17" s="86" t="s">
        <v>136</v>
      </c>
      <c r="F17" s="94">
        <v>43643</v>
      </c>
      <c r="G17" s="83">
        <v>3039084</v>
      </c>
      <c r="H17" s="85">
        <v>-1.2122999999999999</v>
      </c>
      <c r="I17" s="83">
        <v>-36.843309999999995</v>
      </c>
      <c r="J17" s="84">
        <v>2.4625069427460942E-4</v>
      </c>
      <c r="K17" s="84">
        <f>I17/'סכום נכסי הקרן'!$C$42</f>
        <v>-5.2014642211821176E-7</v>
      </c>
    </row>
    <row r="18" spans="2:11" s="6" customFormat="1">
      <c r="B18" s="76" t="s">
        <v>2477</v>
      </c>
      <c r="C18" s="73" t="s">
        <v>2482</v>
      </c>
      <c r="D18" s="86" t="s">
        <v>1883</v>
      </c>
      <c r="E18" s="86" t="s">
        <v>136</v>
      </c>
      <c r="F18" s="94">
        <v>43643</v>
      </c>
      <c r="G18" s="83">
        <v>2375376</v>
      </c>
      <c r="H18" s="85">
        <v>-1.2122999999999999</v>
      </c>
      <c r="I18" s="83">
        <v>-28.797069999999998</v>
      </c>
      <c r="J18" s="84">
        <v>1.9247180778747967E-4</v>
      </c>
      <c r="K18" s="84">
        <f>I18/'סכום נכסי הקרן'!$C$42</f>
        <v>-4.065512281059355E-7</v>
      </c>
    </row>
    <row r="19" spans="2:11">
      <c r="B19" s="76" t="s">
        <v>2483</v>
      </c>
      <c r="C19" s="73" t="s">
        <v>2484</v>
      </c>
      <c r="D19" s="86" t="s">
        <v>1883</v>
      </c>
      <c r="E19" s="86" t="s">
        <v>136</v>
      </c>
      <c r="F19" s="94">
        <v>43643</v>
      </c>
      <c r="G19" s="83">
        <v>90836.2</v>
      </c>
      <c r="H19" s="85">
        <v>-1.1163000000000001</v>
      </c>
      <c r="I19" s="83">
        <v>-1.0140400000000001</v>
      </c>
      <c r="J19" s="84">
        <v>6.7775684112590582E-6</v>
      </c>
      <c r="K19" s="84">
        <f>I19/'סכום נכסי הקרן'!$C$42</f>
        <v>-1.4316012266127868E-8</v>
      </c>
    </row>
    <row r="20" spans="2:11">
      <c r="B20" s="76" t="s">
        <v>2483</v>
      </c>
      <c r="C20" s="73" t="s">
        <v>2485</v>
      </c>
      <c r="D20" s="86" t="s">
        <v>1883</v>
      </c>
      <c r="E20" s="86" t="s">
        <v>136</v>
      </c>
      <c r="F20" s="94">
        <v>43643</v>
      </c>
      <c r="G20" s="83">
        <v>660309.30000000005</v>
      </c>
      <c r="H20" s="85">
        <v>-1.1163000000000001</v>
      </c>
      <c r="I20" s="83">
        <v>-7.3712799999999996</v>
      </c>
      <c r="J20" s="84">
        <v>4.9267636857072376E-5</v>
      </c>
      <c r="K20" s="84">
        <f>I20/'סכום נכסי הקרן'!$C$42</f>
        <v>-1.0406624481979313E-7</v>
      </c>
    </row>
    <row r="21" spans="2:11">
      <c r="B21" s="76" t="s">
        <v>2483</v>
      </c>
      <c r="C21" s="73" t="s">
        <v>2486</v>
      </c>
      <c r="D21" s="86" t="s">
        <v>1883</v>
      </c>
      <c r="E21" s="86" t="s">
        <v>136</v>
      </c>
      <c r="F21" s="94">
        <v>43643</v>
      </c>
      <c r="G21" s="83">
        <v>3493.7</v>
      </c>
      <c r="H21" s="85">
        <v>-1.1163000000000001</v>
      </c>
      <c r="I21" s="83">
        <v>-3.9E-2</v>
      </c>
      <c r="J21" s="84">
        <v>2.6066542546556673E-7</v>
      </c>
      <c r="K21" s="84">
        <f>I21/'סכום נכסי הקרן'!$C$42</f>
        <v>-5.5059413669972275E-10</v>
      </c>
    </row>
    <row r="22" spans="2:11">
      <c r="B22" s="76" t="s">
        <v>2483</v>
      </c>
      <c r="C22" s="73" t="s">
        <v>2487</v>
      </c>
      <c r="D22" s="86" t="s">
        <v>1883</v>
      </c>
      <c r="E22" s="86" t="s">
        <v>136</v>
      </c>
      <c r="F22" s="94">
        <v>43643</v>
      </c>
      <c r="G22" s="83">
        <v>38430.699999999997</v>
      </c>
      <c r="H22" s="85">
        <v>-1.1163000000000001</v>
      </c>
      <c r="I22" s="83">
        <v>-0.42901999999999996</v>
      </c>
      <c r="J22" s="84">
        <v>2.8674533546983952E-6</v>
      </c>
      <c r="K22" s="84">
        <f>I22/'סכום נכסי הקרן'!$C$42</f>
        <v>-6.0568178596644878E-9</v>
      </c>
    </row>
    <row r="23" spans="2:11">
      <c r="B23" s="76" t="s">
        <v>2483</v>
      </c>
      <c r="C23" s="73" t="s">
        <v>2488</v>
      </c>
      <c r="D23" s="86" t="s">
        <v>1883</v>
      </c>
      <c r="E23" s="86" t="s">
        <v>136</v>
      </c>
      <c r="F23" s="94">
        <v>43643</v>
      </c>
      <c r="G23" s="83">
        <v>62886.6</v>
      </c>
      <c r="H23" s="85">
        <v>-1.1163000000000001</v>
      </c>
      <c r="I23" s="83">
        <v>-0.70202999999999993</v>
      </c>
      <c r="J23" s="84">
        <v>4.6921781702459436E-6</v>
      </c>
      <c r="K23" s="84">
        <f>I23/'סכום נכסי הקרן'!$C$42</f>
        <v>-9.9111179945463153E-9</v>
      </c>
    </row>
    <row r="24" spans="2:11">
      <c r="B24" s="76" t="s">
        <v>2483</v>
      </c>
      <c r="C24" s="73" t="s">
        <v>2489</v>
      </c>
      <c r="D24" s="86" t="s">
        <v>1883</v>
      </c>
      <c r="E24" s="86" t="s">
        <v>136</v>
      </c>
      <c r="F24" s="94">
        <v>43643</v>
      </c>
      <c r="G24" s="83">
        <v>3388889</v>
      </c>
      <c r="H24" s="85">
        <v>-1.1163000000000001</v>
      </c>
      <c r="I24" s="83">
        <v>-37.831440000000001</v>
      </c>
      <c r="J24" s="84">
        <v>2.5285508727115538E-4</v>
      </c>
      <c r="K24" s="84">
        <f>I24/'סכום נכסי הקרן'!$C$42</f>
        <v>-5.3409664222839385E-7</v>
      </c>
    </row>
    <row r="25" spans="2:11">
      <c r="B25" s="76" t="s">
        <v>2483</v>
      </c>
      <c r="C25" s="73" t="s">
        <v>2490</v>
      </c>
      <c r="D25" s="86" t="s">
        <v>1883</v>
      </c>
      <c r="E25" s="86" t="s">
        <v>136</v>
      </c>
      <c r="F25" s="94">
        <v>43643</v>
      </c>
      <c r="G25" s="83">
        <v>24455.9</v>
      </c>
      <c r="H25" s="85">
        <v>-1.1163000000000001</v>
      </c>
      <c r="I25" s="83">
        <v>-0.27300999999999997</v>
      </c>
      <c r="J25" s="84">
        <v>1.8247248155475477E-6</v>
      </c>
      <c r="K25" s="84">
        <f>I25/'סכום נכסי הקרן'!$C$42</f>
        <v>-3.8543001348818283E-9</v>
      </c>
    </row>
    <row r="26" spans="2:11">
      <c r="B26" s="76" t="s">
        <v>2483</v>
      </c>
      <c r="C26" s="73" t="s">
        <v>2491</v>
      </c>
      <c r="D26" s="86" t="s">
        <v>1883</v>
      </c>
      <c r="E26" s="86" t="s">
        <v>136</v>
      </c>
      <c r="F26" s="94">
        <v>43643</v>
      </c>
      <c r="G26" s="83">
        <v>97823.6</v>
      </c>
      <c r="H26" s="85">
        <v>-1.1163000000000001</v>
      </c>
      <c r="I26" s="83">
        <v>-1.0920399999999999</v>
      </c>
      <c r="J26" s="84">
        <v>7.2988992621901909E-6</v>
      </c>
      <c r="K26" s="84">
        <f>I26/'סכום נכסי הקרן'!$C$42</f>
        <v>-1.5417200539527313E-8</v>
      </c>
    </row>
    <row r="27" spans="2:11">
      <c r="B27" s="76" t="s">
        <v>2492</v>
      </c>
      <c r="C27" s="73" t="s">
        <v>2493</v>
      </c>
      <c r="D27" s="86" t="s">
        <v>1883</v>
      </c>
      <c r="E27" s="86" t="s">
        <v>136</v>
      </c>
      <c r="F27" s="94">
        <v>43643</v>
      </c>
      <c r="G27" s="83">
        <v>55899200</v>
      </c>
      <c r="H27" s="85">
        <v>-1.1706000000000001</v>
      </c>
      <c r="I27" s="83">
        <v>-654.33454000000006</v>
      </c>
      <c r="J27" s="84">
        <v>4.3733946478439973E-3</v>
      </c>
      <c r="K27" s="84">
        <f>I27/'סכום נכסי הקרן'!$C$42</f>
        <v>-9.2377631067720575E-6</v>
      </c>
    </row>
    <row r="28" spans="2:11">
      <c r="B28" s="76" t="s">
        <v>2494</v>
      </c>
      <c r="C28" s="73" t="s">
        <v>2495</v>
      </c>
      <c r="D28" s="86" t="s">
        <v>1883</v>
      </c>
      <c r="E28" s="86" t="s">
        <v>136</v>
      </c>
      <c r="F28" s="94">
        <v>43643</v>
      </c>
      <c r="G28" s="83">
        <v>73376100</v>
      </c>
      <c r="H28" s="85">
        <v>-1.1862999999999999</v>
      </c>
      <c r="I28" s="83">
        <v>-870.44330000000002</v>
      </c>
      <c r="J28" s="84">
        <v>5.8178070035423577E-3</v>
      </c>
      <c r="K28" s="84">
        <f>I28/'סכום נכסי הקרן'!$C$42</f>
        <v>-1.2288743007937379E-5</v>
      </c>
    </row>
    <row r="29" spans="2:11">
      <c r="B29" s="76" t="s">
        <v>2496</v>
      </c>
      <c r="C29" s="73" t="s">
        <v>2497</v>
      </c>
      <c r="D29" s="86" t="s">
        <v>1883</v>
      </c>
      <c r="E29" s="86" t="s">
        <v>136</v>
      </c>
      <c r="F29" s="94">
        <v>43642</v>
      </c>
      <c r="G29" s="83">
        <v>10506.3</v>
      </c>
      <c r="H29" s="85">
        <v>-0.87409999999999999</v>
      </c>
      <c r="I29" s="83">
        <v>-9.1840000000000005E-2</v>
      </c>
      <c r="J29" s="84">
        <v>6.1383365832711922E-7</v>
      </c>
      <c r="K29" s="84">
        <f>I29/'סכום נכסי הקרן'!$C$42</f>
        <v>-1.2965786029359625E-9</v>
      </c>
    </row>
    <row r="30" spans="2:11">
      <c r="B30" s="76" t="s">
        <v>2496</v>
      </c>
      <c r="C30" s="73" t="s">
        <v>2498</v>
      </c>
      <c r="D30" s="86" t="s">
        <v>1883</v>
      </c>
      <c r="E30" s="86" t="s">
        <v>136</v>
      </c>
      <c r="F30" s="94">
        <v>43642</v>
      </c>
      <c r="G30" s="83">
        <v>70042</v>
      </c>
      <c r="H30" s="85">
        <v>-0.87409999999999999</v>
      </c>
      <c r="I30" s="83">
        <v>-0.61224000000000001</v>
      </c>
      <c r="J30" s="84">
        <v>4.0920461560779119E-6</v>
      </c>
      <c r="K30" s="84">
        <f>I30/'סכום נכסי הקרן'!$C$42</f>
        <v>-8.6434808782830326E-9</v>
      </c>
    </row>
    <row r="31" spans="2:11">
      <c r="B31" s="76" t="s">
        <v>2496</v>
      </c>
      <c r="C31" s="73" t="s">
        <v>2499</v>
      </c>
      <c r="D31" s="86" t="s">
        <v>1883</v>
      </c>
      <c r="E31" s="86" t="s">
        <v>136</v>
      </c>
      <c r="F31" s="94">
        <v>43642</v>
      </c>
      <c r="G31" s="83">
        <v>7004.2</v>
      </c>
      <c r="H31" s="85">
        <v>-0.874</v>
      </c>
      <c r="I31" s="83">
        <v>-6.1219999999999997E-2</v>
      </c>
      <c r="J31" s="84">
        <v>4.091778806923588E-7</v>
      </c>
      <c r="K31" s="84">
        <f>I31/'סכום נכסי הקרן'!$C$42</f>
        <v>-8.6429161663479549E-10</v>
      </c>
    </row>
    <row r="32" spans="2:11">
      <c r="B32" s="76" t="s">
        <v>2496</v>
      </c>
      <c r="C32" s="73" t="s">
        <v>2500</v>
      </c>
      <c r="D32" s="86" t="s">
        <v>1883</v>
      </c>
      <c r="E32" s="86" t="s">
        <v>136</v>
      </c>
      <c r="F32" s="94">
        <v>43642</v>
      </c>
      <c r="G32" s="83">
        <v>700420</v>
      </c>
      <c r="H32" s="85">
        <v>-0.87409999999999999</v>
      </c>
      <c r="I32" s="83">
        <v>-6.1224399999999992</v>
      </c>
      <c r="J32" s="84">
        <v>4.0920728909933437E-5</v>
      </c>
      <c r="K32" s="84">
        <f>I32/'סכום נכסי הקרן'!$C$42</f>
        <v>-8.6435373494765387E-8</v>
      </c>
    </row>
    <row r="33" spans="2:11">
      <c r="B33" s="76" t="s">
        <v>2496</v>
      </c>
      <c r="C33" s="73" t="s">
        <v>2501</v>
      </c>
      <c r="D33" s="86" t="s">
        <v>1883</v>
      </c>
      <c r="E33" s="86" t="s">
        <v>136</v>
      </c>
      <c r="F33" s="94">
        <v>43642</v>
      </c>
      <c r="G33" s="83">
        <v>45527.3</v>
      </c>
      <c r="H33" s="85">
        <v>-0.87409999999999999</v>
      </c>
      <c r="I33" s="83">
        <v>-0.39795999999999998</v>
      </c>
      <c r="J33" s="84">
        <v>2.6598567363660748E-6</v>
      </c>
      <c r="K33" s="84">
        <f>I33/'סכום נכסי הקרן'!$C$42</f>
        <v>-5.6183190420774785E-9</v>
      </c>
    </row>
    <row r="34" spans="2:11">
      <c r="B34" s="76" t="s">
        <v>2496</v>
      </c>
      <c r="C34" s="73" t="s">
        <v>2502</v>
      </c>
      <c r="D34" s="86" t="s">
        <v>1883</v>
      </c>
      <c r="E34" s="86" t="s">
        <v>136</v>
      </c>
      <c r="F34" s="94">
        <v>43642</v>
      </c>
      <c r="G34" s="83">
        <v>2801680</v>
      </c>
      <c r="H34" s="85">
        <v>-0.87409999999999999</v>
      </c>
      <c r="I34" s="83">
        <v>-24.48977</v>
      </c>
      <c r="J34" s="84">
        <v>1.6368298247702235E-4</v>
      </c>
      <c r="K34" s="84">
        <f>I34/'סכום נכסי הקרן'!$C$42</f>
        <v>-3.4574163515704533E-7</v>
      </c>
    </row>
    <row r="35" spans="2:11">
      <c r="B35" s="76" t="s">
        <v>2496</v>
      </c>
      <c r="C35" s="73" t="s">
        <v>2503</v>
      </c>
      <c r="D35" s="86" t="s">
        <v>1883</v>
      </c>
      <c r="E35" s="86" t="s">
        <v>136</v>
      </c>
      <c r="F35" s="94">
        <v>43642</v>
      </c>
      <c r="G35" s="83">
        <v>192615.5</v>
      </c>
      <c r="H35" s="85">
        <v>-0.87409999999999999</v>
      </c>
      <c r="I35" s="83">
        <v>-1.68367</v>
      </c>
      <c r="J35" s="84">
        <v>1.1253193766502838E-5</v>
      </c>
      <c r="K35" s="84">
        <f>I35/'סכום נכסי הקרן'!$C$42</f>
        <v>-2.3769713593262106E-8</v>
      </c>
    </row>
    <row r="36" spans="2:11">
      <c r="B36" s="76" t="s">
        <v>2496</v>
      </c>
      <c r="C36" s="73" t="s">
        <v>2504</v>
      </c>
      <c r="D36" s="86" t="s">
        <v>1883</v>
      </c>
      <c r="E36" s="86" t="s">
        <v>136</v>
      </c>
      <c r="F36" s="94">
        <v>43642</v>
      </c>
      <c r="G36" s="83">
        <v>420252</v>
      </c>
      <c r="H36" s="85">
        <v>-0.87409999999999999</v>
      </c>
      <c r="I36" s="83">
        <v>-3.67347</v>
      </c>
      <c r="J36" s="84">
        <v>2.4552477448333214E-5</v>
      </c>
      <c r="K36" s="84">
        <f>I36/'סכום נכסי הקרן'!$C$42</f>
        <v>-5.1861308803649497E-8</v>
      </c>
    </row>
    <row r="37" spans="2:11">
      <c r="B37" s="76" t="s">
        <v>2496</v>
      </c>
      <c r="C37" s="73" t="s">
        <v>2499</v>
      </c>
      <c r="D37" s="86" t="s">
        <v>1883</v>
      </c>
      <c r="E37" s="86" t="s">
        <v>136</v>
      </c>
      <c r="F37" s="94">
        <v>43642</v>
      </c>
      <c r="G37" s="83">
        <v>10506.3</v>
      </c>
      <c r="H37" s="85">
        <v>-0.87409999999999999</v>
      </c>
      <c r="I37" s="83">
        <v>-9.1840000000000005E-2</v>
      </c>
      <c r="J37" s="84">
        <v>6.1383365832711922E-7</v>
      </c>
      <c r="K37" s="84">
        <f>I37/'סכום נכסי הקרן'!$C$42</f>
        <v>-1.2965786029359625E-9</v>
      </c>
    </row>
    <row r="38" spans="2:11">
      <c r="B38" s="76" t="s">
        <v>2496</v>
      </c>
      <c r="C38" s="73" t="s">
        <v>2505</v>
      </c>
      <c r="D38" s="86" t="s">
        <v>1883</v>
      </c>
      <c r="E38" s="86" t="s">
        <v>136</v>
      </c>
      <c r="F38" s="94">
        <v>43642</v>
      </c>
      <c r="G38" s="83">
        <v>140084</v>
      </c>
      <c r="H38" s="85">
        <v>-0.87409999999999999</v>
      </c>
      <c r="I38" s="83">
        <v>-1.2244900000000001</v>
      </c>
      <c r="J38" s="84">
        <v>8.1841591494444046E-6</v>
      </c>
      <c r="K38" s="84">
        <f>I38/'סכום נכסי הקרן'!$C$42</f>
        <v>-1.7287102934549835E-8</v>
      </c>
    </row>
    <row r="39" spans="2:11">
      <c r="B39" s="76" t="s">
        <v>2496</v>
      </c>
      <c r="C39" s="73" t="s">
        <v>2506</v>
      </c>
      <c r="D39" s="86" t="s">
        <v>1883</v>
      </c>
      <c r="E39" s="86" t="s">
        <v>136</v>
      </c>
      <c r="F39" s="94">
        <v>43642</v>
      </c>
      <c r="G39" s="83">
        <v>12257.35</v>
      </c>
      <c r="H39" s="85">
        <v>-0.87409999999999999</v>
      </c>
      <c r="I39" s="83">
        <v>-0.10714</v>
      </c>
      <c r="J39" s="84">
        <v>7.1609470985591841E-7</v>
      </c>
      <c r="K39" s="84">
        <f>I39/'סכום נכסי הקרן'!$C$42</f>
        <v>-1.5125809181027768E-9</v>
      </c>
    </row>
    <row r="40" spans="2:11">
      <c r="B40" s="76" t="s">
        <v>2507</v>
      </c>
      <c r="C40" s="73" t="s">
        <v>2508</v>
      </c>
      <c r="D40" s="86" t="s">
        <v>1883</v>
      </c>
      <c r="E40" s="86" t="s">
        <v>136</v>
      </c>
      <c r="F40" s="94">
        <v>43642</v>
      </c>
      <c r="G40" s="83">
        <v>70084000</v>
      </c>
      <c r="H40" s="85">
        <v>-0.89500000000000002</v>
      </c>
      <c r="I40" s="83">
        <v>-627.2289300000001</v>
      </c>
      <c r="J40" s="84">
        <v>4.192228100070825E-3</v>
      </c>
      <c r="K40" s="84">
        <f>I40/'סכום נכסי הקרן'!$C$42</f>
        <v>-8.8550915699087405E-6</v>
      </c>
    </row>
    <row r="41" spans="2:11">
      <c r="B41" s="76" t="s">
        <v>2509</v>
      </c>
      <c r="C41" s="73" t="s">
        <v>2510</v>
      </c>
      <c r="D41" s="86" t="s">
        <v>1883</v>
      </c>
      <c r="E41" s="86" t="s">
        <v>136</v>
      </c>
      <c r="F41" s="94">
        <v>43642</v>
      </c>
      <c r="G41" s="83">
        <v>105150000</v>
      </c>
      <c r="H41" s="85">
        <v>-0.89539999999999997</v>
      </c>
      <c r="I41" s="83">
        <v>-941.47122000000002</v>
      </c>
      <c r="J41" s="84">
        <v>6.2925383621765685E-3</v>
      </c>
      <c r="K41" s="84">
        <f>I41/'סכום נכסי הקרן'!$C$42</f>
        <v>-1.3291500861629097E-5</v>
      </c>
    </row>
    <row r="42" spans="2:11">
      <c r="B42" s="76" t="s">
        <v>2511</v>
      </c>
      <c r="C42" s="73" t="s">
        <v>2512</v>
      </c>
      <c r="D42" s="86" t="s">
        <v>1883</v>
      </c>
      <c r="E42" s="86" t="s">
        <v>136</v>
      </c>
      <c r="F42" s="94">
        <v>43627</v>
      </c>
      <c r="G42" s="83">
        <v>118836.45</v>
      </c>
      <c r="H42" s="85">
        <v>-1.3512</v>
      </c>
      <c r="I42" s="83">
        <v>-1.60568</v>
      </c>
      <c r="J42" s="84">
        <v>1.0731929752860286E-5</v>
      </c>
      <c r="K42" s="84">
        <f>I42/'סכום נכסי הקרן'!$C$42</f>
        <v>-2.2668666497846433E-8</v>
      </c>
    </row>
    <row r="43" spans="2:11">
      <c r="B43" s="76" t="s">
        <v>2511</v>
      </c>
      <c r="C43" s="73" t="s">
        <v>2513</v>
      </c>
      <c r="D43" s="86" t="s">
        <v>1883</v>
      </c>
      <c r="E43" s="86" t="s">
        <v>136</v>
      </c>
      <c r="F43" s="94">
        <v>43627</v>
      </c>
      <c r="G43" s="83">
        <v>78873.75</v>
      </c>
      <c r="H43" s="85">
        <v>-1.3512</v>
      </c>
      <c r="I43" s="83">
        <v>-1.06572</v>
      </c>
      <c r="J43" s="84">
        <v>7.1229835186452248E-6</v>
      </c>
      <c r="K43" s="84">
        <f>I43/'סכום נכסי הקרן'!$C$42</f>
        <v>-1.5045620086246886E-8</v>
      </c>
    </row>
    <row r="44" spans="2:11">
      <c r="B44" s="76" t="s">
        <v>2511</v>
      </c>
      <c r="C44" s="73" t="s">
        <v>2514</v>
      </c>
      <c r="D44" s="86" t="s">
        <v>1883</v>
      </c>
      <c r="E44" s="86" t="s">
        <v>136</v>
      </c>
      <c r="F44" s="94">
        <v>43627</v>
      </c>
      <c r="G44" s="83">
        <v>55386.9</v>
      </c>
      <c r="H44" s="85">
        <v>-1.3512</v>
      </c>
      <c r="I44" s="83">
        <v>-0.74836999999999998</v>
      </c>
      <c r="J44" s="84">
        <v>5.0019021655299017E-6</v>
      </c>
      <c r="K44" s="84">
        <f>I44/'סכום נכסי הקרן'!$C$42</f>
        <v>-1.0565336771332602E-8</v>
      </c>
    </row>
    <row r="45" spans="2:11">
      <c r="B45" s="76" t="s">
        <v>2511</v>
      </c>
      <c r="C45" s="73" t="s">
        <v>2515</v>
      </c>
      <c r="D45" s="86" t="s">
        <v>1883</v>
      </c>
      <c r="E45" s="86" t="s">
        <v>136</v>
      </c>
      <c r="F45" s="94">
        <v>43627</v>
      </c>
      <c r="G45" s="83">
        <v>7789221</v>
      </c>
      <c r="H45" s="85">
        <v>-1.3512</v>
      </c>
      <c r="I45" s="83">
        <v>-105.24547</v>
      </c>
      <c r="J45" s="84">
        <v>7.0343218502239837E-4</v>
      </c>
      <c r="K45" s="84">
        <f>I45/'סכום נכסי הקרן'!$C$42</f>
        <v>-1.4858343255437582E-6</v>
      </c>
    </row>
    <row r="46" spans="2:11">
      <c r="B46" s="76" t="s">
        <v>2511</v>
      </c>
      <c r="C46" s="73" t="s">
        <v>2516</v>
      </c>
      <c r="D46" s="86" t="s">
        <v>1883</v>
      </c>
      <c r="E46" s="86" t="s">
        <v>136</v>
      </c>
      <c r="F46" s="94">
        <v>43627</v>
      </c>
      <c r="G46" s="83">
        <v>140220</v>
      </c>
      <c r="H46" s="85">
        <v>-1.3512</v>
      </c>
      <c r="I46" s="83">
        <v>-1.8946099999999999</v>
      </c>
      <c r="J46" s="84">
        <v>1.266305953182865E-5</v>
      </c>
      <c r="K46" s="84">
        <f>I46/'סכום נכסי הקרן'!$C$42</f>
        <v>-2.674772198288876E-8</v>
      </c>
    </row>
    <row r="47" spans="2:11">
      <c r="B47" s="76" t="s">
        <v>2511</v>
      </c>
      <c r="C47" s="73" t="s">
        <v>2517</v>
      </c>
      <c r="D47" s="86" t="s">
        <v>1883</v>
      </c>
      <c r="E47" s="86" t="s">
        <v>136</v>
      </c>
      <c r="F47" s="94">
        <v>43627</v>
      </c>
      <c r="G47" s="83">
        <v>1840387.5</v>
      </c>
      <c r="H47" s="85">
        <v>-1.3512</v>
      </c>
      <c r="I47" s="83">
        <v>-24.86673</v>
      </c>
      <c r="J47" s="84">
        <v>1.6620248090736851E-4</v>
      </c>
      <c r="K47" s="84">
        <f>I47/'סכום נכסי הקרן'!$C$42</f>
        <v>-3.5106348043320763E-7</v>
      </c>
    </row>
    <row r="48" spans="2:11">
      <c r="B48" s="76" t="s">
        <v>2511</v>
      </c>
      <c r="C48" s="73" t="s">
        <v>2518</v>
      </c>
      <c r="D48" s="86" t="s">
        <v>1883</v>
      </c>
      <c r="E48" s="86" t="s">
        <v>136</v>
      </c>
      <c r="F48" s="94">
        <v>43627</v>
      </c>
      <c r="G48" s="83">
        <v>1297035</v>
      </c>
      <c r="H48" s="85">
        <v>-1.3512</v>
      </c>
      <c r="I48" s="83">
        <v>-17.525119999999998</v>
      </c>
      <c r="J48" s="84">
        <v>1.1713315028551569E-4</v>
      </c>
      <c r="K48" s="84">
        <f>I48/'סכום נכסי הקרן'!$C$42</f>
        <v>-2.4741611069125755E-7</v>
      </c>
    </row>
    <row r="49" spans="2:11">
      <c r="B49" s="76" t="s">
        <v>2511</v>
      </c>
      <c r="C49" s="73" t="s">
        <v>2519</v>
      </c>
      <c r="D49" s="86" t="s">
        <v>1883</v>
      </c>
      <c r="E49" s="86" t="s">
        <v>136</v>
      </c>
      <c r="F49" s="94">
        <v>43627</v>
      </c>
      <c r="G49" s="83">
        <v>95700.15</v>
      </c>
      <c r="H49" s="85">
        <v>-1.3512</v>
      </c>
      <c r="I49" s="83">
        <v>-1.2930699999999999</v>
      </c>
      <c r="J49" s="84">
        <v>8.6425292745323161E-6</v>
      </c>
      <c r="K49" s="84">
        <f>I49/'סכום נכסי הקרן'!$C$42</f>
        <v>-1.8255301547238729E-8</v>
      </c>
    </row>
    <row r="50" spans="2:11">
      <c r="B50" s="76" t="s">
        <v>2520</v>
      </c>
      <c r="C50" s="73" t="s">
        <v>2521</v>
      </c>
      <c r="D50" s="86" t="s">
        <v>1883</v>
      </c>
      <c r="E50" s="86" t="s">
        <v>136</v>
      </c>
      <c r="F50" s="94">
        <v>43628</v>
      </c>
      <c r="G50" s="83">
        <v>2453990</v>
      </c>
      <c r="H50" s="85">
        <v>-1.3453999999999999</v>
      </c>
      <c r="I50" s="83">
        <v>-33.015699999999995</v>
      </c>
      <c r="J50" s="84">
        <v>2.2066798686009E-4</v>
      </c>
      <c r="K50" s="84">
        <f>I50/'סכום נכסי הקרן'!$C$42</f>
        <v>-4.6610899587274446E-7</v>
      </c>
    </row>
    <row r="51" spans="2:11">
      <c r="B51" s="76" t="s">
        <v>2522</v>
      </c>
      <c r="C51" s="73" t="s">
        <v>2523</v>
      </c>
      <c r="D51" s="86" t="s">
        <v>1883</v>
      </c>
      <c r="E51" s="86" t="s">
        <v>136</v>
      </c>
      <c r="F51" s="94">
        <v>43642</v>
      </c>
      <c r="G51" s="83">
        <v>4208280</v>
      </c>
      <c r="H51" s="85">
        <v>-0.84079999999999999</v>
      </c>
      <c r="I51" s="83">
        <v>-35.381430000000002</v>
      </c>
      <c r="J51" s="84">
        <v>2.3647988473154274E-4</v>
      </c>
      <c r="K51" s="84">
        <f>I51/'סכום נכסי הקרן'!$C$42</f>
        <v>-4.9950789502696592E-7</v>
      </c>
    </row>
    <row r="52" spans="2:11">
      <c r="B52" s="76" t="s">
        <v>2524</v>
      </c>
      <c r="C52" s="73" t="s">
        <v>2525</v>
      </c>
      <c r="D52" s="86" t="s">
        <v>1883</v>
      </c>
      <c r="E52" s="86" t="s">
        <v>136</v>
      </c>
      <c r="F52" s="94">
        <v>43642</v>
      </c>
      <c r="G52" s="83">
        <v>10521.6</v>
      </c>
      <c r="H52" s="85">
        <v>-0.80869999999999997</v>
      </c>
      <c r="I52" s="83">
        <v>-8.5089999999999999E-2</v>
      </c>
      <c r="J52" s="84">
        <v>5.6871848853500189E-7</v>
      </c>
      <c r="K52" s="84">
        <f>I52/'סכום נכסי הקרן'!$C$42</f>
        <v>-1.2012834638917796E-9</v>
      </c>
    </row>
    <row r="53" spans="2:11">
      <c r="B53" s="76" t="s">
        <v>2524</v>
      </c>
      <c r="C53" s="73" t="s">
        <v>2526</v>
      </c>
      <c r="D53" s="86" t="s">
        <v>1883</v>
      </c>
      <c r="E53" s="86" t="s">
        <v>136</v>
      </c>
      <c r="F53" s="94">
        <v>43642</v>
      </c>
      <c r="G53" s="83">
        <v>2805760</v>
      </c>
      <c r="H53" s="85">
        <v>-0.80879999999999996</v>
      </c>
      <c r="I53" s="83">
        <v>-22.691950000000002</v>
      </c>
      <c r="J53" s="84">
        <v>1.516668410613684E-4</v>
      </c>
      <c r="K53" s="84">
        <f>I53/'סכום נכסי הקרן'!$C$42</f>
        <v>-3.2036037487905833E-7</v>
      </c>
    </row>
    <row r="54" spans="2:11">
      <c r="B54" s="76" t="s">
        <v>2524</v>
      </c>
      <c r="C54" s="73" t="s">
        <v>2527</v>
      </c>
      <c r="D54" s="86" t="s">
        <v>1883</v>
      </c>
      <c r="E54" s="86" t="s">
        <v>136</v>
      </c>
      <c r="F54" s="94">
        <v>43642</v>
      </c>
      <c r="G54" s="83">
        <v>1402880</v>
      </c>
      <c r="H54" s="85">
        <v>-0.80879999999999996</v>
      </c>
      <c r="I54" s="83">
        <v>-11.345979999999999</v>
      </c>
      <c r="J54" s="84">
        <v>7.5833453949328476E-5</v>
      </c>
      <c r="K54" s="84">
        <f>I54/'סכום נכסי הקרן'!$C$42</f>
        <v>-1.6018025802852101E-7</v>
      </c>
    </row>
    <row r="55" spans="2:11">
      <c r="B55" s="76" t="s">
        <v>2524</v>
      </c>
      <c r="C55" s="73" t="s">
        <v>2528</v>
      </c>
      <c r="D55" s="86" t="s">
        <v>1883</v>
      </c>
      <c r="E55" s="86" t="s">
        <v>136</v>
      </c>
      <c r="F55" s="94">
        <v>43642</v>
      </c>
      <c r="G55" s="83">
        <v>21043200</v>
      </c>
      <c r="H55" s="85">
        <v>-0.80879999999999996</v>
      </c>
      <c r="I55" s="83">
        <v>-170.18965</v>
      </c>
      <c r="J55" s="84">
        <v>1.1375014750534844E-3</v>
      </c>
      <c r="K55" s="84">
        <f>I55/'סכום נכסי הקרן'!$C$42</f>
        <v>-2.4027031645378968E-6</v>
      </c>
    </row>
    <row r="56" spans="2:11">
      <c r="B56" s="76" t="s">
        <v>2524</v>
      </c>
      <c r="C56" s="73" t="s">
        <v>2529</v>
      </c>
      <c r="D56" s="86" t="s">
        <v>1883</v>
      </c>
      <c r="E56" s="86" t="s">
        <v>136</v>
      </c>
      <c r="F56" s="94">
        <v>43642</v>
      </c>
      <c r="G56" s="83">
        <v>3507200</v>
      </c>
      <c r="H56" s="85">
        <v>-0.80879999999999996</v>
      </c>
      <c r="I56" s="83">
        <v>-28.364939999999997</v>
      </c>
      <c r="J56" s="84">
        <v>1.895835680360326E-4</v>
      </c>
      <c r="K56" s="84">
        <f>I56/'סכום נכסי הקרן'!$C$42</f>
        <v>-4.0045050389331879E-7</v>
      </c>
    </row>
    <row r="57" spans="2:11">
      <c r="B57" s="76" t="s">
        <v>2530</v>
      </c>
      <c r="C57" s="73" t="s">
        <v>2531</v>
      </c>
      <c r="D57" s="86" t="s">
        <v>1883</v>
      </c>
      <c r="E57" s="86" t="s">
        <v>136</v>
      </c>
      <c r="F57" s="94">
        <v>43626</v>
      </c>
      <c r="G57" s="83">
        <v>24561.599999999999</v>
      </c>
      <c r="H57" s="85">
        <v>-1.2559</v>
      </c>
      <c r="I57" s="83">
        <v>-0.30847000000000002</v>
      </c>
      <c r="J57" s="84">
        <v>2.061729840855471E-6</v>
      </c>
      <c r="K57" s="84">
        <f>I57/'סכום נכסי הקרן'!$C$42</f>
        <v>-4.3549172653272688E-9</v>
      </c>
    </row>
    <row r="58" spans="2:11">
      <c r="B58" s="76" t="s">
        <v>2530</v>
      </c>
      <c r="C58" s="73" t="s">
        <v>2532</v>
      </c>
      <c r="D58" s="86" t="s">
        <v>1883</v>
      </c>
      <c r="E58" s="86" t="s">
        <v>136</v>
      </c>
      <c r="F58" s="94">
        <v>43626</v>
      </c>
      <c r="G58" s="83">
        <v>10526.4</v>
      </c>
      <c r="H58" s="85">
        <v>-1.2559</v>
      </c>
      <c r="I58" s="83">
        <v>-0.13219999999999998</v>
      </c>
      <c r="J58" s="84">
        <v>8.8358895503969012E-7</v>
      </c>
      <c r="K58" s="84">
        <f>I58/'סכום נכסי הקרן'!$C$42</f>
        <v>-1.8663729454282908E-9</v>
      </c>
    </row>
    <row r="59" spans="2:11">
      <c r="B59" s="76" t="s">
        <v>2530</v>
      </c>
      <c r="C59" s="73" t="s">
        <v>2533</v>
      </c>
      <c r="D59" s="86" t="s">
        <v>1883</v>
      </c>
      <c r="E59" s="86" t="s">
        <v>136</v>
      </c>
      <c r="F59" s="94">
        <v>43626</v>
      </c>
      <c r="G59" s="83">
        <v>3508800</v>
      </c>
      <c r="H59" s="85">
        <v>-1.2559</v>
      </c>
      <c r="I59" s="83">
        <v>-44.066650000000003</v>
      </c>
      <c r="J59" s="84">
        <v>2.9452954028441581E-4</v>
      </c>
      <c r="K59" s="84">
        <f>I59/'סכום נכסי הקרן'!$C$42</f>
        <v>-6.2212407984612402E-7</v>
      </c>
    </row>
    <row r="60" spans="2:11">
      <c r="B60" s="76" t="s">
        <v>2534</v>
      </c>
      <c r="C60" s="73" t="s">
        <v>2535</v>
      </c>
      <c r="D60" s="86" t="s">
        <v>1883</v>
      </c>
      <c r="E60" s="86" t="s">
        <v>136</v>
      </c>
      <c r="F60" s="94">
        <v>43626</v>
      </c>
      <c r="G60" s="83">
        <v>35095</v>
      </c>
      <c r="H60" s="85">
        <v>-1.2357</v>
      </c>
      <c r="I60" s="83">
        <v>-0.43367</v>
      </c>
      <c r="J60" s="84">
        <v>2.8985326938885208E-6</v>
      </c>
      <c r="K60" s="84">
        <f>I60/'סכום נכסי הקרן'!$C$42</f>
        <v>-6.1224656221171475E-9</v>
      </c>
    </row>
    <row r="61" spans="2:11">
      <c r="B61" s="76" t="s">
        <v>2534</v>
      </c>
      <c r="C61" s="73" t="s">
        <v>2536</v>
      </c>
      <c r="D61" s="86" t="s">
        <v>1883</v>
      </c>
      <c r="E61" s="86" t="s">
        <v>136</v>
      </c>
      <c r="F61" s="94">
        <v>43626</v>
      </c>
      <c r="G61" s="83">
        <v>175475</v>
      </c>
      <c r="H61" s="85">
        <v>-1.2357</v>
      </c>
      <c r="I61" s="83">
        <v>-2.1683499999999998</v>
      </c>
      <c r="J61" s="84">
        <v>1.4492663469442603E-5</v>
      </c>
      <c r="K61" s="84">
        <f>I61/'סכום נכסי הקרן'!$C$42</f>
        <v>-3.0612328110585738E-8</v>
      </c>
    </row>
    <row r="62" spans="2:11">
      <c r="B62" s="76" t="s">
        <v>2537</v>
      </c>
      <c r="C62" s="73" t="s">
        <v>2538</v>
      </c>
      <c r="D62" s="86" t="s">
        <v>1883</v>
      </c>
      <c r="E62" s="86" t="s">
        <v>136</v>
      </c>
      <c r="F62" s="94">
        <v>43628</v>
      </c>
      <c r="G62" s="83">
        <v>70200000</v>
      </c>
      <c r="H62" s="85">
        <v>-1.3936999999999999</v>
      </c>
      <c r="I62" s="83">
        <v>-978.36385999999993</v>
      </c>
      <c r="J62" s="84">
        <v>6.5391187647957467E-3</v>
      </c>
      <c r="K62" s="84">
        <f>I62/'סכום נכסי הקרן'!$C$42</f>
        <v>-1.381234371474124E-5</v>
      </c>
    </row>
    <row r="63" spans="2:11">
      <c r="B63" s="76" t="s">
        <v>2537</v>
      </c>
      <c r="C63" s="73" t="s">
        <v>2539</v>
      </c>
      <c r="D63" s="86" t="s">
        <v>1883</v>
      </c>
      <c r="E63" s="86" t="s">
        <v>136</v>
      </c>
      <c r="F63" s="94">
        <v>43628</v>
      </c>
      <c r="G63" s="83">
        <v>6142500</v>
      </c>
      <c r="H63" s="85">
        <v>-1.3936999999999999</v>
      </c>
      <c r="I63" s="83">
        <v>-85.606839999999991</v>
      </c>
      <c r="J63" s="84">
        <v>5.7217290695801783E-4</v>
      </c>
      <c r="K63" s="84">
        <f>I63/'סכום נכסי הקרן'!$C$42</f>
        <v>-1.2085801068049049E-6</v>
      </c>
    </row>
    <row r="64" spans="2:11">
      <c r="B64" s="76" t="s">
        <v>2537</v>
      </c>
      <c r="C64" s="73" t="s">
        <v>2540</v>
      </c>
      <c r="D64" s="86" t="s">
        <v>1883</v>
      </c>
      <c r="E64" s="86" t="s">
        <v>136</v>
      </c>
      <c r="F64" s="94">
        <v>43628</v>
      </c>
      <c r="G64" s="83">
        <v>4914000</v>
      </c>
      <c r="H64" s="85">
        <v>-1.3936999999999999</v>
      </c>
      <c r="I64" s="83">
        <v>-68.485470000000007</v>
      </c>
      <c r="J64" s="84">
        <v>4.5773831219895659E-4</v>
      </c>
      <c r="K64" s="84">
        <f>I64/'סכום נכסי הקרן'!$C$42</f>
        <v>-9.6686405720832729E-7</v>
      </c>
    </row>
    <row r="65" spans="2:11">
      <c r="B65" s="76" t="s">
        <v>2537</v>
      </c>
      <c r="C65" s="73" t="s">
        <v>2541</v>
      </c>
      <c r="D65" s="86" t="s">
        <v>1883</v>
      </c>
      <c r="E65" s="86" t="s">
        <v>136</v>
      </c>
      <c r="F65" s="94">
        <v>43628</v>
      </c>
      <c r="G65" s="83">
        <v>1404000</v>
      </c>
      <c r="H65" s="85">
        <v>-1.3936999999999999</v>
      </c>
      <c r="I65" s="83">
        <v>-19.56728</v>
      </c>
      <c r="J65" s="84">
        <v>1.3078239401035575E-4</v>
      </c>
      <c r="K65" s="84">
        <f>I65/'סכום נכסי הקרן'!$C$42</f>
        <v>-2.7624691382466029E-7</v>
      </c>
    </row>
    <row r="66" spans="2:11">
      <c r="B66" s="76" t="s">
        <v>2537</v>
      </c>
      <c r="C66" s="73" t="s">
        <v>2542</v>
      </c>
      <c r="D66" s="86" t="s">
        <v>1883</v>
      </c>
      <c r="E66" s="86" t="s">
        <v>136</v>
      </c>
      <c r="F66" s="94">
        <v>43628</v>
      </c>
      <c r="G66" s="83">
        <v>22815000</v>
      </c>
      <c r="H66" s="85">
        <v>-1.3936999999999999</v>
      </c>
      <c r="I66" s="83">
        <v>-317.96825999999999</v>
      </c>
      <c r="J66" s="84">
        <v>2.1252136353191267E-3</v>
      </c>
      <c r="K66" s="84">
        <f>I66/'סכום נכסי הקרן'!$C$42</f>
        <v>-4.4890117849387938E-6</v>
      </c>
    </row>
    <row r="67" spans="2:11">
      <c r="B67" s="76" t="s">
        <v>2537</v>
      </c>
      <c r="C67" s="73" t="s">
        <v>2543</v>
      </c>
      <c r="D67" s="86" t="s">
        <v>1883</v>
      </c>
      <c r="E67" s="86" t="s">
        <v>136</v>
      </c>
      <c r="F67" s="94">
        <v>43628</v>
      </c>
      <c r="G67" s="83">
        <v>1755000</v>
      </c>
      <c r="H67" s="85">
        <v>-1.3936999999999999</v>
      </c>
      <c r="I67" s="83">
        <v>-24.459099999999999</v>
      </c>
      <c r="J67" s="84">
        <v>1.6347799251294469E-4</v>
      </c>
      <c r="K67" s="84">
        <f>I67/'סכום נכסי הקרן'!$C$42</f>
        <v>-3.4530864228082531E-7</v>
      </c>
    </row>
    <row r="68" spans="2:11">
      <c r="B68" s="76" t="s">
        <v>2544</v>
      </c>
      <c r="C68" s="73" t="s">
        <v>2545</v>
      </c>
      <c r="D68" s="86" t="s">
        <v>1883</v>
      </c>
      <c r="E68" s="86" t="s">
        <v>136</v>
      </c>
      <c r="F68" s="94">
        <v>43628</v>
      </c>
      <c r="G68" s="83">
        <v>70206000</v>
      </c>
      <c r="H68" s="85">
        <v>-1.385</v>
      </c>
      <c r="I68" s="83">
        <v>-972.36547999999993</v>
      </c>
      <c r="J68" s="84">
        <v>6.4990272192879481E-3</v>
      </c>
      <c r="K68" s="84">
        <f>I68/'סכום נכסי הקרן'!$C$42</f>
        <v>-1.3727659795313116E-5</v>
      </c>
    </row>
    <row r="69" spans="2:11">
      <c r="B69" s="76" t="s">
        <v>2546</v>
      </c>
      <c r="C69" s="73" t="s">
        <v>2547</v>
      </c>
      <c r="D69" s="86" t="s">
        <v>1883</v>
      </c>
      <c r="E69" s="86" t="s">
        <v>136</v>
      </c>
      <c r="F69" s="94">
        <v>43626</v>
      </c>
      <c r="G69" s="83">
        <v>3513600</v>
      </c>
      <c r="H69" s="85">
        <v>-1.2521</v>
      </c>
      <c r="I69" s="83">
        <v>-43.992290000000004</v>
      </c>
      <c r="J69" s="84">
        <v>2.9403253820652812E-4</v>
      </c>
      <c r="K69" s="84">
        <f>I69/'סכום נכסי הקרן'!$C$42</f>
        <v>-6.2107428035881666E-7</v>
      </c>
    </row>
    <row r="70" spans="2:11">
      <c r="B70" s="76" t="s">
        <v>2546</v>
      </c>
      <c r="C70" s="73" t="s">
        <v>2548</v>
      </c>
      <c r="D70" s="86" t="s">
        <v>1883</v>
      </c>
      <c r="E70" s="86" t="s">
        <v>136</v>
      </c>
      <c r="F70" s="94">
        <v>43626</v>
      </c>
      <c r="G70" s="83">
        <v>1405440</v>
      </c>
      <c r="H70" s="85">
        <v>-1.2521</v>
      </c>
      <c r="I70" s="83">
        <v>-17.596919999999997</v>
      </c>
      <c r="J70" s="84">
        <v>1.1761304201752665E-4</v>
      </c>
      <c r="K70" s="84">
        <f>I70/'סכום נכסי הקרן'!$C$42</f>
        <v>-2.4842976861472009E-7</v>
      </c>
    </row>
    <row r="71" spans="2:11">
      <c r="B71" s="76" t="s">
        <v>2546</v>
      </c>
      <c r="C71" s="73" t="s">
        <v>2549</v>
      </c>
      <c r="D71" s="86" t="s">
        <v>1883</v>
      </c>
      <c r="E71" s="86" t="s">
        <v>136</v>
      </c>
      <c r="F71" s="94">
        <v>43626</v>
      </c>
      <c r="G71" s="83">
        <v>3513600</v>
      </c>
      <c r="H71" s="85">
        <v>-1.2521</v>
      </c>
      <c r="I71" s="83">
        <v>-43.992290000000004</v>
      </c>
      <c r="J71" s="84">
        <v>2.9403253820652812E-4</v>
      </c>
      <c r="K71" s="84">
        <f>I71/'סכום נכסי הקרן'!$C$42</f>
        <v>-6.2107428035881666E-7</v>
      </c>
    </row>
    <row r="72" spans="2:11">
      <c r="B72" s="76" t="s">
        <v>2550</v>
      </c>
      <c r="C72" s="73" t="s">
        <v>2551</v>
      </c>
      <c r="D72" s="86" t="s">
        <v>1883</v>
      </c>
      <c r="E72" s="86" t="s">
        <v>136</v>
      </c>
      <c r="F72" s="94">
        <v>43626</v>
      </c>
      <c r="G72" s="83">
        <v>119578000</v>
      </c>
      <c r="H72" s="85">
        <v>-1.1541999999999999</v>
      </c>
      <c r="I72" s="83">
        <v>-1380.1736899999999</v>
      </c>
      <c r="J72" s="84">
        <v>9.224706721031567E-3</v>
      </c>
      <c r="K72" s="84">
        <f>I72/'סכום נכסי הקרן'!$C$42</f>
        <v>-1.9485013880544121E-5</v>
      </c>
    </row>
    <row r="73" spans="2:11">
      <c r="B73" s="76" t="s">
        <v>2552</v>
      </c>
      <c r="C73" s="73" t="s">
        <v>2553</v>
      </c>
      <c r="D73" s="86" t="s">
        <v>1883</v>
      </c>
      <c r="E73" s="86" t="s">
        <v>136</v>
      </c>
      <c r="F73" s="94">
        <v>43621</v>
      </c>
      <c r="G73" s="83">
        <v>5285100</v>
      </c>
      <c r="H73" s="85">
        <v>-0.80630000000000002</v>
      </c>
      <c r="I73" s="83">
        <v>-42.612559999999995</v>
      </c>
      <c r="J73" s="84">
        <v>2.8481079698915353E-4</v>
      </c>
      <c r="K73" s="84">
        <f>I73/'סכום נכסי הקרן'!$C$42</f>
        <v>-6.0159553040423427E-7</v>
      </c>
    </row>
    <row r="74" spans="2:11">
      <c r="B74" s="76" t="s">
        <v>2554</v>
      </c>
      <c r="C74" s="73" t="s">
        <v>2555</v>
      </c>
      <c r="D74" s="86" t="s">
        <v>1883</v>
      </c>
      <c r="E74" s="86" t="s">
        <v>136</v>
      </c>
      <c r="F74" s="94">
        <v>43621</v>
      </c>
      <c r="G74" s="83">
        <v>3523400</v>
      </c>
      <c r="H74" s="85">
        <v>-0.80630000000000002</v>
      </c>
      <c r="I74" s="83">
        <v>-28.408369999999998</v>
      </c>
      <c r="J74" s="84">
        <v>1.8987384238033952E-4</v>
      </c>
      <c r="K74" s="84">
        <f>I74/'סכום נכסי הקרן'!$C$42</f>
        <v>-4.0106363987682822E-7</v>
      </c>
    </row>
    <row r="75" spans="2:11">
      <c r="B75" s="76" t="s">
        <v>2554</v>
      </c>
      <c r="C75" s="73" t="s">
        <v>2556</v>
      </c>
      <c r="D75" s="86" t="s">
        <v>1883</v>
      </c>
      <c r="E75" s="86" t="s">
        <v>136</v>
      </c>
      <c r="F75" s="94">
        <v>43621</v>
      </c>
      <c r="G75" s="83">
        <v>9513180</v>
      </c>
      <c r="H75" s="85">
        <v>-0.80630000000000002</v>
      </c>
      <c r="I75" s="83">
        <v>-76.702600000000004</v>
      </c>
      <c r="J75" s="84">
        <v>5.1265938111064559E-4</v>
      </c>
      <c r="K75" s="84">
        <f>I75/'סכום נכסי הקרן'!$C$42</f>
        <v>-1.0828718417852348E-6</v>
      </c>
    </row>
    <row r="76" spans="2:11">
      <c r="B76" s="76" t="s">
        <v>2554</v>
      </c>
      <c r="C76" s="73" t="s">
        <v>2557</v>
      </c>
      <c r="D76" s="86" t="s">
        <v>1883</v>
      </c>
      <c r="E76" s="86" t="s">
        <v>136</v>
      </c>
      <c r="F76" s="94">
        <v>43621</v>
      </c>
      <c r="G76" s="83">
        <v>11274880</v>
      </c>
      <c r="H76" s="85">
        <v>-0.80630000000000002</v>
      </c>
      <c r="I76" s="83">
        <v>-90.906789999999987</v>
      </c>
      <c r="J76" s="84">
        <v>6.0759633571945957E-4</v>
      </c>
      <c r="K76" s="84">
        <f>I76/'סכום נכסי הקרן'!$C$42</f>
        <v>-1.2834037323126406E-6</v>
      </c>
    </row>
    <row r="77" spans="2:11">
      <c r="B77" s="76" t="s">
        <v>2554</v>
      </c>
      <c r="C77" s="73" t="s">
        <v>2558</v>
      </c>
      <c r="D77" s="86" t="s">
        <v>1883</v>
      </c>
      <c r="E77" s="86" t="s">
        <v>136</v>
      </c>
      <c r="F77" s="94">
        <v>43621</v>
      </c>
      <c r="G77" s="83">
        <v>38757400</v>
      </c>
      <c r="H77" s="85">
        <v>-0.80630000000000002</v>
      </c>
      <c r="I77" s="83">
        <v>-312.49208000000004</v>
      </c>
      <c r="J77" s="84">
        <v>2.0886123330210236E-3</v>
      </c>
      <c r="K77" s="84">
        <f>I77/'סכום נכסי הקרן'!$C$42</f>
        <v>-4.4117001798230953E-6</v>
      </c>
    </row>
    <row r="78" spans="2:11">
      <c r="B78" s="76" t="s">
        <v>2559</v>
      </c>
      <c r="C78" s="73" t="s">
        <v>2560</v>
      </c>
      <c r="D78" s="86" t="s">
        <v>1883</v>
      </c>
      <c r="E78" s="86" t="s">
        <v>136</v>
      </c>
      <c r="F78" s="94">
        <v>43621</v>
      </c>
      <c r="G78" s="83">
        <v>70512000</v>
      </c>
      <c r="H78" s="85">
        <v>-0.74339999999999995</v>
      </c>
      <c r="I78" s="83">
        <v>-524.18799999999999</v>
      </c>
      <c r="J78" s="84">
        <v>3.5035304626652433E-3</v>
      </c>
      <c r="K78" s="84">
        <f>I78/'סכום נכסי הקרן'!$C$42</f>
        <v>-7.4003804955988273E-6</v>
      </c>
    </row>
    <row r="79" spans="2:11">
      <c r="B79" s="76" t="s">
        <v>2561</v>
      </c>
      <c r="C79" s="73" t="s">
        <v>2562</v>
      </c>
      <c r="D79" s="86" t="s">
        <v>1883</v>
      </c>
      <c r="E79" s="86" t="s">
        <v>136</v>
      </c>
      <c r="F79" s="94">
        <v>43641</v>
      </c>
      <c r="G79" s="83">
        <v>706000</v>
      </c>
      <c r="H79" s="85">
        <v>-0.60560000000000003</v>
      </c>
      <c r="I79" s="83">
        <v>-4.2755200000000002</v>
      </c>
      <c r="J79" s="84">
        <v>2.8576416407347177E-5</v>
      </c>
      <c r="K79" s="84">
        <f>I79/'סכום נכסי הקרן'!$C$42</f>
        <v>-6.0360929316471759E-8</v>
      </c>
    </row>
    <row r="80" spans="2:11">
      <c r="B80" s="76" t="s">
        <v>2561</v>
      </c>
      <c r="C80" s="73" t="s">
        <v>2563</v>
      </c>
      <c r="D80" s="86" t="s">
        <v>1883</v>
      </c>
      <c r="E80" s="86" t="s">
        <v>136</v>
      </c>
      <c r="F80" s="94">
        <v>43641</v>
      </c>
      <c r="G80" s="83">
        <v>56480000</v>
      </c>
      <c r="H80" s="85">
        <v>-0.60560000000000003</v>
      </c>
      <c r="I80" s="83">
        <v>-342.04194999999999</v>
      </c>
      <c r="J80" s="84">
        <v>2.2861156518928743E-3</v>
      </c>
      <c r="K80" s="84">
        <f>I80/'סכום נכסי הקרן'!$C$42</f>
        <v>-4.8288792865471724E-6</v>
      </c>
    </row>
    <row r="81" spans="2:11">
      <c r="B81" s="76" t="s">
        <v>2561</v>
      </c>
      <c r="C81" s="73" t="s">
        <v>2564</v>
      </c>
      <c r="D81" s="86" t="s">
        <v>1883</v>
      </c>
      <c r="E81" s="86" t="s">
        <v>136</v>
      </c>
      <c r="F81" s="94">
        <v>43641</v>
      </c>
      <c r="G81" s="83">
        <v>1059000</v>
      </c>
      <c r="H81" s="85">
        <v>-0.60560000000000003</v>
      </c>
      <c r="I81" s="83">
        <v>-6.4132899999999999</v>
      </c>
      <c r="J81" s="84">
        <v>4.2864691448309343E-5</v>
      </c>
      <c r="K81" s="84">
        <f>I81/'סכום נכסי הקרן'!$C$42</f>
        <v>-9.0541535152691412E-8</v>
      </c>
    </row>
    <row r="82" spans="2:11">
      <c r="B82" s="76" t="s">
        <v>2561</v>
      </c>
      <c r="C82" s="73" t="s">
        <v>2565</v>
      </c>
      <c r="D82" s="86" t="s">
        <v>1883</v>
      </c>
      <c r="E82" s="86" t="s">
        <v>136</v>
      </c>
      <c r="F82" s="94">
        <v>43641</v>
      </c>
      <c r="G82" s="83">
        <v>1412000</v>
      </c>
      <c r="H82" s="85">
        <v>-0.60560000000000003</v>
      </c>
      <c r="I82" s="83">
        <v>-8.55105</v>
      </c>
      <c r="J82" s="84">
        <v>5.7152899651982934E-5</v>
      </c>
      <c r="K82" s="84">
        <f>I82/'סכום נכסי הקרן'!$C$42</f>
        <v>-1.2072199981092728E-7</v>
      </c>
    </row>
    <row r="83" spans="2:11">
      <c r="B83" s="76" t="s">
        <v>2561</v>
      </c>
      <c r="C83" s="73" t="s">
        <v>2566</v>
      </c>
      <c r="D83" s="86" t="s">
        <v>1883</v>
      </c>
      <c r="E83" s="86" t="s">
        <v>136</v>
      </c>
      <c r="F83" s="94">
        <v>43641</v>
      </c>
      <c r="G83" s="83">
        <v>7060000</v>
      </c>
      <c r="H83" s="85">
        <v>-0.60560000000000003</v>
      </c>
      <c r="I83" s="83">
        <v>-42.755240000000001</v>
      </c>
      <c r="J83" s="84">
        <v>2.8576443142262607E-4</v>
      </c>
      <c r="K83" s="84">
        <f>I83/'סכום נכסי הקרן'!$C$42</f>
        <v>-6.0360985787665263E-7</v>
      </c>
    </row>
    <row r="84" spans="2:11">
      <c r="B84" s="76" t="s">
        <v>2561</v>
      </c>
      <c r="C84" s="73" t="s">
        <v>2567</v>
      </c>
      <c r="D84" s="86" t="s">
        <v>1883</v>
      </c>
      <c r="E84" s="86" t="s">
        <v>136</v>
      </c>
      <c r="F84" s="94">
        <v>43641</v>
      </c>
      <c r="G84" s="83">
        <v>1412000</v>
      </c>
      <c r="H84" s="85">
        <v>-0.60560000000000003</v>
      </c>
      <c r="I84" s="83">
        <v>-8.55105</v>
      </c>
      <c r="J84" s="84">
        <v>5.7152899651982934E-5</v>
      </c>
      <c r="K84" s="84">
        <f>I84/'סכום נכסי הקרן'!$C$42</f>
        <v>-1.2072199981092728E-7</v>
      </c>
    </row>
    <row r="85" spans="2:11">
      <c r="B85" s="76" t="s">
        <v>2561</v>
      </c>
      <c r="C85" s="73" t="s">
        <v>2568</v>
      </c>
      <c r="D85" s="86" t="s">
        <v>1883</v>
      </c>
      <c r="E85" s="86" t="s">
        <v>136</v>
      </c>
      <c r="F85" s="94">
        <v>43641</v>
      </c>
      <c r="G85" s="83">
        <v>3530000</v>
      </c>
      <c r="H85" s="85">
        <v>-0.60560000000000003</v>
      </c>
      <c r="I85" s="83">
        <v>-21.37762</v>
      </c>
      <c r="J85" s="84">
        <v>1.4288221571131303E-4</v>
      </c>
      <c r="K85" s="84">
        <f>I85/'סכום נכסי הקרן'!$C$42</f>
        <v>-3.0180492893832632E-7</v>
      </c>
    </row>
    <row r="86" spans="2:11">
      <c r="B86" s="76" t="s">
        <v>2561</v>
      </c>
      <c r="C86" s="73" t="s">
        <v>2569</v>
      </c>
      <c r="D86" s="86" t="s">
        <v>1883</v>
      </c>
      <c r="E86" s="86" t="s">
        <v>136</v>
      </c>
      <c r="F86" s="94">
        <v>43641</v>
      </c>
      <c r="G86" s="83">
        <v>1059000</v>
      </c>
      <c r="H86" s="85">
        <v>-0.60560000000000003</v>
      </c>
      <c r="I86" s="83">
        <v>-6.4132899999999999</v>
      </c>
      <c r="J86" s="84">
        <v>4.2864691448309343E-5</v>
      </c>
      <c r="K86" s="84">
        <f>I86/'סכום נכסי הקרן'!$C$42</f>
        <v>-9.0541535152691412E-8</v>
      </c>
    </row>
    <row r="87" spans="2:11">
      <c r="B87" s="76" t="s">
        <v>2570</v>
      </c>
      <c r="C87" s="73" t="s">
        <v>2571</v>
      </c>
      <c r="D87" s="86" t="s">
        <v>1883</v>
      </c>
      <c r="E87" s="86" t="s">
        <v>136</v>
      </c>
      <c r="F87" s="94">
        <v>43621</v>
      </c>
      <c r="G87" s="83">
        <v>2224089</v>
      </c>
      <c r="H87" s="85">
        <v>-0.60929999999999995</v>
      </c>
      <c r="I87" s="83">
        <v>-13.55231</v>
      </c>
      <c r="J87" s="84">
        <v>9.0579965440801402E-5</v>
      </c>
      <c r="K87" s="84">
        <f>I87/'סכום נכסי הקרן'!$C$42</f>
        <v>-1.9132878012146204E-7</v>
      </c>
    </row>
    <row r="88" spans="2:11">
      <c r="B88" s="76" t="s">
        <v>2572</v>
      </c>
      <c r="C88" s="73" t="s">
        <v>2573</v>
      </c>
      <c r="D88" s="86" t="s">
        <v>1883</v>
      </c>
      <c r="E88" s="86" t="s">
        <v>136</v>
      </c>
      <c r="F88" s="94">
        <v>43621</v>
      </c>
      <c r="G88" s="83">
        <v>45901700</v>
      </c>
      <c r="H88" s="85">
        <v>-0.59230000000000005</v>
      </c>
      <c r="I88" s="83">
        <v>-271.85442999999998</v>
      </c>
      <c r="J88" s="84">
        <v>1.8170012989910031E-3</v>
      </c>
      <c r="K88" s="84">
        <f>I88/'סכום נכסי הקרן'!$C$42</f>
        <v>-3.8379860306114154E-6</v>
      </c>
    </row>
    <row r="89" spans="2:11">
      <c r="B89" s="76" t="s">
        <v>2574</v>
      </c>
      <c r="C89" s="73" t="s">
        <v>2575</v>
      </c>
      <c r="D89" s="86" t="s">
        <v>1883</v>
      </c>
      <c r="E89" s="86" t="s">
        <v>136</v>
      </c>
      <c r="F89" s="94">
        <v>43621</v>
      </c>
      <c r="G89" s="83">
        <v>3531</v>
      </c>
      <c r="H89" s="85">
        <v>-0.61970000000000003</v>
      </c>
      <c r="I89" s="83">
        <v>-2.188E-2</v>
      </c>
      <c r="J89" s="84">
        <v>1.4623998741504103E-7</v>
      </c>
      <c r="K89" s="84">
        <f>I89/'סכום נכסי הקרן'!$C$42</f>
        <v>-3.088974284869214E-10</v>
      </c>
    </row>
    <row r="90" spans="2:11">
      <c r="B90" s="76" t="s">
        <v>2574</v>
      </c>
      <c r="C90" s="73" t="s">
        <v>2576</v>
      </c>
      <c r="D90" s="86" t="s">
        <v>1883</v>
      </c>
      <c r="E90" s="86" t="s">
        <v>136</v>
      </c>
      <c r="F90" s="94">
        <v>43621</v>
      </c>
      <c r="G90" s="83">
        <v>67089</v>
      </c>
      <c r="H90" s="85">
        <v>-0.61960000000000004</v>
      </c>
      <c r="I90" s="83">
        <v>-0.41564999999999996</v>
      </c>
      <c r="J90" s="84">
        <v>2.7780918998657126E-6</v>
      </c>
      <c r="K90" s="84">
        <f>I90/'סכום נכסי הקרן'!$C$42</f>
        <v>-5.8680628953651211E-9</v>
      </c>
    </row>
    <row r="91" spans="2:11">
      <c r="B91" s="76" t="s">
        <v>2574</v>
      </c>
      <c r="C91" s="73" t="s">
        <v>2577</v>
      </c>
      <c r="D91" s="86" t="s">
        <v>1883</v>
      </c>
      <c r="E91" s="86" t="s">
        <v>136</v>
      </c>
      <c r="F91" s="94">
        <v>43621</v>
      </c>
      <c r="G91" s="83">
        <v>582615</v>
      </c>
      <c r="H91" s="85">
        <v>-0.61960000000000004</v>
      </c>
      <c r="I91" s="83">
        <v>-3.60961</v>
      </c>
      <c r="J91" s="84">
        <v>2.4125654523455495E-5</v>
      </c>
      <c r="K91" s="84">
        <f>I91/'סכום נכסי הקרן'!$C$42</f>
        <v>-5.0959746199299646E-8</v>
      </c>
    </row>
    <row r="92" spans="2:11">
      <c r="B92" s="76" t="s">
        <v>2574</v>
      </c>
      <c r="C92" s="73" t="s">
        <v>2578</v>
      </c>
      <c r="D92" s="86" t="s">
        <v>1883</v>
      </c>
      <c r="E92" s="86" t="s">
        <v>136</v>
      </c>
      <c r="F92" s="94">
        <v>43621</v>
      </c>
      <c r="G92" s="83">
        <v>1532454</v>
      </c>
      <c r="H92" s="85">
        <v>-0.61960000000000004</v>
      </c>
      <c r="I92" s="83">
        <v>-9.49437</v>
      </c>
      <c r="J92" s="84">
        <v>6.3457794758397764E-5</v>
      </c>
      <c r="K92" s="84">
        <f>I92/'סכום נכסי הקרן'!$C$42</f>
        <v>-1.3403960137583965E-7</v>
      </c>
    </row>
    <row r="93" spans="2:11">
      <c r="B93" s="76" t="s">
        <v>2574</v>
      </c>
      <c r="C93" s="73" t="s">
        <v>2579</v>
      </c>
      <c r="D93" s="86" t="s">
        <v>1883</v>
      </c>
      <c r="E93" s="86" t="s">
        <v>136</v>
      </c>
      <c r="F93" s="94">
        <v>43621</v>
      </c>
      <c r="G93" s="83">
        <v>218922</v>
      </c>
      <c r="H93" s="85">
        <v>-0.61960000000000004</v>
      </c>
      <c r="I93" s="83">
        <v>-1.3563399999999999</v>
      </c>
      <c r="J93" s="84">
        <v>9.0654087993837626E-6</v>
      </c>
      <c r="K93" s="84">
        <f>I93/'סכום נכסי הקרן'!$C$42</f>
        <v>-1.9148534650546204E-8</v>
      </c>
    </row>
    <row r="94" spans="2:11">
      <c r="B94" s="76" t="s">
        <v>2574</v>
      </c>
      <c r="C94" s="73" t="s">
        <v>2580</v>
      </c>
      <c r="D94" s="86" t="s">
        <v>1883</v>
      </c>
      <c r="E94" s="86" t="s">
        <v>136</v>
      </c>
      <c r="F94" s="94">
        <v>43621</v>
      </c>
      <c r="G94" s="83">
        <v>194205</v>
      </c>
      <c r="H94" s="85">
        <v>-0.61960000000000004</v>
      </c>
      <c r="I94" s="83">
        <v>-1.2032</v>
      </c>
      <c r="J94" s="84">
        <v>8.0418625620556386E-6</v>
      </c>
      <c r="K94" s="84">
        <f>I94/'סכום נכסי הקרן'!$C$42</f>
        <v>-1.6986535007105292E-8</v>
      </c>
    </row>
    <row r="95" spans="2:11">
      <c r="B95" s="76" t="s">
        <v>2574</v>
      </c>
      <c r="C95" s="73" t="s">
        <v>2513</v>
      </c>
      <c r="D95" s="86" t="s">
        <v>1883</v>
      </c>
      <c r="E95" s="86" t="s">
        <v>136</v>
      </c>
      <c r="F95" s="94">
        <v>43621</v>
      </c>
      <c r="G95" s="83">
        <v>10593</v>
      </c>
      <c r="H95" s="85">
        <v>-0.61960000000000004</v>
      </c>
      <c r="I95" s="83">
        <v>-6.5629999999999994E-2</v>
      </c>
      <c r="J95" s="84">
        <v>4.3865312495654211E-7</v>
      </c>
      <c r="K95" s="84">
        <f>I95/'סכום נכסי הקרן'!$C$42</f>
        <v>-9.2655110747699486E-10</v>
      </c>
    </row>
    <row r="96" spans="2:11">
      <c r="B96" s="76" t="s">
        <v>2581</v>
      </c>
      <c r="C96" s="73" t="s">
        <v>2582</v>
      </c>
      <c r="D96" s="86" t="s">
        <v>1883</v>
      </c>
      <c r="E96" s="86" t="s">
        <v>136</v>
      </c>
      <c r="F96" s="94">
        <v>43621</v>
      </c>
      <c r="G96" s="83">
        <v>7062.6</v>
      </c>
      <c r="H96" s="85">
        <v>-0.61099999999999999</v>
      </c>
      <c r="I96" s="83">
        <v>-4.3150000000000001E-2</v>
      </c>
      <c r="J96" s="84">
        <v>2.8840290022664627E-7</v>
      </c>
      <c r="K96" s="84">
        <f>I96/'סכום נכסי הקרן'!$C$42</f>
        <v>-6.0918299996392405E-10</v>
      </c>
    </row>
    <row r="97" spans="2:11">
      <c r="B97" s="76" t="s">
        <v>2583</v>
      </c>
      <c r="C97" s="73" t="s">
        <v>2584</v>
      </c>
      <c r="D97" s="86" t="s">
        <v>1883</v>
      </c>
      <c r="E97" s="86" t="s">
        <v>136</v>
      </c>
      <c r="F97" s="94">
        <v>43641</v>
      </c>
      <c r="G97" s="83">
        <v>63567</v>
      </c>
      <c r="H97" s="85">
        <v>-0.60529999999999995</v>
      </c>
      <c r="I97" s="83">
        <v>-0.38477999999999996</v>
      </c>
      <c r="J97" s="84">
        <v>2.5717651900164293E-6</v>
      </c>
      <c r="K97" s="84">
        <f>I97/'סכום נכסי הקרן'!$C$42</f>
        <v>-5.4322464594697252E-9</v>
      </c>
    </row>
    <row r="98" spans="2:11">
      <c r="B98" s="76" t="s">
        <v>2585</v>
      </c>
      <c r="C98" s="73" t="s">
        <v>2586</v>
      </c>
      <c r="D98" s="86" t="s">
        <v>1883</v>
      </c>
      <c r="E98" s="86" t="s">
        <v>136</v>
      </c>
      <c r="F98" s="94">
        <v>43621</v>
      </c>
      <c r="G98" s="83">
        <v>5297250</v>
      </c>
      <c r="H98" s="85">
        <v>-0.57520000000000004</v>
      </c>
      <c r="I98" s="83">
        <v>-30.468240000000002</v>
      </c>
      <c r="J98" s="84">
        <v>2.0364145494325639E-4</v>
      </c>
      <c r="K98" s="84">
        <f>I98/'סכום נכסי הקרן'!$C$42</f>
        <v>-4.3014446921948617E-7</v>
      </c>
    </row>
    <row r="99" spans="2:11">
      <c r="B99" s="76" t="s">
        <v>2587</v>
      </c>
      <c r="C99" s="73" t="s">
        <v>2588</v>
      </c>
      <c r="D99" s="86" t="s">
        <v>1883</v>
      </c>
      <c r="E99" s="86" t="s">
        <v>136</v>
      </c>
      <c r="F99" s="94">
        <v>43635</v>
      </c>
      <c r="G99" s="83">
        <v>123620000</v>
      </c>
      <c r="H99" s="85">
        <v>-0.67279999999999995</v>
      </c>
      <c r="I99" s="83">
        <v>-831.67783999999995</v>
      </c>
      <c r="J99" s="84">
        <v>5.5587091798431666E-3</v>
      </c>
      <c r="K99" s="84">
        <f>I99/'סכום נכסי הקרן'!$C$42</f>
        <v>-1.1741460059668977E-5</v>
      </c>
    </row>
    <row r="100" spans="2:11">
      <c r="B100" s="76" t="s">
        <v>2589</v>
      </c>
      <c r="C100" s="73" t="s">
        <v>2590</v>
      </c>
      <c r="D100" s="86" t="s">
        <v>1883</v>
      </c>
      <c r="E100" s="86" t="s">
        <v>136</v>
      </c>
      <c r="F100" s="94">
        <v>43620</v>
      </c>
      <c r="G100" s="83">
        <v>35324000</v>
      </c>
      <c r="H100" s="85">
        <v>-0.62050000000000005</v>
      </c>
      <c r="I100" s="83">
        <v>-219.19104000000002</v>
      </c>
      <c r="J100" s="84">
        <v>1.4650134794830783E-3</v>
      </c>
      <c r="K100" s="84">
        <f>I100/'סכום נכסי הקרן'!$C$42</f>
        <v>-3.0944949087465231E-6</v>
      </c>
    </row>
    <row r="101" spans="2:11">
      <c r="B101" s="76" t="s">
        <v>2591</v>
      </c>
      <c r="C101" s="73" t="s">
        <v>2592</v>
      </c>
      <c r="D101" s="86" t="s">
        <v>1883</v>
      </c>
      <c r="E101" s="86" t="s">
        <v>136</v>
      </c>
      <c r="F101" s="94">
        <v>43620</v>
      </c>
      <c r="G101" s="83">
        <v>100704750</v>
      </c>
      <c r="H101" s="85">
        <v>-0.58919999999999995</v>
      </c>
      <c r="I101" s="83">
        <v>-593.35708</v>
      </c>
      <c r="J101" s="84">
        <v>3.9658378387488801E-3</v>
      </c>
      <c r="K101" s="84">
        <f>I101/'סכום נכסי הקרן'!$C$42</f>
        <v>-8.3768956209555972E-6</v>
      </c>
    </row>
    <row r="102" spans="2:11">
      <c r="B102" s="76" t="s">
        <v>2593</v>
      </c>
      <c r="C102" s="73" t="s">
        <v>2594</v>
      </c>
      <c r="D102" s="86" t="s">
        <v>1883</v>
      </c>
      <c r="E102" s="86" t="s">
        <v>136</v>
      </c>
      <c r="F102" s="94">
        <v>43620</v>
      </c>
      <c r="G102" s="83">
        <v>53002500</v>
      </c>
      <c r="H102" s="85">
        <v>-0.58919999999999995</v>
      </c>
      <c r="I102" s="83">
        <v>-312.29320000000001</v>
      </c>
      <c r="J102" s="84">
        <v>2.0872830730257262E-3</v>
      </c>
      <c r="K102" s="84">
        <f>I102/'סכום נכסי הקרן'!$C$42</f>
        <v>-4.4088924320818936E-6</v>
      </c>
    </row>
    <row r="103" spans="2:11">
      <c r="B103" s="76" t="s">
        <v>2593</v>
      </c>
      <c r="C103" s="73" t="s">
        <v>2595</v>
      </c>
      <c r="D103" s="86" t="s">
        <v>1883</v>
      </c>
      <c r="E103" s="86" t="s">
        <v>136</v>
      </c>
      <c r="F103" s="94">
        <v>43620</v>
      </c>
      <c r="G103" s="83">
        <v>5759605</v>
      </c>
      <c r="H103" s="85">
        <v>-0.58919999999999995</v>
      </c>
      <c r="I103" s="83">
        <v>-33.935859999999998</v>
      </c>
      <c r="J103" s="84">
        <v>2.2681808680615146E-4</v>
      </c>
      <c r="K103" s="84">
        <f>I103/'סכום נכסי הקרן'!$C$42</f>
        <v>-4.7909962922724753E-7</v>
      </c>
    </row>
    <row r="104" spans="2:11">
      <c r="B104" s="76" t="s">
        <v>2596</v>
      </c>
      <c r="C104" s="73" t="s">
        <v>2597</v>
      </c>
      <c r="D104" s="86" t="s">
        <v>1883</v>
      </c>
      <c r="E104" s="86" t="s">
        <v>136</v>
      </c>
      <c r="F104" s="94">
        <v>43635</v>
      </c>
      <c r="G104" s="83">
        <v>3250820</v>
      </c>
      <c r="H104" s="85">
        <v>-0.63</v>
      </c>
      <c r="I104" s="83">
        <v>-20.481750000000002</v>
      </c>
      <c r="J104" s="84">
        <v>1.3689446353921464E-4</v>
      </c>
      <c r="K104" s="84">
        <f>I104/'סכום נכסי הקרן'!$C$42</f>
        <v>-2.8915721690639867E-7</v>
      </c>
    </row>
    <row r="105" spans="2:11">
      <c r="B105" s="76" t="s">
        <v>2596</v>
      </c>
      <c r="C105" s="73" t="s">
        <v>2598</v>
      </c>
      <c r="D105" s="86" t="s">
        <v>1883</v>
      </c>
      <c r="E105" s="86" t="s">
        <v>136</v>
      </c>
      <c r="F105" s="94">
        <v>43635</v>
      </c>
      <c r="G105" s="83">
        <v>4275535</v>
      </c>
      <c r="H105" s="85">
        <v>-0.63</v>
      </c>
      <c r="I105" s="83">
        <v>-26.937950000000001</v>
      </c>
      <c r="J105" s="84">
        <v>1.8004595379282468E-4</v>
      </c>
      <c r="K105" s="84">
        <f>I105/'סכום נכסי הקרן'!$C$42</f>
        <v>-3.803045467874435E-7</v>
      </c>
    </row>
    <row r="106" spans="2:11">
      <c r="B106" s="76" t="s">
        <v>2596</v>
      </c>
      <c r="C106" s="73" t="s">
        <v>2599</v>
      </c>
      <c r="D106" s="86" t="s">
        <v>1883</v>
      </c>
      <c r="E106" s="86" t="s">
        <v>136</v>
      </c>
      <c r="F106" s="94">
        <v>43635</v>
      </c>
      <c r="G106" s="83">
        <v>3180150</v>
      </c>
      <c r="H106" s="85">
        <v>-0.63</v>
      </c>
      <c r="I106" s="83">
        <v>-20.036490000000001</v>
      </c>
      <c r="J106" s="84">
        <v>1.3391846642786084E-4</v>
      </c>
      <c r="K106" s="84">
        <f>I106/'סכום נכסי הקרן'!$C$42</f>
        <v>-2.8287112600109304E-7</v>
      </c>
    </row>
    <row r="107" spans="2:11">
      <c r="B107" s="76" t="s">
        <v>2600</v>
      </c>
      <c r="C107" s="73" t="s">
        <v>2601</v>
      </c>
      <c r="D107" s="86" t="s">
        <v>1883</v>
      </c>
      <c r="E107" s="86" t="s">
        <v>136</v>
      </c>
      <c r="F107" s="94">
        <v>43635</v>
      </c>
      <c r="G107" s="83">
        <v>102573000</v>
      </c>
      <c r="H107" s="85">
        <v>-0.57120000000000004</v>
      </c>
      <c r="I107" s="83">
        <v>-585.92660000000001</v>
      </c>
      <c r="J107" s="84">
        <v>3.9161745251434085E-3</v>
      </c>
      <c r="K107" s="84">
        <f>I107/'סכום נכסי הקרן'!$C$42</f>
        <v>-8.2719936024718914E-6</v>
      </c>
    </row>
    <row r="108" spans="2:11">
      <c r="B108" s="76" t="s">
        <v>2602</v>
      </c>
      <c r="C108" s="73" t="s">
        <v>2603</v>
      </c>
      <c r="D108" s="86" t="s">
        <v>1883</v>
      </c>
      <c r="E108" s="86" t="s">
        <v>136</v>
      </c>
      <c r="F108" s="94">
        <v>43633</v>
      </c>
      <c r="G108" s="83">
        <v>318348</v>
      </c>
      <c r="H108" s="85">
        <v>-0.44330000000000003</v>
      </c>
      <c r="I108" s="83">
        <v>-1.4111300000000002</v>
      </c>
      <c r="J108" s="84">
        <v>9.4316103035185953E-6</v>
      </c>
      <c r="K108" s="84">
        <f>I108/'סכום נכסי הקרן'!$C$42</f>
        <v>-1.9922048823617433E-8</v>
      </c>
    </row>
    <row r="109" spans="2:11">
      <c r="B109" s="76" t="s">
        <v>2604</v>
      </c>
      <c r="C109" s="73" t="s">
        <v>2605</v>
      </c>
      <c r="D109" s="86" t="s">
        <v>1883</v>
      </c>
      <c r="E109" s="86" t="s">
        <v>136</v>
      </c>
      <c r="F109" s="94">
        <v>43633</v>
      </c>
      <c r="G109" s="83">
        <v>24780000</v>
      </c>
      <c r="H109" s="85">
        <v>-0.5242</v>
      </c>
      <c r="I109" s="83">
        <v>-129.89598000000001</v>
      </c>
      <c r="J109" s="84">
        <v>8.6818951007607047E-4</v>
      </c>
      <c r="K109" s="84">
        <f>I109/'סכום נכסי הקרן'!$C$42</f>
        <v>-1.8338452556119092E-6</v>
      </c>
    </row>
    <row r="110" spans="2:11">
      <c r="B110" s="76" t="s">
        <v>2606</v>
      </c>
      <c r="C110" s="73" t="s">
        <v>2607</v>
      </c>
      <c r="D110" s="86" t="s">
        <v>1883</v>
      </c>
      <c r="E110" s="86" t="s">
        <v>136</v>
      </c>
      <c r="F110" s="94">
        <v>43634</v>
      </c>
      <c r="G110" s="83">
        <v>53103</v>
      </c>
      <c r="H110" s="85">
        <v>-0.35820000000000002</v>
      </c>
      <c r="I110" s="83">
        <v>-0.19021000000000002</v>
      </c>
      <c r="J110" s="84">
        <v>1.2713120660975756E-6</v>
      </c>
      <c r="K110" s="84">
        <f>I110/'סכום נכסי הקרן'!$C$42</f>
        <v>-2.6853464292731866E-9</v>
      </c>
    </row>
    <row r="111" spans="2:11">
      <c r="B111" s="76" t="s">
        <v>2606</v>
      </c>
      <c r="C111" s="73" t="s">
        <v>2608</v>
      </c>
      <c r="D111" s="86" t="s">
        <v>1883</v>
      </c>
      <c r="E111" s="86" t="s">
        <v>136</v>
      </c>
      <c r="F111" s="94">
        <v>43634</v>
      </c>
      <c r="G111" s="83">
        <v>7788.44</v>
      </c>
      <c r="H111" s="85">
        <v>-0.35820000000000002</v>
      </c>
      <c r="I111" s="83">
        <v>-2.7899999999999998E-2</v>
      </c>
      <c r="J111" s="84">
        <v>1.8647603514075155E-7</v>
      </c>
      <c r="K111" s="84">
        <f>I111/'סכום נכסי הקרן'!$C$42</f>
        <v>-3.9388657471595545E-10</v>
      </c>
    </row>
    <row r="112" spans="2:11">
      <c r="B112" s="76" t="s">
        <v>2606</v>
      </c>
      <c r="C112" s="73" t="s">
        <v>2609</v>
      </c>
      <c r="D112" s="86" t="s">
        <v>1883</v>
      </c>
      <c r="E112" s="86" t="s">
        <v>136</v>
      </c>
      <c r="F112" s="94">
        <v>43634</v>
      </c>
      <c r="G112" s="83">
        <v>4956.28</v>
      </c>
      <c r="H112" s="85">
        <v>-0.35809999999999997</v>
      </c>
      <c r="I112" s="83">
        <v>-1.7749999999999998E-2</v>
      </c>
      <c r="J112" s="84">
        <v>1.186361872311233E-7</v>
      </c>
      <c r="K112" s="84">
        <f>I112/'סכום נכסי הקרן'!$C$42</f>
        <v>-2.5059092119025838E-10</v>
      </c>
    </row>
    <row r="113" spans="2:11">
      <c r="B113" s="76" t="s">
        <v>2610</v>
      </c>
      <c r="C113" s="73" t="s">
        <v>2611</v>
      </c>
      <c r="D113" s="86" t="s">
        <v>1883</v>
      </c>
      <c r="E113" s="86" t="s">
        <v>136</v>
      </c>
      <c r="F113" s="94">
        <v>43633</v>
      </c>
      <c r="G113" s="83">
        <v>3541350</v>
      </c>
      <c r="H113" s="85">
        <v>-0.4859</v>
      </c>
      <c r="I113" s="83">
        <v>-17.206949999999999</v>
      </c>
      <c r="J113" s="84">
        <v>1.1500658827473675E-4</v>
      </c>
      <c r="K113" s="84">
        <f>I113/'סכום נכסי הקרן'!$C$42</f>
        <v>-2.4292425078167421E-7</v>
      </c>
    </row>
    <row r="114" spans="2:11">
      <c r="B114" s="76" t="s">
        <v>2610</v>
      </c>
      <c r="C114" s="73" t="s">
        <v>2612</v>
      </c>
      <c r="D114" s="86" t="s">
        <v>1883</v>
      </c>
      <c r="E114" s="86" t="s">
        <v>136</v>
      </c>
      <c r="F114" s="94">
        <v>43633</v>
      </c>
      <c r="G114" s="83">
        <v>31872150</v>
      </c>
      <c r="H114" s="85">
        <v>-0.4859</v>
      </c>
      <c r="I114" s="83">
        <v>-154.86254</v>
      </c>
      <c r="J114" s="84">
        <v>1.0350592276353421E-3</v>
      </c>
      <c r="K114" s="84">
        <f>I114/'סכום נכסי הקרן'!$C$42</f>
        <v>-2.1863181158570842E-6</v>
      </c>
    </row>
    <row r="115" spans="2:11">
      <c r="B115" s="76" t="s">
        <v>2613</v>
      </c>
      <c r="C115" s="73" t="s">
        <v>2614</v>
      </c>
      <c r="D115" s="86" t="s">
        <v>1883</v>
      </c>
      <c r="E115" s="86" t="s">
        <v>136</v>
      </c>
      <c r="F115" s="94">
        <v>43640</v>
      </c>
      <c r="G115" s="83">
        <v>53130000</v>
      </c>
      <c r="H115" s="85">
        <v>-0.50309999999999999</v>
      </c>
      <c r="I115" s="83">
        <v>-267.28641999999996</v>
      </c>
      <c r="J115" s="84">
        <v>1.7864699587299526E-3</v>
      </c>
      <c r="K115" s="84">
        <f>I115/'סכום נכסי הקרן'!$C$42</f>
        <v>-3.7734957864476791E-6</v>
      </c>
    </row>
    <row r="116" spans="2:11">
      <c r="B116" s="76" t="s">
        <v>2615</v>
      </c>
      <c r="C116" s="73" t="s">
        <v>2616</v>
      </c>
      <c r="D116" s="86" t="s">
        <v>1883</v>
      </c>
      <c r="E116" s="86" t="s">
        <v>136</v>
      </c>
      <c r="F116" s="94">
        <v>43633</v>
      </c>
      <c r="G116" s="83">
        <v>141680000</v>
      </c>
      <c r="H116" s="85">
        <v>-0.46750000000000003</v>
      </c>
      <c r="I116" s="83">
        <v>-662.28524000000004</v>
      </c>
      <c r="J116" s="84">
        <v>4.4265349708760247E-3</v>
      </c>
      <c r="K116" s="84">
        <f>I116/'סכום נכסי הקרן'!$C$42</f>
        <v>-9.3500094863274021E-6</v>
      </c>
    </row>
    <row r="117" spans="2:11">
      <c r="B117" s="76" t="s">
        <v>2617</v>
      </c>
      <c r="C117" s="73" t="s">
        <v>2618</v>
      </c>
      <c r="D117" s="86" t="s">
        <v>1883</v>
      </c>
      <c r="E117" s="86" t="s">
        <v>136</v>
      </c>
      <c r="F117" s="94">
        <v>43640</v>
      </c>
      <c r="G117" s="83">
        <v>3723825</v>
      </c>
      <c r="H117" s="85">
        <v>-0.37559999999999999</v>
      </c>
      <c r="I117" s="83">
        <v>-13.986180000000001</v>
      </c>
      <c r="J117" s="84">
        <v>9.3479834880461548E-5</v>
      </c>
      <c r="K117" s="84">
        <f>I117/'סכום נכסי הקרן'!$C$42</f>
        <v>-1.9745406930325458E-7</v>
      </c>
    </row>
    <row r="118" spans="2:11">
      <c r="B118" s="76" t="s">
        <v>2619</v>
      </c>
      <c r="C118" s="73" t="s">
        <v>2620</v>
      </c>
      <c r="D118" s="86" t="s">
        <v>1883</v>
      </c>
      <c r="E118" s="86" t="s">
        <v>136</v>
      </c>
      <c r="F118" s="94">
        <v>43640</v>
      </c>
      <c r="G118" s="83">
        <v>53220000</v>
      </c>
      <c r="H118" s="85">
        <v>-0.3332</v>
      </c>
      <c r="I118" s="83">
        <v>-177.30789999999999</v>
      </c>
      <c r="J118" s="84">
        <v>1.1850779279975938E-3</v>
      </c>
      <c r="K118" s="84">
        <f>I118/'סכום נכסי הקרן'!$C$42</f>
        <v>-2.5031971828343785E-6</v>
      </c>
    </row>
    <row r="119" spans="2:11">
      <c r="B119" s="76" t="s">
        <v>2621</v>
      </c>
      <c r="C119" s="73" t="s">
        <v>2622</v>
      </c>
      <c r="D119" s="86" t="s">
        <v>1883</v>
      </c>
      <c r="E119" s="86" t="s">
        <v>136</v>
      </c>
      <c r="F119" s="94">
        <v>43640</v>
      </c>
      <c r="G119" s="83">
        <v>106500000</v>
      </c>
      <c r="H119" s="85">
        <v>-0.27660000000000001</v>
      </c>
      <c r="I119" s="83">
        <v>-294.63013000000001</v>
      </c>
      <c r="J119" s="84">
        <v>1.9692279023442367E-3</v>
      </c>
      <c r="K119" s="84">
        <f>I119/'סכום נכסי הקרן'!$C$42</f>
        <v>-4.1595287711045408E-6</v>
      </c>
    </row>
    <row r="120" spans="2:11">
      <c r="B120" s="76" t="s">
        <v>2621</v>
      </c>
      <c r="C120" s="73" t="s">
        <v>2623</v>
      </c>
      <c r="D120" s="86" t="s">
        <v>1883</v>
      </c>
      <c r="E120" s="86" t="s">
        <v>136</v>
      </c>
      <c r="F120" s="94">
        <v>43640</v>
      </c>
      <c r="G120" s="83">
        <v>7384000</v>
      </c>
      <c r="H120" s="85">
        <v>-0.27660000000000001</v>
      </c>
      <c r="I120" s="83">
        <v>-20.427689999999998</v>
      </c>
      <c r="J120" s="84">
        <v>1.3653314115714621E-4</v>
      </c>
      <c r="K120" s="84">
        <f>I120/'סכום נכסי הקרן'!$C$42</f>
        <v>-2.8839400872614254E-7</v>
      </c>
    </row>
    <row r="121" spans="2:11">
      <c r="B121" s="76" t="s">
        <v>2624</v>
      </c>
      <c r="C121" s="73" t="s">
        <v>2625</v>
      </c>
      <c r="D121" s="86" t="s">
        <v>1883</v>
      </c>
      <c r="E121" s="86" t="s">
        <v>136</v>
      </c>
      <c r="F121" s="94">
        <v>43619</v>
      </c>
      <c r="G121" s="83">
        <v>127836000</v>
      </c>
      <c r="H121" s="85">
        <v>-6.4799999999999996E-2</v>
      </c>
      <c r="I121" s="83">
        <v>-82.901080000000007</v>
      </c>
      <c r="J121" s="84">
        <v>5.5408834076294835E-4</v>
      </c>
      <c r="K121" s="84">
        <f>I121/'סכום נכסי הקרן'!$C$42</f>
        <v>-1.1703807326685809E-6</v>
      </c>
    </row>
    <row r="122" spans="2:11">
      <c r="B122" s="76" t="s">
        <v>2626</v>
      </c>
      <c r="C122" s="73" t="s">
        <v>2627</v>
      </c>
      <c r="D122" s="86" t="s">
        <v>1883</v>
      </c>
      <c r="E122" s="86" t="s">
        <v>136</v>
      </c>
      <c r="F122" s="94">
        <v>43619</v>
      </c>
      <c r="G122" s="83">
        <v>53280000</v>
      </c>
      <c r="H122" s="85">
        <v>-7.6799999999999993E-2</v>
      </c>
      <c r="I122" s="83">
        <v>-40.92651</v>
      </c>
      <c r="J122" s="84">
        <v>2.735416959479685E-4</v>
      </c>
      <c r="K122" s="84">
        <f>I122/'סכום נכסי הקרן'!$C$42</f>
        <v>-5.7779221645083512E-7</v>
      </c>
    </row>
    <row r="123" spans="2:11">
      <c r="B123" s="76" t="s">
        <v>2626</v>
      </c>
      <c r="C123" s="73" t="s">
        <v>2628</v>
      </c>
      <c r="D123" s="86" t="s">
        <v>1883</v>
      </c>
      <c r="E123" s="86" t="s">
        <v>136</v>
      </c>
      <c r="F123" s="94">
        <v>43619</v>
      </c>
      <c r="G123" s="83">
        <v>3552000</v>
      </c>
      <c r="H123" s="85">
        <v>-7.6799999999999993E-2</v>
      </c>
      <c r="I123" s="83">
        <v>-2.7284299999999999</v>
      </c>
      <c r="J123" s="84">
        <v>1.8236086328282467E-5</v>
      </c>
      <c r="K123" s="84">
        <f>I123/'סכום נכסי הקרן'!$C$42</f>
        <v>-3.8519424625528834E-8</v>
      </c>
    </row>
    <row r="124" spans="2:11">
      <c r="B124" s="76" t="s">
        <v>2629</v>
      </c>
      <c r="C124" s="73" t="s">
        <v>2630</v>
      </c>
      <c r="D124" s="86" t="s">
        <v>1883</v>
      </c>
      <c r="E124" s="86" t="s">
        <v>136</v>
      </c>
      <c r="F124" s="94">
        <v>43677</v>
      </c>
      <c r="G124" s="83">
        <v>84625000</v>
      </c>
      <c r="H124" s="85">
        <v>-4.3234000000000004</v>
      </c>
      <c r="I124" s="83">
        <v>-3658.7059100000001</v>
      </c>
      <c r="J124" s="84">
        <v>2.4453798273936758E-2</v>
      </c>
      <c r="K124" s="84">
        <f>I124/'סכום נכסי הקרן'!$C$42</f>
        <v>-5.1652872357810859E-5</v>
      </c>
    </row>
    <row r="125" spans="2:11">
      <c r="B125" s="76" t="s">
        <v>2631</v>
      </c>
      <c r="C125" s="73" t="s">
        <v>2632</v>
      </c>
      <c r="D125" s="86" t="s">
        <v>1883</v>
      </c>
      <c r="E125" s="86" t="s">
        <v>136</v>
      </c>
      <c r="F125" s="94">
        <v>43677</v>
      </c>
      <c r="G125" s="83">
        <v>15318</v>
      </c>
      <c r="H125" s="85">
        <v>-3.7774999999999999</v>
      </c>
      <c r="I125" s="83">
        <v>-0.57863999999999993</v>
      </c>
      <c r="J125" s="84">
        <v>3.8674728664460385E-6</v>
      </c>
      <c r="K125" s="84">
        <f>I125/'סכום נכסי הקרן'!$C$42</f>
        <v>-8.1691228528186548E-9</v>
      </c>
    </row>
    <row r="126" spans="2:11">
      <c r="B126" s="76" t="s">
        <v>2631</v>
      </c>
      <c r="C126" s="73" t="s">
        <v>2633</v>
      </c>
      <c r="D126" s="86" t="s">
        <v>1883</v>
      </c>
      <c r="E126" s="86" t="s">
        <v>136</v>
      </c>
      <c r="F126" s="94">
        <v>43677</v>
      </c>
      <c r="G126" s="83">
        <v>10212</v>
      </c>
      <c r="H126" s="85">
        <v>-3.7774999999999999</v>
      </c>
      <c r="I126" s="83">
        <v>-0.38575999999999999</v>
      </c>
      <c r="J126" s="84">
        <v>2.5783152442973591E-6</v>
      </c>
      <c r="K126" s="84">
        <f>I126/'סכום נכסי הקרן'!$C$42</f>
        <v>-5.4460819018791038E-9</v>
      </c>
    </row>
    <row r="127" spans="2:11">
      <c r="B127" s="76" t="s">
        <v>2634</v>
      </c>
      <c r="C127" s="73" t="s">
        <v>2635</v>
      </c>
      <c r="D127" s="86" t="s">
        <v>1883</v>
      </c>
      <c r="E127" s="86" t="s">
        <v>136</v>
      </c>
      <c r="F127" s="94">
        <v>43677</v>
      </c>
      <c r="G127" s="83">
        <v>4766300</v>
      </c>
      <c r="H127" s="85">
        <v>-3.8462000000000001</v>
      </c>
      <c r="I127" s="83">
        <v>-183.32343</v>
      </c>
      <c r="J127" s="84">
        <v>1.2252840994553087E-3</v>
      </c>
      <c r="K127" s="84">
        <f>I127/'סכום נכסי הקרן'!$C$42</f>
        <v>-2.5881232225046682E-6</v>
      </c>
    </row>
    <row r="128" spans="2:11">
      <c r="B128" s="76" t="s">
        <v>2636</v>
      </c>
      <c r="C128" s="73" t="s">
        <v>2637</v>
      </c>
      <c r="D128" s="86" t="s">
        <v>1883</v>
      </c>
      <c r="E128" s="86" t="s">
        <v>136</v>
      </c>
      <c r="F128" s="94">
        <v>43677</v>
      </c>
      <c r="G128" s="83">
        <v>71568</v>
      </c>
      <c r="H128" s="85">
        <v>-3.6558999999999999</v>
      </c>
      <c r="I128" s="83">
        <v>-2.6164299999999998</v>
      </c>
      <c r="J128" s="84">
        <v>1.7487508696176224E-5</v>
      </c>
      <c r="K128" s="84">
        <f>I128/'סכום נכסי הקרן'!$C$42</f>
        <v>-3.6938231207314246E-8</v>
      </c>
    </row>
    <row r="129" spans="2:11">
      <c r="B129" s="76" t="s">
        <v>2638</v>
      </c>
      <c r="C129" s="73" t="s">
        <v>2639</v>
      </c>
      <c r="D129" s="86" t="s">
        <v>1883</v>
      </c>
      <c r="E129" s="86" t="s">
        <v>136</v>
      </c>
      <c r="F129" s="94">
        <v>43676</v>
      </c>
      <c r="G129" s="83">
        <v>85375000</v>
      </c>
      <c r="H129" s="85">
        <v>-3.4081000000000001</v>
      </c>
      <c r="I129" s="83">
        <v>-2909.6991800000001</v>
      </c>
      <c r="J129" s="84">
        <v>1.9447640377731043E-2</v>
      </c>
      <c r="K129" s="84">
        <f>I129/'סכום נכסי הקרן'!$C$42</f>
        <v>-4.1078546360717724E-5</v>
      </c>
    </row>
    <row r="130" spans="2:11">
      <c r="B130" s="76" t="s">
        <v>2640</v>
      </c>
      <c r="C130" s="73" t="s">
        <v>2641</v>
      </c>
      <c r="D130" s="86" t="s">
        <v>1883</v>
      </c>
      <c r="E130" s="86" t="s">
        <v>136</v>
      </c>
      <c r="F130" s="94">
        <v>43676</v>
      </c>
      <c r="G130" s="83">
        <v>5808220</v>
      </c>
      <c r="H130" s="85">
        <v>-3.4150999999999998</v>
      </c>
      <c r="I130" s="83">
        <v>-198.35566</v>
      </c>
      <c r="J130" s="84">
        <v>1.3257554489077767E-3</v>
      </c>
      <c r="K130" s="84">
        <f>I130/'סכום נכסי הקרן'!$C$42</f>
        <v>-2.8003452148000955E-6</v>
      </c>
    </row>
    <row r="131" spans="2:11">
      <c r="B131" s="76" t="s">
        <v>2640</v>
      </c>
      <c r="C131" s="73" t="s">
        <v>2642</v>
      </c>
      <c r="D131" s="86" t="s">
        <v>1883</v>
      </c>
      <c r="E131" s="86" t="s">
        <v>136</v>
      </c>
      <c r="F131" s="94">
        <v>43676</v>
      </c>
      <c r="G131" s="83">
        <v>19303790</v>
      </c>
      <c r="H131" s="85">
        <v>-3.4150999999999998</v>
      </c>
      <c r="I131" s="83">
        <v>-659.24086999999997</v>
      </c>
      <c r="J131" s="84">
        <v>4.4061872272523166E-3</v>
      </c>
      <c r="K131" s="84">
        <f>I131/'סכום נכסי הקרן'!$C$42</f>
        <v>-9.3070296844826695E-6</v>
      </c>
    </row>
    <row r="132" spans="2:11">
      <c r="B132" s="76" t="s">
        <v>2643</v>
      </c>
      <c r="C132" s="73" t="s">
        <v>2644</v>
      </c>
      <c r="D132" s="86" t="s">
        <v>1883</v>
      </c>
      <c r="E132" s="86" t="s">
        <v>136</v>
      </c>
      <c r="F132" s="94">
        <v>43676</v>
      </c>
      <c r="G132" s="83">
        <v>45622290</v>
      </c>
      <c r="H132" s="85">
        <v>-3.3908999999999998</v>
      </c>
      <c r="I132" s="83">
        <v>-1547.0086799999999</v>
      </c>
      <c r="J132" s="84">
        <v>1.0339786558233968E-2</v>
      </c>
      <c r="K132" s="84">
        <f>I132/'סכום נכסי הקרן'!$C$42</f>
        <v>-2.1840356631578914E-5</v>
      </c>
    </row>
    <row r="133" spans="2:11">
      <c r="B133" s="76" t="s">
        <v>2643</v>
      </c>
      <c r="C133" s="73" t="s">
        <v>2645</v>
      </c>
      <c r="D133" s="86" t="s">
        <v>1883</v>
      </c>
      <c r="E133" s="86" t="s">
        <v>136</v>
      </c>
      <c r="F133" s="94">
        <v>43676</v>
      </c>
      <c r="G133" s="83">
        <v>6834800</v>
      </c>
      <c r="H133" s="85">
        <v>-3.3908999999999998</v>
      </c>
      <c r="I133" s="83">
        <v>-231.76160000000002</v>
      </c>
      <c r="J133" s="84">
        <v>1.5490316941174484E-3</v>
      </c>
      <c r="K133" s="84">
        <f>I133/'סכום נכסי הקרן'!$C$42</f>
        <v>-3.2719635403114481E-6</v>
      </c>
    </row>
    <row r="134" spans="2:11">
      <c r="B134" s="76" t="s">
        <v>2643</v>
      </c>
      <c r="C134" s="73" t="s">
        <v>2646</v>
      </c>
      <c r="D134" s="86" t="s">
        <v>1883</v>
      </c>
      <c r="E134" s="86" t="s">
        <v>136</v>
      </c>
      <c r="F134" s="94">
        <v>43676</v>
      </c>
      <c r="G134" s="83">
        <v>3400313</v>
      </c>
      <c r="H134" s="85">
        <v>-3.3908999999999998</v>
      </c>
      <c r="I134" s="83">
        <v>-115.3014</v>
      </c>
      <c r="J134" s="84">
        <v>7.7064329455834603E-4</v>
      </c>
      <c r="K134" s="84">
        <f>I134/'סכום נכסי הקרן'!$C$42</f>
        <v>-1.6278019177761388E-6</v>
      </c>
    </row>
    <row r="135" spans="2:11">
      <c r="B135" s="76" t="s">
        <v>2643</v>
      </c>
      <c r="C135" s="73" t="s">
        <v>2647</v>
      </c>
      <c r="D135" s="86" t="s">
        <v>1883</v>
      </c>
      <c r="E135" s="86" t="s">
        <v>136</v>
      </c>
      <c r="F135" s="94">
        <v>43676</v>
      </c>
      <c r="G135" s="83">
        <v>21034097</v>
      </c>
      <c r="H135" s="85">
        <v>-3.3908999999999998</v>
      </c>
      <c r="I135" s="83">
        <v>-713.24631999999997</v>
      </c>
      <c r="J135" s="84">
        <v>4.7671450119115321E-3</v>
      </c>
      <c r="K135" s="84">
        <f>I135/'סכום נכסי הקרן'!$C$42</f>
        <v>-1.0069467738837286E-5</v>
      </c>
    </row>
    <row r="136" spans="2:11">
      <c r="B136" s="76" t="s">
        <v>2643</v>
      </c>
      <c r="C136" s="73" t="s">
        <v>2648</v>
      </c>
      <c r="D136" s="86" t="s">
        <v>1883</v>
      </c>
      <c r="E136" s="86" t="s">
        <v>136</v>
      </c>
      <c r="F136" s="94">
        <v>43676</v>
      </c>
      <c r="G136" s="83">
        <v>5795910.4000000004</v>
      </c>
      <c r="H136" s="85">
        <v>-3.3908999999999998</v>
      </c>
      <c r="I136" s="83">
        <v>-196.53384</v>
      </c>
      <c r="J136" s="84">
        <v>1.3135788979995286E-3</v>
      </c>
      <c r="K136" s="84">
        <f>I136/'סכום נכסי הקרן'!$C$42</f>
        <v>-2.7746251273610625E-6</v>
      </c>
    </row>
    <row r="137" spans="2:11">
      <c r="B137" s="76" t="s">
        <v>2643</v>
      </c>
      <c r="C137" s="73" t="s">
        <v>2649</v>
      </c>
      <c r="D137" s="86" t="s">
        <v>1883</v>
      </c>
      <c r="E137" s="86" t="s">
        <v>136</v>
      </c>
      <c r="F137" s="94">
        <v>43676</v>
      </c>
      <c r="G137" s="83">
        <v>5912102</v>
      </c>
      <c r="H137" s="85">
        <v>-3.3908999999999998</v>
      </c>
      <c r="I137" s="83">
        <v>-200.47378</v>
      </c>
      <c r="J137" s="84">
        <v>1.3399123886766774E-3</v>
      </c>
      <c r="K137" s="84">
        <f>I137/'סכום נכסי הקרן'!$C$42</f>
        <v>-2.8302484058982087E-6</v>
      </c>
    </row>
    <row r="138" spans="2:11">
      <c r="B138" s="76" t="s">
        <v>2643</v>
      </c>
      <c r="C138" s="73" t="s">
        <v>2650</v>
      </c>
      <c r="D138" s="86" t="s">
        <v>1883</v>
      </c>
      <c r="E138" s="86" t="s">
        <v>136</v>
      </c>
      <c r="F138" s="94">
        <v>43676</v>
      </c>
      <c r="G138" s="83">
        <v>1025220</v>
      </c>
      <c r="H138" s="85">
        <v>-3.3908999999999998</v>
      </c>
      <c r="I138" s="83">
        <v>-34.764240000000001</v>
      </c>
      <c r="J138" s="84">
        <v>2.3235475411761727E-4</v>
      </c>
      <c r="K138" s="84">
        <f>I138/'סכום נכסי הקרן'!$C$42</f>
        <v>-4.9079453104671714E-7</v>
      </c>
    </row>
    <row r="139" spans="2:11">
      <c r="B139" s="76" t="s">
        <v>2651</v>
      </c>
      <c r="C139" s="73" t="s">
        <v>2652</v>
      </c>
      <c r="D139" s="86" t="s">
        <v>1883</v>
      </c>
      <c r="E139" s="86" t="s">
        <v>136</v>
      </c>
      <c r="F139" s="94">
        <v>43685</v>
      </c>
      <c r="G139" s="83">
        <v>479318</v>
      </c>
      <c r="H139" s="85">
        <v>-3.7715999999999998</v>
      </c>
      <c r="I139" s="83">
        <v>-18.078080000000003</v>
      </c>
      <c r="J139" s="84">
        <v>1.2082898499488598E-4</v>
      </c>
      <c r="K139" s="84">
        <f>I139/'סכום נכסי הקרן'!$C$42</f>
        <v>-2.5522268848175707E-7</v>
      </c>
    </row>
    <row r="140" spans="2:11">
      <c r="B140" s="76" t="s">
        <v>2651</v>
      </c>
      <c r="C140" s="73" t="s">
        <v>2653</v>
      </c>
      <c r="D140" s="86" t="s">
        <v>1883</v>
      </c>
      <c r="E140" s="86" t="s">
        <v>136</v>
      </c>
      <c r="F140" s="94">
        <v>43685</v>
      </c>
      <c r="G140" s="83">
        <v>924399</v>
      </c>
      <c r="H140" s="85">
        <v>-3.7715999999999998</v>
      </c>
      <c r="I140" s="83">
        <v>-34.864870000000003</v>
      </c>
      <c r="J140" s="84">
        <v>2.3302733775260701E-4</v>
      </c>
      <c r="K140" s="84">
        <f>I140/'סכום נכסי הקרן'!$C$42</f>
        <v>-4.9221520509738626E-7</v>
      </c>
    </row>
    <row r="141" spans="2:11">
      <c r="B141" s="76" t="s">
        <v>2651</v>
      </c>
      <c r="C141" s="73" t="s">
        <v>2654</v>
      </c>
      <c r="D141" s="86" t="s">
        <v>1883</v>
      </c>
      <c r="E141" s="86" t="s">
        <v>136</v>
      </c>
      <c r="F141" s="94">
        <v>43685</v>
      </c>
      <c r="G141" s="83">
        <v>13694.8</v>
      </c>
      <c r="H141" s="85">
        <v>-3.7717000000000001</v>
      </c>
      <c r="I141" s="83">
        <v>-0.51651999999999998</v>
      </c>
      <c r="J141" s="84">
        <v>3.4522796297813977E-6</v>
      </c>
      <c r="K141" s="84">
        <f>I141/'סכום נכסי הקרן'!$C$42</f>
        <v>-7.2921252176446354E-9</v>
      </c>
    </row>
    <row r="142" spans="2:11">
      <c r="B142" s="76" t="s">
        <v>2651</v>
      </c>
      <c r="C142" s="73" t="s">
        <v>2655</v>
      </c>
      <c r="D142" s="86" t="s">
        <v>1883</v>
      </c>
      <c r="E142" s="86" t="s">
        <v>136</v>
      </c>
      <c r="F142" s="94">
        <v>43685</v>
      </c>
      <c r="G142" s="83">
        <v>650503</v>
      </c>
      <c r="H142" s="85">
        <v>-3.7715999999999998</v>
      </c>
      <c r="I142" s="83">
        <v>-24.53454</v>
      </c>
      <c r="J142" s="84">
        <v>1.6398221301799912E-4</v>
      </c>
      <c r="K142" s="84">
        <f>I142/'סכום נכסי הקרן'!$C$42</f>
        <v>-3.4637368899037986E-7</v>
      </c>
    </row>
    <row r="143" spans="2:11">
      <c r="B143" s="76" t="s">
        <v>2656</v>
      </c>
      <c r="C143" s="73" t="s">
        <v>2657</v>
      </c>
      <c r="D143" s="86" t="s">
        <v>1883</v>
      </c>
      <c r="E143" s="86" t="s">
        <v>136</v>
      </c>
      <c r="F143" s="94">
        <v>43685</v>
      </c>
      <c r="G143" s="83">
        <v>85615</v>
      </c>
      <c r="H143" s="85">
        <v>-3.7444000000000002</v>
      </c>
      <c r="I143" s="83">
        <v>-3.2057399999999996</v>
      </c>
      <c r="J143" s="84">
        <v>2.1426296949538097E-5</v>
      </c>
      <c r="K143" s="84">
        <f>I143/'סכום נכסי הקרן'!$C$42</f>
        <v>-4.5257990968814591E-8</v>
      </c>
    </row>
    <row r="144" spans="2:11">
      <c r="B144" s="76" t="s">
        <v>2658</v>
      </c>
      <c r="C144" s="73" t="s">
        <v>2659</v>
      </c>
      <c r="D144" s="86" t="s">
        <v>1883</v>
      </c>
      <c r="E144" s="86" t="s">
        <v>136</v>
      </c>
      <c r="F144" s="94">
        <v>43677</v>
      </c>
      <c r="G144" s="83">
        <v>274240</v>
      </c>
      <c r="H144" s="85">
        <v>-3.6415000000000002</v>
      </c>
      <c r="I144" s="83">
        <v>-9.9864800000000002</v>
      </c>
      <c r="J144" s="84">
        <v>6.6746924566753142E-5</v>
      </c>
      <c r="K144" s="84">
        <f>I144/'סכום נכסי הקרן'!$C$42</f>
        <v>-1.4098711113510379E-7</v>
      </c>
    </row>
    <row r="145" spans="2:11">
      <c r="B145" s="76" t="s">
        <v>2660</v>
      </c>
      <c r="C145" s="73" t="s">
        <v>2661</v>
      </c>
      <c r="D145" s="86" t="s">
        <v>1883</v>
      </c>
      <c r="E145" s="86" t="s">
        <v>136</v>
      </c>
      <c r="F145" s="94">
        <v>43689</v>
      </c>
      <c r="G145" s="83">
        <v>68580</v>
      </c>
      <c r="H145" s="85">
        <v>-3.6113</v>
      </c>
      <c r="I145" s="83">
        <v>-2.4766300000000001</v>
      </c>
      <c r="J145" s="84">
        <v>1.6553123401815038E-5</v>
      </c>
      <c r="K145" s="84">
        <f>I145/'סכום נכסי הקרן'!$C$42</f>
        <v>-3.4964562994221394E-8</v>
      </c>
    </row>
    <row r="146" spans="2:11">
      <c r="B146" s="76" t="s">
        <v>2660</v>
      </c>
      <c r="C146" s="73" t="s">
        <v>2662</v>
      </c>
      <c r="D146" s="86" t="s">
        <v>1883</v>
      </c>
      <c r="E146" s="86" t="s">
        <v>136</v>
      </c>
      <c r="F146" s="94">
        <v>43689</v>
      </c>
      <c r="G146" s="83">
        <v>480060</v>
      </c>
      <c r="H146" s="85">
        <v>-3.6113</v>
      </c>
      <c r="I146" s="83">
        <v>-17.336410000000001</v>
      </c>
      <c r="J146" s="84">
        <v>1.1587186381270527E-4</v>
      </c>
      <c r="K146" s="84">
        <f>I146/'סכום נכסי הקרן'!$C$42</f>
        <v>-2.4475194095954975E-7</v>
      </c>
    </row>
    <row r="147" spans="2:11">
      <c r="B147" s="76" t="s">
        <v>2660</v>
      </c>
      <c r="C147" s="73" t="s">
        <v>2663</v>
      </c>
      <c r="D147" s="86" t="s">
        <v>1883</v>
      </c>
      <c r="E147" s="86" t="s">
        <v>136</v>
      </c>
      <c r="F147" s="94">
        <v>43689</v>
      </c>
      <c r="G147" s="83">
        <v>205740</v>
      </c>
      <c r="H147" s="85">
        <v>-3.6113</v>
      </c>
      <c r="I147" s="83">
        <v>-7.4298900000000003</v>
      </c>
      <c r="J147" s="84">
        <v>4.9659370205445116E-5</v>
      </c>
      <c r="K147" s="84">
        <f>I147/'סכום נכסי הקרן'!$C$42</f>
        <v>-1.0489368898266418E-7</v>
      </c>
    </row>
    <row r="148" spans="2:11">
      <c r="B148" s="76" t="s">
        <v>2660</v>
      </c>
      <c r="C148" s="73" t="s">
        <v>2664</v>
      </c>
      <c r="D148" s="86" t="s">
        <v>1883</v>
      </c>
      <c r="E148" s="86" t="s">
        <v>136</v>
      </c>
      <c r="F148" s="94">
        <v>43689</v>
      </c>
      <c r="G148" s="83">
        <v>685800</v>
      </c>
      <c r="H148" s="85">
        <v>-3.6113</v>
      </c>
      <c r="I148" s="83">
        <v>-24.766299999999998</v>
      </c>
      <c r="J148" s="84">
        <v>1.6553123401815036E-4</v>
      </c>
      <c r="K148" s="84">
        <f>I148/'סכום נכסי הקרן'!$C$42</f>
        <v>-3.4964562994221392E-7</v>
      </c>
    </row>
    <row r="149" spans="2:11">
      <c r="B149" s="76" t="s">
        <v>2665</v>
      </c>
      <c r="C149" s="73" t="s">
        <v>2666</v>
      </c>
      <c r="D149" s="86" t="s">
        <v>1883</v>
      </c>
      <c r="E149" s="86" t="s">
        <v>136</v>
      </c>
      <c r="F149" s="94">
        <v>43675</v>
      </c>
      <c r="G149" s="83">
        <v>68624000</v>
      </c>
      <c r="H149" s="85">
        <v>-2.9049</v>
      </c>
      <c r="I149" s="83">
        <v>-1993.4558100000002</v>
      </c>
      <c r="J149" s="84">
        <v>1.3323718124627076E-2</v>
      </c>
      <c r="K149" s="84">
        <f>I149/'סכום נכסי הקרן'!$C$42</f>
        <v>-2.8143207198871709E-5</v>
      </c>
    </row>
    <row r="150" spans="2:11">
      <c r="B150" s="76" t="s">
        <v>2667</v>
      </c>
      <c r="C150" s="73" t="s">
        <v>2668</v>
      </c>
      <c r="D150" s="86" t="s">
        <v>1883</v>
      </c>
      <c r="E150" s="86" t="s">
        <v>136</v>
      </c>
      <c r="F150" s="94">
        <v>43675</v>
      </c>
      <c r="G150" s="83">
        <v>68630000</v>
      </c>
      <c r="H150" s="85">
        <v>-2.9232999999999998</v>
      </c>
      <c r="I150" s="83">
        <v>-2006.2631100000001</v>
      </c>
      <c r="J150" s="84">
        <v>1.3409318645231311E-2</v>
      </c>
      <c r="K150" s="84">
        <f>I150/'סכום נכסי הקרן'!$C$42</f>
        <v>-2.8324018078024383E-5</v>
      </c>
    </row>
    <row r="151" spans="2:11">
      <c r="B151" s="76" t="s">
        <v>2669</v>
      </c>
      <c r="C151" s="73" t="s">
        <v>2670</v>
      </c>
      <c r="D151" s="86" t="s">
        <v>1883</v>
      </c>
      <c r="E151" s="86" t="s">
        <v>136</v>
      </c>
      <c r="F151" s="94">
        <v>43675</v>
      </c>
      <c r="G151" s="83">
        <v>4462510</v>
      </c>
      <c r="H151" s="85">
        <v>-2.8874</v>
      </c>
      <c r="I151" s="83">
        <v>-128.84914000000001</v>
      </c>
      <c r="J151" s="84">
        <v>8.61192715358266E-4</v>
      </c>
      <c r="K151" s="84">
        <f>I151/'סכום נכסי הקרן'!$C$42</f>
        <v>-1.8190661795590184E-6</v>
      </c>
    </row>
    <row r="152" spans="2:11">
      <c r="B152" s="76" t="s">
        <v>2669</v>
      </c>
      <c r="C152" s="73" t="s">
        <v>2671</v>
      </c>
      <c r="D152" s="86" t="s">
        <v>1883</v>
      </c>
      <c r="E152" s="86" t="s">
        <v>136</v>
      </c>
      <c r="F152" s="94">
        <v>43675</v>
      </c>
      <c r="G152" s="83">
        <v>1029810</v>
      </c>
      <c r="H152" s="85">
        <v>-2.8874</v>
      </c>
      <c r="I152" s="83">
        <v>-29.734419999999997</v>
      </c>
      <c r="J152" s="84">
        <v>1.9873680103261169E-4</v>
      </c>
      <c r="K152" s="84">
        <f>I152/'סכום נכסי הקרן'!$C$42</f>
        <v>-4.1978454641453765E-7</v>
      </c>
    </row>
    <row r="153" spans="2:11">
      <c r="B153" s="76" t="s">
        <v>2669</v>
      </c>
      <c r="C153" s="73" t="s">
        <v>2672</v>
      </c>
      <c r="D153" s="86" t="s">
        <v>1883</v>
      </c>
      <c r="E153" s="86" t="s">
        <v>136</v>
      </c>
      <c r="F153" s="94">
        <v>43675</v>
      </c>
      <c r="G153" s="83">
        <v>7551940</v>
      </c>
      <c r="H153" s="85">
        <v>-2.8874</v>
      </c>
      <c r="I153" s="83">
        <v>-218.05240000000001</v>
      </c>
      <c r="J153" s="84">
        <v>1.4574031184561012E-3</v>
      </c>
      <c r="K153" s="84">
        <f>I153/'סכום נכסי הקרן'!$C$42</f>
        <v>-3.0784198188026316E-6</v>
      </c>
    </row>
    <row r="154" spans="2:11">
      <c r="B154" s="76" t="s">
        <v>2669</v>
      </c>
      <c r="C154" s="73" t="s">
        <v>2673</v>
      </c>
      <c r="D154" s="86" t="s">
        <v>1883</v>
      </c>
      <c r="E154" s="86" t="s">
        <v>136</v>
      </c>
      <c r="F154" s="94">
        <v>43675</v>
      </c>
      <c r="G154" s="83">
        <v>1373080</v>
      </c>
      <c r="H154" s="85">
        <v>-2.8874</v>
      </c>
      <c r="I154" s="83">
        <v>-39.645890000000001</v>
      </c>
      <c r="J154" s="84">
        <v>2.6498237909771939E-4</v>
      </c>
      <c r="K154" s="84">
        <f>I154/'סכום נכסי הקרן'!$C$42</f>
        <v>-5.5971268149338903E-7</v>
      </c>
    </row>
    <row r="155" spans="2:11">
      <c r="B155" s="76" t="s">
        <v>2669</v>
      </c>
      <c r="C155" s="73" t="s">
        <v>2674</v>
      </c>
      <c r="D155" s="86" t="s">
        <v>1883</v>
      </c>
      <c r="E155" s="86" t="s">
        <v>136</v>
      </c>
      <c r="F155" s="94">
        <v>43675</v>
      </c>
      <c r="G155" s="83">
        <v>1544715</v>
      </c>
      <c r="H155" s="85">
        <v>-2.8874</v>
      </c>
      <c r="I155" s="83">
        <v>-44.60163</v>
      </c>
      <c r="J155" s="84">
        <v>2.9810520154891754E-4</v>
      </c>
      <c r="K155" s="84">
        <f>I155/'סכום נכסי הקרן'!$C$42</f>
        <v>-6.2967681962180653E-7</v>
      </c>
    </row>
    <row r="156" spans="2:11">
      <c r="B156" s="76" t="s">
        <v>2669</v>
      </c>
      <c r="C156" s="73" t="s">
        <v>2675</v>
      </c>
      <c r="D156" s="86" t="s">
        <v>1883</v>
      </c>
      <c r="E156" s="86" t="s">
        <v>136</v>
      </c>
      <c r="F156" s="94">
        <v>43675</v>
      </c>
      <c r="G156" s="83">
        <v>5149050</v>
      </c>
      <c r="H156" s="85">
        <v>-2.8874</v>
      </c>
      <c r="I156" s="83">
        <v>-148.67209</v>
      </c>
      <c r="J156" s="84">
        <v>9.9368393832576993E-4</v>
      </c>
      <c r="K156" s="84">
        <f>I156/'סכום נכסי הקרן'!$C$42</f>
        <v>-2.0989225908947047E-6</v>
      </c>
    </row>
    <row r="157" spans="2:11">
      <c r="B157" s="76" t="s">
        <v>2669</v>
      </c>
      <c r="C157" s="73" t="s">
        <v>2676</v>
      </c>
      <c r="D157" s="86" t="s">
        <v>1883</v>
      </c>
      <c r="E157" s="86" t="s">
        <v>136</v>
      </c>
      <c r="F157" s="94">
        <v>43675</v>
      </c>
      <c r="G157" s="83">
        <v>1029810</v>
      </c>
      <c r="H157" s="85">
        <v>-2.8874</v>
      </c>
      <c r="I157" s="83">
        <v>-29.734419999999997</v>
      </c>
      <c r="J157" s="84">
        <v>1.9873680103261169E-4</v>
      </c>
      <c r="K157" s="84">
        <f>I157/'סכום נכסי הקרן'!$C$42</f>
        <v>-4.1978454641453765E-7</v>
      </c>
    </row>
    <row r="158" spans="2:11">
      <c r="B158" s="76" t="s">
        <v>2677</v>
      </c>
      <c r="C158" s="73" t="s">
        <v>2678</v>
      </c>
      <c r="D158" s="86" t="s">
        <v>1883</v>
      </c>
      <c r="E158" s="86" t="s">
        <v>136</v>
      </c>
      <c r="F158" s="94">
        <v>43675</v>
      </c>
      <c r="G158" s="83">
        <v>295238000</v>
      </c>
      <c r="H158" s="85">
        <v>-2.8237999999999999</v>
      </c>
      <c r="I158" s="83">
        <v>-8336.7842600000004</v>
      </c>
      <c r="J158" s="84">
        <v>5.5720805542244616E-2</v>
      </c>
      <c r="K158" s="84">
        <f>I158/'סכום נכסי הקרן'!$C$42</f>
        <v>-1.176970392945266E-4</v>
      </c>
    </row>
    <row r="159" spans="2:11">
      <c r="B159" s="76" t="s">
        <v>2677</v>
      </c>
      <c r="C159" s="73" t="s">
        <v>2679</v>
      </c>
      <c r="D159" s="86" t="s">
        <v>1883</v>
      </c>
      <c r="E159" s="86" t="s">
        <v>136</v>
      </c>
      <c r="F159" s="94">
        <v>43675</v>
      </c>
      <c r="G159" s="83">
        <v>20598000</v>
      </c>
      <c r="H159" s="85">
        <v>-2.8237999999999999</v>
      </c>
      <c r="I159" s="83">
        <v>-581.63611000000003</v>
      </c>
      <c r="J159" s="84">
        <v>3.8874980533150556E-3</v>
      </c>
      <c r="K159" s="84">
        <f>I159/'סכום נכסי הקרן'!$C$42</f>
        <v>-8.2114213297137172E-6</v>
      </c>
    </row>
    <row r="160" spans="2:11">
      <c r="B160" s="76" t="s">
        <v>2680</v>
      </c>
      <c r="C160" s="73" t="s">
        <v>2681</v>
      </c>
      <c r="D160" s="86" t="s">
        <v>1883</v>
      </c>
      <c r="E160" s="86" t="s">
        <v>136</v>
      </c>
      <c r="F160" s="94">
        <v>43675</v>
      </c>
      <c r="G160" s="83">
        <v>343370</v>
      </c>
      <c r="H160" s="85">
        <v>-2.8809999999999998</v>
      </c>
      <c r="I160" s="83">
        <v>-9.8924900000000004</v>
      </c>
      <c r="J160" s="84">
        <v>6.6118720891381128E-5</v>
      </c>
      <c r="K160" s="84">
        <f>I160/'סכום נכסי הקרן'!$C$42</f>
        <v>-1.3966017926565744E-7</v>
      </c>
    </row>
    <row r="161" spans="2:11">
      <c r="B161" s="76" t="s">
        <v>2682</v>
      </c>
      <c r="C161" s="73" t="s">
        <v>2683</v>
      </c>
      <c r="D161" s="86" t="s">
        <v>1883</v>
      </c>
      <c r="E161" s="86" t="s">
        <v>136</v>
      </c>
      <c r="F161" s="94">
        <v>43675</v>
      </c>
      <c r="G161" s="83">
        <v>686900</v>
      </c>
      <c r="H161" s="85">
        <v>-2.8062</v>
      </c>
      <c r="I161" s="83">
        <v>-19.275449999999999</v>
      </c>
      <c r="J161" s="84">
        <v>1.2883188141769891E-4</v>
      </c>
      <c r="K161" s="84">
        <f>I161/'סכום נכסי הקרן'!$C$42</f>
        <v>-2.721269167243249E-7</v>
      </c>
    </row>
    <row r="162" spans="2:11">
      <c r="B162" s="76" t="s">
        <v>2684</v>
      </c>
      <c r="C162" s="73" t="s">
        <v>2685</v>
      </c>
      <c r="D162" s="86" t="s">
        <v>1883</v>
      </c>
      <c r="E162" s="86" t="s">
        <v>136</v>
      </c>
      <c r="F162" s="94">
        <v>43682</v>
      </c>
      <c r="G162" s="83">
        <v>41220</v>
      </c>
      <c r="H162" s="85">
        <v>-3.4304000000000001</v>
      </c>
      <c r="I162" s="83">
        <v>-1.41401</v>
      </c>
      <c r="J162" s="84">
        <v>9.4508594426298965E-6</v>
      </c>
      <c r="K162" s="84">
        <f>I162/'סכום נכסי הקרן'!$C$42</f>
        <v>-1.9962708082942946E-8</v>
      </c>
    </row>
    <row r="163" spans="2:11">
      <c r="B163" s="76" t="s">
        <v>2684</v>
      </c>
      <c r="C163" s="73" t="s">
        <v>2686</v>
      </c>
      <c r="D163" s="86" t="s">
        <v>1883</v>
      </c>
      <c r="E163" s="86" t="s">
        <v>136</v>
      </c>
      <c r="F163" s="94">
        <v>43682</v>
      </c>
      <c r="G163" s="83">
        <v>24045</v>
      </c>
      <c r="H163" s="85">
        <v>-3.4304000000000001</v>
      </c>
      <c r="I163" s="83">
        <v>-0.82484000000000002</v>
      </c>
      <c r="J163" s="84">
        <v>5.5130069113081554E-6</v>
      </c>
      <c r="K163" s="84">
        <f>I163/'סכום נכסי הקרן'!$C$42</f>
        <v>-1.1644924813215367E-8</v>
      </c>
    </row>
    <row r="164" spans="2:11">
      <c r="B164" s="76" t="s">
        <v>2687</v>
      </c>
      <c r="C164" s="73" t="s">
        <v>2688</v>
      </c>
      <c r="D164" s="86" t="s">
        <v>1883</v>
      </c>
      <c r="E164" s="86" t="s">
        <v>136</v>
      </c>
      <c r="F164" s="94">
        <v>43661</v>
      </c>
      <c r="G164" s="83">
        <v>134550000</v>
      </c>
      <c r="H164" s="85">
        <v>-2.4504999999999999</v>
      </c>
      <c r="I164" s="83">
        <v>-3297.19121</v>
      </c>
      <c r="J164" s="84">
        <v>2.2037532040922479E-2</v>
      </c>
      <c r="K164" s="84">
        <f>I164/'סכום נכסי הקרן'!$C$42</f>
        <v>-4.6549080712919595E-5</v>
      </c>
    </row>
    <row r="165" spans="2:11">
      <c r="B165" s="76" t="s">
        <v>2689</v>
      </c>
      <c r="C165" s="73" t="s">
        <v>2690</v>
      </c>
      <c r="D165" s="86" t="s">
        <v>1883</v>
      </c>
      <c r="E165" s="86" t="s">
        <v>136</v>
      </c>
      <c r="F165" s="94">
        <v>43661</v>
      </c>
      <c r="G165" s="83">
        <v>51756000</v>
      </c>
      <c r="H165" s="85">
        <v>-2.4386999999999999</v>
      </c>
      <c r="I165" s="83">
        <v>-1262.15768</v>
      </c>
      <c r="J165" s="84">
        <v>8.4359197092777598E-3</v>
      </c>
      <c r="K165" s="84">
        <f>I165/'סכום נכסי הקרן'!$C$42</f>
        <v>-1.7818887646116025E-5</v>
      </c>
    </row>
    <row r="166" spans="2:11">
      <c r="B166" s="76" t="s">
        <v>2691</v>
      </c>
      <c r="C166" s="73" t="s">
        <v>2692</v>
      </c>
      <c r="D166" s="86" t="s">
        <v>1883</v>
      </c>
      <c r="E166" s="86" t="s">
        <v>136</v>
      </c>
      <c r="F166" s="94">
        <v>43661</v>
      </c>
      <c r="G166" s="83">
        <v>1725250</v>
      </c>
      <c r="H166" s="85">
        <v>-2.4634</v>
      </c>
      <c r="I166" s="83">
        <v>-42.499449999999996</v>
      </c>
      <c r="J166" s="84">
        <v>2.8405480041801486E-4</v>
      </c>
      <c r="K166" s="84">
        <f>I166/'סכום נכסי הקרן'!$C$42</f>
        <v>-5.9999866622982122E-7</v>
      </c>
    </row>
    <row r="167" spans="2:11">
      <c r="B167" s="76" t="s">
        <v>2691</v>
      </c>
      <c r="C167" s="73" t="s">
        <v>2693</v>
      </c>
      <c r="D167" s="86" t="s">
        <v>1883</v>
      </c>
      <c r="E167" s="86" t="s">
        <v>136</v>
      </c>
      <c r="F167" s="94">
        <v>43661</v>
      </c>
      <c r="G167" s="83">
        <v>1380200</v>
      </c>
      <c r="H167" s="85">
        <v>-2.4634</v>
      </c>
      <c r="I167" s="83">
        <v>-33.999559999999995</v>
      </c>
      <c r="J167" s="84">
        <v>2.2724384033441186E-4</v>
      </c>
      <c r="K167" s="84">
        <f>I167/'סכום נכסי הקרן'!$C$42</f>
        <v>-4.7999893298385704E-7</v>
      </c>
    </row>
    <row r="168" spans="2:11">
      <c r="B168" s="76" t="s">
        <v>2694</v>
      </c>
      <c r="C168" s="73" t="s">
        <v>2695</v>
      </c>
      <c r="D168" s="86" t="s">
        <v>1883</v>
      </c>
      <c r="E168" s="86" t="s">
        <v>136</v>
      </c>
      <c r="F168" s="94">
        <v>43733</v>
      </c>
      <c r="G168" s="83">
        <v>53490.5</v>
      </c>
      <c r="H168" s="85">
        <v>-2.9510999999999998</v>
      </c>
      <c r="I168" s="83">
        <v>-1.5785400000000001</v>
      </c>
      <c r="J168" s="84">
        <v>1.0550533351651685E-5</v>
      </c>
      <c r="K168" s="84">
        <f>I168/'סכום נכסי הקרן'!$C$42</f>
        <v>-2.2285509449896932E-8</v>
      </c>
    </row>
    <row r="169" spans="2:11">
      <c r="B169" s="76" t="s">
        <v>2694</v>
      </c>
      <c r="C169" s="73" t="s">
        <v>2696</v>
      </c>
      <c r="D169" s="86" t="s">
        <v>1883</v>
      </c>
      <c r="E169" s="86" t="s">
        <v>136</v>
      </c>
      <c r="F169" s="94">
        <v>43733</v>
      </c>
      <c r="G169" s="83">
        <v>12768.7</v>
      </c>
      <c r="H169" s="85">
        <v>-2.9510000000000001</v>
      </c>
      <c r="I169" s="83">
        <v>-0.37680999999999998</v>
      </c>
      <c r="J169" s="84">
        <v>2.5184958710174409E-6</v>
      </c>
      <c r="K169" s="84">
        <f>I169/'סכום נכסי הקרן'!$C$42</f>
        <v>-5.3197276064057055E-9</v>
      </c>
    </row>
    <row r="170" spans="2:11">
      <c r="B170" s="76" t="s">
        <v>2697</v>
      </c>
      <c r="C170" s="73" t="s">
        <v>2698</v>
      </c>
      <c r="D170" s="86" t="s">
        <v>1883</v>
      </c>
      <c r="E170" s="86" t="s">
        <v>136</v>
      </c>
      <c r="F170" s="94">
        <v>43664</v>
      </c>
      <c r="G170" s="83">
        <v>138076000</v>
      </c>
      <c r="H170" s="85">
        <v>-2.4140000000000001</v>
      </c>
      <c r="I170" s="83">
        <v>-3333.0914199999997</v>
      </c>
      <c r="J170" s="84">
        <v>2.2277479310511022E-2</v>
      </c>
      <c r="K170" s="84">
        <f>I170/'סכום נכסי הקרן'!$C$42</f>
        <v>-4.7055912639388537E-5</v>
      </c>
    </row>
    <row r="171" spans="2:11">
      <c r="B171" s="76" t="s">
        <v>2697</v>
      </c>
      <c r="C171" s="73" t="s">
        <v>2699</v>
      </c>
      <c r="D171" s="86" t="s">
        <v>1883</v>
      </c>
      <c r="E171" s="86" t="s">
        <v>136</v>
      </c>
      <c r="F171" s="94">
        <v>43664</v>
      </c>
      <c r="G171" s="83">
        <v>1035570</v>
      </c>
      <c r="H171" s="85">
        <v>-2.4140000000000001</v>
      </c>
      <c r="I171" s="83">
        <v>-24.998189999999997</v>
      </c>
      <c r="J171" s="84">
        <v>1.670811239030532E-4</v>
      </c>
      <c r="K171" s="84">
        <f>I171/'סכום נכסי הקרן'!$C$42</f>
        <v>-3.5291940620783693E-7</v>
      </c>
    </row>
    <row r="172" spans="2:11">
      <c r="B172" s="76" t="s">
        <v>2700</v>
      </c>
      <c r="C172" s="73" t="s">
        <v>2701</v>
      </c>
      <c r="D172" s="86" t="s">
        <v>1883</v>
      </c>
      <c r="E172" s="86" t="s">
        <v>136</v>
      </c>
      <c r="F172" s="94">
        <v>43657</v>
      </c>
      <c r="G172" s="83">
        <v>2036680</v>
      </c>
      <c r="H172" s="85">
        <v>-2.3363</v>
      </c>
      <c r="I172" s="83">
        <v>-47.582459999999998</v>
      </c>
      <c r="J172" s="84">
        <v>3.1802826104098227E-4</v>
      </c>
      <c r="K172" s="84">
        <f>I172/'סכום נכסי הקרן'!$C$42</f>
        <v>-6.7175957655766889E-7</v>
      </c>
    </row>
    <row r="173" spans="2:11">
      <c r="B173" s="76" t="s">
        <v>2700</v>
      </c>
      <c r="C173" s="73" t="s">
        <v>2702</v>
      </c>
      <c r="D173" s="86" t="s">
        <v>1883</v>
      </c>
      <c r="E173" s="86" t="s">
        <v>136</v>
      </c>
      <c r="F173" s="94">
        <v>43657</v>
      </c>
      <c r="G173" s="83">
        <v>179849.2</v>
      </c>
      <c r="H173" s="85">
        <v>-2.3363</v>
      </c>
      <c r="I173" s="83">
        <v>-4.2017700000000007</v>
      </c>
      <c r="J173" s="84">
        <v>2.8083491404062934E-5</v>
      </c>
      <c r="K173" s="84">
        <f>I173/'סכום נכסי הקרן'!$C$42</f>
        <v>-5.9319741686174215E-8</v>
      </c>
    </row>
    <row r="174" spans="2:11">
      <c r="B174" s="76" t="s">
        <v>2700</v>
      </c>
      <c r="C174" s="73" t="s">
        <v>2513</v>
      </c>
      <c r="D174" s="86" t="s">
        <v>1883</v>
      </c>
      <c r="E174" s="86" t="s">
        <v>136</v>
      </c>
      <c r="F174" s="94">
        <v>43657</v>
      </c>
      <c r="G174" s="83">
        <v>45773.52</v>
      </c>
      <c r="H174" s="85">
        <v>-2.3363</v>
      </c>
      <c r="I174" s="83">
        <v>-1.0694000000000001</v>
      </c>
      <c r="J174" s="84">
        <v>7.1475796408430017E-6</v>
      </c>
      <c r="K174" s="84">
        <f>I174/'סכום נכסי הקרן'!$C$42</f>
        <v>-1.5097573584273937E-8</v>
      </c>
    </row>
    <row r="175" spans="2:11">
      <c r="B175" s="76" t="s">
        <v>2700</v>
      </c>
      <c r="C175" s="73" t="s">
        <v>2703</v>
      </c>
      <c r="D175" s="86" t="s">
        <v>1883</v>
      </c>
      <c r="E175" s="86" t="s">
        <v>136</v>
      </c>
      <c r="F175" s="94">
        <v>43657</v>
      </c>
      <c r="G175" s="83">
        <v>908739</v>
      </c>
      <c r="H175" s="85">
        <v>-2.3363</v>
      </c>
      <c r="I175" s="83">
        <v>-21.230650000000001</v>
      </c>
      <c r="J175" s="84">
        <v>1.4189990808103934E-4</v>
      </c>
      <c r="K175" s="84">
        <f>I175/'סכום נכסי הקרן'!$C$42</f>
        <v>-2.9973003611087102E-7</v>
      </c>
    </row>
    <row r="176" spans="2:11">
      <c r="B176" s="76" t="s">
        <v>2700</v>
      </c>
      <c r="C176" s="73" t="s">
        <v>2704</v>
      </c>
      <c r="D176" s="86" t="s">
        <v>1883</v>
      </c>
      <c r="E176" s="86" t="s">
        <v>136</v>
      </c>
      <c r="F176" s="94">
        <v>43657</v>
      </c>
      <c r="G176" s="83">
        <v>520906.8</v>
      </c>
      <c r="H176" s="85">
        <v>-2.3363</v>
      </c>
      <c r="I176" s="83">
        <v>-12.16982</v>
      </c>
      <c r="J176" s="84">
        <v>8.133977713177854E-5</v>
      </c>
      <c r="K176" s="84">
        <f>I176/'סכום נכסי הקרן'!$C$42</f>
        <v>-1.7181106504335948E-7</v>
      </c>
    </row>
    <row r="177" spans="2:11">
      <c r="B177" s="76" t="s">
        <v>2700</v>
      </c>
      <c r="C177" s="73" t="s">
        <v>2705</v>
      </c>
      <c r="D177" s="86" t="s">
        <v>1883</v>
      </c>
      <c r="E177" s="86" t="s">
        <v>136</v>
      </c>
      <c r="F177" s="94">
        <v>43657</v>
      </c>
      <c r="G177" s="83">
        <v>5316080</v>
      </c>
      <c r="H177" s="85">
        <v>-2.3363</v>
      </c>
      <c r="I177" s="83">
        <v>-124.19829</v>
      </c>
      <c r="J177" s="84">
        <v>8.3010769499861125E-4</v>
      </c>
      <c r="K177" s="84">
        <f>I177/'סכום נכסי הקרן'!$C$42</f>
        <v>-1.7534064169777386E-6</v>
      </c>
    </row>
    <row r="178" spans="2:11">
      <c r="B178" s="76" t="s">
        <v>2700</v>
      </c>
      <c r="C178" s="73" t="s">
        <v>2706</v>
      </c>
      <c r="D178" s="86" t="s">
        <v>1883</v>
      </c>
      <c r="E178" s="86" t="s">
        <v>136</v>
      </c>
      <c r="F178" s="94">
        <v>43657</v>
      </c>
      <c r="G178" s="83">
        <v>383172</v>
      </c>
      <c r="H178" s="85">
        <v>-2.3363</v>
      </c>
      <c r="I178" s="83">
        <v>-8.9519500000000001</v>
      </c>
      <c r="J178" s="84">
        <v>5.9832406551191792E-5</v>
      </c>
      <c r="K178" s="84">
        <f>I178/'סכום נכסי הקרן'!$C$42</f>
        <v>-1.2638182518023289E-7</v>
      </c>
    </row>
    <row r="179" spans="2:11">
      <c r="B179" s="76" t="s">
        <v>2700</v>
      </c>
      <c r="C179" s="73" t="s">
        <v>2707</v>
      </c>
      <c r="D179" s="86" t="s">
        <v>1883</v>
      </c>
      <c r="E179" s="86" t="s">
        <v>136</v>
      </c>
      <c r="F179" s="94">
        <v>43657</v>
      </c>
      <c r="G179" s="83">
        <v>709386</v>
      </c>
      <c r="H179" s="85">
        <v>-2.3363</v>
      </c>
      <c r="I179" s="83">
        <v>-16.57321</v>
      </c>
      <c r="J179" s="84">
        <v>1.1077084194820987E-4</v>
      </c>
      <c r="K179" s="84">
        <f>I179/'סכום נכסי הקרן'!$C$42</f>
        <v>-2.3397723723828748E-7</v>
      </c>
    </row>
    <row r="180" spans="2:11">
      <c r="B180" s="76" t="s">
        <v>2700</v>
      </c>
      <c r="C180" s="73" t="s">
        <v>2708</v>
      </c>
      <c r="D180" s="86" t="s">
        <v>1883</v>
      </c>
      <c r="E180" s="86" t="s">
        <v>136</v>
      </c>
      <c r="F180" s="94">
        <v>43657</v>
      </c>
      <c r="G180" s="83">
        <v>519526</v>
      </c>
      <c r="H180" s="85">
        <v>-2.3363</v>
      </c>
      <c r="I180" s="83">
        <v>-12.137559999999999</v>
      </c>
      <c r="J180" s="84">
        <v>8.11241600388165E-5</v>
      </c>
      <c r="K180" s="84">
        <f>I180/'סכום נכסי הקרן'!$C$42</f>
        <v>-1.7135562486772017E-7</v>
      </c>
    </row>
    <row r="181" spans="2:11">
      <c r="B181" s="76" t="s">
        <v>2700</v>
      </c>
      <c r="C181" s="73" t="s">
        <v>2709</v>
      </c>
      <c r="D181" s="86" t="s">
        <v>1883</v>
      </c>
      <c r="E181" s="86" t="s">
        <v>136</v>
      </c>
      <c r="F181" s="94">
        <v>43657</v>
      </c>
      <c r="G181" s="83">
        <v>43150</v>
      </c>
      <c r="H181" s="85">
        <v>-2.3363</v>
      </c>
      <c r="I181" s="83">
        <v>-1.0081</v>
      </c>
      <c r="J181" s="84">
        <v>6.737867061841995E-6</v>
      </c>
      <c r="K181" s="84">
        <f>I181/'סכום נכסי הקרן'!$C$42</f>
        <v>-1.4232152543768987E-8</v>
      </c>
    </row>
    <row r="182" spans="2:11">
      <c r="B182" s="76" t="s">
        <v>2700</v>
      </c>
      <c r="C182" s="73" t="s">
        <v>2710</v>
      </c>
      <c r="D182" s="86" t="s">
        <v>1883</v>
      </c>
      <c r="E182" s="86" t="s">
        <v>136</v>
      </c>
      <c r="F182" s="94">
        <v>43657</v>
      </c>
      <c r="G182" s="83">
        <v>183991.6</v>
      </c>
      <c r="H182" s="85">
        <v>-2.3363</v>
      </c>
      <c r="I182" s="83">
        <v>-4.2985500000000005</v>
      </c>
      <c r="J182" s="84">
        <v>2.8730342682949025E-5</v>
      </c>
      <c r="K182" s="84">
        <f>I182/'סכום נכסי הקרן'!$C$42</f>
        <v>-6.0686062213092146E-8</v>
      </c>
    </row>
    <row r="183" spans="2:11">
      <c r="B183" s="76" t="s">
        <v>2700</v>
      </c>
      <c r="C183" s="73" t="s">
        <v>2711</v>
      </c>
      <c r="D183" s="86" t="s">
        <v>1883</v>
      </c>
      <c r="E183" s="86" t="s">
        <v>136</v>
      </c>
      <c r="F183" s="94">
        <v>43657</v>
      </c>
      <c r="G183" s="83">
        <v>3227274.8</v>
      </c>
      <c r="H183" s="85">
        <v>-2.3363</v>
      </c>
      <c r="I183" s="83">
        <v>-75.398039999999995</v>
      </c>
      <c r="J183" s="84">
        <v>5.0394005579153375E-4</v>
      </c>
      <c r="K183" s="84">
        <f>I183/'סכום נכסי הקרן'!$C$42</f>
        <v>-1.0644543267346451E-6</v>
      </c>
    </row>
    <row r="184" spans="2:11">
      <c r="B184" s="76" t="s">
        <v>2700</v>
      </c>
      <c r="C184" s="73" t="s">
        <v>2712</v>
      </c>
      <c r="D184" s="86" t="s">
        <v>1883</v>
      </c>
      <c r="E184" s="86" t="s">
        <v>136</v>
      </c>
      <c r="F184" s="94">
        <v>43657</v>
      </c>
      <c r="G184" s="83">
        <v>5626760</v>
      </c>
      <c r="H184" s="85">
        <v>-2.3363</v>
      </c>
      <c r="I184" s="83">
        <v>-131.45663000000002</v>
      </c>
      <c r="J184" s="84">
        <v>8.786204715184509E-4</v>
      </c>
      <c r="K184" s="84">
        <f>I184/'סכום נכסי הקרן'!$C$42</f>
        <v>-1.8558781976488432E-6</v>
      </c>
    </row>
    <row r="185" spans="2:11">
      <c r="B185" s="76" t="s">
        <v>2700</v>
      </c>
      <c r="C185" s="73" t="s">
        <v>2713</v>
      </c>
      <c r="D185" s="86" t="s">
        <v>1883</v>
      </c>
      <c r="E185" s="86" t="s">
        <v>136</v>
      </c>
      <c r="F185" s="94">
        <v>43657</v>
      </c>
      <c r="G185" s="83">
        <v>80707.759999999995</v>
      </c>
      <c r="H185" s="85">
        <v>-2.3363</v>
      </c>
      <c r="I185" s="83">
        <v>-1.8855599999999999</v>
      </c>
      <c r="J185" s="84">
        <v>1.2602571785662923E-5</v>
      </c>
      <c r="K185" s="84">
        <f>I185/'סכום נכסי הקרן'!$C$42</f>
        <v>-2.661995590757767E-8</v>
      </c>
    </row>
    <row r="186" spans="2:11">
      <c r="B186" s="76" t="s">
        <v>2700</v>
      </c>
      <c r="C186" s="73" t="s">
        <v>2714</v>
      </c>
      <c r="D186" s="86" t="s">
        <v>1883</v>
      </c>
      <c r="E186" s="86" t="s">
        <v>136</v>
      </c>
      <c r="F186" s="94">
        <v>43657</v>
      </c>
      <c r="G186" s="83">
        <v>4522.12</v>
      </c>
      <c r="H186" s="85">
        <v>-2.3363</v>
      </c>
      <c r="I186" s="83">
        <v>-0.10565000000000001</v>
      </c>
      <c r="J186" s="84">
        <v>7.0613595385736218E-7</v>
      </c>
      <c r="K186" s="84">
        <f>I186/'סכום נכסי הקרן'!$C$42</f>
        <v>-1.4915453985211722E-9</v>
      </c>
    </row>
    <row r="187" spans="2:11">
      <c r="B187" s="76" t="s">
        <v>2715</v>
      </c>
      <c r="C187" s="73" t="s">
        <v>2716</v>
      </c>
      <c r="D187" s="86" t="s">
        <v>1883</v>
      </c>
      <c r="E187" s="86" t="s">
        <v>136</v>
      </c>
      <c r="F187" s="94">
        <v>43662</v>
      </c>
      <c r="G187" s="83">
        <v>51795000</v>
      </c>
      <c r="H187" s="85">
        <v>-2.3340999999999998</v>
      </c>
      <c r="I187" s="83">
        <v>-1208.94317</v>
      </c>
      <c r="J187" s="84">
        <v>8.0802483531215632E-3</v>
      </c>
      <c r="K187" s="84">
        <f>I187/'סכום נכסי הקרן'!$C$42</f>
        <v>-1.7067615923209646E-5</v>
      </c>
    </row>
    <row r="188" spans="2:11">
      <c r="B188" s="76" t="s">
        <v>2717</v>
      </c>
      <c r="C188" s="73" t="s">
        <v>2718</v>
      </c>
      <c r="D188" s="86" t="s">
        <v>1883</v>
      </c>
      <c r="E188" s="86" t="s">
        <v>136</v>
      </c>
      <c r="F188" s="94">
        <v>43678</v>
      </c>
      <c r="G188" s="83">
        <v>17270</v>
      </c>
      <c r="H188" s="85">
        <v>-2.8616999999999999</v>
      </c>
      <c r="I188" s="83">
        <v>-0.49420999999999998</v>
      </c>
      <c r="J188" s="84">
        <v>3.3031656389573777E-6</v>
      </c>
      <c r="K188" s="84">
        <f>I188/'סכום נכסי הקרן'!$C$42</f>
        <v>-6.9771571358556398E-9</v>
      </c>
    </row>
    <row r="189" spans="2:11">
      <c r="B189" s="76" t="s">
        <v>2719</v>
      </c>
      <c r="C189" s="73" t="s">
        <v>2720</v>
      </c>
      <c r="D189" s="86" t="s">
        <v>1883</v>
      </c>
      <c r="E189" s="86" t="s">
        <v>136</v>
      </c>
      <c r="F189" s="94">
        <v>43662</v>
      </c>
      <c r="G189" s="83">
        <v>51835500</v>
      </c>
      <c r="H189" s="85">
        <v>-2.2542</v>
      </c>
      <c r="I189" s="83">
        <v>-1168.4933700000001</v>
      </c>
      <c r="J189" s="84">
        <v>7.809892857557536E-3</v>
      </c>
      <c r="K189" s="84">
        <f>I189/'סכום נכסי הקרן'!$C$42</f>
        <v>-1.6496553802423071E-5</v>
      </c>
    </row>
    <row r="190" spans="2:11">
      <c r="B190" s="76" t="s">
        <v>2721</v>
      </c>
      <c r="C190" s="73" t="s">
        <v>2722</v>
      </c>
      <c r="D190" s="86" t="s">
        <v>1883</v>
      </c>
      <c r="E190" s="86" t="s">
        <v>136</v>
      </c>
      <c r="F190" s="94">
        <v>43664</v>
      </c>
      <c r="G190" s="83">
        <v>4495400</v>
      </c>
      <c r="H190" s="85">
        <v>-2.3712</v>
      </c>
      <c r="I190" s="83">
        <v>-106.59392999999999</v>
      </c>
      <c r="J190" s="84">
        <v>7.1244492603838032E-4</v>
      </c>
      <c r="K190" s="84">
        <f>I190/'סכום נכסי הקרן'!$C$42</f>
        <v>-1.5048716119430941E-6</v>
      </c>
    </row>
    <row r="191" spans="2:11">
      <c r="B191" s="76" t="s">
        <v>2721</v>
      </c>
      <c r="C191" s="73" t="s">
        <v>2723</v>
      </c>
      <c r="D191" s="86" t="s">
        <v>1883</v>
      </c>
      <c r="E191" s="86" t="s">
        <v>136</v>
      </c>
      <c r="F191" s="94">
        <v>43664</v>
      </c>
      <c r="G191" s="83">
        <v>2697240</v>
      </c>
      <c r="H191" s="85">
        <v>-2.3712</v>
      </c>
      <c r="I191" s="83">
        <v>-63.956360000000004</v>
      </c>
      <c r="J191" s="84">
        <v>4.2746696899048598E-4</v>
      </c>
      <c r="K191" s="84">
        <f>I191/'סכום נכסי הקרן'!$C$42</f>
        <v>-9.0292299540145333E-7</v>
      </c>
    </row>
    <row r="192" spans="2:11">
      <c r="B192" s="76" t="s">
        <v>2721</v>
      </c>
      <c r="C192" s="73" t="s">
        <v>2724</v>
      </c>
      <c r="D192" s="86" t="s">
        <v>1883</v>
      </c>
      <c r="E192" s="86" t="s">
        <v>136</v>
      </c>
      <c r="F192" s="94">
        <v>43664</v>
      </c>
      <c r="G192" s="83">
        <v>8990800</v>
      </c>
      <c r="H192" s="85">
        <v>-2.3712</v>
      </c>
      <c r="I192" s="83">
        <v>-213.18787</v>
      </c>
      <c r="J192" s="84">
        <v>1.4248899189140494E-3</v>
      </c>
      <c r="K192" s="84">
        <f>I192/'סכום נכסי הקרן'!$C$42</f>
        <v>-3.0097433650641723E-6</v>
      </c>
    </row>
    <row r="193" spans="2:11">
      <c r="B193" s="76" t="s">
        <v>2725</v>
      </c>
      <c r="C193" s="73" t="s">
        <v>2726</v>
      </c>
      <c r="D193" s="86" t="s">
        <v>1883</v>
      </c>
      <c r="E193" s="86" t="s">
        <v>136</v>
      </c>
      <c r="F193" s="94">
        <v>43670</v>
      </c>
      <c r="G193" s="83">
        <v>121047.5</v>
      </c>
      <c r="H193" s="85">
        <v>-2.7279</v>
      </c>
      <c r="I193" s="83">
        <v>-3.30206</v>
      </c>
      <c r="J193" s="84">
        <v>2.2070073713149466E-5</v>
      </c>
      <c r="K193" s="84">
        <f>I193/'סכום נכסי הקרן'!$C$42</f>
        <v>-4.6617817308479141E-8</v>
      </c>
    </row>
    <row r="194" spans="2:11">
      <c r="B194" s="76" t="s">
        <v>2727</v>
      </c>
      <c r="C194" s="73" t="s">
        <v>2728</v>
      </c>
      <c r="D194" s="86" t="s">
        <v>1883</v>
      </c>
      <c r="E194" s="86" t="s">
        <v>136</v>
      </c>
      <c r="F194" s="94">
        <v>43704</v>
      </c>
      <c r="G194" s="83">
        <v>21099.9</v>
      </c>
      <c r="H194" s="85">
        <v>-2.7130000000000001</v>
      </c>
      <c r="I194" s="83">
        <v>-0.57245000000000001</v>
      </c>
      <c r="J194" s="84">
        <v>3.8261005848144528E-6</v>
      </c>
      <c r="K194" s="84">
        <f>I194/'סכום נכסי הקרן'!$C$42</f>
        <v>-8.0817336808655459E-9</v>
      </c>
    </row>
    <row r="195" spans="2:11">
      <c r="B195" s="76" t="s">
        <v>2727</v>
      </c>
      <c r="C195" s="73" t="s">
        <v>2729</v>
      </c>
      <c r="D195" s="86" t="s">
        <v>1883</v>
      </c>
      <c r="E195" s="86" t="s">
        <v>136</v>
      </c>
      <c r="F195" s="94">
        <v>43704</v>
      </c>
      <c r="G195" s="83">
        <v>9339.2999999999993</v>
      </c>
      <c r="H195" s="85">
        <v>-2.7130999999999998</v>
      </c>
      <c r="I195" s="83">
        <v>-0.25337999999999999</v>
      </c>
      <c r="J195" s="84">
        <v>1.6935232180632127E-6</v>
      </c>
      <c r="K195" s="84">
        <f>I195/'סכום נכסי הקרן'!$C$42</f>
        <v>-3.5771677527429678E-9</v>
      </c>
    </row>
    <row r="196" spans="2:11">
      <c r="B196" s="76" t="s">
        <v>2730</v>
      </c>
      <c r="C196" s="73" t="s">
        <v>2731</v>
      </c>
      <c r="D196" s="86" t="s">
        <v>1883</v>
      </c>
      <c r="E196" s="86" t="s">
        <v>136</v>
      </c>
      <c r="F196" s="94">
        <v>43717</v>
      </c>
      <c r="G196" s="83">
        <v>86535000</v>
      </c>
      <c r="H196" s="85">
        <v>-2.4914000000000001</v>
      </c>
      <c r="I196" s="83">
        <v>-2155.9013300000001</v>
      </c>
      <c r="J196" s="84">
        <v>1.4409459934518748E-2</v>
      </c>
      <c r="K196" s="84">
        <f>I196/'סכום נכסי הקרן'!$C$42</f>
        <v>-3.0436580297464979E-5</v>
      </c>
    </row>
    <row r="197" spans="2:11">
      <c r="B197" s="76" t="s">
        <v>2732</v>
      </c>
      <c r="C197" s="73" t="s">
        <v>2733</v>
      </c>
      <c r="D197" s="86" t="s">
        <v>1883</v>
      </c>
      <c r="E197" s="86" t="s">
        <v>136</v>
      </c>
      <c r="F197" s="94">
        <v>43731</v>
      </c>
      <c r="G197" s="83">
        <v>121152.5</v>
      </c>
      <c r="H197" s="85">
        <v>-2.6389</v>
      </c>
      <c r="I197" s="83">
        <v>-3.1970999999999998</v>
      </c>
      <c r="J197" s="84">
        <v>2.1368549532204188E-5</v>
      </c>
      <c r="K197" s="84">
        <f>I197/'סכום נכסי הקרן'!$C$42</f>
        <v>-4.5136013190838041E-8</v>
      </c>
    </row>
    <row r="198" spans="2:11">
      <c r="B198" s="76" t="s">
        <v>2734</v>
      </c>
      <c r="C198" s="73" t="s">
        <v>2735</v>
      </c>
      <c r="D198" s="86" t="s">
        <v>1883</v>
      </c>
      <c r="E198" s="86" t="s">
        <v>136</v>
      </c>
      <c r="F198" s="94">
        <v>43691</v>
      </c>
      <c r="G198" s="83">
        <v>6925.6</v>
      </c>
      <c r="H198" s="85">
        <v>-2.6004</v>
      </c>
      <c r="I198" s="83">
        <v>-0.18009</v>
      </c>
      <c r="J198" s="84">
        <v>1.20367273005369E-6</v>
      </c>
      <c r="K198" s="84">
        <f>I198/'סכום נכסי הקרן'!$C$42</f>
        <v>-2.5424743096987964E-9</v>
      </c>
    </row>
    <row r="199" spans="2:11">
      <c r="B199" s="76" t="s">
        <v>2734</v>
      </c>
      <c r="C199" s="73" t="s">
        <v>2736</v>
      </c>
      <c r="D199" s="86" t="s">
        <v>1883</v>
      </c>
      <c r="E199" s="86" t="s">
        <v>136</v>
      </c>
      <c r="F199" s="94">
        <v>43691</v>
      </c>
      <c r="G199" s="83">
        <v>450164</v>
      </c>
      <c r="H199" s="85">
        <v>-2.6004</v>
      </c>
      <c r="I199" s="83">
        <v>-11.70603</v>
      </c>
      <c r="J199" s="84">
        <v>7.8239930524684305E-5</v>
      </c>
      <c r="K199" s="84">
        <f>I199/'סכום נכסי הקרן'!$C$42</f>
        <v>-1.6526337133412963E-7</v>
      </c>
    </row>
    <row r="200" spans="2:11">
      <c r="B200" s="76" t="s">
        <v>2734</v>
      </c>
      <c r="C200" s="73" t="s">
        <v>2737</v>
      </c>
      <c r="D200" s="86" t="s">
        <v>1883</v>
      </c>
      <c r="E200" s="86" t="s">
        <v>136</v>
      </c>
      <c r="F200" s="94">
        <v>43691</v>
      </c>
      <c r="G200" s="83">
        <v>69256</v>
      </c>
      <c r="H200" s="85">
        <v>-2.6004</v>
      </c>
      <c r="I200" s="83">
        <v>-1.8009300000000001</v>
      </c>
      <c r="J200" s="84">
        <v>1.2036927812402644E-5</v>
      </c>
      <c r="K200" s="84">
        <f>I200/'סכום נכסי הקרן'!$C$42</f>
        <v>-2.5425166630939276E-8</v>
      </c>
    </row>
    <row r="201" spans="2:11">
      <c r="B201" s="76" t="s">
        <v>2738</v>
      </c>
      <c r="C201" s="73" t="s">
        <v>2739</v>
      </c>
      <c r="D201" s="86" t="s">
        <v>1883</v>
      </c>
      <c r="E201" s="86" t="s">
        <v>136</v>
      </c>
      <c r="F201" s="94">
        <v>43706</v>
      </c>
      <c r="G201" s="83">
        <v>27712.799999999999</v>
      </c>
      <c r="H201" s="85">
        <v>-2.5619000000000001</v>
      </c>
      <c r="I201" s="83">
        <v>-0.70998000000000006</v>
      </c>
      <c r="J201" s="84">
        <v>4.7453138146677707E-6</v>
      </c>
      <c r="K201" s="84">
        <f>I201/'סכום נכסי הקרן'!$C$42</f>
        <v>-1.0023354491642799E-8</v>
      </c>
    </row>
    <row r="202" spans="2:11">
      <c r="B202" s="76" t="s">
        <v>2740</v>
      </c>
      <c r="C202" s="73" t="s">
        <v>2741</v>
      </c>
      <c r="D202" s="86" t="s">
        <v>1883</v>
      </c>
      <c r="E202" s="86" t="s">
        <v>136</v>
      </c>
      <c r="F202" s="94">
        <v>43717</v>
      </c>
      <c r="G202" s="83">
        <v>3465000</v>
      </c>
      <c r="H202" s="85">
        <v>-2.4056000000000002</v>
      </c>
      <c r="I202" s="83">
        <v>-83.352559999999997</v>
      </c>
      <c r="J202" s="84">
        <v>5.5710591066779943E-4</v>
      </c>
      <c r="K202" s="84">
        <f>I202/'סכום נכסי הקרן'!$C$42</f>
        <v>-1.1767546362797907E-6</v>
      </c>
    </row>
    <row r="203" spans="2:11">
      <c r="B203" s="76" t="s">
        <v>2740</v>
      </c>
      <c r="C203" s="73" t="s">
        <v>2742</v>
      </c>
      <c r="D203" s="86" t="s">
        <v>1883</v>
      </c>
      <c r="E203" s="86" t="s">
        <v>136</v>
      </c>
      <c r="F203" s="94">
        <v>43717</v>
      </c>
      <c r="G203" s="83">
        <v>9702000</v>
      </c>
      <c r="H203" s="85">
        <v>-2.4056000000000002</v>
      </c>
      <c r="I203" s="83">
        <v>-233.38717000000003</v>
      </c>
      <c r="J203" s="84">
        <v>1.5598965632372963E-3</v>
      </c>
      <c r="K203" s="84">
        <f>I203/'סכום נכסי הקרן'!$C$42</f>
        <v>-3.2949130098190115E-6</v>
      </c>
    </row>
    <row r="204" spans="2:11">
      <c r="B204" s="76" t="s">
        <v>2743</v>
      </c>
      <c r="C204" s="73" t="s">
        <v>2744</v>
      </c>
      <c r="D204" s="86" t="s">
        <v>1883</v>
      </c>
      <c r="E204" s="86" t="s">
        <v>136</v>
      </c>
      <c r="F204" s="94">
        <v>43731</v>
      </c>
      <c r="G204" s="83">
        <v>155938.5</v>
      </c>
      <c r="H204" s="85">
        <v>-2.5264000000000002</v>
      </c>
      <c r="I204" s="83">
        <v>-3.9396399999999998</v>
      </c>
      <c r="J204" s="84">
        <v>2.6331485558491417E-5</v>
      </c>
      <c r="K204" s="84">
        <f>I204/'סכום נכסי הקרן'!$C$42</f>
        <v>-5.5619043197633222E-8</v>
      </c>
    </row>
    <row r="205" spans="2:11">
      <c r="B205" s="76" t="s">
        <v>2745</v>
      </c>
      <c r="C205" s="73" t="s">
        <v>2746</v>
      </c>
      <c r="D205" s="86" t="s">
        <v>1883</v>
      </c>
      <c r="E205" s="86" t="s">
        <v>136</v>
      </c>
      <c r="F205" s="94">
        <v>43717</v>
      </c>
      <c r="G205" s="83">
        <v>121317000</v>
      </c>
      <c r="H205" s="85">
        <v>-2.3700999999999999</v>
      </c>
      <c r="I205" s="83">
        <v>-2875.36285</v>
      </c>
      <c r="J205" s="84">
        <v>1.9218145658029089E-2</v>
      </c>
      <c r="K205" s="84">
        <f>I205/'סכום נכסי הקרן'!$C$42</f>
        <v>-4.059379297677447E-5</v>
      </c>
    </row>
    <row r="206" spans="2:11">
      <c r="B206" s="76" t="s">
        <v>2747</v>
      </c>
      <c r="C206" s="73" t="s">
        <v>2748</v>
      </c>
      <c r="D206" s="86" t="s">
        <v>1883</v>
      </c>
      <c r="E206" s="86" t="s">
        <v>136</v>
      </c>
      <c r="F206" s="94">
        <v>43705</v>
      </c>
      <c r="G206" s="83">
        <v>17332.5</v>
      </c>
      <c r="H206" s="85">
        <v>-2.4908999999999999</v>
      </c>
      <c r="I206" s="83">
        <v>-0.43174000000000001</v>
      </c>
      <c r="J206" s="84">
        <v>2.8856330971924044E-6</v>
      </c>
      <c r="K206" s="84">
        <f>I206/'סכום נכסי הקרן'!$C$42</f>
        <v>-6.0952182712497002E-9</v>
      </c>
    </row>
    <row r="207" spans="2:11">
      <c r="B207" s="76" t="s">
        <v>2749</v>
      </c>
      <c r="C207" s="73" t="s">
        <v>2750</v>
      </c>
      <c r="D207" s="86" t="s">
        <v>1883</v>
      </c>
      <c r="E207" s="86" t="s">
        <v>136</v>
      </c>
      <c r="F207" s="94">
        <v>43717</v>
      </c>
      <c r="G207" s="83">
        <v>3119850</v>
      </c>
      <c r="H207" s="85">
        <v>-2.4908999999999999</v>
      </c>
      <c r="I207" s="83">
        <v>-77.713210000000004</v>
      </c>
      <c r="J207" s="84">
        <v>5.194140243319214E-4</v>
      </c>
      <c r="K207" s="84">
        <f>I207/'סכום נכסי הקרן'!$C$42</f>
        <v>-1.0971394300029298E-6</v>
      </c>
    </row>
    <row r="208" spans="2:11">
      <c r="B208" s="76" t="s">
        <v>2751</v>
      </c>
      <c r="C208" s="73" t="s">
        <v>2752</v>
      </c>
      <c r="D208" s="86" t="s">
        <v>1883</v>
      </c>
      <c r="E208" s="86" t="s">
        <v>136</v>
      </c>
      <c r="F208" s="94">
        <v>43717</v>
      </c>
      <c r="G208" s="83">
        <v>117884800</v>
      </c>
      <c r="H208" s="85">
        <v>-2.3405999999999998</v>
      </c>
      <c r="I208" s="83">
        <v>-2759.2284</v>
      </c>
      <c r="J208" s="84">
        <v>1.844193448314551E-2</v>
      </c>
      <c r="K208" s="84">
        <f>I208/'סכום נכסי הקרן'!$C$42</f>
        <v>-3.8954230227060445E-5</v>
      </c>
    </row>
    <row r="209" spans="2:11">
      <c r="B209" s="76" t="s">
        <v>2753</v>
      </c>
      <c r="C209" s="73" t="s">
        <v>2754</v>
      </c>
      <c r="D209" s="86" t="s">
        <v>1883</v>
      </c>
      <c r="E209" s="86" t="s">
        <v>136</v>
      </c>
      <c r="F209" s="94">
        <v>43717</v>
      </c>
      <c r="G209" s="83">
        <v>4854080</v>
      </c>
      <c r="H209" s="85">
        <v>-2.3199999999999998</v>
      </c>
      <c r="I209" s="83">
        <v>-112.61519</v>
      </c>
      <c r="J209" s="84">
        <v>7.5268939526245218E-4</v>
      </c>
      <c r="K209" s="84">
        <f>I209/'סכום נכסי הקרן'!$C$42</f>
        <v>-1.5898785465980833E-6</v>
      </c>
    </row>
    <row r="210" spans="2:11">
      <c r="B210" s="76" t="s">
        <v>2753</v>
      </c>
      <c r="C210" s="73" t="s">
        <v>2755</v>
      </c>
      <c r="D210" s="86" t="s">
        <v>1883</v>
      </c>
      <c r="E210" s="86" t="s">
        <v>136</v>
      </c>
      <c r="F210" s="94">
        <v>43717</v>
      </c>
      <c r="G210" s="83">
        <v>2080320</v>
      </c>
      <c r="H210" s="85">
        <v>-2.3199999999999998</v>
      </c>
      <c r="I210" s="83">
        <v>-48.263649999999998</v>
      </c>
      <c r="J210" s="84">
        <v>3.2258115030182563E-4</v>
      </c>
      <c r="K210" s="84">
        <f>I210/'סכום נכסי הקרן'!$C$42</f>
        <v>-6.8137647963404034E-7</v>
      </c>
    </row>
    <row r="211" spans="2:11">
      <c r="B211" s="76" t="s">
        <v>2756</v>
      </c>
      <c r="C211" s="73" t="s">
        <v>2757</v>
      </c>
      <c r="D211" s="86" t="s">
        <v>1883</v>
      </c>
      <c r="E211" s="86" t="s">
        <v>136</v>
      </c>
      <c r="F211" s="94">
        <v>43724</v>
      </c>
      <c r="G211" s="83">
        <v>2773840</v>
      </c>
      <c r="H211" s="85">
        <v>-2.2890999999999999</v>
      </c>
      <c r="I211" s="83">
        <v>-63.496019999999994</v>
      </c>
      <c r="J211" s="84">
        <v>4.2439018124795211E-4</v>
      </c>
      <c r="K211" s="84">
        <f>I211/'סכום נכסי הקרן'!$C$42</f>
        <v>-8.9642400809662376E-7</v>
      </c>
    </row>
    <row r="212" spans="2:11">
      <c r="B212" s="76" t="s">
        <v>2756</v>
      </c>
      <c r="C212" s="73" t="s">
        <v>2758</v>
      </c>
      <c r="D212" s="86" t="s">
        <v>1883</v>
      </c>
      <c r="E212" s="86" t="s">
        <v>136</v>
      </c>
      <c r="F212" s="94">
        <v>43724</v>
      </c>
      <c r="G212" s="83">
        <v>23681659</v>
      </c>
      <c r="H212" s="85">
        <v>-2.2890999999999999</v>
      </c>
      <c r="I212" s="83">
        <v>-542.09726999999998</v>
      </c>
      <c r="J212" s="84">
        <v>3.6232311673915947E-3</v>
      </c>
      <c r="K212" s="84">
        <f>I212/'סכום נכסי הקרן'!$C$42</f>
        <v>-7.6532199585365763E-6</v>
      </c>
    </row>
    <row r="213" spans="2:11">
      <c r="B213" s="76" t="s">
        <v>2756</v>
      </c>
      <c r="C213" s="73" t="s">
        <v>2759</v>
      </c>
      <c r="D213" s="86" t="s">
        <v>1883</v>
      </c>
      <c r="E213" s="86" t="s">
        <v>136</v>
      </c>
      <c r="F213" s="94">
        <v>43724</v>
      </c>
      <c r="G213" s="83">
        <v>2600475</v>
      </c>
      <c r="H213" s="85">
        <v>-2.2890999999999999</v>
      </c>
      <c r="I213" s="83">
        <v>-59.527519999999996</v>
      </c>
      <c r="J213" s="84">
        <v>3.9786580327461616E-4</v>
      </c>
      <c r="K213" s="84">
        <f>I213/'סכום נכסי הקרן'!$C$42</f>
        <v>-8.4039752523783272E-7</v>
      </c>
    </row>
    <row r="214" spans="2:11">
      <c r="B214" s="76" t="s">
        <v>2756</v>
      </c>
      <c r="C214" s="73" t="s">
        <v>2760</v>
      </c>
      <c r="D214" s="86" t="s">
        <v>1883</v>
      </c>
      <c r="E214" s="86" t="s">
        <v>136</v>
      </c>
      <c r="F214" s="94">
        <v>43724</v>
      </c>
      <c r="G214" s="83">
        <v>4594172.5</v>
      </c>
      <c r="H214" s="85">
        <v>-2.2890999999999999</v>
      </c>
      <c r="I214" s="83">
        <v>-105.16528</v>
      </c>
      <c r="J214" s="84">
        <v>7.0289621680526802E-4</v>
      </c>
      <c r="K214" s="84">
        <f>I214/'סכום נכסי הקרן'!$C$42</f>
        <v>-1.4847022192919132E-6</v>
      </c>
    </row>
    <row r="215" spans="2:11">
      <c r="B215" s="76" t="s">
        <v>2756</v>
      </c>
      <c r="C215" s="73" t="s">
        <v>2761</v>
      </c>
      <c r="D215" s="86" t="s">
        <v>1883</v>
      </c>
      <c r="E215" s="86" t="s">
        <v>136</v>
      </c>
      <c r="F215" s="94">
        <v>43724</v>
      </c>
      <c r="G215" s="83">
        <v>5547680</v>
      </c>
      <c r="H215" s="85">
        <v>-2.2890999999999999</v>
      </c>
      <c r="I215" s="83">
        <v>-126.99203999999999</v>
      </c>
      <c r="J215" s="84">
        <v>8.4878036249590421E-4</v>
      </c>
      <c r="K215" s="84">
        <f>I215/'סכום נכסי הקרן'!$C$42</f>
        <v>-1.7928480161932475E-6</v>
      </c>
    </row>
    <row r="216" spans="2:11">
      <c r="B216" s="76" t="s">
        <v>2756</v>
      </c>
      <c r="C216" s="73" t="s">
        <v>2762</v>
      </c>
      <c r="D216" s="86" t="s">
        <v>1883</v>
      </c>
      <c r="E216" s="86" t="s">
        <v>136</v>
      </c>
      <c r="F216" s="94">
        <v>43724</v>
      </c>
      <c r="G216" s="83">
        <v>4334125</v>
      </c>
      <c r="H216" s="85">
        <v>-2.2890999999999999</v>
      </c>
      <c r="I216" s="83">
        <v>-99.212530000000001</v>
      </c>
      <c r="J216" s="84">
        <v>6.6310964984526413E-4</v>
      </c>
      <c r="K216" s="84">
        <f>I216/'סכום נכסי הקרן'!$C$42</f>
        <v>-1.4006624950037267E-6</v>
      </c>
    </row>
    <row r="217" spans="2:11">
      <c r="B217" s="76" t="s">
        <v>2763</v>
      </c>
      <c r="C217" s="73" t="s">
        <v>2764</v>
      </c>
      <c r="D217" s="86" t="s">
        <v>1883</v>
      </c>
      <c r="E217" s="86" t="s">
        <v>136</v>
      </c>
      <c r="F217" s="94">
        <v>43724</v>
      </c>
      <c r="G217" s="83">
        <v>5203950</v>
      </c>
      <c r="H217" s="85">
        <v>-2.2302</v>
      </c>
      <c r="I217" s="83">
        <v>-116.0569</v>
      </c>
      <c r="J217" s="84">
        <v>7.7569285171063412E-4</v>
      </c>
      <c r="K217" s="84">
        <f>I217/'סכום נכסי הקרן'!$C$42</f>
        <v>-1.6384679144498987E-6</v>
      </c>
    </row>
    <row r="218" spans="2:11">
      <c r="B218" s="76" t="s">
        <v>2765</v>
      </c>
      <c r="C218" s="73" t="s">
        <v>2766</v>
      </c>
      <c r="D218" s="86" t="s">
        <v>1883</v>
      </c>
      <c r="E218" s="86" t="s">
        <v>136</v>
      </c>
      <c r="F218" s="94">
        <v>43718</v>
      </c>
      <c r="G218" s="83">
        <v>86742500</v>
      </c>
      <c r="H218" s="85">
        <v>-2.2382</v>
      </c>
      <c r="I218" s="83">
        <v>-1941.5067900000001</v>
      </c>
      <c r="J218" s="84">
        <v>1.2976504960503506E-2</v>
      </c>
      <c r="K218" s="84">
        <f>I218/'סכום נכסי הקרן'!$C$42</f>
        <v>-2.7409801408633331E-5</v>
      </c>
    </row>
    <row r="219" spans="2:11">
      <c r="B219" s="76" t="s">
        <v>2767</v>
      </c>
      <c r="C219" s="73" t="s">
        <v>2768</v>
      </c>
      <c r="D219" s="86" t="s">
        <v>1883</v>
      </c>
      <c r="E219" s="86" t="s">
        <v>136</v>
      </c>
      <c r="F219" s="94">
        <v>43656</v>
      </c>
      <c r="G219" s="83">
        <v>131875200</v>
      </c>
      <c r="H219" s="85">
        <v>-1.7056</v>
      </c>
      <c r="I219" s="83">
        <v>-2249.2875600000002</v>
      </c>
      <c r="J219" s="84">
        <v>1.5033628174918115E-2</v>
      </c>
      <c r="K219" s="84">
        <f>I219/'סכום נכסי הקרן'!$C$42</f>
        <v>-3.1754988263785281E-5</v>
      </c>
    </row>
    <row r="220" spans="2:11">
      <c r="B220" s="76" t="s">
        <v>2769</v>
      </c>
      <c r="C220" s="73" t="s">
        <v>2770</v>
      </c>
      <c r="D220" s="86" t="s">
        <v>1883</v>
      </c>
      <c r="E220" s="86" t="s">
        <v>136</v>
      </c>
      <c r="F220" s="94">
        <v>43656</v>
      </c>
      <c r="G220" s="83">
        <v>3919626.75</v>
      </c>
      <c r="H220" s="85">
        <v>-1.6880999999999999</v>
      </c>
      <c r="I220" s="83">
        <v>-66.165710000000004</v>
      </c>
      <c r="J220" s="84">
        <v>4.4223366534311035E-4</v>
      </c>
      <c r="K220" s="84">
        <f>I220/'סכום נכסי הקרן'!$C$42</f>
        <v>-9.3411415324549267E-7</v>
      </c>
    </row>
    <row r="221" spans="2:11">
      <c r="B221" s="76" t="s">
        <v>2769</v>
      </c>
      <c r="C221" s="73" t="s">
        <v>2771</v>
      </c>
      <c r="D221" s="86" t="s">
        <v>1883</v>
      </c>
      <c r="E221" s="86" t="s">
        <v>136</v>
      </c>
      <c r="F221" s="94">
        <v>43656</v>
      </c>
      <c r="G221" s="83">
        <v>34710000</v>
      </c>
      <c r="H221" s="85">
        <v>-1.6880999999999999</v>
      </c>
      <c r="I221" s="83">
        <v>-585.92615999999998</v>
      </c>
      <c r="J221" s="84">
        <v>3.9161715843027108E-3</v>
      </c>
      <c r="K221" s="84">
        <f>I221/'סכום נכסי הקרן'!$C$42</f>
        <v>-8.271987390640605E-6</v>
      </c>
    </row>
    <row r="222" spans="2:11">
      <c r="B222" s="76" t="s">
        <v>2769</v>
      </c>
      <c r="C222" s="73" t="s">
        <v>2772</v>
      </c>
      <c r="D222" s="86" t="s">
        <v>1883</v>
      </c>
      <c r="E222" s="86" t="s">
        <v>136</v>
      </c>
      <c r="F222" s="94">
        <v>43656</v>
      </c>
      <c r="G222" s="83">
        <v>31239000</v>
      </c>
      <c r="H222" s="85">
        <v>-1.6880999999999999</v>
      </c>
      <c r="I222" s="83">
        <v>-527.33355000000006</v>
      </c>
      <c r="J222" s="84">
        <v>3.524554465974813E-3</v>
      </c>
      <c r="K222" s="84">
        <f>I222/'סכום נכסי הקרן'!$C$42</f>
        <v>-7.444788736283336E-6</v>
      </c>
    </row>
    <row r="223" spans="2:11">
      <c r="B223" s="76" t="s">
        <v>2773</v>
      </c>
      <c r="C223" s="73" t="s">
        <v>2774</v>
      </c>
      <c r="D223" s="86" t="s">
        <v>1883</v>
      </c>
      <c r="E223" s="86" t="s">
        <v>136</v>
      </c>
      <c r="F223" s="94">
        <v>43717</v>
      </c>
      <c r="G223" s="83">
        <v>52089</v>
      </c>
      <c r="H223" s="85">
        <v>-2.3109999999999999</v>
      </c>
      <c r="I223" s="83">
        <v>-1.2037599999999999</v>
      </c>
      <c r="J223" s="84">
        <v>8.0456054502161685E-6</v>
      </c>
      <c r="K223" s="84">
        <f>I223/'סכום נכסי הקרן'!$C$42</f>
        <v>-1.6994440974196364E-8</v>
      </c>
    </row>
    <row r="224" spans="2:11">
      <c r="B224" s="76" t="s">
        <v>2773</v>
      </c>
      <c r="C224" s="73" t="s">
        <v>2775</v>
      </c>
      <c r="D224" s="86" t="s">
        <v>1883</v>
      </c>
      <c r="E224" s="86" t="s">
        <v>136</v>
      </c>
      <c r="F224" s="94">
        <v>43717</v>
      </c>
      <c r="G224" s="83">
        <v>6945.2</v>
      </c>
      <c r="H224" s="85">
        <v>-2.3109000000000002</v>
      </c>
      <c r="I224" s="83">
        <v>-0.1605</v>
      </c>
      <c r="J224" s="84">
        <v>1.0727384817236785E-6</v>
      </c>
      <c r="K224" s="84">
        <f>I224/'סכום נכסי הקרן'!$C$42</f>
        <v>-2.2659066394950129E-9</v>
      </c>
    </row>
    <row r="225" spans="2:11">
      <c r="B225" s="76" t="s">
        <v>2773</v>
      </c>
      <c r="C225" s="73" t="s">
        <v>2776</v>
      </c>
      <c r="D225" s="86" t="s">
        <v>1883</v>
      </c>
      <c r="E225" s="86" t="s">
        <v>136</v>
      </c>
      <c r="F225" s="94">
        <v>43717</v>
      </c>
      <c r="G225" s="83">
        <v>13890.4</v>
      </c>
      <c r="H225" s="85">
        <v>-2.3109000000000002</v>
      </c>
      <c r="I225" s="83">
        <v>-0.32100000000000001</v>
      </c>
      <c r="J225" s="84">
        <v>2.1454769634473571E-6</v>
      </c>
      <c r="K225" s="84">
        <f>I225/'סכום נכסי הקרן'!$C$42</f>
        <v>-4.5318132789900257E-9</v>
      </c>
    </row>
    <row r="226" spans="2:11">
      <c r="B226" s="76" t="s">
        <v>2773</v>
      </c>
      <c r="C226" s="73" t="s">
        <v>2577</v>
      </c>
      <c r="D226" s="86" t="s">
        <v>1883</v>
      </c>
      <c r="E226" s="86" t="s">
        <v>136</v>
      </c>
      <c r="F226" s="94">
        <v>43717</v>
      </c>
      <c r="G226" s="83">
        <v>104178</v>
      </c>
      <c r="H226" s="85">
        <v>-2.3109999999999999</v>
      </c>
      <c r="I226" s="83">
        <v>-2.4075199999999999</v>
      </c>
      <c r="J226" s="84">
        <v>1.6091210900432337E-5</v>
      </c>
      <c r="K226" s="84">
        <f>I226/'סכום נכסי הקרן'!$C$42</f>
        <v>-3.3988881948392727E-8</v>
      </c>
    </row>
    <row r="227" spans="2:11">
      <c r="B227" s="76" t="s">
        <v>2773</v>
      </c>
      <c r="C227" s="73" t="s">
        <v>2486</v>
      </c>
      <c r="D227" s="86" t="s">
        <v>1883</v>
      </c>
      <c r="E227" s="86" t="s">
        <v>136</v>
      </c>
      <c r="F227" s="94">
        <v>43717</v>
      </c>
      <c r="G227" s="83">
        <v>17363</v>
      </c>
      <c r="H227" s="85">
        <v>-2.3109000000000002</v>
      </c>
      <c r="I227" s="83">
        <v>-0.40125</v>
      </c>
      <c r="J227" s="84">
        <v>2.681846204309196E-6</v>
      </c>
      <c r="K227" s="84">
        <f>I227/'סכום נכסי הקרן'!$C$42</f>
        <v>-5.664766598737532E-9</v>
      </c>
    </row>
    <row r="228" spans="2:11">
      <c r="B228" s="76" t="s">
        <v>2777</v>
      </c>
      <c r="C228" s="73" t="s">
        <v>2778</v>
      </c>
      <c r="D228" s="86" t="s">
        <v>1883</v>
      </c>
      <c r="E228" s="86" t="s">
        <v>136</v>
      </c>
      <c r="F228" s="94">
        <v>43656</v>
      </c>
      <c r="G228" s="83">
        <v>45149000</v>
      </c>
      <c r="H228" s="85">
        <v>-1.6295999999999999</v>
      </c>
      <c r="I228" s="83">
        <v>-735.74034999999992</v>
      </c>
      <c r="J228" s="84">
        <v>4.9174890093573063E-3</v>
      </c>
      <c r="K228" s="84">
        <f>I228/'סכום נכסי הקרן'!$C$42</f>
        <v>-1.0387033919061584E-5</v>
      </c>
    </row>
    <row r="229" spans="2:11">
      <c r="B229" s="76" t="s">
        <v>2779</v>
      </c>
      <c r="C229" s="73" t="s">
        <v>2499</v>
      </c>
      <c r="D229" s="86" t="s">
        <v>1883</v>
      </c>
      <c r="E229" s="86" t="s">
        <v>136</v>
      </c>
      <c r="F229" s="94">
        <v>43705</v>
      </c>
      <c r="G229" s="83">
        <v>14590.8</v>
      </c>
      <c r="H229" s="85">
        <v>-2.2698</v>
      </c>
      <c r="I229" s="83">
        <v>-0.33118000000000003</v>
      </c>
      <c r="J229" s="84">
        <v>2.2135173232227281E-6</v>
      </c>
      <c r="K229" s="84">
        <f>I229/'סכום נכסי הקרן'!$C$42</f>
        <v>-4.6755324664670309E-9</v>
      </c>
    </row>
    <row r="230" spans="2:11">
      <c r="B230" s="76" t="s">
        <v>2780</v>
      </c>
      <c r="C230" s="73" t="s">
        <v>2781</v>
      </c>
      <c r="D230" s="86" t="s">
        <v>1883</v>
      </c>
      <c r="E230" s="86" t="s">
        <v>136</v>
      </c>
      <c r="F230" s="94">
        <v>43649</v>
      </c>
      <c r="G230" s="83">
        <v>288466.5</v>
      </c>
      <c r="H230" s="85">
        <v>-1.6452</v>
      </c>
      <c r="I230" s="83">
        <v>-4.7457900000000004</v>
      </c>
      <c r="J230" s="84">
        <v>3.1719573577441848E-5</v>
      </c>
      <c r="K230" s="84">
        <f>I230/'סכום נכסי הקרן'!$C$42</f>
        <v>-6.7000106359184035E-8</v>
      </c>
    </row>
    <row r="231" spans="2:11">
      <c r="B231" s="76" t="s">
        <v>2782</v>
      </c>
      <c r="C231" s="73" t="s">
        <v>2707</v>
      </c>
      <c r="D231" s="86" t="s">
        <v>1883</v>
      </c>
      <c r="E231" s="86" t="s">
        <v>136</v>
      </c>
      <c r="F231" s="94">
        <v>43661</v>
      </c>
      <c r="G231" s="83">
        <v>695320</v>
      </c>
      <c r="H231" s="85">
        <v>-2.1932999999999998</v>
      </c>
      <c r="I231" s="83">
        <v>-15.250489999999999</v>
      </c>
      <c r="J231" s="84">
        <v>1.0193014011303514E-4</v>
      </c>
      <c r="K231" s="84">
        <f>I231/'סכום נכסי הקרן'!$C$42</f>
        <v>-2.1530334296917319E-7</v>
      </c>
    </row>
    <row r="232" spans="2:11">
      <c r="B232" s="76" t="s">
        <v>2782</v>
      </c>
      <c r="C232" s="73" t="s">
        <v>2783</v>
      </c>
      <c r="D232" s="86" t="s">
        <v>1883</v>
      </c>
      <c r="E232" s="86" t="s">
        <v>136</v>
      </c>
      <c r="F232" s="94">
        <v>43661</v>
      </c>
      <c r="G232" s="83">
        <v>173830</v>
      </c>
      <c r="H232" s="85">
        <v>-2.1932999999999998</v>
      </c>
      <c r="I232" s="83">
        <v>-3.8126199999999999</v>
      </c>
      <c r="J232" s="84">
        <v>2.5482518318936641E-5</v>
      </c>
      <c r="K232" s="84">
        <f>I232/'סכום נכסי הקרן'!$C$42</f>
        <v>-5.3825800447797359E-8</v>
      </c>
    </row>
    <row r="233" spans="2:11">
      <c r="B233" s="76" t="s">
        <v>2784</v>
      </c>
      <c r="C233" s="73" t="s">
        <v>2785</v>
      </c>
      <c r="D233" s="86" t="s">
        <v>1883</v>
      </c>
      <c r="E233" s="86" t="s">
        <v>136</v>
      </c>
      <c r="F233" s="94">
        <v>43657</v>
      </c>
      <c r="G233" s="83">
        <v>5354580</v>
      </c>
      <c r="H233" s="85">
        <v>-2.1816</v>
      </c>
      <c r="I233" s="83">
        <v>-116.81305999999999</v>
      </c>
      <c r="J233" s="84">
        <v>7.8074682012396854E-4</v>
      </c>
      <c r="K233" s="84">
        <f>I233/'סכום נכסי הקרן'!$C$42</f>
        <v>-1.6491432288705874E-6</v>
      </c>
    </row>
    <row r="234" spans="2:11">
      <c r="B234" s="76" t="s">
        <v>2784</v>
      </c>
      <c r="C234" s="73" t="s">
        <v>2786</v>
      </c>
      <c r="D234" s="86" t="s">
        <v>1883</v>
      </c>
      <c r="E234" s="86" t="s">
        <v>136</v>
      </c>
      <c r="F234" s="94">
        <v>43657</v>
      </c>
      <c r="G234" s="83">
        <v>382470</v>
      </c>
      <c r="H234" s="85">
        <v>-2.1816</v>
      </c>
      <c r="I234" s="83">
        <v>-8.3437900000000003</v>
      </c>
      <c r="J234" s="84">
        <v>5.5767630008854896E-5</v>
      </c>
      <c r="K234" s="84">
        <f>I234/'סכום נכסי הקרן'!$C$42</f>
        <v>-1.1779594491932769E-7</v>
      </c>
    </row>
    <row r="235" spans="2:11">
      <c r="B235" s="76" t="s">
        <v>2784</v>
      </c>
      <c r="C235" s="73" t="s">
        <v>2787</v>
      </c>
      <c r="D235" s="86" t="s">
        <v>1883</v>
      </c>
      <c r="E235" s="86" t="s">
        <v>136</v>
      </c>
      <c r="F235" s="94">
        <v>43657</v>
      </c>
      <c r="G235" s="83">
        <v>914451</v>
      </c>
      <c r="H235" s="85">
        <v>-2.1816</v>
      </c>
      <c r="I235" s="83">
        <v>-19.949240000000003</v>
      </c>
      <c r="J235" s="84">
        <v>1.333353110849924E-4</v>
      </c>
      <c r="K235" s="84">
        <f>I235/'סכום נכסי הקרן'!$C$42</f>
        <v>-2.8163934809270716E-7</v>
      </c>
    </row>
    <row r="236" spans="2:11">
      <c r="B236" s="76" t="s">
        <v>2788</v>
      </c>
      <c r="C236" s="73" t="s">
        <v>2789</v>
      </c>
      <c r="D236" s="86" t="s">
        <v>1883</v>
      </c>
      <c r="E236" s="86" t="s">
        <v>136</v>
      </c>
      <c r="F236" s="94">
        <v>43712</v>
      </c>
      <c r="G236" s="83">
        <v>2503.44</v>
      </c>
      <c r="H236" s="85">
        <v>-2.1814</v>
      </c>
      <c r="I236" s="83">
        <v>-5.4609999999999999E-2</v>
      </c>
      <c r="J236" s="84">
        <v>3.6499843294037431E-7</v>
      </c>
      <c r="K236" s="84">
        <f>I236/'סכום נכסי הקרן'!$C$42</f>
        <v>-7.7097296936338099E-10</v>
      </c>
    </row>
    <row r="237" spans="2:11">
      <c r="B237" s="76" t="s">
        <v>2790</v>
      </c>
      <c r="C237" s="73" t="s">
        <v>2791</v>
      </c>
      <c r="D237" s="86" t="s">
        <v>1883</v>
      </c>
      <c r="E237" s="86" t="s">
        <v>136</v>
      </c>
      <c r="F237" s="94">
        <v>43718</v>
      </c>
      <c r="G237" s="83">
        <v>6958.6</v>
      </c>
      <c r="H237" s="85">
        <v>-2.1141000000000001</v>
      </c>
      <c r="I237" s="83">
        <v>-0.14711000000000002</v>
      </c>
      <c r="J237" s="84">
        <v>9.8324335231383406E-7</v>
      </c>
      <c r="K237" s="84">
        <f>I237/'סכום נכסי הקרן'!$C$42</f>
        <v>-2.0768693192281081E-9</v>
      </c>
    </row>
    <row r="238" spans="2:11">
      <c r="B238" s="76" t="s">
        <v>2792</v>
      </c>
      <c r="C238" s="73" t="s">
        <v>2793</v>
      </c>
      <c r="D238" s="86" t="s">
        <v>1883</v>
      </c>
      <c r="E238" s="86" t="s">
        <v>136</v>
      </c>
      <c r="F238" s="94">
        <v>43647</v>
      </c>
      <c r="G238" s="83">
        <v>34800</v>
      </c>
      <c r="H238" s="85">
        <v>-1.5139</v>
      </c>
      <c r="I238" s="83">
        <v>-0.52684000000000009</v>
      </c>
      <c r="J238" s="84">
        <v>3.5212557115969024E-6</v>
      </c>
      <c r="K238" s="84">
        <f>I238/'סכום נכסי הקרן'!$C$42</f>
        <v>-7.4378208968944093E-9</v>
      </c>
    </row>
    <row r="239" spans="2:11">
      <c r="B239" s="76" t="s">
        <v>2794</v>
      </c>
      <c r="C239" s="73" t="s">
        <v>2795</v>
      </c>
      <c r="D239" s="86" t="s">
        <v>1883</v>
      </c>
      <c r="E239" s="86" t="s">
        <v>136</v>
      </c>
      <c r="F239" s="94">
        <v>43662</v>
      </c>
      <c r="G239" s="83">
        <v>20881.8</v>
      </c>
      <c r="H239" s="85">
        <v>-2.0847000000000002</v>
      </c>
      <c r="I239" s="83">
        <v>-0.43531999999999998</v>
      </c>
      <c r="J239" s="84">
        <v>2.9095608465043718E-6</v>
      </c>
      <c r="K239" s="84">
        <f>I239/'סכום נכסי הקרן'!$C$42</f>
        <v>-6.1457599894390589E-9</v>
      </c>
    </row>
    <row r="240" spans="2:11">
      <c r="B240" s="76" t="s">
        <v>2794</v>
      </c>
      <c r="C240" s="73" t="s">
        <v>2657</v>
      </c>
      <c r="D240" s="86" t="s">
        <v>1883</v>
      </c>
      <c r="E240" s="86" t="s">
        <v>136</v>
      </c>
      <c r="F240" s="94">
        <v>43662</v>
      </c>
      <c r="G240" s="83">
        <v>1044090</v>
      </c>
      <c r="H240" s="85">
        <v>-2.0847000000000002</v>
      </c>
      <c r="I240" s="83">
        <v>-21.76623</v>
      </c>
      <c r="J240" s="84">
        <v>1.4547957958285595E-4</v>
      </c>
      <c r="K240" s="84">
        <f>I240/'סכום נכסי הקרן'!$C$42</f>
        <v>-3.0729124656557964E-7</v>
      </c>
    </row>
    <row r="241" spans="2:11">
      <c r="B241" s="76" t="s">
        <v>2796</v>
      </c>
      <c r="C241" s="73" t="s">
        <v>2713</v>
      </c>
      <c r="D241" s="86" t="s">
        <v>1883</v>
      </c>
      <c r="E241" s="86" t="s">
        <v>136</v>
      </c>
      <c r="F241" s="94">
        <v>43724</v>
      </c>
      <c r="G241" s="83">
        <v>6960.8</v>
      </c>
      <c r="H241" s="85">
        <v>-2.0817999999999999</v>
      </c>
      <c r="I241" s="83">
        <v>-0.14490999999999998</v>
      </c>
      <c r="J241" s="84">
        <v>9.6853914882603251E-7</v>
      </c>
      <c r="K241" s="84">
        <f>I241/'סכום נכסי הקרן'!$C$42</f>
        <v>-2.0458101627988925E-9</v>
      </c>
    </row>
    <row r="242" spans="2:11">
      <c r="B242" s="76" t="s">
        <v>2796</v>
      </c>
      <c r="C242" s="73" t="s">
        <v>2695</v>
      </c>
      <c r="D242" s="86" t="s">
        <v>1883</v>
      </c>
      <c r="E242" s="86" t="s">
        <v>136</v>
      </c>
      <c r="F242" s="94">
        <v>43724</v>
      </c>
      <c r="G242" s="83">
        <v>765688</v>
      </c>
      <c r="H242" s="85">
        <v>-2.0817999999999999</v>
      </c>
      <c r="I242" s="83">
        <v>-15.939909999999999</v>
      </c>
      <c r="J242" s="84">
        <v>1.0653803646238055E-4</v>
      </c>
      <c r="K242" s="84">
        <f>I242/'סכום נכסי הקרן'!$C$42</f>
        <v>-2.250364355261866E-7</v>
      </c>
    </row>
    <row r="243" spans="2:11">
      <c r="B243" s="76" t="s">
        <v>2796</v>
      </c>
      <c r="C243" s="73" t="s">
        <v>2797</v>
      </c>
      <c r="D243" s="86" t="s">
        <v>1883</v>
      </c>
      <c r="E243" s="86" t="s">
        <v>136</v>
      </c>
      <c r="F243" s="94">
        <v>43724</v>
      </c>
      <c r="G243" s="83">
        <v>6960.8</v>
      </c>
      <c r="H243" s="85">
        <v>-2.0817999999999999</v>
      </c>
      <c r="I243" s="83">
        <v>-0.14490999999999998</v>
      </c>
      <c r="J243" s="84">
        <v>9.6853914882603251E-7</v>
      </c>
      <c r="K243" s="84">
        <f>I243/'סכום נכסי הקרן'!$C$42</f>
        <v>-2.0458101627988925E-9</v>
      </c>
    </row>
    <row r="244" spans="2:11">
      <c r="B244" s="76" t="s">
        <v>2796</v>
      </c>
      <c r="C244" s="73" t="s">
        <v>2504</v>
      </c>
      <c r="D244" s="86" t="s">
        <v>1883</v>
      </c>
      <c r="E244" s="86" t="s">
        <v>136</v>
      </c>
      <c r="F244" s="94">
        <v>43724</v>
      </c>
      <c r="G244" s="83">
        <v>69608</v>
      </c>
      <c r="H244" s="85">
        <v>-2.0817999999999999</v>
      </c>
      <c r="I244" s="83">
        <v>-1.4490799999999999</v>
      </c>
      <c r="J244" s="84">
        <v>9.6852578136831638E-6</v>
      </c>
      <c r="K244" s="84">
        <f>I244/'סכום נכסי הקרן'!$C$42</f>
        <v>-2.0457819272021391E-8</v>
      </c>
    </row>
    <row r="245" spans="2:11">
      <c r="B245" s="76" t="s">
        <v>2796</v>
      </c>
      <c r="C245" s="73" t="s">
        <v>2798</v>
      </c>
      <c r="D245" s="86" t="s">
        <v>1883</v>
      </c>
      <c r="E245" s="86" t="s">
        <v>136</v>
      </c>
      <c r="F245" s="94">
        <v>43724</v>
      </c>
      <c r="G245" s="83">
        <v>174020</v>
      </c>
      <c r="H245" s="85">
        <v>-2.0817999999999999</v>
      </c>
      <c r="I245" s="83">
        <v>-3.6227100000000001</v>
      </c>
      <c r="J245" s="84">
        <v>2.4213211371496495E-5</v>
      </c>
      <c r="K245" s="84">
        <f>I245/'סכום נכסי הקרן'!$C$42</f>
        <v>-5.1144689358037249E-8</v>
      </c>
    </row>
    <row r="246" spans="2:11">
      <c r="B246" s="76" t="s">
        <v>2796</v>
      </c>
      <c r="C246" s="73" t="s">
        <v>2799</v>
      </c>
      <c r="D246" s="86" t="s">
        <v>1883</v>
      </c>
      <c r="E246" s="86" t="s">
        <v>136</v>
      </c>
      <c r="F246" s="94">
        <v>43724</v>
      </c>
      <c r="G246" s="83">
        <v>69608</v>
      </c>
      <c r="H246" s="85">
        <v>-2.0817999999999999</v>
      </c>
      <c r="I246" s="83">
        <v>-1.4490799999999999</v>
      </c>
      <c r="J246" s="84">
        <v>9.6852578136831638E-6</v>
      </c>
      <c r="K246" s="84">
        <f>I246/'סכום נכסי הקרן'!$C$42</f>
        <v>-2.0457819272021391E-8</v>
      </c>
    </row>
    <row r="247" spans="2:11">
      <c r="B247" s="76" t="s">
        <v>2800</v>
      </c>
      <c r="C247" s="73" t="s">
        <v>2801</v>
      </c>
      <c r="D247" s="86" t="s">
        <v>1883</v>
      </c>
      <c r="E247" s="86" t="s">
        <v>136</v>
      </c>
      <c r="F247" s="94">
        <v>43647</v>
      </c>
      <c r="G247" s="83">
        <v>870.83</v>
      </c>
      <c r="H247" s="85">
        <v>-1.417</v>
      </c>
      <c r="I247" s="83">
        <v>-1.234E-2</v>
      </c>
      <c r="J247" s="84">
        <v>8.2477214108848551E-8</v>
      </c>
      <c r="K247" s="84">
        <f>I247/'סכום נכסי הקרן'!$C$42</f>
        <v>-1.7421363197114304E-10</v>
      </c>
    </row>
    <row r="248" spans="2:11">
      <c r="B248" s="76" t="s">
        <v>2802</v>
      </c>
      <c r="C248" s="73" t="s">
        <v>2803</v>
      </c>
      <c r="D248" s="86" t="s">
        <v>1883</v>
      </c>
      <c r="E248" s="86" t="s">
        <v>136</v>
      </c>
      <c r="F248" s="94">
        <v>43696</v>
      </c>
      <c r="G248" s="83">
        <v>17420</v>
      </c>
      <c r="H248" s="85">
        <v>-1.9762999999999999</v>
      </c>
      <c r="I248" s="83">
        <v>-0.34427999999999997</v>
      </c>
      <c r="J248" s="84">
        <v>2.3010741712637257E-6</v>
      </c>
      <c r="K248" s="84">
        <f>I248/'סכום נכסי הקרן'!$C$42</f>
        <v>-4.8604756252046288E-9</v>
      </c>
    </row>
    <row r="249" spans="2:11">
      <c r="B249" s="76" t="s">
        <v>2802</v>
      </c>
      <c r="C249" s="73" t="s">
        <v>2804</v>
      </c>
      <c r="D249" s="86" t="s">
        <v>1883</v>
      </c>
      <c r="E249" s="86" t="s">
        <v>136</v>
      </c>
      <c r="F249" s="94">
        <v>43696</v>
      </c>
      <c r="G249" s="83">
        <v>10452</v>
      </c>
      <c r="H249" s="85">
        <v>-1.9763999999999999</v>
      </c>
      <c r="I249" s="83">
        <v>-0.20657</v>
      </c>
      <c r="J249" s="84">
        <v>1.3806578702159517E-6</v>
      </c>
      <c r="K249" s="84">
        <f>I249/'סכום נכסי הקרן'!$C$42</f>
        <v>-2.9163136107195313E-9</v>
      </c>
    </row>
    <row r="250" spans="2:11">
      <c r="B250" s="76" t="s">
        <v>2802</v>
      </c>
      <c r="C250" s="73" t="s">
        <v>2805</v>
      </c>
      <c r="D250" s="86" t="s">
        <v>1883</v>
      </c>
      <c r="E250" s="86" t="s">
        <v>136</v>
      </c>
      <c r="F250" s="94">
        <v>43696</v>
      </c>
      <c r="G250" s="83">
        <v>1742000</v>
      </c>
      <c r="H250" s="85">
        <v>-1.9762999999999999</v>
      </c>
      <c r="I250" s="83">
        <v>-34.427860000000003</v>
      </c>
      <c r="J250" s="84">
        <v>2.3010648140433246E-4</v>
      </c>
      <c r="K250" s="84">
        <f>I250/'סכום נכסי הקרן'!$C$42</f>
        <v>-4.8604558602869024E-7</v>
      </c>
    </row>
    <row r="251" spans="2:11">
      <c r="B251" s="76" t="s">
        <v>2802</v>
      </c>
      <c r="C251" s="73" t="s">
        <v>2806</v>
      </c>
      <c r="D251" s="86" t="s">
        <v>1883</v>
      </c>
      <c r="E251" s="86" t="s">
        <v>136</v>
      </c>
      <c r="F251" s="94">
        <v>43696</v>
      </c>
      <c r="G251" s="83">
        <v>17420</v>
      </c>
      <c r="H251" s="85">
        <v>-1.9762999999999999</v>
      </c>
      <c r="I251" s="83">
        <v>-0.34427999999999997</v>
      </c>
      <c r="J251" s="84">
        <v>2.3010741712637257E-6</v>
      </c>
      <c r="K251" s="84">
        <f>I251/'סכום נכסי הקרן'!$C$42</f>
        <v>-4.8604756252046288E-9</v>
      </c>
    </row>
    <row r="252" spans="2:11">
      <c r="B252" s="76" t="s">
        <v>2802</v>
      </c>
      <c r="C252" s="73" t="s">
        <v>2807</v>
      </c>
      <c r="D252" s="86" t="s">
        <v>1883</v>
      </c>
      <c r="E252" s="86" t="s">
        <v>136</v>
      </c>
      <c r="F252" s="94">
        <v>43696</v>
      </c>
      <c r="G252" s="83">
        <v>696800</v>
      </c>
      <c r="H252" s="85">
        <v>-1.9762999999999999</v>
      </c>
      <c r="I252" s="83">
        <v>-13.771139999999999</v>
      </c>
      <c r="J252" s="84">
        <v>9.204256582681754E-5</v>
      </c>
      <c r="K252" s="84">
        <f>I252/'סכום נכסי הקרן'!$C$42</f>
        <v>-1.9441817794028253E-7</v>
      </c>
    </row>
    <row r="253" spans="2:11">
      <c r="B253" s="76" t="s">
        <v>2802</v>
      </c>
      <c r="C253" s="73" t="s">
        <v>2808</v>
      </c>
      <c r="D253" s="86" t="s">
        <v>1883</v>
      </c>
      <c r="E253" s="86" t="s">
        <v>136</v>
      </c>
      <c r="F253" s="94">
        <v>43696</v>
      </c>
      <c r="G253" s="83">
        <v>209040</v>
      </c>
      <c r="H253" s="85">
        <v>-1.9762999999999999</v>
      </c>
      <c r="I253" s="83">
        <v>-4.1313399999999998</v>
      </c>
      <c r="J253" s="84">
        <v>2.7612756380587547E-5</v>
      </c>
      <c r="K253" s="84">
        <f>I253/'סכום נכסי הקרן'!$C$42</f>
        <v>-5.832542514648801E-8</v>
      </c>
    </row>
    <row r="254" spans="2:11">
      <c r="B254" s="76" t="s">
        <v>2802</v>
      </c>
      <c r="C254" s="73" t="s">
        <v>2809</v>
      </c>
      <c r="D254" s="86" t="s">
        <v>1883</v>
      </c>
      <c r="E254" s="86" t="s">
        <v>136</v>
      </c>
      <c r="F254" s="94">
        <v>43696</v>
      </c>
      <c r="G254" s="83">
        <v>76648</v>
      </c>
      <c r="H254" s="85">
        <v>-1.9762999999999999</v>
      </c>
      <c r="I254" s="83">
        <v>-1.5148299999999999</v>
      </c>
      <c r="J254" s="84">
        <v>1.0124712986102677E-5</v>
      </c>
      <c r="K254" s="84">
        <f>I254/'סכום נכסי הקרן'!$C$42</f>
        <v>-2.1386064515303615E-8</v>
      </c>
    </row>
    <row r="255" spans="2:11">
      <c r="B255" s="76" t="s">
        <v>2802</v>
      </c>
      <c r="C255" s="73" t="s">
        <v>2512</v>
      </c>
      <c r="D255" s="86" t="s">
        <v>1883</v>
      </c>
      <c r="E255" s="86" t="s">
        <v>136</v>
      </c>
      <c r="F255" s="94">
        <v>43696</v>
      </c>
      <c r="G255" s="83">
        <v>3484</v>
      </c>
      <c r="H255" s="85">
        <v>-1.9764999999999999</v>
      </c>
      <c r="I255" s="83">
        <v>-6.8860000000000005E-2</v>
      </c>
      <c r="J255" s="84">
        <v>4.6024156916817757E-7</v>
      </c>
      <c r="K255" s="84">
        <f>I255/'סכום נכסי הקרן'!$C$42</f>
        <v>-9.7215159623443365E-10</v>
      </c>
    </row>
    <row r="256" spans="2:11">
      <c r="B256" s="76" t="s">
        <v>2802</v>
      </c>
      <c r="C256" s="73" t="s">
        <v>2810</v>
      </c>
      <c r="D256" s="86" t="s">
        <v>1883</v>
      </c>
      <c r="E256" s="86" t="s">
        <v>136</v>
      </c>
      <c r="F256" s="94">
        <v>43696</v>
      </c>
      <c r="G256" s="83">
        <v>557440</v>
      </c>
      <c r="H256" s="85">
        <v>-1.9762999999999999</v>
      </c>
      <c r="I256" s="83">
        <v>-11.016920000000001</v>
      </c>
      <c r="J256" s="84">
        <v>7.3634106131284906E-5</v>
      </c>
      <c r="K256" s="84">
        <f>I256/'סכום נכסי הקרן'!$C$42</f>
        <v>-1.5553465529461308E-7</v>
      </c>
    </row>
    <row r="257" spans="2:11">
      <c r="B257" s="76" t="s">
        <v>2811</v>
      </c>
      <c r="C257" s="73" t="s">
        <v>2812</v>
      </c>
      <c r="D257" s="86" t="s">
        <v>1883</v>
      </c>
      <c r="E257" s="86" t="s">
        <v>136</v>
      </c>
      <c r="F257" s="94">
        <v>43654</v>
      </c>
      <c r="G257" s="83">
        <v>191950000</v>
      </c>
      <c r="H257" s="85">
        <v>-1.4201999999999999</v>
      </c>
      <c r="I257" s="83">
        <v>-2726.0865699999999</v>
      </c>
      <c r="J257" s="84">
        <v>1.822042347756455E-2</v>
      </c>
      <c r="K257" s="84">
        <f>I257/'סכום נכסי הקרן'!$C$42</f>
        <v>-3.8486340553278418E-5</v>
      </c>
    </row>
    <row r="258" spans="2:11">
      <c r="B258" s="76" t="s">
        <v>2813</v>
      </c>
      <c r="C258" s="73" t="s">
        <v>2814</v>
      </c>
      <c r="D258" s="86" t="s">
        <v>1883</v>
      </c>
      <c r="E258" s="86" t="s">
        <v>136</v>
      </c>
      <c r="F258" s="94">
        <v>43654</v>
      </c>
      <c r="G258" s="83">
        <v>2445100</v>
      </c>
      <c r="H258" s="85">
        <v>-1.3331999999999999</v>
      </c>
      <c r="I258" s="83">
        <v>-32.59769</v>
      </c>
      <c r="J258" s="84">
        <v>2.1787412136011923E-4</v>
      </c>
      <c r="K258" s="84">
        <f>I258/'סכום נכסי הקרן'!$C$42</f>
        <v>-4.6020761497320988E-7</v>
      </c>
    </row>
    <row r="259" spans="2:11">
      <c r="B259" s="76" t="s">
        <v>2813</v>
      </c>
      <c r="C259" s="73" t="s">
        <v>2815</v>
      </c>
      <c r="D259" s="86" t="s">
        <v>1883</v>
      </c>
      <c r="E259" s="86" t="s">
        <v>136</v>
      </c>
      <c r="F259" s="94">
        <v>43654</v>
      </c>
      <c r="G259" s="83">
        <v>174650000</v>
      </c>
      <c r="H259" s="85">
        <v>-1.3331999999999999</v>
      </c>
      <c r="I259" s="83">
        <v>-2328.4067300000002</v>
      </c>
      <c r="J259" s="84">
        <v>1.5562439254675358E-2</v>
      </c>
      <c r="K259" s="84">
        <f>I259/'סכום נכסי הקרן'!$C$42</f>
        <v>-3.2871976753594216E-5</v>
      </c>
    </row>
    <row r="260" spans="2:11">
      <c r="B260" s="76" t="s">
        <v>2816</v>
      </c>
      <c r="C260" s="73" t="s">
        <v>2817</v>
      </c>
      <c r="D260" s="86" t="s">
        <v>1883</v>
      </c>
      <c r="E260" s="86" t="s">
        <v>136</v>
      </c>
      <c r="F260" s="94">
        <v>43655</v>
      </c>
      <c r="G260" s="83">
        <v>12230750</v>
      </c>
      <c r="H260" s="85">
        <v>-1.6395999999999999</v>
      </c>
      <c r="I260" s="83">
        <v>-200.53198999999998</v>
      </c>
      <c r="J260" s="84">
        <v>1.3403014485335069E-3</v>
      </c>
      <c r="K260" s="84">
        <f>I260/'סכום נכסי הקרן'!$C$42</f>
        <v>-2.8310702029417287E-6</v>
      </c>
    </row>
    <row r="261" spans="2:11">
      <c r="B261" s="76" t="s">
        <v>2816</v>
      </c>
      <c r="C261" s="73" t="s">
        <v>2818</v>
      </c>
      <c r="D261" s="86" t="s">
        <v>1883</v>
      </c>
      <c r="E261" s="86" t="s">
        <v>136</v>
      </c>
      <c r="F261" s="94">
        <v>43655</v>
      </c>
      <c r="G261" s="83">
        <v>3494500</v>
      </c>
      <c r="H261" s="85">
        <v>-1.6395999999999999</v>
      </c>
      <c r="I261" s="83">
        <v>-57.294849999999997</v>
      </c>
      <c r="J261" s="84">
        <v>3.8294324236502113E-4</v>
      </c>
      <c r="K261" s="84">
        <f>I261/'סכום נכסי הקרן'!$C$42</f>
        <v>-8.0887714033564377E-7</v>
      </c>
    </row>
    <row r="262" spans="2:11">
      <c r="B262" s="76" t="s">
        <v>2819</v>
      </c>
      <c r="C262" s="73" t="s">
        <v>2820</v>
      </c>
      <c r="D262" s="86" t="s">
        <v>1883</v>
      </c>
      <c r="E262" s="86" t="s">
        <v>136</v>
      </c>
      <c r="F262" s="94">
        <v>43647</v>
      </c>
      <c r="G262" s="83">
        <v>66576000</v>
      </c>
      <c r="H262" s="85">
        <v>-1.3945000000000001</v>
      </c>
      <c r="I262" s="83">
        <v>-928.42618999999991</v>
      </c>
      <c r="J262" s="84">
        <v>6.2053489187108993E-3</v>
      </c>
      <c r="K262" s="84">
        <f>I262/'סכום נכסי הקרן'!$C$42</f>
        <v>-1.3107333758268275E-5</v>
      </c>
    </row>
    <row r="263" spans="2:11">
      <c r="B263" s="76" t="s">
        <v>2821</v>
      </c>
      <c r="C263" s="73" t="s">
        <v>2822</v>
      </c>
      <c r="D263" s="86" t="s">
        <v>1883</v>
      </c>
      <c r="E263" s="86" t="s">
        <v>136</v>
      </c>
      <c r="F263" s="94">
        <v>43647</v>
      </c>
      <c r="G263" s="83">
        <v>87625000</v>
      </c>
      <c r="H263" s="85">
        <v>-1.3655999999999999</v>
      </c>
      <c r="I263" s="83">
        <v>-1196.6244199999999</v>
      </c>
      <c r="J263" s="84">
        <v>7.9979131682509485E-3</v>
      </c>
      <c r="K263" s="84">
        <f>I263/'סכום נכסי הקרן'!$C$42</f>
        <v>-1.6893702294454009E-5</v>
      </c>
    </row>
    <row r="264" spans="2:11">
      <c r="B264" s="76" t="s">
        <v>2823</v>
      </c>
      <c r="C264" s="73" t="s">
        <v>2824</v>
      </c>
      <c r="D264" s="86" t="s">
        <v>1883</v>
      </c>
      <c r="E264" s="86" t="s">
        <v>136</v>
      </c>
      <c r="F264" s="94">
        <v>43684</v>
      </c>
      <c r="G264" s="83">
        <v>3030250</v>
      </c>
      <c r="H264" s="85">
        <v>3.7090999999999998</v>
      </c>
      <c r="I264" s="83">
        <v>112.39361</v>
      </c>
      <c r="J264" s="84">
        <v>-7.5120841462207621E-4</v>
      </c>
      <c r="K264" s="84">
        <f>I264/'סכום נכסי הקרן'!$C$42</f>
        <v>1.5867503248337263E-6</v>
      </c>
    </row>
    <row r="265" spans="2:11">
      <c r="B265" s="76" t="s">
        <v>2825</v>
      </c>
      <c r="C265" s="73" t="s">
        <v>2826</v>
      </c>
      <c r="D265" s="86" t="s">
        <v>1883</v>
      </c>
      <c r="E265" s="86" t="s">
        <v>136</v>
      </c>
      <c r="F265" s="94">
        <v>43733</v>
      </c>
      <c r="G265" s="83">
        <v>39215</v>
      </c>
      <c r="H265" s="85">
        <v>2.9569999999999999</v>
      </c>
      <c r="I265" s="83">
        <v>1.1595799999999998</v>
      </c>
      <c r="J265" s="84">
        <v>-7.7503183092656867E-6</v>
      </c>
      <c r="K265" s="84">
        <f>I265/'סכום נכסי הקרן'!$C$42</f>
        <v>1.6370716641904216E-8</v>
      </c>
    </row>
    <row r="266" spans="2:11">
      <c r="B266" s="76" t="s">
        <v>2827</v>
      </c>
      <c r="C266" s="73" t="s">
        <v>2828</v>
      </c>
      <c r="D266" s="86" t="s">
        <v>1883</v>
      </c>
      <c r="E266" s="86" t="s">
        <v>136</v>
      </c>
      <c r="F266" s="94">
        <v>43689</v>
      </c>
      <c r="G266" s="83">
        <v>106950</v>
      </c>
      <c r="H266" s="85">
        <v>3.5015999999999998</v>
      </c>
      <c r="I266" s="83">
        <v>3.7449299999999996</v>
      </c>
      <c r="J266" s="84">
        <v>-2.5030096712532428E-5</v>
      </c>
      <c r="K266" s="84">
        <f>I266/'סכום נכסי הקרן'!$C$42</f>
        <v>5.2870166675663911E-8</v>
      </c>
    </row>
    <row r="267" spans="2:11">
      <c r="B267" s="76" t="s">
        <v>2829</v>
      </c>
      <c r="C267" s="73" t="s">
        <v>2830</v>
      </c>
      <c r="D267" s="86" t="s">
        <v>1883</v>
      </c>
      <c r="E267" s="86" t="s">
        <v>136</v>
      </c>
      <c r="F267" s="94">
        <v>43677</v>
      </c>
      <c r="G267" s="83">
        <v>2139000</v>
      </c>
      <c r="H267" s="85">
        <v>3.2631999999999999</v>
      </c>
      <c r="I267" s="83">
        <v>69.800869999999989</v>
      </c>
      <c r="J267" s="84">
        <v>-4.6653008913889E-4</v>
      </c>
      <c r="K267" s="84">
        <f>I267/'סכום נכסי הקרן'!$C$42</f>
        <v>9.8543460919332235E-7</v>
      </c>
    </row>
    <row r="268" spans="2:11">
      <c r="B268" s="76" t="s">
        <v>2831</v>
      </c>
      <c r="C268" s="73" t="s">
        <v>2832</v>
      </c>
      <c r="D268" s="86" t="s">
        <v>1883</v>
      </c>
      <c r="E268" s="86" t="s">
        <v>136</v>
      </c>
      <c r="F268" s="94">
        <v>43706</v>
      </c>
      <c r="G268" s="83">
        <v>42780</v>
      </c>
      <c r="H268" s="85">
        <v>2.4893999999999998</v>
      </c>
      <c r="I268" s="83">
        <v>1.0649600000000001</v>
      </c>
      <c r="J268" s="84">
        <v>-7.1179038847130757E-6</v>
      </c>
      <c r="K268" s="84">
        <f>I268/'סכום נכסי הקרן'!$C$42</f>
        <v>1.5034890559480432E-8</v>
      </c>
    </row>
    <row r="269" spans="2:11">
      <c r="B269" s="76" t="s">
        <v>2833</v>
      </c>
      <c r="C269" s="73" t="s">
        <v>2834</v>
      </c>
      <c r="D269" s="86" t="s">
        <v>1883</v>
      </c>
      <c r="E269" s="86" t="s">
        <v>136</v>
      </c>
      <c r="F269" s="94">
        <v>43704</v>
      </c>
      <c r="G269" s="83">
        <v>7130</v>
      </c>
      <c r="H269" s="85">
        <v>2.4697</v>
      </c>
      <c r="I269" s="83">
        <v>0.17609</v>
      </c>
      <c r="J269" s="84">
        <v>-1.1769378146213241E-6</v>
      </c>
      <c r="K269" s="84">
        <f>I269/'סכום נכסי הקרן'!$C$42</f>
        <v>2.4860031161911329E-9</v>
      </c>
    </row>
    <row r="270" spans="2:11">
      <c r="B270" s="76" t="s">
        <v>2835</v>
      </c>
      <c r="C270" s="73" t="s">
        <v>2836</v>
      </c>
      <c r="D270" s="86" t="s">
        <v>1883</v>
      </c>
      <c r="E270" s="86" t="s">
        <v>136</v>
      </c>
      <c r="F270" s="94">
        <v>43697</v>
      </c>
      <c r="G270" s="83">
        <v>10695</v>
      </c>
      <c r="H270" s="85">
        <v>2.31</v>
      </c>
      <c r="I270" s="83">
        <v>0.24705000000000002</v>
      </c>
      <c r="J270" s="84">
        <v>-1.6512152143914939E-6</v>
      </c>
      <c r="K270" s="84">
        <f>I270/'סכום נכסי הקרן'!$C$42</f>
        <v>3.4878020890170901E-9</v>
      </c>
    </row>
    <row r="271" spans="2:11">
      <c r="B271" s="76" t="s">
        <v>2837</v>
      </c>
      <c r="C271" s="73" t="s">
        <v>2838</v>
      </c>
      <c r="D271" s="86" t="s">
        <v>1883</v>
      </c>
      <c r="E271" s="86" t="s">
        <v>136</v>
      </c>
      <c r="F271" s="94">
        <v>43720</v>
      </c>
      <c r="G271" s="83">
        <v>53475</v>
      </c>
      <c r="H271" s="85">
        <v>1.8782000000000001</v>
      </c>
      <c r="I271" s="83">
        <v>1.0043500000000001</v>
      </c>
      <c r="J271" s="84">
        <v>-6.712803078624153E-6</v>
      </c>
      <c r="K271" s="84">
        <f>I271/'סכום נכסי הקרן'!$C$42</f>
        <v>1.4179210799855553E-8</v>
      </c>
    </row>
    <row r="272" spans="2:11">
      <c r="B272" s="76" t="s">
        <v>2839</v>
      </c>
      <c r="C272" s="73" t="s">
        <v>2840</v>
      </c>
      <c r="D272" s="86" t="s">
        <v>1883</v>
      </c>
      <c r="E272" s="86" t="s">
        <v>136</v>
      </c>
      <c r="F272" s="94">
        <v>43711</v>
      </c>
      <c r="G272" s="83">
        <v>7130</v>
      </c>
      <c r="H272" s="85">
        <v>1.7407999999999999</v>
      </c>
      <c r="I272" s="83">
        <v>0.12412000000000001</v>
      </c>
      <c r="J272" s="84">
        <v>-8.2958442586631132E-7</v>
      </c>
      <c r="K272" s="84">
        <f>I272/'סכום נכסי הקרן'!$C$42</f>
        <v>1.7523011345428101E-9</v>
      </c>
    </row>
    <row r="273" spans="2:11">
      <c r="B273" s="76" t="s">
        <v>2839</v>
      </c>
      <c r="C273" s="73" t="s">
        <v>2841</v>
      </c>
      <c r="D273" s="86" t="s">
        <v>1883</v>
      </c>
      <c r="E273" s="86" t="s">
        <v>136</v>
      </c>
      <c r="F273" s="94">
        <v>43711</v>
      </c>
      <c r="G273" s="83">
        <v>24955</v>
      </c>
      <c r="H273" s="85">
        <v>1.7407999999999999</v>
      </c>
      <c r="I273" s="83">
        <v>0.43441000000000002</v>
      </c>
      <c r="J273" s="84">
        <v>-2.9034786532435086E-6</v>
      </c>
      <c r="K273" s="84">
        <f>I273/'סכום נכסי הקרן'!$C$42</f>
        <v>6.1329127929160655E-9</v>
      </c>
    </row>
    <row r="274" spans="2:11">
      <c r="B274" s="76" t="s">
        <v>2842</v>
      </c>
      <c r="C274" s="73" t="s">
        <v>2843</v>
      </c>
      <c r="D274" s="86" t="s">
        <v>1883</v>
      </c>
      <c r="E274" s="86" t="s">
        <v>136</v>
      </c>
      <c r="F274" s="94">
        <v>43872</v>
      </c>
      <c r="G274" s="83">
        <v>1181180</v>
      </c>
      <c r="H274" s="85">
        <v>-4.6742999999999997</v>
      </c>
      <c r="I274" s="83">
        <v>-55.212379999999996</v>
      </c>
      <c r="J274" s="84">
        <v>3.690245775299114E-4</v>
      </c>
      <c r="K274" s="84">
        <f>I274/'סכום נכסי הקרן'!$C$42</f>
        <v>-7.7947724874966763E-7</v>
      </c>
    </row>
    <row r="275" spans="2:11">
      <c r="B275" s="76" t="s">
        <v>2844</v>
      </c>
      <c r="C275" s="73" t="s">
        <v>2845</v>
      </c>
      <c r="D275" s="86" t="s">
        <v>1883</v>
      </c>
      <c r="E275" s="86" t="s">
        <v>136</v>
      </c>
      <c r="F275" s="94">
        <v>43886</v>
      </c>
      <c r="G275" s="83">
        <v>101472000</v>
      </c>
      <c r="H275" s="85">
        <v>-4.5159000000000002</v>
      </c>
      <c r="I275" s="83">
        <v>-4582.3673799999997</v>
      </c>
      <c r="J275" s="84">
        <v>3.0627301096082925E-2</v>
      </c>
      <c r="K275" s="84">
        <f>I275/'סכום נכסי הקרן'!$C$42</f>
        <v>-6.4692938759796674E-5</v>
      </c>
    </row>
    <row r="276" spans="2:11">
      <c r="B276" s="76" t="s">
        <v>2846</v>
      </c>
      <c r="C276" s="73" t="s">
        <v>2847</v>
      </c>
      <c r="D276" s="86" t="s">
        <v>1883</v>
      </c>
      <c r="E276" s="86" t="s">
        <v>136</v>
      </c>
      <c r="F276" s="94">
        <v>43886</v>
      </c>
      <c r="G276" s="83">
        <v>1691700</v>
      </c>
      <c r="H276" s="85">
        <v>-4.4850000000000003</v>
      </c>
      <c r="I276" s="83">
        <v>-75.873380000000012</v>
      </c>
      <c r="J276" s="84">
        <v>5.071170994669391E-4</v>
      </c>
      <c r="K276" s="84">
        <f>I276/'סכום נכסי הקרן'!$C$42</f>
        <v>-1.0711650810151285E-6</v>
      </c>
    </row>
    <row r="277" spans="2:11">
      <c r="B277" s="76" t="s">
        <v>2848</v>
      </c>
      <c r="C277" s="73" t="s">
        <v>2849</v>
      </c>
      <c r="D277" s="86" t="s">
        <v>1883</v>
      </c>
      <c r="E277" s="86" t="s">
        <v>136</v>
      </c>
      <c r="F277" s="94">
        <v>43788</v>
      </c>
      <c r="G277" s="83">
        <v>20358900</v>
      </c>
      <c r="H277" s="85">
        <v>-4.0533999999999999</v>
      </c>
      <c r="I277" s="83">
        <v>-825.2246899999999</v>
      </c>
      <c r="J277" s="84">
        <v>5.5155780749625736E-3</v>
      </c>
      <c r="K277" s="84">
        <f>I277/'סכום נכסי הקרן'!$C$42</f>
        <v>-1.1650355789072981E-5</v>
      </c>
    </row>
    <row r="278" spans="2:11">
      <c r="B278" s="76" t="s">
        <v>2850</v>
      </c>
      <c r="C278" s="73" t="s">
        <v>2851</v>
      </c>
      <c r="D278" s="86" t="s">
        <v>1883</v>
      </c>
      <c r="E278" s="86" t="s">
        <v>136</v>
      </c>
      <c r="F278" s="94">
        <v>43893</v>
      </c>
      <c r="G278" s="83">
        <v>203622</v>
      </c>
      <c r="H278" s="85">
        <v>-3.5844999999999998</v>
      </c>
      <c r="I278" s="83">
        <v>-7.2988100000000005</v>
      </c>
      <c r="J278" s="84">
        <v>4.8783267026726492E-5</v>
      </c>
      <c r="K278" s="84">
        <f>I278/'סכום נכסי הקרן'!$C$42</f>
        <v>-1.0304312797141804E-7</v>
      </c>
    </row>
    <row r="279" spans="2:11">
      <c r="B279" s="76" t="s">
        <v>2852</v>
      </c>
      <c r="C279" s="73" t="s">
        <v>2853</v>
      </c>
      <c r="D279" s="86" t="s">
        <v>1883</v>
      </c>
      <c r="E279" s="86" t="s">
        <v>136</v>
      </c>
      <c r="F279" s="94">
        <v>43788</v>
      </c>
      <c r="G279" s="83">
        <v>1900808</v>
      </c>
      <c r="H279" s="85">
        <v>-4.0182000000000002</v>
      </c>
      <c r="I279" s="83">
        <v>-76.377839999999992</v>
      </c>
      <c r="J279" s="84">
        <v>5.1048877332669177E-4</v>
      </c>
      <c r="K279" s="84">
        <f>I279/'סכום נכסי הקרן'!$C$42</f>
        <v>-1.0782869455843474E-6</v>
      </c>
    </row>
    <row r="280" spans="2:11">
      <c r="B280" s="76" t="s">
        <v>2852</v>
      </c>
      <c r="C280" s="73" t="s">
        <v>2854</v>
      </c>
      <c r="D280" s="86" t="s">
        <v>1883</v>
      </c>
      <c r="E280" s="86" t="s">
        <v>136</v>
      </c>
      <c r="F280" s="94">
        <v>43788</v>
      </c>
      <c r="G280" s="83">
        <v>746746</v>
      </c>
      <c r="H280" s="85">
        <v>-4.0182000000000002</v>
      </c>
      <c r="I280" s="83">
        <v>-30.005580000000002</v>
      </c>
      <c r="J280" s="84">
        <v>2.005491609497718E-4</v>
      </c>
      <c r="K280" s="84">
        <f>I280/'סכום נכסי הקרן'!$C$42</f>
        <v>-4.2361272862242227E-7</v>
      </c>
    </row>
    <row r="281" spans="2:11">
      <c r="B281" s="76" t="s">
        <v>2852</v>
      </c>
      <c r="C281" s="73" t="s">
        <v>2855</v>
      </c>
      <c r="D281" s="86" t="s">
        <v>1883</v>
      </c>
      <c r="E281" s="86" t="s">
        <v>136</v>
      </c>
      <c r="F281" s="94">
        <v>43788</v>
      </c>
      <c r="G281" s="83">
        <v>3394300</v>
      </c>
      <c r="H281" s="85">
        <v>-4.0182000000000002</v>
      </c>
      <c r="I281" s="83">
        <v>-136.38900000000001</v>
      </c>
      <c r="J281" s="84">
        <v>9.1158709522623548E-4</v>
      </c>
      <c r="K281" s="84">
        <f>I281/'סכום נכסי הקרן'!$C$42</f>
        <v>-1.9255124028291922E-6</v>
      </c>
    </row>
    <row r="282" spans="2:11">
      <c r="B282" s="76" t="s">
        <v>2852</v>
      </c>
      <c r="C282" s="73" t="s">
        <v>2856</v>
      </c>
      <c r="D282" s="86" t="s">
        <v>1883</v>
      </c>
      <c r="E282" s="86" t="s">
        <v>136</v>
      </c>
      <c r="F282" s="94">
        <v>43788</v>
      </c>
      <c r="G282" s="83">
        <v>4446533</v>
      </c>
      <c r="H282" s="85">
        <v>-4.0182000000000002</v>
      </c>
      <c r="I282" s="83">
        <v>-178.66959</v>
      </c>
      <c r="J282" s="84">
        <v>1.1941790947463684E-3</v>
      </c>
      <c r="K282" s="84">
        <f>I282/'סכום נכסי הקרן'!$C$42</f>
        <v>-2.5224212477062415E-6</v>
      </c>
    </row>
    <row r="283" spans="2:11">
      <c r="B283" s="76" t="s">
        <v>2852</v>
      </c>
      <c r="C283" s="73" t="s">
        <v>2857</v>
      </c>
      <c r="D283" s="86" t="s">
        <v>1883</v>
      </c>
      <c r="E283" s="86" t="s">
        <v>136</v>
      </c>
      <c r="F283" s="94">
        <v>43788</v>
      </c>
      <c r="G283" s="83">
        <v>10182900</v>
      </c>
      <c r="H283" s="85">
        <v>-4.0182000000000002</v>
      </c>
      <c r="I283" s="83">
        <v>-409.16699999999997</v>
      </c>
      <c r="J283" s="84">
        <v>2.734761285678706E-3</v>
      </c>
      <c r="K283" s="84">
        <f>I283/'סכום נכסי הקרן'!$C$42</f>
        <v>-5.776537208487575E-6</v>
      </c>
    </row>
    <row r="284" spans="2:11">
      <c r="B284" s="76" t="s">
        <v>2852</v>
      </c>
      <c r="C284" s="73" t="s">
        <v>2858</v>
      </c>
      <c r="D284" s="86" t="s">
        <v>1883</v>
      </c>
      <c r="E284" s="86" t="s">
        <v>136</v>
      </c>
      <c r="F284" s="94">
        <v>43788</v>
      </c>
      <c r="G284" s="83">
        <v>12219480</v>
      </c>
      <c r="H284" s="85">
        <v>-4.0182000000000002</v>
      </c>
      <c r="I284" s="83">
        <v>-491.00040999999999</v>
      </c>
      <c r="J284" s="84">
        <v>3.2817136096517357E-3</v>
      </c>
      <c r="K284" s="84">
        <f>I284/'סכום נכסי הקרן'!$C$42</f>
        <v>-6.9318447913630746E-6</v>
      </c>
    </row>
    <row r="285" spans="2:11">
      <c r="B285" s="76" t="s">
        <v>2859</v>
      </c>
      <c r="C285" s="73" t="s">
        <v>2860</v>
      </c>
      <c r="D285" s="86" t="s">
        <v>1883</v>
      </c>
      <c r="E285" s="86" t="s">
        <v>136</v>
      </c>
      <c r="F285" s="94">
        <v>43894</v>
      </c>
      <c r="G285" s="83">
        <v>6790200</v>
      </c>
      <c r="H285" s="85">
        <v>-3.5419</v>
      </c>
      <c r="I285" s="83">
        <v>-240.49952999999999</v>
      </c>
      <c r="J285" s="84">
        <v>1.6074336490184314E-3</v>
      </c>
      <c r="K285" s="84">
        <f>I285/'סכום נכסי הקרן'!$C$42</f>
        <v>-3.3953238742830529E-6</v>
      </c>
    </row>
    <row r="286" spans="2:11">
      <c r="B286" s="76" t="s">
        <v>2861</v>
      </c>
      <c r="C286" s="73" t="s">
        <v>2862</v>
      </c>
      <c r="D286" s="86" t="s">
        <v>1883</v>
      </c>
      <c r="E286" s="86" t="s">
        <v>136</v>
      </c>
      <c r="F286" s="94">
        <v>43787</v>
      </c>
      <c r="G286" s="83">
        <v>44151900</v>
      </c>
      <c r="H286" s="85">
        <v>-3.9807000000000001</v>
      </c>
      <c r="I286" s="83">
        <v>-1757.5707399999999</v>
      </c>
      <c r="J286" s="84">
        <v>1.1747126275075152E-2</v>
      </c>
      <c r="K286" s="84">
        <f>I286/'סכום נכסי הקרן'!$C$42</f>
        <v>-2.4813029340486994E-5</v>
      </c>
    </row>
    <row r="287" spans="2:11">
      <c r="B287" s="76" t="s">
        <v>2863</v>
      </c>
      <c r="C287" s="73" t="s">
        <v>2864</v>
      </c>
      <c r="D287" s="86" t="s">
        <v>1883</v>
      </c>
      <c r="E287" s="86" t="s">
        <v>136</v>
      </c>
      <c r="F287" s="94">
        <v>43894</v>
      </c>
      <c r="G287" s="83">
        <v>45420464.012454994</v>
      </c>
      <c r="H287" s="85">
        <v>-3.5465</v>
      </c>
      <c r="I287" s="83">
        <v>-1610.8464949829997</v>
      </c>
      <c r="J287" s="84">
        <v>1.0766461204473346E-2</v>
      </c>
      <c r="K287" s="84">
        <f>I287/'סכום נכסי הקרן'!$C$42</f>
        <v>-2.2741606032331768E-5</v>
      </c>
    </row>
    <row r="288" spans="2:11">
      <c r="B288" s="76" t="s">
        <v>2865</v>
      </c>
      <c r="C288" s="73" t="s">
        <v>2866</v>
      </c>
      <c r="D288" s="86" t="s">
        <v>1883</v>
      </c>
      <c r="E288" s="86" t="s">
        <v>136</v>
      </c>
      <c r="F288" s="94">
        <v>43873</v>
      </c>
      <c r="G288" s="83">
        <v>3397100</v>
      </c>
      <c r="H288" s="85">
        <v>-4.5838000000000001</v>
      </c>
      <c r="I288" s="83">
        <v>-155.71742</v>
      </c>
      <c r="J288" s="84">
        <v>1.0407730137615475E-3</v>
      </c>
      <c r="K288" s="84">
        <f>I288/'סכום נכסי הקרן'!$C$42</f>
        <v>-2.1983871393335421E-6</v>
      </c>
    </row>
    <row r="289" spans="2:11">
      <c r="B289" s="76" t="s">
        <v>2865</v>
      </c>
      <c r="C289" s="73" t="s">
        <v>2867</v>
      </c>
      <c r="D289" s="86" t="s">
        <v>1883</v>
      </c>
      <c r="E289" s="86" t="s">
        <v>136</v>
      </c>
      <c r="F289" s="94">
        <v>43873</v>
      </c>
      <c r="G289" s="83">
        <v>169855</v>
      </c>
      <c r="H289" s="85">
        <v>-4.5838000000000001</v>
      </c>
      <c r="I289" s="83">
        <v>-7.7858700000000001</v>
      </c>
      <c r="J289" s="84">
        <v>5.2038644004348512E-5</v>
      </c>
      <c r="K289" s="84">
        <f>I289/'סכום נכסי הקרן'!$C$42</f>
        <v>-1.0991934284887873E-7</v>
      </c>
    </row>
    <row r="290" spans="2:11">
      <c r="B290" s="76" t="s">
        <v>2865</v>
      </c>
      <c r="C290" s="73" t="s">
        <v>2868</v>
      </c>
      <c r="D290" s="86" t="s">
        <v>1883</v>
      </c>
      <c r="E290" s="86" t="s">
        <v>136</v>
      </c>
      <c r="F290" s="94">
        <v>43873</v>
      </c>
      <c r="G290" s="83">
        <v>10191.299999999999</v>
      </c>
      <c r="H290" s="85">
        <v>-4.5838000000000001</v>
      </c>
      <c r="I290" s="83">
        <v>-0.46714999999999995</v>
      </c>
      <c r="J290" s="84">
        <v>3.1223039360574225E-6</v>
      </c>
      <c r="K290" s="84">
        <f>I290/'סכום נכסי הקרן'!$C$42</f>
        <v>-6.5951295117762937E-9</v>
      </c>
    </row>
    <row r="291" spans="2:11">
      <c r="B291" s="76" t="s">
        <v>2865</v>
      </c>
      <c r="C291" s="73" t="s">
        <v>2869</v>
      </c>
      <c r="D291" s="86" t="s">
        <v>1883</v>
      </c>
      <c r="E291" s="86" t="s">
        <v>136</v>
      </c>
      <c r="F291" s="94">
        <v>43873</v>
      </c>
      <c r="G291" s="83">
        <v>16985.5</v>
      </c>
      <c r="H291" s="85">
        <v>-4.5838999999999999</v>
      </c>
      <c r="I291" s="83">
        <v>-0.77859</v>
      </c>
      <c r="J291" s="84">
        <v>5.2038844516214256E-6</v>
      </c>
      <c r="K291" s="84">
        <f>I291/'סכום נכסי הקרן'!$C$42</f>
        <v>-1.0991976638283003E-8</v>
      </c>
    </row>
    <row r="292" spans="2:11">
      <c r="B292" s="76" t="s">
        <v>2870</v>
      </c>
      <c r="C292" s="73" t="s">
        <v>2871</v>
      </c>
      <c r="D292" s="86" t="s">
        <v>1883</v>
      </c>
      <c r="E292" s="86" t="s">
        <v>136</v>
      </c>
      <c r="F292" s="94">
        <v>43887</v>
      </c>
      <c r="G292" s="83">
        <v>44193913.639200002</v>
      </c>
      <c r="H292" s="85">
        <v>-3.8500999999999999</v>
      </c>
      <c r="I292" s="83">
        <v>-1701.4905452049998</v>
      </c>
      <c r="J292" s="84">
        <v>1.137230145875642E-2</v>
      </c>
      <c r="K292" s="84">
        <f>I292/'סכום נכסי הקרן'!$C$42</f>
        <v>-2.4021300457433011E-5</v>
      </c>
    </row>
    <row r="293" spans="2:11">
      <c r="B293" s="76" t="s">
        <v>2872</v>
      </c>
      <c r="C293" s="73" t="s">
        <v>2873</v>
      </c>
      <c r="D293" s="86" t="s">
        <v>1883</v>
      </c>
      <c r="E293" s="86" t="s">
        <v>136</v>
      </c>
      <c r="F293" s="94">
        <v>43887</v>
      </c>
      <c r="G293" s="83">
        <v>59293214.13014999</v>
      </c>
      <c r="H293" s="85">
        <v>-3.847</v>
      </c>
      <c r="I293" s="83">
        <v>-2281.0125230519998</v>
      </c>
      <c r="J293" s="84">
        <v>1.524566922599065E-2</v>
      </c>
      <c r="K293" s="84">
        <f>I293/'סכום נכסי הקרן'!$C$42</f>
        <v>-3.220287489566852E-5</v>
      </c>
    </row>
    <row r="294" spans="2:11">
      <c r="B294" s="76" t="s">
        <v>2874</v>
      </c>
      <c r="C294" s="73" t="s">
        <v>2875</v>
      </c>
      <c r="D294" s="86" t="s">
        <v>1883</v>
      </c>
      <c r="E294" s="86" t="s">
        <v>136</v>
      </c>
      <c r="F294" s="94">
        <v>43880</v>
      </c>
      <c r="G294" s="83">
        <v>49107238.679199994</v>
      </c>
      <c r="H294" s="85">
        <v>-4.4531999999999998</v>
      </c>
      <c r="I294" s="83">
        <v>-2186.8337240430001</v>
      </c>
      <c r="J294" s="84">
        <v>1.4616203669233803E-2</v>
      </c>
      <c r="K294" s="84">
        <f>I294/'סכום נכסי הקרן'!$C$42</f>
        <v>-3.087327759987937E-5</v>
      </c>
    </row>
    <row r="295" spans="2:11">
      <c r="B295" s="76" t="s">
        <v>2876</v>
      </c>
      <c r="C295" s="73" t="s">
        <v>2877</v>
      </c>
      <c r="D295" s="86" t="s">
        <v>1883</v>
      </c>
      <c r="E295" s="86" t="s">
        <v>136</v>
      </c>
      <c r="F295" s="94">
        <v>43787</v>
      </c>
      <c r="G295" s="83">
        <v>95152400</v>
      </c>
      <c r="H295" s="85">
        <v>-3.9196</v>
      </c>
      <c r="I295" s="83">
        <v>-3729.6108599999998</v>
      </c>
      <c r="J295" s="84">
        <v>2.4927707734433285E-2</v>
      </c>
      <c r="K295" s="84">
        <f>I295/'סכום נכסי הקרן'!$C$42</f>
        <v>-5.2653894145836161E-5</v>
      </c>
    </row>
    <row r="296" spans="2:11">
      <c r="B296" s="76" t="s">
        <v>2878</v>
      </c>
      <c r="C296" s="73" t="s">
        <v>2879</v>
      </c>
      <c r="D296" s="86" t="s">
        <v>1883</v>
      </c>
      <c r="E296" s="86" t="s">
        <v>136</v>
      </c>
      <c r="F296" s="94">
        <v>43879</v>
      </c>
      <c r="G296" s="83">
        <v>135960</v>
      </c>
      <c r="H296" s="85">
        <v>-4.5254000000000003</v>
      </c>
      <c r="I296" s="83">
        <v>-6.1527299999999991</v>
      </c>
      <c r="J296" s="84">
        <v>4.1123179057045028E-5</v>
      </c>
      <c r="K296" s="84">
        <f>I296/'סכום נכסי הקרן'!$C$42</f>
        <v>-8.6863001607602176E-8</v>
      </c>
    </row>
    <row r="297" spans="2:11">
      <c r="B297" s="76" t="s">
        <v>2878</v>
      </c>
      <c r="C297" s="73" t="s">
        <v>2710</v>
      </c>
      <c r="D297" s="86" t="s">
        <v>1883</v>
      </c>
      <c r="E297" s="86" t="s">
        <v>136</v>
      </c>
      <c r="F297" s="94">
        <v>43879</v>
      </c>
      <c r="G297" s="83">
        <v>152955</v>
      </c>
      <c r="H297" s="85">
        <v>-4.5254000000000003</v>
      </c>
      <c r="I297" s="83">
        <v>-6.9218199999999994</v>
      </c>
      <c r="J297" s="84">
        <v>4.6263568084514584E-5</v>
      </c>
      <c r="K297" s="84">
        <f>I297/'סכום נכסי הקרן'!$C$42</f>
        <v>-9.7720859161304478E-8</v>
      </c>
    </row>
    <row r="298" spans="2:11">
      <c r="B298" s="76" t="s">
        <v>2878</v>
      </c>
      <c r="C298" s="73" t="s">
        <v>2793</v>
      </c>
      <c r="D298" s="86" t="s">
        <v>1883</v>
      </c>
      <c r="E298" s="86" t="s">
        <v>136</v>
      </c>
      <c r="F298" s="94">
        <v>43879</v>
      </c>
      <c r="G298" s="83">
        <v>237930</v>
      </c>
      <c r="H298" s="85">
        <v>-4.5254000000000003</v>
      </c>
      <c r="I298" s="83">
        <v>-10.767280000000001</v>
      </c>
      <c r="J298" s="84">
        <v>7.196558005915096E-5</v>
      </c>
      <c r="K298" s="84">
        <f>I298/'סכום נכסי הקרן'!$C$42</f>
        <v>-1.5201028810779977E-7</v>
      </c>
    </row>
    <row r="299" spans="2:11">
      <c r="B299" s="76" t="s">
        <v>2880</v>
      </c>
      <c r="C299" s="73" t="s">
        <v>2881</v>
      </c>
      <c r="D299" s="86" t="s">
        <v>1883</v>
      </c>
      <c r="E299" s="86" t="s">
        <v>136</v>
      </c>
      <c r="F299" s="94">
        <v>43888</v>
      </c>
      <c r="G299" s="83">
        <v>49996341.418485001</v>
      </c>
      <c r="H299" s="85">
        <v>-3.8509000000000002</v>
      </c>
      <c r="I299" s="83">
        <v>-1925.3131192549999</v>
      </c>
      <c r="J299" s="84">
        <v>1.2868270856026718E-2</v>
      </c>
      <c r="K299" s="84">
        <f>I299/'סכום נכסי הקרן'!$C$42</f>
        <v>-2.7181182430073258E-5</v>
      </c>
    </row>
    <row r="300" spans="2:11">
      <c r="B300" s="76" t="s">
        <v>2882</v>
      </c>
      <c r="C300" s="73" t="s">
        <v>2883</v>
      </c>
      <c r="D300" s="86" t="s">
        <v>1883</v>
      </c>
      <c r="E300" s="86" t="s">
        <v>136</v>
      </c>
      <c r="F300" s="94">
        <v>43887</v>
      </c>
      <c r="G300" s="83">
        <v>6119100</v>
      </c>
      <c r="H300" s="85">
        <v>-3.8277999999999999</v>
      </c>
      <c r="I300" s="83">
        <v>-234.2269</v>
      </c>
      <c r="J300" s="84">
        <v>1.5655090908713012E-3</v>
      </c>
      <c r="K300" s="84">
        <f>I300/'סכום נכסי הקרן'!$C$42</f>
        <v>-3.3067681486500587E-6</v>
      </c>
    </row>
    <row r="301" spans="2:11">
      <c r="B301" s="76" t="s">
        <v>2882</v>
      </c>
      <c r="C301" s="73" t="s">
        <v>2884</v>
      </c>
      <c r="D301" s="86" t="s">
        <v>1883</v>
      </c>
      <c r="E301" s="86" t="s">
        <v>136</v>
      </c>
      <c r="F301" s="94">
        <v>43887</v>
      </c>
      <c r="G301" s="83">
        <v>37394500</v>
      </c>
      <c r="H301" s="85">
        <v>-3.8277999999999999</v>
      </c>
      <c r="I301" s="83">
        <v>-1431.3866399999999</v>
      </c>
      <c r="J301" s="84">
        <v>9.567000192854563E-3</v>
      </c>
      <c r="K301" s="84">
        <f>I301/'סכום נכסי הקרן'!$C$42</f>
        <v>-2.0208027982931199E-5</v>
      </c>
    </row>
    <row r="302" spans="2:11">
      <c r="B302" s="76" t="s">
        <v>2882</v>
      </c>
      <c r="C302" s="73" t="s">
        <v>2885</v>
      </c>
      <c r="D302" s="86" t="s">
        <v>1883</v>
      </c>
      <c r="E302" s="86" t="s">
        <v>136</v>
      </c>
      <c r="F302" s="94">
        <v>43887</v>
      </c>
      <c r="G302" s="83">
        <v>679900</v>
      </c>
      <c r="H302" s="85">
        <v>-3.8277999999999999</v>
      </c>
      <c r="I302" s="83">
        <v>-26.025209999999998</v>
      </c>
      <c r="J302" s="84">
        <v>1.7394544711489028E-4</v>
      </c>
      <c r="K302" s="84">
        <f>I302/'סכום נכסי הקרן'!$C$42</f>
        <v>-3.6741866749689719E-7</v>
      </c>
    </row>
    <row r="303" spans="2:11">
      <c r="B303" s="76" t="s">
        <v>2882</v>
      </c>
      <c r="C303" s="73" t="s">
        <v>2886</v>
      </c>
      <c r="D303" s="86" t="s">
        <v>1883</v>
      </c>
      <c r="E303" s="86" t="s">
        <v>136</v>
      </c>
      <c r="F303" s="94">
        <v>43887</v>
      </c>
      <c r="G303" s="83">
        <v>4759300</v>
      </c>
      <c r="H303" s="85">
        <v>-3.8277999999999999</v>
      </c>
      <c r="I303" s="83">
        <v>-182.17648</v>
      </c>
      <c r="J303" s="84">
        <v>1.2176181966415207E-3</v>
      </c>
      <c r="K303" s="84">
        <f>I303/'סכום נכסי הקרן'!$C$42</f>
        <v>-2.5719308136562644E-6</v>
      </c>
    </row>
    <row r="304" spans="2:11">
      <c r="B304" s="76" t="s">
        <v>2882</v>
      </c>
      <c r="C304" s="73" t="s">
        <v>2887</v>
      </c>
      <c r="D304" s="86" t="s">
        <v>1883</v>
      </c>
      <c r="E304" s="86" t="s">
        <v>136</v>
      </c>
      <c r="F304" s="94">
        <v>43887</v>
      </c>
      <c r="G304" s="83">
        <v>4079400</v>
      </c>
      <c r="H304" s="85">
        <v>-3.8277999999999999</v>
      </c>
      <c r="I304" s="83">
        <v>-156.15126999999998</v>
      </c>
      <c r="J304" s="84">
        <v>1.0436727495266303E-3</v>
      </c>
      <c r="K304" s="84">
        <f>I304/'סכום נכסי הקרן'!$C$42</f>
        <v>-2.2045121461593667E-6</v>
      </c>
    </row>
    <row r="305" spans="2:11">
      <c r="B305" s="76" t="s">
        <v>2888</v>
      </c>
      <c r="C305" s="73" t="s">
        <v>2889</v>
      </c>
      <c r="D305" s="86" t="s">
        <v>1883</v>
      </c>
      <c r="E305" s="86" t="s">
        <v>136</v>
      </c>
      <c r="F305" s="94">
        <v>43887</v>
      </c>
      <c r="G305" s="83">
        <v>20397600</v>
      </c>
      <c r="H305" s="85">
        <v>-3.8247</v>
      </c>
      <c r="I305" s="83">
        <v>-780.15718000000004</v>
      </c>
      <c r="J305" s="84">
        <v>5.2143590578132499E-3</v>
      </c>
      <c r="K305" s="84">
        <f>I305/'סכום נכסי הקרן'!$C$42</f>
        <v>-1.1014101769543339E-5</v>
      </c>
    </row>
    <row r="306" spans="2:11">
      <c r="B306" s="76" t="s">
        <v>2890</v>
      </c>
      <c r="C306" s="73" t="s">
        <v>2891</v>
      </c>
      <c r="D306" s="86" t="s">
        <v>1883</v>
      </c>
      <c r="E306" s="86" t="s">
        <v>136</v>
      </c>
      <c r="F306" s="94">
        <v>43887</v>
      </c>
      <c r="G306" s="83">
        <v>68000000</v>
      </c>
      <c r="H306" s="85">
        <v>-3.8126000000000002</v>
      </c>
      <c r="I306" s="83">
        <v>-2592.5350899999999</v>
      </c>
      <c r="J306" s="84">
        <v>1.7327801596647725E-2</v>
      </c>
      <c r="K306" s="84">
        <f>I306/'סכום נכסי הקרן'!$C$42</f>
        <v>-3.6600887685699688E-5</v>
      </c>
    </row>
    <row r="307" spans="2:11">
      <c r="B307" s="76" t="s">
        <v>2892</v>
      </c>
      <c r="C307" s="73" t="s">
        <v>2893</v>
      </c>
      <c r="D307" s="86" t="s">
        <v>1883</v>
      </c>
      <c r="E307" s="86" t="s">
        <v>136</v>
      </c>
      <c r="F307" s="94">
        <v>43893</v>
      </c>
      <c r="G307" s="83">
        <v>55299292.688255996</v>
      </c>
      <c r="H307" s="85">
        <v>-3.4258000000000002</v>
      </c>
      <c r="I307" s="83">
        <v>-1894.4161727230005</v>
      </c>
      <c r="J307" s="84">
        <v>1.2661764042863883E-2</v>
      </c>
      <c r="K307" s="84">
        <f>I307/'סכום נכסי הקרן'!$C$42</f>
        <v>-2.6744985568472137E-5</v>
      </c>
    </row>
    <row r="308" spans="2:11">
      <c r="B308" s="76" t="s">
        <v>2894</v>
      </c>
      <c r="C308" s="73" t="s">
        <v>2895</v>
      </c>
      <c r="D308" s="86" t="s">
        <v>1883</v>
      </c>
      <c r="E308" s="86" t="s">
        <v>136</v>
      </c>
      <c r="F308" s="94">
        <v>43893</v>
      </c>
      <c r="G308" s="83">
        <v>4763780</v>
      </c>
      <c r="H308" s="85">
        <v>-3.3216000000000001</v>
      </c>
      <c r="I308" s="83">
        <v>-158.23595</v>
      </c>
      <c r="J308" s="84">
        <v>1.0576061854025165E-3</v>
      </c>
      <c r="K308" s="84">
        <f>I308/'סכום נכסי הקרן'!$C$42</f>
        <v>-2.2339432380797565E-6</v>
      </c>
    </row>
    <row r="309" spans="2:11">
      <c r="B309" s="76" t="s">
        <v>2896</v>
      </c>
      <c r="C309" s="73" t="s">
        <v>2897</v>
      </c>
      <c r="D309" s="86" t="s">
        <v>1883</v>
      </c>
      <c r="E309" s="86" t="s">
        <v>136</v>
      </c>
      <c r="F309" s="94">
        <v>43873</v>
      </c>
      <c r="G309" s="83">
        <v>10208400</v>
      </c>
      <c r="H309" s="85">
        <v>-4.6134000000000004</v>
      </c>
      <c r="I309" s="83">
        <v>-470.95758000000001</v>
      </c>
      <c r="J309" s="84">
        <v>3.1477527683829148E-3</v>
      </c>
      <c r="K309" s="84">
        <f>I309/'סכום נכסי הקרן'!$C$42</f>
        <v>-6.6488841585202725E-6</v>
      </c>
    </row>
    <row r="310" spans="2:11">
      <c r="B310" s="76" t="s">
        <v>2896</v>
      </c>
      <c r="C310" s="73" t="s">
        <v>2898</v>
      </c>
      <c r="D310" s="86" t="s">
        <v>1883</v>
      </c>
      <c r="E310" s="86" t="s">
        <v>136</v>
      </c>
      <c r="F310" s="94">
        <v>43873</v>
      </c>
      <c r="G310" s="83">
        <v>8507000</v>
      </c>
      <c r="H310" s="85">
        <v>-4.6134000000000004</v>
      </c>
      <c r="I310" s="83">
        <v>-392.46465000000001</v>
      </c>
      <c r="J310" s="84">
        <v>2.6231273069857622E-3</v>
      </c>
      <c r="K310" s="84">
        <f>I310/'סכום נכסי הקרן'!$C$42</f>
        <v>-5.5407367987668935E-6</v>
      </c>
    </row>
    <row r="311" spans="2:11">
      <c r="B311" s="76" t="s">
        <v>2899</v>
      </c>
      <c r="C311" s="73" t="s">
        <v>2900</v>
      </c>
      <c r="D311" s="86" t="s">
        <v>1883</v>
      </c>
      <c r="E311" s="86" t="s">
        <v>136</v>
      </c>
      <c r="F311" s="94">
        <v>43873</v>
      </c>
      <c r="G311" s="83">
        <v>102099000</v>
      </c>
      <c r="H311" s="85">
        <v>-4.5209000000000001</v>
      </c>
      <c r="I311" s="83">
        <v>-4615.8380499999994</v>
      </c>
      <c r="J311" s="84">
        <v>3.085100997906158E-2</v>
      </c>
      <c r="K311" s="84">
        <f>I311/'סכום נכסי הקרן'!$C$42</f>
        <v>-6.516547093039695E-5</v>
      </c>
    </row>
    <row r="312" spans="2:11">
      <c r="B312" s="76" t="s">
        <v>2901</v>
      </c>
      <c r="C312" s="73" t="s">
        <v>2902</v>
      </c>
      <c r="D312" s="86" t="s">
        <v>1883</v>
      </c>
      <c r="E312" s="86" t="s">
        <v>136</v>
      </c>
      <c r="F312" s="94">
        <v>43879</v>
      </c>
      <c r="G312" s="83">
        <v>6808000</v>
      </c>
      <c r="H312" s="85">
        <v>-4.5448000000000004</v>
      </c>
      <c r="I312" s="83">
        <v>-309.40984000000003</v>
      </c>
      <c r="J312" s="84">
        <v>2.0680114765854597E-3</v>
      </c>
      <c r="K312" s="84">
        <f>I312/'סכום נכסי הקרן'!$C$42</f>
        <v>-4.3681857369538301E-6</v>
      </c>
    </row>
    <row r="313" spans="2:11">
      <c r="B313" s="76" t="s">
        <v>2901</v>
      </c>
      <c r="C313" s="73" t="s">
        <v>2903</v>
      </c>
      <c r="D313" s="86" t="s">
        <v>1883</v>
      </c>
      <c r="E313" s="86" t="s">
        <v>136</v>
      </c>
      <c r="F313" s="94">
        <v>43879</v>
      </c>
      <c r="G313" s="83">
        <v>34040000</v>
      </c>
      <c r="H313" s="85">
        <v>-4.5448000000000004</v>
      </c>
      <c r="I313" s="83">
        <v>-1547.0492199999999</v>
      </c>
      <c r="J313" s="84">
        <v>1.0340057516601874E-2</v>
      </c>
      <c r="K313" s="84">
        <f>I313/'סכום נכסי הקרן'!$C$42</f>
        <v>-2.1840928967125112E-5</v>
      </c>
    </row>
    <row r="314" spans="2:11">
      <c r="B314" s="76" t="s">
        <v>2901</v>
      </c>
      <c r="C314" s="73" t="s">
        <v>2904</v>
      </c>
      <c r="D314" s="86" t="s">
        <v>1883</v>
      </c>
      <c r="E314" s="86" t="s">
        <v>136</v>
      </c>
      <c r="F314" s="94">
        <v>43879</v>
      </c>
      <c r="G314" s="83">
        <v>7829200</v>
      </c>
      <c r="H314" s="85">
        <v>-4.5448000000000004</v>
      </c>
      <c r="I314" s="83">
        <v>-355.82132000000001</v>
      </c>
      <c r="J314" s="84">
        <v>2.3782132248081939E-3</v>
      </c>
      <c r="K314" s="84">
        <f>I314/'סכום נכסי הקרן'!$C$42</f>
        <v>-5.0234136539680972E-6</v>
      </c>
    </row>
    <row r="315" spans="2:11">
      <c r="B315" s="76" t="s">
        <v>2901</v>
      </c>
      <c r="C315" s="73" t="s">
        <v>2905</v>
      </c>
      <c r="D315" s="86" t="s">
        <v>1883</v>
      </c>
      <c r="E315" s="86" t="s">
        <v>136</v>
      </c>
      <c r="F315" s="94">
        <v>43879</v>
      </c>
      <c r="G315" s="83">
        <v>3404000</v>
      </c>
      <c r="H315" s="85">
        <v>-4.5448000000000004</v>
      </c>
      <c r="I315" s="83">
        <v>-154.70492000000002</v>
      </c>
      <c r="J315" s="84">
        <v>1.0340057382927299E-3</v>
      </c>
      <c r="K315" s="84">
        <f>I315/'סכום נכסי הקרן'!$C$42</f>
        <v>-2.1840928684769151E-6</v>
      </c>
    </row>
    <row r="316" spans="2:11">
      <c r="B316" s="76" t="s">
        <v>2906</v>
      </c>
      <c r="C316" s="73" t="s">
        <v>2907</v>
      </c>
      <c r="D316" s="86" t="s">
        <v>1883</v>
      </c>
      <c r="E316" s="86" t="s">
        <v>136</v>
      </c>
      <c r="F316" s="94">
        <v>43893</v>
      </c>
      <c r="G316" s="83">
        <v>12673947.334069995</v>
      </c>
      <c r="H316" s="85">
        <v>-3.3348</v>
      </c>
      <c r="I316" s="83">
        <v>-422.64847086800006</v>
      </c>
      <c r="J316" s="84">
        <v>2.8248677815686774E-3</v>
      </c>
      <c r="K316" s="84">
        <f>I316/'סכום נכסי הקרן'!$C$42</f>
        <v>-5.9668658960262669E-6</v>
      </c>
    </row>
    <row r="317" spans="2:11">
      <c r="B317" s="76" t="s">
        <v>2908</v>
      </c>
      <c r="C317" s="73" t="s">
        <v>2909</v>
      </c>
      <c r="D317" s="86" t="s">
        <v>1883</v>
      </c>
      <c r="E317" s="86" t="s">
        <v>136</v>
      </c>
      <c r="F317" s="94">
        <v>43893</v>
      </c>
      <c r="G317" s="83">
        <v>9193770</v>
      </c>
      <c r="H317" s="85">
        <v>-3.3166000000000002</v>
      </c>
      <c r="I317" s="83">
        <v>-304.92121999999995</v>
      </c>
      <c r="J317" s="84">
        <v>2.0380107575584529E-3</v>
      </c>
      <c r="K317" s="84">
        <f>I317/'סכום נכסי הקרן'!$C$42</f>
        <v>-4.304816304803236E-6</v>
      </c>
    </row>
    <row r="318" spans="2:11">
      <c r="B318" s="76" t="s">
        <v>2908</v>
      </c>
      <c r="C318" s="73" t="s">
        <v>2910</v>
      </c>
      <c r="D318" s="86" t="s">
        <v>1883</v>
      </c>
      <c r="E318" s="86" t="s">
        <v>136</v>
      </c>
      <c r="F318" s="94">
        <v>43893</v>
      </c>
      <c r="G318" s="83">
        <v>3405100</v>
      </c>
      <c r="H318" s="85">
        <v>-3.3166000000000002</v>
      </c>
      <c r="I318" s="83">
        <v>-112.93378</v>
      </c>
      <c r="J318" s="84">
        <v>7.5481876443935154E-4</v>
      </c>
      <c r="K318" s="84">
        <f>I318/'סכום נכסי הקרן'!$C$42</f>
        <v>-1.5943763359829849E-6</v>
      </c>
    </row>
    <row r="319" spans="2:11">
      <c r="B319" s="76" t="s">
        <v>2908</v>
      </c>
      <c r="C319" s="73" t="s">
        <v>2911</v>
      </c>
      <c r="D319" s="86" t="s">
        <v>1883</v>
      </c>
      <c r="E319" s="86" t="s">
        <v>136</v>
      </c>
      <c r="F319" s="94">
        <v>43893</v>
      </c>
      <c r="G319" s="83">
        <v>4767140</v>
      </c>
      <c r="H319" s="85">
        <v>-3.3166000000000002</v>
      </c>
      <c r="I319" s="83">
        <v>-158.10729999999998</v>
      </c>
      <c r="J319" s="84">
        <v>1.0567463236849229E-3</v>
      </c>
      <c r="K319" s="84">
        <f>I319/'סכום נכסי הקרן'!$C$42</f>
        <v>-2.2321269833185656E-6</v>
      </c>
    </row>
    <row r="320" spans="2:11">
      <c r="B320" s="76" t="s">
        <v>2908</v>
      </c>
      <c r="C320" s="73" t="s">
        <v>2912</v>
      </c>
      <c r="D320" s="86" t="s">
        <v>1883</v>
      </c>
      <c r="E320" s="86" t="s">
        <v>136</v>
      </c>
      <c r="F320" s="94">
        <v>43893</v>
      </c>
      <c r="G320" s="83">
        <v>1702550</v>
      </c>
      <c r="H320" s="85">
        <v>-3.3166000000000002</v>
      </c>
      <c r="I320" s="83">
        <v>-56.466889999999999</v>
      </c>
      <c r="J320" s="84">
        <v>3.7740938221967577E-4</v>
      </c>
      <c r="K320" s="84">
        <f>I320/'סכום נכסי הקרן'!$C$42</f>
        <v>-7.9718816799149243E-7</v>
      </c>
    </row>
    <row r="321" spans="2:11">
      <c r="B321" s="76" t="s">
        <v>2908</v>
      </c>
      <c r="C321" s="73" t="s">
        <v>2913</v>
      </c>
      <c r="D321" s="86" t="s">
        <v>1883</v>
      </c>
      <c r="E321" s="86" t="s">
        <v>136</v>
      </c>
      <c r="F321" s="94">
        <v>43893</v>
      </c>
      <c r="G321" s="83">
        <v>47671400</v>
      </c>
      <c r="H321" s="85">
        <v>-3.3166000000000002</v>
      </c>
      <c r="I321" s="83">
        <v>-1581.0729799999999</v>
      </c>
      <c r="J321" s="84">
        <v>1.0567463103174652E-2</v>
      </c>
      <c r="K321" s="84">
        <f>I321/'סכום נכסי הקרן'!$C$42</f>
        <v>-2.2321269550829691E-5</v>
      </c>
    </row>
    <row r="322" spans="2:11">
      <c r="B322" s="76" t="s">
        <v>2914</v>
      </c>
      <c r="C322" s="73" t="s">
        <v>2915</v>
      </c>
      <c r="D322" s="86" t="s">
        <v>1883</v>
      </c>
      <c r="E322" s="86" t="s">
        <v>136</v>
      </c>
      <c r="F322" s="94">
        <v>43801</v>
      </c>
      <c r="G322" s="83">
        <v>681200</v>
      </c>
      <c r="H322" s="85">
        <v>-3.7166999999999999</v>
      </c>
      <c r="I322" s="83">
        <v>-25.317900000000002</v>
      </c>
      <c r="J322" s="84">
        <v>1.6921797885627364E-4</v>
      </c>
      <c r="K322" s="84">
        <f>I322/'סכום נכסי הקרן'!$C$42</f>
        <v>-3.5743300752692082E-7</v>
      </c>
    </row>
    <row r="323" spans="2:11">
      <c r="B323" s="76" t="s">
        <v>2914</v>
      </c>
      <c r="C323" s="73" t="s">
        <v>2916</v>
      </c>
      <c r="D323" s="86" t="s">
        <v>1883</v>
      </c>
      <c r="E323" s="86" t="s">
        <v>136</v>
      </c>
      <c r="F323" s="94">
        <v>43801</v>
      </c>
      <c r="G323" s="83">
        <v>2043600</v>
      </c>
      <c r="H323" s="85">
        <v>-3.7166999999999999</v>
      </c>
      <c r="I323" s="83">
        <v>-75.953699999999998</v>
      </c>
      <c r="J323" s="84">
        <v>5.0765393656882092E-4</v>
      </c>
      <c r="K323" s="84">
        <f>I323/'סכום נכסי הקרן'!$C$42</f>
        <v>-1.0722990225807624E-6</v>
      </c>
    </row>
    <row r="324" spans="2:11">
      <c r="B324" s="76" t="s">
        <v>2914</v>
      </c>
      <c r="C324" s="73" t="s">
        <v>2917</v>
      </c>
      <c r="D324" s="86" t="s">
        <v>1883</v>
      </c>
      <c r="E324" s="86" t="s">
        <v>136</v>
      </c>
      <c r="F324" s="94">
        <v>43801</v>
      </c>
      <c r="G324" s="83">
        <v>102180</v>
      </c>
      <c r="H324" s="85">
        <v>-3.7166999999999999</v>
      </c>
      <c r="I324" s="83">
        <v>-3.7976900000000002</v>
      </c>
      <c r="J324" s="84">
        <v>2.5382730247085337E-5</v>
      </c>
      <c r="K324" s="84">
        <f>I324/'סכום נכסי הקרן'!$C$42</f>
        <v>-5.3615021718030005E-8</v>
      </c>
    </row>
    <row r="325" spans="2:11">
      <c r="B325" s="76" t="s">
        <v>2918</v>
      </c>
      <c r="C325" s="73" t="s">
        <v>2919</v>
      </c>
      <c r="D325" s="86" t="s">
        <v>1883</v>
      </c>
      <c r="E325" s="86" t="s">
        <v>136</v>
      </c>
      <c r="F325" s="94">
        <v>43801</v>
      </c>
      <c r="G325" s="83">
        <v>1703250</v>
      </c>
      <c r="H325" s="85">
        <v>-3.7212999999999998</v>
      </c>
      <c r="I325" s="83">
        <v>-63.383589999999998</v>
      </c>
      <c r="J325" s="84">
        <v>4.2363872961243693E-4</v>
      </c>
      <c r="K325" s="84">
        <f>I325/'סכום נכסי הקרן'!$C$42</f>
        <v>-8.9483674402510709E-7</v>
      </c>
    </row>
    <row r="326" spans="2:11">
      <c r="B326" s="76" t="s">
        <v>2918</v>
      </c>
      <c r="C326" s="73" t="s">
        <v>2920</v>
      </c>
      <c r="D326" s="86" t="s">
        <v>1883</v>
      </c>
      <c r="E326" s="86" t="s">
        <v>136</v>
      </c>
      <c r="F326" s="94">
        <v>43801</v>
      </c>
      <c r="G326" s="83">
        <v>23845500</v>
      </c>
      <c r="H326" s="85">
        <v>-3.7212999999999998</v>
      </c>
      <c r="I326" s="83">
        <v>-887.37019999999995</v>
      </c>
      <c r="J326" s="84">
        <v>5.9309418135503854E-3</v>
      </c>
      <c r="K326" s="84">
        <f>I326/'סכום נכסי הקרן'!$C$42</f>
        <v>-1.2527713569283598E-5</v>
      </c>
    </row>
    <row r="327" spans="2:11">
      <c r="B327" s="76" t="s">
        <v>2921</v>
      </c>
      <c r="C327" s="73" t="s">
        <v>2922</v>
      </c>
      <c r="D327" s="86" t="s">
        <v>1883</v>
      </c>
      <c r="E327" s="86" t="s">
        <v>136</v>
      </c>
      <c r="F327" s="94">
        <v>43873</v>
      </c>
      <c r="G327" s="83">
        <v>22193088.773513004</v>
      </c>
      <c r="H327" s="85">
        <v>-4.4705000000000004</v>
      </c>
      <c r="I327" s="83">
        <v>-992.13110096499997</v>
      </c>
      <c r="J327" s="84">
        <v>6.6311352705298162E-3</v>
      </c>
      <c r="K327" s="84">
        <f>I327/'סכום נכסי הקרן'!$C$42</f>
        <v>-1.4006706846891529E-5</v>
      </c>
    </row>
    <row r="328" spans="2:11">
      <c r="B328" s="76" t="s">
        <v>2923</v>
      </c>
      <c r="C328" s="73" t="s">
        <v>2924</v>
      </c>
      <c r="D328" s="86" t="s">
        <v>1883</v>
      </c>
      <c r="E328" s="86" t="s">
        <v>136</v>
      </c>
      <c r="F328" s="94">
        <v>43888</v>
      </c>
      <c r="G328" s="83">
        <v>59448509.620499998</v>
      </c>
      <c r="H328" s="85">
        <v>-3.5760999999999998</v>
      </c>
      <c r="I328" s="83">
        <v>-2125.9381246209996</v>
      </c>
      <c r="J328" s="84">
        <v>1.4209193994046201E-2</v>
      </c>
      <c r="K328" s="84">
        <f>I328/'סכום נכסי הקרן'!$C$42</f>
        <v>-3.0013565805198123E-5</v>
      </c>
    </row>
    <row r="329" spans="2:11">
      <c r="B329" s="76" t="s">
        <v>2925</v>
      </c>
      <c r="C329" s="73" t="s">
        <v>2926</v>
      </c>
      <c r="D329" s="86" t="s">
        <v>1883</v>
      </c>
      <c r="E329" s="86" t="s">
        <v>136</v>
      </c>
      <c r="F329" s="94">
        <v>43879</v>
      </c>
      <c r="G329" s="83">
        <v>3789028.8</v>
      </c>
      <c r="H329" s="85">
        <v>-4.3220999999999998</v>
      </c>
      <c r="I329" s="83">
        <v>-163.76633999999999</v>
      </c>
      <c r="J329" s="84">
        <v>1.0945698126420167E-3</v>
      </c>
      <c r="K329" s="84">
        <f>I329/'סכום נכסי הקרן'!$C$42</f>
        <v>-2.3120201690454682E-6</v>
      </c>
    </row>
    <row r="330" spans="2:11">
      <c r="B330" s="76" t="s">
        <v>2925</v>
      </c>
      <c r="C330" s="73" t="s">
        <v>2927</v>
      </c>
      <c r="D330" s="86" t="s">
        <v>1883</v>
      </c>
      <c r="E330" s="86" t="s">
        <v>136</v>
      </c>
      <c r="F330" s="94">
        <v>43879</v>
      </c>
      <c r="G330" s="83">
        <v>4259250</v>
      </c>
      <c r="H330" s="85">
        <v>-4.3220999999999998</v>
      </c>
      <c r="I330" s="83">
        <v>-184.08985999999999</v>
      </c>
      <c r="J330" s="84">
        <v>1.2304067097640157E-3</v>
      </c>
      <c r="K330" s="84">
        <f>I330/'סכום נכסי הקרן'!$C$42</f>
        <v>-2.5989435267146874E-6</v>
      </c>
    </row>
    <row r="331" spans="2:11">
      <c r="B331" s="76" t="s">
        <v>2925</v>
      </c>
      <c r="C331" s="73" t="s">
        <v>2928</v>
      </c>
      <c r="D331" s="86" t="s">
        <v>1883</v>
      </c>
      <c r="E331" s="86" t="s">
        <v>136</v>
      </c>
      <c r="F331" s="94">
        <v>43879</v>
      </c>
      <c r="G331" s="83">
        <v>14311080</v>
      </c>
      <c r="H331" s="85">
        <v>-4.3220999999999998</v>
      </c>
      <c r="I331" s="83">
        <v>-618.54193999999995</v>
      </c>
      <c r="J331" s="84">
        <v>4.1341666143178725E-3</v>
      </c>
      <c r="K331" s="84">
        <f>I331/'סכום נכסי הקרן'!$C$42</f>
        <v>-8.7324503965864533E-6</v>
      </c>
    </row>
    <row r="332" spans="2:11">
      <c r="B332" s="76" t="s">
        <v>2929</v>
      </c>
      <c r="C332" s="73" t="s">
        <v>2930</v>
      </c>
      <c r="D332" s="86" t="s">
        <v>1883</v>
      </c>
      <c r="E332" s="86" t="s">
        <v>136</v>
      </c>
      <c r="F332" s="94">
        <v>43873</v>
      </c>
      <c r="G332" s="83">
        <v>1703950</v>
      </c>
      <c r="H332" s="85">
        <v>-4.4671000000000003</v>
      </c>
      <c r="I332" s="83">
        <v>-76.116429999999994</v>
      </c>
      <c r="J332" s="84">
        <v>5.087415797658981E-4</v>
      </c>
      <c r="K332" s="84">
        <f>I332/'סכום נכסי הקרן'!$C$42</f>
        <v>-1.0745964119106378E-6</v>
      </c>
    </row>
    <row r="333" spans="2:11">
      <c r="B333" s="76" t="s">
        <v>2929</v>
      </c>
      <c r="C333" s="73" t="s">
        <v>2931</v>
      </c>
      <c r="D333" s="86" t="s">
        <v>1883</v>
      </c>
      <c r="E333" s="86" t="s">
        <v>136</v>
      </c>
      <c r="F333" s="94">
        <v>43873</v>
      </c>
      <c r="G333" s="83">
        <v>17039500</v>
      </c>
      <c r="H333" s="85">
        <v>-4.4671000000000003</v>
      </c>
      <c r="I333" s="83">
        <v>-761.16433999999992</v>
      </c>
      <c r="J333" s="84">
        <v>5.0874160650081351E-3</v>
      </c>
      <c r="K333" s="84">
        <f>I333/'סכום נכסי הקרן'!$C$42</f>
        <v>-1.0745964683818313E-5</v>
      </c>
    </row>
    <row r="334" spans="2:11">
      <c r="B334" s="76" t="s">
        <v>2929</v>
      </c>
      <c r="C334" s="73" t="s">
        <v>2932</v>
      </c>
      <c r="D334" s="86" t="s">
        <v>1883</v>
      </c>
      <c r="E334" s="86" t="s">
        <v>136</v>
      </c>
      <c r="F334" s="94">
        <v>43873</v>
      </c>
      <c r="G334" s="83">
        <v>3407900</v>
      </c>
      <c r="H334" s="85">
        <v>-4.4671000000000003</v>
      </c>
      <c r="I334" s="83">
        <v>-152.23286999999999</v>
      </c>
      <c r="J334" s="84">
        <v>1.0174832263690847E-3</v>
      </c>
      <c r="K334" s="84">
        <f>I334/'סכום נכסי הקרן'!$C$42</f>
        <v>-2.1491929649992596E-6</v>
      </c>
    </row>
    <row r="335" spans="2:11">
      <c r="B335" s="76" t="s">
        <v>2929</v>
      </c>
      <c r="C335" s="73" t="s">
        <v>2933</v>
      </c>
      <c r="D335" s="86" t="s">
        <v>1883</v>
      </c>
      <c r="E335" s="86" t="s">
        <v>136</v>
      </c>
      <c r="F335" s="94">
        <v>43873</v>
      </c>
      <c r="G335" s="83">
        <v>1703950</v>
      </c>
      <c r="H335" s="85">
        <v>-4.4671000000000003</v>
      </c>
      <c r="I335" s="83">
        <v>-76.116429999999994</v>
      </c>
      <c r="J335" s="84">
        <v>5.087415797658981E-4</v>
      </c>
      <c r="K335" s="84">
        <f>I335/'סכום נכסי הקרן'!$C$42</f>
        <v>-1.0745964119106378E-6</v>
      </c>
    </row>
    <row r="336" spans="2:11">
      <c r="B336" s="76" t="s">
        <v>2929</v>
      </c>
      <c r="C336" s="73" t="s">
        <v>2934</v>
      </c>
      <c r="D336" s="86" t="s">
        <v>1883</v>
      </c>
      <c r="E336" s="86" t="s">
        <v>136</v>
      </c>
      <c r="F336" s="94">
        <v>43873</v>
      </c>
      <c r="G336" s="83">
        <v>1022370</v>
      </c>
      <c r="H336" s="85">
        <v>-4.4671000000000003</v>
      </c>
      <c r="I336" s="83">
        <v>-45.66986</v>
      </c>
      <c r="J336" s="84">
        <v>3.0524496122699658E-4</v>
      </c>
      <c r="K336" s="84">
        <f>I336/'סכום נכסי הקרן'!$C$42</f>
        <v>-6.4475787538197949E-7</v>
      </c>
    </row>
    <row r="337" spans="2:11">
      <c r="B337" s="76" t="s">
        <v>2935</v>
      </c>
      <c r="C337" s="73" t="s">
        <v>2936</v>
      </c>
      <c r="D337" s="86" t="s">
        <v>1883</v>
      </c>
      <c r="E337" s="86" t="s">
        <v>136</v>
      </c>
      <c r="F337" s="94">
        <v>43895</v>
      </c>
      <c r="G337" s="83">
        <v>1465440</v>
      </c>
      <c r="H337" s="85">
        <v>-3.1295999999999999</v>
      </c>
      <c r="I337" s="83">
        <v>-45.862940000000002</v>
      </c>
      <c r="J337" s="84">
        <v>3.0653545559491691E-4</v>
      </c>
      <c r="K337" s="84">
        <f>I337/'סכום נכסי הקרן'!$C$42</f>
        <v>-6.4748373989259446E-7</v>
      </c>
    </row>
    <row r="338" spans="2:11">
      <c r="B338" s="76" t="s">
        <v>2935</v>
      </c>
      <c r="C338" s="73" t="s">
        <v>2937</v>
      </c>
      <c r="D338" s="86" t="s">
        <v>1883</v>
      </c>
      <c r="E338" s="86" t="s">
        <v>136</v>
      </c>
      <c r="F338" s="94">
        <v>43895</v>
      </c>
      <c r="G338" s="83">
        <v>2896800</v>
      </c>
      <c r="H338" s="85">
        <v>-3.1295999999999999</v>
      </c>
      <c r="I338" s="83">
        <v>-90.659289999999999</v>
      </c>
      <c r="J338" s="84">
        <v>6.0594211282708203E-4</v>
      </c>
      <c r="K338" s="84">
        <f>I338/'סכום נכסי הקרן'!$C$42</f>
        <v>-1.2799095772143541E-6</v>
      </c>
    </row>
    <row r="339" spans="2:11">
      <c r="B339" s="76" t="s">
        <v>2935</v>
      </c>
      <c r="C339" s="73" t="s">
        <v>2938</v>
      </c>
      <c r="D339" s="86" t="s">
        <v>1883</v>
      </c>
      <c r="E339" s="86" t="s">
        <v>136</v>
      </c>
      <c r="F339" s="94">
        <v>43895</v>
      </c>
      <c r="G339" s="83">
        <v>37488000</v>
      </c>
      <c r="H339" s="85">
        <v>-3.1295999999999999</v>
      </c>
      <c r="I339" s="83">
        <v>-1173.2378799999999</v>
      </c>
      <c r="J339" s="84">
        <v>7.8416038759620381E-3</v>
      </c>
      <c r="K339" s="84">
        <f>I339/'סכום נכסי הקרן'!$C$42</f>
        <v>-1.6563535838000331E-5</v>
      </c>
    </row>
    <row r="340" spans="2:11">
      <c r="B340" s="76" t="s">
        <v>2935</v>
      </c>
      <c r="C340" s="73" t="s">
        <v>2939</v>
      </c>
      <c r="D340" s="86" t="s">
        <v>1883</v>
      </c>
      <c r="E340" s="86" t="s">
        <v>136</v>
      </c>
      <c r="F340" s="94">
        <v>43895</v>
      </c>
      <c r="G340" s="83">
        <v>3408000</v>
      </c>
      <c r="H340" s="85">
        <v>-3.1295999999999999</v>
      </c>
      <c r="I340" s="83">
        <v>-106.65799000000001</v>
      </c>
      <c r="J340" s="84">
        <v>7.1287308570902987E-4</v>
      </c>
      <c r="K340" s="84">
        <f>I340/'סכום נכסי הקרן'!$C$42</f>
        <v>-1.5057759981071196E-6</v>
      </c>
    </row>
    <row r="341" spans="2:11">
      <c r="B341" s="76" t="s">
        <v>2935</v>
      </c>
      <c r="C341" s="73" t="s">
        <v>2940</v>
      </c>
      <c r="D341" s="86" t="s">
        <v>1883</v>
      </c>
      <c r="E341" s="86" t="s">
        <v>136</v>
      </c>
      <c r="F341" s="94">
        <v>43895</v>
      </c>
      <c r="G341" s="83">
        <v>2044800</v>
      </c>
      <c r="H341" s="85">
        <v>-3.1295999999999999</v>
      </c>
      <c r="I341" s="83">
        <v>-63.994790000000002</v>
      </c>
      <c r="J341" s="84">
        <v>4.2772382469050244E-4</v>
      </c>
      <c r="K341" s="84">
        <f>I341/'סכום נכסי הקרן'!$C$42</f>
        <v>-9.0346554239307819E-7</v>
      </c>
    </row>
    <row r="342" spans="2:11">
      <c r="B342" s="76" t="s">
        <v>2941</v>
      </c>
      <c r="C342" s="73" t="s">
        <v>2942</v>
      </c>
      <c r="D342" s="86" t="s">
        <v>1883</v>
      </c>
      <c r="E342" s="86" t="s">
        <v>136</v>
      </c>
      <c r="F342" s="94">
        <v>43895</v>
      </c>
      <c r="G342" s="83">
        <v>102240000</v>
      </c>
      <c r="H342" s="85">
        <v>-3.1295999999999999</v>
      </c>
      <c r="I342" s="83">
        <v>-3199.7396699999999</v>
      </c>
      <c r="J342" s="84">
        <v>2.1386192370759026E-2</v>
      </c>
      <c r="K342" s="84">
        <f>I342/'סכום נכסי הקרן'!$C$42</f>
        <v>-4.5173279519679635E-5</v>
      </c>
    </row>
    <row r="343" spans="2:11">
      <c r="B343" s="76" t="s">
        <v>2943</v>
      </c>
      <c r="C343" s="73" t="s">
        <v>2944</v>
      </c>
      <c r="D343" s="86" t="s">
        <v>1883</v>
      </c>
      <c r="E343" s="86" t="s">
        <v>136</v>
      </c>
      <c r="F343" s="94">
        <v>43873</v>
      </c>
      <c r="G343" s="83">
        <v>19032698.822195999</v>
      </c>
      <c r="H343" s="85">
        <v>-4.4153000000000002</v>
      </c>
      <c r="I343" s="83">
        <v>-840.34948798100004</v>
      </c>
      <c r="J343" s="84">
        <v>5.6166681237009878E-3</v>
      </c>
      <c r="K343" s="84">
        <f>I343/'סכום נכסי הקרן'!$C$42</f>
        <v>-1.1863884637460326E-5</v>
      </c>
    </row>
    <row r="344" spans="2:11">
      <c r="B344" s="76" t="s">
        <v>2945</v>
      </c>
      <c r="C344" s="73" t="s">
        <v>2946</v>
      </c>
      <c r="D344" s="86" t="s">
        <v>1883</v>
      </c>
      <c r="E344" s="86" t="s">
        <v>136</v>
      </c>
      <c r="F344" s="94">
        <v>43894</v>
      </c>
      <c r="G344" s="83">
        <v>5862620</v>
      </c>
      <c r="H344" s="85">
        <v>-3.1638999999999999</v>
      </c>
      <c r="I344" s="83">
        <v>-185.48467000000002</v>
      </c>
      <c r="J344" s="84">
        <v>1.2397292416125704E-3</v>
      </c>
      <c r="K344" s="84">
        <f>I344/'סכום נכסי הקרן'!$C$42</f>
        <v>-2.6186351730687941E-6</v>
      </c>
    </row>
    <row r="345" spans="2:11">
      <c r="B345" s="76" t="s">
        <v>2947</v>
      </c>
      <c r="C345" s="73" t="s">
        <v>2948</v>
      </c>
      <c r="D345" s="86" t="s">
        <v>1883</v>
      </c>
      <c r="E345" s="86" t="s">
        <v>136</v>
      </c>
      <c r="F345" s="94">
        <v>43873</v>
      </c>
      <c r="G345" s="83">
        <v>30785955.388499998</v>
      </c>
      <c r="H345" s="85">
        <v>-4.4092000000000002</v>
      </c>
      <c r="I345" s="83">
        <v>-1357.4046050460001</v>
      </c>
      <c r="J345" s="84">
        <v>9.0725243308521844E-3</v>
      </c>
      <c r="K345" s="84">
        <f>I345/'סכום נכסי הקרן'!$C$42</f>
        <v>-1.9163564529936682E-5</v>
      </c>
    </row>
    <row r="346" spans="2:11">
      <c r="B346" s="76" t="s">
        <v>2949</v>
      </c>
      <c r="C346" s="73" t="s">
        <v>2950</v>
      </c>
      <c r="D346" s="86" t="s">
        <v>1883</v>
      </c>
      <c r="E346" s="86" t="s">
        <v>136</v>
      </c>
      <c r="F346" s="94">
        <v>43880</v>
      </c>
      <c r="G346" s="83">
        <v>109075200</v>
      </c>
      <c r="H346" s="85">
        <v>-4.3982999999999999</v>
      </c>
      <c r="I346" s="83">
        <v>-4797.4285999999993</v>
      </c>
      <c r="J346" s="84">
        <v>3.2064711978453279E-2</v>
      </c>
      <c r="K346" s="84">
        <f>I346/'סכום נכסי הקרן'!$C$42</f>
        <v>-6.7729129702450238E-5</v>
      </c>
    </row>
    <row r="347" spans="2:11">
      <c r="B347" s="76" t="s">
        <v>2951</v>
      </c>
      <c r="C347" s="73" t="s">
        <v>2952</v>
      </c>
      <c r="D347" s="86" t="s">
        <v>1883</v>
      </c>
      <c r="E347" s="86" t="s">
        <v>136</v>
      </c>
      <c r="F347" s="94">
        <v>43880</v>
      </c>
      <c r="G347" s="83">
        <v>4432090</v>
      </c>
      <c r="H347" s="85">
        <v>-4.4139999999999997</v>
      </c>
      <c r="I347" s="83">
        <v>-195.63363000000001</v>
      </c>
      <c r="J347" s="84">
        <v>1.3075621384441862E-3</v>
      </c>
      <c r="K347" s="84">
        <f>I347/'סכום נכסי הקרן'!$C$42</f>
        <v>-2.7619161440841793E-6</v>
      </c>
    </row>
    <row r="348" spans="2:11">
      <c r="B348" s="76" t="s">
        <v>2951</v>
      </c>
      <c r="C348" s="73" t="s">
        <v>2953</v>
      </c>
      <c r="D348" s="86" t="s">
        <v>1883</v>
      </c>
      <c r="E348" s="86" t="s">
        <v>136</v>
      </c>
      <c r="F348" s="94">
        <v>43880</v>
      </c>
      <c r="G348" s="83">
        <v>10398365</v>
      </c>
      <c r="H348" s="85">
        <v>-4.4139999999999997</v>
      </c>
      <c r="I348" s="83">
        <v>-458.98659999999995</v>
      </c>
      <c r="J348" s="84">
        <v>3.0677419838972789E-3</v>
      </c>
      <c r="K348" s="84">
        <f>I348/'סכום נכסי הקרן'!$C$42</f>
        <v>-6.479880276506178E-6</v>
      </c>
    </row>
    <row r="349" spans="2:11">
      <c r="B349" s="76" t="s">
        <v>2951</v>
      </c>
      <c r="C349" s="73" t="s">
        <v>2954</v>
      </c>
      <c r="D349" s="86" t="s">
        <v>1883</v>
      </c>
      <c r="E349" s="86" t="s">
        <v>136</v>
      </c>
      <c r="F349" s="94">
        <v>43880</v>
      </c>
      <c r="G349" s="83">
        <v>5113950</v>
      </c>
      <c r="H349" s="85">
        <v>-4.4139999999999997</v>
      </c>
      <c r="I349" s="83">
        <v>-225.73112</v>
      </c>
      <c r="J349" s="84">
        <v>1.508725600913305E-3</v>
      </c>
      <c r="K349" s="84">
        <f>I349/'סכום נכסי הקרן'!$C$42</f>
        <v>-3.1868264395554237E-6</v>
      </c>
    </row>
    <row r="350" spans="2:11">
      <c r="B350" s="76" t="s">
        <v>2951</v>
      </c>
      <c r="C350" s="73" t="s">
        <v>2955</v>
      </c>
      <c r="D350" s="86" t="s">
        <v>1883</v>
      </c>
      <c r="E350" s="86" t="s">
        <v>136</v>
      </c>
      <c r="F350" s="94">
        <v>43880</v>
      </c>
      <c r="G350" s="83">
        <v>34093000</v>
      </c>
      <c r="H350" s="85">
        <v>-4.4139999999999997</v>
      </c>
      <c r="I350" s="83">
        <v>-1504.8741100000002</v>
      </c>
      <c r="J350" s="84">
        <v>1.0058170516801695E-2</v>
      </c>
      <c r="K350" s="84">
        <f>I350/'סכום נכסי הקרן'!$C$42</f>
        <v>-2.1245509267620866E-5</v>
      </c>
    </row>
    <row r="351" spans="2:11">
      <c r="B351" s="76" t="s">
        <v>2956</v>
      </c>
      <c r="C351" s="73" t="s">
        <v>2957</v>
      </c>
      <c r="D351" s="86" t="s">
        <v>1883</v>
      </c>
      <c r="E351" s="86" t="s">
        <v>136</v>
      </c>
      <c r="F351" s="94">
        <v>43871</v>
      </c>
      <c r="G351" s="83">
        <v>43109820.983774997</v>
      </c>
      <c r="H351" s="85">
        <v>-4.5065</v>
      </c>
      <c r="I351" s="83">
        <v>-1942.7256933399999</v>
      </c>
      <c r="J351" s="84">
        <v>1.2984651779932287E-2</v>
      </c>
      <c r="K351" s="84">
        <f>I351/'סכום נכסי הקרן'!$C$42</f>
        <v>-2.7427009640228398E-5</v>
      </c>
    </row>
    <row r="352" spans="2:11">
      <c r="B352" s="76" t="s">
        <v>2958</v>
      </c>
      <c r="C352" s="73" t="s">
        <v>2959</v>
      </c>
      <c r="D352" s="86" t="s">
        <v>1883</v>
      </c>
      <c r="E352" s="86" t="s">
        <v>136</v>
      </c>
      <c r="F352" s="94">
        <v>43894</v>
      </c>
      <c r="G352" s="83">
        <v>221650000</v>
      </c>
      <c r="H352" s="85">
        <v>-3.1434000000000002</v>
      </c>
      <c r="I352" s="83">
        <v>-6967.3877000000002</v>
      </c>
      <c r="J352" s="84">
        <v>4.6568130236001447E-2</v>
      </c>
      <c r="K352" s="84">
        <f>I352/'סכום נכסי הקרן'!$C$42</f>
        <v>-9.8364174762404278E-5</v>
      </c>
    </row>
    <row r="353" spans="2:11">
      <c r="B353" s="76" t="s">
        <v>2960</v>
      </c>
      <c r="C353" s="73" t="s">
        <v>2961</v>
      </c>
      <c r="D353" s="86" t="s">
        <v>1883</v>
      </c>
      <c r="E353" s="86" t="s">
        <v>136</v>
      </c>
      <c r="F353" s="94">
        <v>43880</v>
      </c>
      <c r="G353" s="83">
        <v>40920000</v>
      </c>
      <c r="H353" s="85">
        <v>-4.3554000000000004</v>
      </c>
      <c r="I353" s="83">
        <v>-1782.24045</v>
      </c>
      <c r="J353" s="84">
        <v>1.19120119277229E-2</v>
      </c>
      <c r="K353" s="84">
        <f>I353/'סכום נכסי הקרן'!$C$42</f>
        <v>-2.5161311332283984E-5</v>
      </c>
    </row>
    <row r="354" spans="2:11">
      <c r="B354" s="76" t="s">
        <v>2962</v>
      </c>
      <c r="C354" s="73" t="s">
        <v>2963</v>
      </c>
      <c r="D354" s="86" t="s">
        <v>1883</v>
      </c>
      <c r="E354" s="86" t="s">
        <v>136</v>
      </c>
      <c r="F354" s="94">
        <v>43894</v>
      </c>
      <c r="G354" s="83">
        <v>1364000</v>
      </c>
      <c r="H354" s="85">
        <v>-3.1185999999999998</v>
      </c>
      <c r="I354" s="83">
        <v>-42.53716</v>
      </c>
      <c r="J354" s="84">
        <v>2.843068438332535E-4</v>
      </c>
      <c r="K354" s="84">
        <f>I354/'סכום נכסי הקרן'!$C$42</f>
        <v>-6.0053104840661487E-7</v>
      </c>
    </row>
    <row r="355" spans="2:11">
      <c r="B355" s="76" t="s">
        <v>2962</v>
      </c>
      <c r="C355" s="73" t="s">
        <v>2964</v>
      </c>
      <c r="D355" s="86" t="s">
        <v>1883</v>
      </c>
      <c r="E355" s="86" t="s">
        <v>136</v>
      </c>
      <c r="F355" s="94">
        <v>43894</v>
      </c>
      <c r="G355" s="83">
        <v>4433000</v>
      </c>
      <c r="H355" s="85">
        <v>-3.1185999999999998</v>
      </c>
      <c r="I355" s="83">
        <v>-138.24578</v>
      </c>
      <c r="J355" s="84">
        <v>9.239973092953624E-4</v>
      </c>
      <c r="K355" s="84">
        <f>I355/'סכום נכסי הקרן'!$C$42</f>
        <v>-1.9517260484994817E-6</v>
      </c>
    </row>
    <row r="356" spans="2:11">
      <c r="B356" s="76" t="s">
        <v>2962</v>
      </c>
      <c r="C356" s="73" t="s">
        <v>2965</v>
      </c>
      <c r="D356" s="86" t="s">
        <v>1883</v>
      </c>
      <c r="E356" s="86" t="s">
        <v>136</v>
      </c>
      <c r="F356" s="94">
        <v>43894</v>
      </c>
      <c r="G356" s="83">
        <v>5115000</v>
      </c>
      <c r="H356" s="85">
        <v>-3.1185999999999998</v>
      </c>
      <c r="I356" s="83">
        <v>-159.51435999999998</v>
      </c>
      <c r="J356" s="84">
        <v>1.066150731211989E-3</v>
      </c>
      <c r="K356" s="84">
        <f>I356/'סכום נכסי הקרן'!$C$42</f>
        <v>-2.2519915727027893E-6</v>
      </c>
    </row>
    <row r="357" spans="2:11">
      <c r="B357" s="76" t="s">
        <v>2966</v>
      </c>
      <c r="C357" s="73" t="s">
        <v>2967</v>
      </c>
      <c r="D357" s="86" t="s">
        <v>1883</v>
      </c>
      <c r="E357" s="86" t="s">
        <v>136</v>
      </c>
      <c r="F357" s="94">
        <v>43895</v>
      </c>
      <c r="G357" s="83">
        <v>68200000</v>
      </c>
      <c r="H357" s="85">
        <v>-3.0693000000000001</v>
      </c>
      <c r="I357" s="83">
        <v>-2093.2426100000002</v>
      </c>
      <c r="J357" s="84">
        <v>1.3990666039443676E-2</v>
      </c>
      <c r="K357" s="84">
        <f>I357/'סכום נכסי הקרן'!$C$42</f>
        <v>-2.9551977121949347E-5</v>
      </c>
    </row>
    <row r="358" spans="2:11">
      <c r="B358" s="76" t="s">
        <v>2968</v>
      </c>
      <c r="C358" s="73" t="s">
        <v>2969</v>
      </c>
      <c r="D358" s="86" t="s">
        <v>1883</v>
      </c>
      <c r="E358" s="86" t="s">
        <v>136</v>
      </c>
      <c r="F358" s="94">
        <v>43894</v>
      </c>
      <c r="G358" s="83">
        <v>102345000</v>
      </c>
      <c r="H358" s="85">
        <v>-3.0733000000000001</v>
      </c>
      <c r="I358" s="83">
        <v>-3145.3766600000004</v>
      </c>
      <c r="J358" s="84">
        <v>2.1022844752009315E-2</v>
      </c>
      <c r="K358" s="84">
        <f>I358/'סכום נכסי הקרן'!$C$42</f>
        <v>-4.4405793505337371E-5</v>
      </c>
    </row>
    <row r="359" spans="2:11">
      <c r="B359" s="76" t="s">
        <v>2970</v>
      </c>
      <c r="C359" s="73" t="s">
        <v>2971</v>
      </c>
      <c r="D359" s="86" t="s">
        <v>1883</v>
      </c>
      <c r="E359" s="86" t="s">
        <v>136</v>
      </c>
      <c r="F359" s="94">
        <v>43874</v>
      </c>
      <c r="G359" s="83">
        <v>1706250</v>
      </c>
      <c r="H359" s="85">
        <v>-4.3160999999999996</v>
      </c>
      <c r="I359" s="83">
        <v>-73.644089999999991</v>
      </c>
      <c r="J359" s="84">
        <v>4.9221712956088425E-4</v>
      </c>
      <c r="K359" s="84">
        <f>I359/'סכום נכסי הקרן'!$C$42</f>
        <v>-1.0396924142714533E-6</v>
      </c>
    </row>
    <row r="360" spans="2:11">
      <c r="B360" s="76" t="s">
        <v>2970</v>
      </c>
      <c r="C360" s="73" t="s">
        <v>2972</v>
      </c>
      <c r="D360" s="86" t="s">
        <v>1883</v>
      </c>
      <c r="E360" s="86" t="s">
        <v>136</v>
      </c>
      <c r="F360" s="94">
        <v>43874</v>
      </c>
      <c r="G360" s="83">
        <v>13650000</v>
      </c>
      <c r="H360" s="85">
        <v>-4.3160999999999996</v>
      </c>
      <c r="I360" s="83">
        <v>-589.15269999999998</v>
      </c>
      <c r="J360" s="84">
        <v>3.9377369028124973E-3</v>
      </c>
      <c r="K360" s="84">
        <f>I360/'סכום נכסי הקרן'!$C$42</f>
        <v>-8.3175390318156599E-6</v>
      </c>
    </row>
    <row r="361" spans="2:11">
      <c r="B361" s="76" t="s">
        <v>2973</v>
      </c>
      <c r="C361" s="73" t="s">
        <v>2871</v>
      </c>
      <c r="D361" s="86" t="s">
        <v>1883</v>
      </c>
      <c r="E361" s="86" t="s">
        <v>136</v>
      </c>
      <c r="F361" s="94">
        <v>43894</v>
      </c>
      <c r="G361" s="83">
        <v>52043050.348253988</v>
      </c>
      <c r="H361" s="85">
        <v>-2.9980000000000002</v>
      </c>
      <c r="I361" s="83">
        <v>-1560.2375101719999</v>
      </c>
      <c r="J361" s="84">
        <v>1.0428204472213355E-2</v>
      </c>
      <c r="K361" s="84">
        <f>I361/'סכום נכסי הקרן'!$C$42</f>
        <v>-2.2027118588709671E-5</v>
      </c>
    </row>
    <row r="362" spans="2:11">
      <c r="B362" s="76" t="s">
        <v>2974</v>
      </c>
      <c r="C362" s="73" t="s">
        <v>2975</v>
      </c>
      <c r="D362" s="86" t="s">
        <v>1883</v>
      </c>
      <c r="E362" s="86" t="s">
        <v>136</v>
      </c>
      <c r="F362" s="94">
        <v>43871</v>
      </c>
      <c r="G362" s="83">
        <v>1878855</v>
      </c>
      <c r="H362" s="85">
        <v>-4.2112999999999996</v>
      </c>
      <c r="I362" s="83">
        <v>-79.124539999999996</v>
      </c>
      <c r="J362" s="84">
        <v>5.288469713812116E-4</v>
      </c>
      <c r="K362" s="84">
        <f>I362/'סכום נכסי הקרן'!$C$42</f>
        <v>-1.1170643023862224E-6</v>
      </c>
    </row>
    <row r="363" spans="2:11">
      <c r="B363" s="76" t="s">
        <v>2974</v>
      </c>
      <c r="C363" s="73" t="s">
        <v>2976</v>
      </c>
      <c r="D363" s="86" t="s">
        <v>1883</v>
      </c>
      <c r="E363" s="86" t="s">
        <v>136</v>
      </c>
      <c r="F363" s="94">
        <v>43871</v>
      </c>
      <c r="G363" s="83">
        <v>5124150</v>
      </c>
      <c r="H363" s="85">
        <v>-4.2112999999999996</v>
      </c>
      <c r="I363" s="83">
        <v>-215.79419000000001</v>
      </c>
      <c r="J363" s="84">
        <v>1.4423098551114705E-3</v>
      </c>
      <c r="K363" s="84">
        <f>I363/'סכום נכסי הקרן'!$C$42</f>
        <v>-3.0465388653298963E-6</v>
      </c>
    </row>
    <row r="364" spans="2:11">
      <c r="B364" s="76" t="s">
        <v>2974</v>
      </c>
      <c r="C364" s="73" t="s">
        <v>2977</v>
      </c>
      <c r="D364" s="86" t="s">
        <v>1883</v>
      </c>
      <c r="E364" s="86" t="s">
        <v>136</v>
      </c>
      <c r="F364" s="94">
        <v>43871</v>
      </c>
      <c r="G364" s="83">
        <v>30744900</v>
      </c>
      <c r="H364" s="85">
        <v>-4.2112999999999996</v>
      </c>
      <c r="I364" s="83">
        <v>-1294.76512</v>
      </c>
      <c r="J364" s="84">
        <v>8.6538589969942445E-3</v>
      </c>
      <c r="K364" s="84">
        <f>I364/'סכום נכסי הקרן'!$C$42</f>
        <v>-1.8279232909623407E-5</v>
      </c>
    </row>
    <row r="365" spans="2:11">
      <c r="B365" s="76" t="s">
        <v>2974</v>
      </c>
      <c r="C365" s="73" t="s">
        <v>2978</v>
      </c>
      <c r="D365" s="86" t="s">
        <v>1883</v>
      </c>
      <c r="E365" s="86" t="s">
        <v>136</v>
      </c>
      <c r="F365" s="94">
        <v>43871</v>
      </c>
      <c r="G365" s="83">
        <v>5807370</v>
      </c>
      <c r="H365" s="85">
        <v>-4.2112999999999996</v>
      </c>
      <c r="I365" s="83">
        <v>-244.56675000000001</v>
      </c>
      <c r="J365" s="84">
        <v>1.6346178447046384E-3</v>
      </c>
      <c r="K365" s="84">
        <f>I365/'סכום נכסי הקרן'!$C$42</f>
        <v>-3.4527440661976136E-6</v>
      </c>
    </row>
    <row r="366" spans="2:11">
      <c r="B366" s="76" t="s">
        <v>2979</v>
      </c>
      <c r="C366" s="73" t="s">
        <v>2980</v>
      </c>
      <c r="D366" s="86" t="s">
        <v>1883</v>
      </c>
      <c r="E366" s="86" t="s">
        <v>136</v>
      </c>
      <c r="F366" s="94">
        <v>43871</v>
      </c>
      <c r="G366" s="83">
        <v>136664000</v>
      </c>
      <c r="H366" s="85">
        <v>-4.1961000000000004</v>
      </c>
      <c r="I366" s="83">
        <v>-5734.5163000000002</v>
      </c>
      <c r="J366" s="84">
        <v>3.8327952081505835E-2</v>
      </c>
      <c r="K366" s="84">
        <f>I366/'סכום נכסי הקרן'!$C$42</f>
        <v>-8.0958744912538167E-5</v>
      </c>
    </row>
    <row r="367" spans="2:11">
      <c r="B367" s="76" t="s">
        <v>2981</v>
      </c>
      <c r="C367" s="73" t="s">
        <v>2982</v>
      </c>
      <c r="D367" s="86" t="s">
        <v>1883</v>
      </c>
      <c r="E367" s="86" t="s">
        <v>136</v>
      </c>
      <c r="F367" s="94">
        <v>43895</v>
      </c>
      <c r="G367" s="83">
        <v>23917.599999999999</v>
      </c>
      <c r="H367" s="85">
        <v>-2.8856000000000002</v>
      </c>
      <c r="I367" s="83">
        <v>-0.69016</v>
      </c>
      <c r="J367" s="84">
        <v>4.6128423087003978E-6</v>
      </c>
      <c r="K367" s="84">
        <f>I367/'סכום נכסי הקרן'!$C$42</f>
        <v>-9.7435397278123235E-9</v>
      </c>
    </row>
    <row r="368" spans="2:11">
      <c r="B368" s="76" t="s">
        <v>2983</v>
      </c>
      <c r="C368" s="73" t="s">
        <v>2984</v>
      </c>
      <c r="D368" s="86" t="s">
        <v>1883</v>
      </c>
      <c r="E368" s="86" t="s">
        <v>136</v>
      </c>
      <c r="F368" s="94">
        <v>43867</v>
      </c>
      <c r="G368" s="83">
        <v>15900136.086722998</v>
      </c>
      <c r="H368" s="85">
        <v>-4.1448</v>
      </c>
      <c r="I368" s="83">
        <v>-659.02095211099993</v>
      </c>
      <c r="J368" s="84">
        <v>4.4047173557111964E-3</v>
      </c>
      <c r="K368" s="84">
        <f>I368/'סכום נכסי הקרן'!$C$42</f>
        <v>-9.3039249280662903E-6</v>
      </c>
    </row>
    <row r="369" spans="2:11">
      <c r="B369" s="76" t="s">
        <v>2985</v>
      </c>
      <c r="C369" s="73" t="s">
        <v>2986</v>
      </c>
      <c r="D369" s="86" t="s">
        <v>1883</v>
      </c>
      <c r="E369" s="86" t="s">
        <v>136</v>
      </c>
      <c r="F369" s="94">
        <v>43895</v>
      </c>
      <c r="G369" s="83">
        <v>54833506.505736008</v>
      </c>
      <c r="H369" s="85">
        <v>-2.9087999999999998</v>
      </c>
      <c r="I369" s="83">
        <v>-1594.9860626209997</v>
      </c>
      <c r="J369" s="84">
        <v>1.066045437499364E-2</v>
      </c>
      <c r="K369" s="84">
        <f>I369/'סכום נכסי הקרן'!$C$42</f>
        <v>-2.2517691646074342E-5</v>
      </c>
    </row>
    <row r="370" spans="2:11">
      <c r="B370" s="76" t="s">
        <v>2987</v>
      </c>
      <c r="C370" s="73" t="s">
        <v>2988</v>
      </c>
      <c r="D370" s="86" t="s">
        <v>1883</v>
      </c>
      <c r="E370" s="86" t="s">
        <v>136</v>
      </c>
      <c r="F370" s="94">
        <v>43802</v>
      </c>
      <c r="G370" s="83">
        <v>6835.6</v>
      </c>
      <c r="H370" s="85">
        <v>-3.359</v>
      </c>
      <c r="I370" s="83">
        <v>-0.22961000000000001</v>
      </c>
      <c r="J370" s="84">
        <v>1.5346509831063789E-6</v>
      </c>
      <c r="K370" s="84">
        <f>I370/'סכום נכסי הקרן'!$C$42</f>
        <v>-3.2415876853236755E-9</v>
      </c>
    </row>
    <row r="371" spans="2:11">
      <c r="B371" s="76" t="s">
        <v>2987</v>
      </c>
      <c r="C371" s="73" t="s">
        <v>2989</v>
      </c>
      <c r="D371" s="86" t="s">
        <v>1883</v>
      </c>
      <c r="E371" s="86" t="s">
        <v>136</v>
      </c>
      <c r="F371" s="94">
        <v>43802</v>
      </c>
      <c r="G371" s="83">
        <v>1025340</v>
      </c>
      <c r="H371" s="85">
        <v>-3.359</v>
      </c>
      <c r="I371" s="83">
        <v>-34.441369999999999</v>
      </c>
      <c r="J371" s="84">
        <v>2.3019677858120526E-4</v>
      </c>
      <c r="K371" s="84">
        <f>I371/'סכום נכסי הקרן'!$C$42</f>
        <v>-4.8623631748476228E-7</v>
      </c>
    </row>
    <row r="372" spans="2:11">
      <c r="B372" s="76" t="s">
        <v>2987</v>
      </c>
      <c r="C372" s="73" t="s">
        <v>2990</v>
      </c>
      <c r="D372" s="86" t="s">
        <v>1883</v>
      </c>
      <c r="E372" s="86" t="s">
        <v>136</v>
      </c>
      <c r="F372" s="94">
        <v>43802</v>
      </c>
      <c r="G372" s="83">
        <v>1708900</v>
      </c>
      <c r="H372" s="85">
        <v>-3.359</v>
      </c>
      <c r="I372" s="83">
        <v>-57.402279999999998</v>
      </c>
      <c r="J372" s="84">
        <v>3.8366127535624593E-4</v>
      </c>
      <c r="K372" s="84">
        <f>I372/'סכום נכסי הקרן'!$C$42</f>
        <v>-8.1039381541527592E-7</v>
      </c>
    </row>
    <row r="373" spans="2:11">
      <c r="B373" s="76" t="s">
        <v>2987</v>
      </c>
      <c r="C373" s="73" t="s">
        <v>2991</v>
      </c>
      <c r="D373" s="86" t="s">
        <v>1883</v>
      </c>
      <c r="E373" s="86" t="s">
        <v>136</v>
      </c>
      <c r="F373" s="94">
        <v>43802</v>
      </c>
      <c r="G373" s="83">
        <v>102534</v>
      </c>
      <c r="H373" s="85">
        <v>-3.359</v>
      </c>
      <c r="I373" s="83">
        <v>-3.44414</v>
      </c>
      <c r="J373" s="84">
        <v>2.3019697909307102E-5</v>
      </c>
      <c r="K373" s="84">
        <f>I373/'סכום נכסי הקרן'!$C$42</f>
        <v>-4.8623674101871363E-8</v>
      </c>
    </row>
    <row r="374" spans="2:11">
      <c r="B374" s="76" t="s">
        <v>2992</v>
      </c>
      <c r="C374" s="73" t="s">
        <v>2993</v>
      </c>
      <c r="D374" s="86" t="s">
        <v>1883</v>
      </c>
      <c r="E374" s="86" t="s">
        <v>136</v>
      </c>
      <c r="F374" s="94">
        <v>43895</v>
      </c>
      <c r="G374" s="83">
        <v>54846343.566840008</v>
      </c>
      <c r="H374" s="85">
        <v>-2.9096000000000002</v>
      </c>
      <c r="I374" s="83">
        <v>-1595.7933853940003</v>
      </c>
      <c r="J374" s="84">
        <v>1.0665850301509338E-2</v>
      </c>
      <c r="K374" s="84">
        <f>I374/'סכום נכסי הקרן'!$C$42</f>
        <v>-2.2529089266208656E-5</v>
      </c>
    </row>
    <row r="375" spans="2:11">
      <c r="B375" s="76" t="s">
        <v>2994</v>
      </c>
      <c r="C375" s="73" t="s">
        <v>2995</v>
      </c>
      <c r="D375" s="86" t="s">
        <v>1883</v>
      </c>
      <c r="E375" s="86" t="s">
        <v>136</v>
      </c>
      <c r="F375" s="94">
        <v>43885</v>
      </c>
      <c r="G375" s="83">
        <v>18525222.407256</v>
      </c>
      <c r="H375" s="85">
        <v>-3.9417</v>
      </c>
      <c r="I375" s="83">
        <v>-730.20239913900002</v>
      </c>
      <c r="J375" s="84">
        <v>4.8804748473729488E-3</v>
      </c>
      <c r="K375" s="84">
        <f>I375/'סכום נכסי הקרן'!$C$42</f>
        <v>-1.030885024538472E-5</v>
      </c>
    </row>
    <row r="376" spans="2:11">
      <c r="B376" s="76" t="s">
        <v>2996</v>
      </c>
      <c r="C376" s="73" t="s">
        <v>2997</v>
      </c>
      <c r="D376" s="86" t="s">
        <v>1883</v>
      </c>
      <c r="E376" s="86" t="s">
        <v>136</v>
      </c>
      <c r="F376" s="94">
        <v>43885</v>
      </c>
      <c r="G376" s="83">
        <v>24706799.473200001</v>
      </c>
      <c r="H376" s="85">
        <v>-3.9142999999999999</v>
      </c>
      <c r="I376" s="83">
        <v>-967.10306611499993</v>
      </c>
      <c r="J376" s="84">
        <v>6.4638546717415528E-3</v>
      </c>
      <c r="K376" s="84">
        <f>I376/'סכום נכסי הקרן'!$C$42</f>
        <v>-1.3653366097108801E-5</v>
      </c>
    </row>
    <row r="377" spans="2:11">
      <c r="B377" s="76" t="s">
        <v>2998</v>
      </c>
      <c r="C377" s="73" t="s">
        <v>2999</v>
      </c>
      <c r="D377" s="86" t="s">
        <v>1883</v>
      </c>
      <c r="E377" s="86" t="s">
        <v>136</v>
      </c>
      <c r="F377" s="94">
        <v>43867</v>
      </c>
      <c r="G377" s="83">
        <v>37071037.426799998</v>
      </c>
      <c r="H377" s="85">
        <v>-4.0381999999999998</v>
      </c>
      <c r="I377" s="83">
        <v>-1497.0066095519994</v>
      </c>
      <c r="J377" s="84">
        <v>1.0005586277016344E-2</v>
      </c>
      <c r="K377" s="84">
        <f>I377/'סכום נכסי הקרן'!$C$42</f>
        <v>-2.1134437482565692E-5</v>
      </c>
    </row>
    <row r="378" spans="2:11">
      <c r="B378" s="76" t="s">
        <v>3000</v>
      </c>
      <c r="C378" s="73" t="s">
        <v>2864</v>
      </c>
      <c r="D378" s="86" t="s">
        <v>1883</v>
      </c>
      <c r="E378" s="86" t="s">
        <v>136</v>
      </c>
      <c r="F378" s="94">
        <v>43885</v>
      </c>
      <c r="G378" s="83">
        <v>4944828.1240810007</v>
      </c>
      <c r="H378" s="85">
        <v>-3.8414999999999999</v>
      </c>
      <c r="I378" s="83">
        <v>-189.95387512200003</v>
      </c>
      <c r="J378" s="84">
        <v>1.2696001968592119E-3</v>
      </c>
      <c r="K378" s="84">
        <f>I378/'סכום נכסי הקרן'!$C$42</f>
        <v>-2.6817305098862706E-6</v>
      </c>
    </row>
    <row r="379" spans="2:11">
      <c r="B379" s="76" t="s">
        <v>3001</v>
      </c>
      <c r="C379" s="73" t="s">
        <v>3002</v>
      </c>
      <c r="D379" s="86" t="s">
        <v>1883</v>
      </c>
      <c r="E379" s="86" t="s">
        <v>136</v>
      </c>
      <c r="F379" s="94">
        <v>43832</v>
      </c>
      <c r="G379" s="83">
        <v>342200</v>
      </c>
      <c r="H379" s="85">
        <v>-3.8231999999999999</v>
      </c>
      <c r="I379" s="83">
        <v>-13.082840000000001</v>
      </c>
      <c r="J379" s="84">
        <v>8.7442155253793214E-5</v>
      </c>
      <c r="K379" s="84">
        <f>I379/'סכום נכסי הקרן'!$C$42</f>
        <v>-1.847008973174513E-7</v>
      </c>
    </row>
    <row r="380" spans="2:11">
      <c r="B380" s="76" t="s">
        <v>3001</v>
      </c>
      <c r="C380" s="73" t="s">
        <v>3003</v>
      </c>
      <c r="D380" s="86" t="s">
        <v>1883</v>
      </c>
      <c r="E380" s="86" t="s">
        <v>136</v>
      </c>
      <c r="F380" s="94">
        <v>43832</v>
      </c>
      <c r="G380" s="83">
        <v>1300360</v>
      </c>
      <c r="H380" s="85">
        <v>-3.8231999999999999</v>
      </c>
      <c r="I380" s="83">
        <v>-49.714790000000001</v>
      </c>
      <c r="J380" s="84">
        <v>3.3228017659695647E-4</v>
      </c>
      <c r="K380" s="84">
        <f>I380/'סכום נכסי הקרן'!$C$42</f>
        <v>-7.0186338157071814E-7</v>
      </c>
    </row>
    <row r="381" spans="2:11">
      <c r="B381" s="76" t="s">
        <v>3001</v>
      </c>
      <c r="C381" s="73" t="s">
        <v>3004</v>
      </c>
      <c r="D381" s="86" t="s">
        <v>1883</v>
      </c>
      <c r="E381" s="86" t="s">
        <v>136</v>
      </c>
      <c r="F381" s="94">
        <v>43832</v>
      </c>
      <c r="G381" s="83">
        <v>136880</v>
      </c>
      <c r="H381" s="85">
        <v>-3.8231999999999999</v>
      </c>
      <c r="I381" s="83">
        <v>-5.2331400000000006</v>
      </c>
      <c r="J381" s="84">
        <v>3.4976888836432717E-5</v>
      </c>
      <c r="K381" s="84">
        <f>I381/'סכום נכסי הקרן'!$C$42</f>
        <v>-7.3880415398174036E-8</v>
      </c>
    </row>
    <row r="382" spans="2:11">
      <c r="B382" s="76" t="s">
        <v>3001</v>
      </c>
      <c r="C382" s="73" t="s">
        <v>3005</v>
      </c>
      <c r="D382" s="86" t="s">
        <v>1883</v>
      </c>
      <c r="E382" s="86" t="s">
        <v>136</v>
      </c>
      <c r="F382" s="94">
        <v>43832</v>
      </c>
      <c r="G382" s="83">
        <v>239540</v>
      </c>
      <c r="H382" s="85">
        <v>-3.8231999999999999</v>
      </c>
      <c r="I382" s="83">
        <v>-9.1579899999999999</v>
      </c>
      <c r="J382" s="84">
        <v>6.1209522045112952E-5</v>
      </c>
      <c r="K382" s="84">
        <f>I382/'סכום נכסי הקרן'!$C$42</f>
        <v>-1.2929065635781267E-7</v>
      </c>
    </row>
    <row r="383" spans="2:11">
      <c r="B383" s="76" t="s">
        <v>3006</v>
      </c>
      <c r="C383" s="73" t="s">
        <v>3007</v>
      </c>
      <c r="D383" s="86" t="s">
        <v>1883</v>
      </c>
      <c r="E383" s="86" t="s">
        <v>136</v>
      </c>
      <c r="F383" s="94">
        <v>43888</v>
      </c>
      <c r="G383" s="83">
        <v>27387.200000000001</v>
      </c>
      <c r="H383" s="85">
        <v>-3.7806999999999999</v>
      </c>
      <c r="I383" s="83">
        <v>-1.0354300000000001</v>
      </c>
      <c r="J383" s="84">
        <v>6.9205333715336351E-6</v>
      </c>
      <c r="K383" s="84">
        <f>I383/'סכום נכסי הקרן'!$C$42</f>
        <v>-1.4617991973410102E-8</v>
      </c>
    </row>
    <row r="384" spans="2:11">
      <c r="B384" s="76" t="s">
        <v>3008</v>
      </c>
      <c r="C384" s="73" t="s">
        <v>2881</v>
      </c>
      <c r="D384" s="86" t="s">
        <v>1883</v>
      </c>
      <c r="E384" s="86" t="s">
        <v>136</v>
      </c>
      <c r="F384" s="94">
        <v>43881</v>
      </c>
      <c r="G384" s="83">
        <v>8664070.6698000003</v>
      </c>
      <c r="H384" s="85">
        <v>-4.0574000000000003</v>
      </c>
      <c r="I384" s="83">
        <v>-351.53838126100004</v>
      </c>
      <c r="J384" s="84">
        <v>2.3495872235609022E-3</v>
      </c>
      <c r="K384" s="84">
        <f>I384/'סכום נכסי הקרן'!$C$42</f>
        <v>-4.9629479883902132E-6</v>
      </c>
    </row>
    <row r="385" spans="2:11">
      <c r="B385" s="76" t="s">
        <v>3009</v>
      </c>
      <c r="C385" s="73" t="s">
        <v>2739</v>
      </c>
      <c r="D385" s="86" t="s">
        <v>1883</v>
      </c>
      <c r="E385" s="86" t="s">
        <v>136</v>
      </c>
      <c r="F385" s="94">
        <v>43889</v>
      </c>
      <c r="G385" s="83">
        <v>119594976.50099999</v>
      </c>
      <c r="H385" s="85">
        <v>-2.9453999999999998</v>
      </c>
      <c r="I385" s="83">
        <v>-3522.5471400110005</v>
      </c>
      <c r="J385" s="84">
        <v>2.3543749973679043E-2</v>
      </c>
      <c r="K385" s="84">
        <f>I385/'סכום נכסי הקרן'!$C$42</f>
        <v>-4.9730610295857287E-5</v>
      </c>
    </row>
    <row r="386" spans="2:11">
      <c r="B386" s="76" t="s">
        <v>3010</v>
      </c>
      <c r="C386" s="73" t="s">
        <v>3011</v>
      </c>
      <c r="D386" s="86" t="s">
        <v>1883</v>
      </c>
      <c r="E386" s="86" t="s">
        <v>136</v>
      </c>
      <c r="F386" s="94">
        <v>43804</v>
      </c>
      <c r="G386" s="83">
        <v>6854.4</v>
      </c>
      <c r="H386" s="85">
        <v>-3.6657000000000002</v>
      </c>
      <c r="I386" s="83">
        <v>-0.25125999999999998</v>
      </c>
      <c r="J386" s="84">
        <v>1.6793537128840586E-6</v>
      </c>
      <c r="K386" s="84">
        <f>I386/'סכום נכסי הקרן'!$C$42</f>
        <v>-3.5472380201839059E-9</v>
      </c>
    </row>
    <row r="387" spans="2:11">
      <c r="B387" s="76" t="s">
        <v>3010</v>
      </c>
      <c r="C387" s="73" t="s">
        <v>3012</v>
      </c>
      <c r="D387" s="86" t="s">
        <v>1883</v>
      </c>
      <c r="E387" s="86" t="s">
        <v>136</v>
      </c>
      <c r="F387" s="94">
        <v>43804</v>
      </c>
      <c r="G387" s="83">
        <v>137088</v>
      </c>
      <c r="H387" s="85">
        <v>-3.6657000000000002</v>
      </c>
      <c r="I387" s="83">
        <v>-5.0252299999999996</v>
      </c>
      <c r="J387" s="84">
        <v>3.3587274769546914E-5</v>
      </c>
      <c r="K387" s="84">
        <f>I387/'סכום נכסי הקרן'!$C$42</f>
        <v>-7.0945183937629427E-8</v>
      </c>
    </row>
    <row r="388" spans="2:11">
      <c r="B388" s="76" t="s">
        <v>3010</v>
      </c>
      <c r="C388" s="73" t="s">
        <v>3013</v>
      </c>
      <c r="D388" s="86" t="s">
        <v>1883</v>
      </c>
      <c r="E388" s="86" t="s">
        <v>136</v>
      </c>
      <c r="F388" s="94">
        <v>43804</v>
      </c>
      <c r="G388" s="83">
        <v>188496</v>
      </c>
      <c r="H388" s="85">
        <v>-3.6657000000000002</v>
      </c>
      <c r="I388" s="83">
        <v>-6.9096899999999994</v>
      </c>
      <c r="J388" s="84">
        <v>4.6182494453465936E-5</v>
      </c>
      <c r="K388" s="84">
        <f>I388/'סכום נכסי הקרן'!$C$42</f>
        <v>-9.7549610266992486E-8</v>
      </c>
    </row>
    <row r="389" spans="2:11">
      <c r="B389" s="76" t="s">
        <v>3010</v>
      </c>
      <c r="C389" s="73" t="s">
        <v>3014</v>
      </c>
      <c r="D389" s="86" t="s">
        <v>1883</v>
      </c>
      <c r="E389" s="86" t="s">
        <v>136</v>
      </c>
      <c r="F389" s="94">
        <v>43804</v>
      </c>
      <c r="G389" s="83">
        <v>1439424</v>
      </c>
      <c r="H389" s="85">
        <v>-3.6657000000000002</v>
      </c>
      <c r="I389" s="83">
        <v>-52.764890000000001</v>
      </c>
      <c r="J389" s="84">
        <v>3.5266621798702119E-4</v>
      </c>
      <c r="K389" s="84">
        <f>I389/'סכום נכסי הקרן'!$C$42</f>
        <v>-7.4492407840014964E-7</v>
      </c>
    </row>
    <row r="390" spans="2:11">
      <c r="B390" s="76" t="s">
        <v>3010</v>
      </c>
      <c r="C390" s="73" t="s">
        <v>3015</v>
      </c>
      <c r="D390" s="86" t="s">
        <v>1883</v>
      </c>
      <c r="E390" s="86" t="s">
        <v>136</v>
      </c>
      <c r="F390" s="94">
        <v>43804</v>
      </c>
      <c r="G390" s="83">
        <v>1199520</v>
      </c>
      <c r="H390" s="85">
        <v>-3.6657000000000002</v>
      </c>
      <c r="I390" s="83">
        <v>-43.970739999999999</v>
      </c>
      <c r="J390" s="84">
        <v>2.9388850384963624E-4</v>
      </c>
      <c r="K390" s="84">
        <f>I390/'סכום נכסי הקרן'!$C$42</f>
        <v>-6.2077004180379404E-7</v>
      </c>
    </row>
    <row r="391" spans="2:11">
      <c r="B391" s="76" t="s">
        <v>3010</v>
      </c>
      <c r="C391" s="73" t="s">
        <v>3016</v>
      </c>
      <c r="D391" s="86" t="s">
        <v>1883</v>
      </c>
      <c r="E391" s="86" t="s">
        <v>136</v>
      </c>
      <c r="F391" s="94">
        <v>43804</v>
      </c>
      <c r="G391" s="83">
        <v>342720</v>
      </c>
      <c r="H391" s="85">
        <v>-3.6657000000000002</v>
      </c>
      <c r="I391" s="83">
        <v>-12.56307</v>
      </c>
      <c r="J391" s="84">
        <v>8.3968153505223011E-5</v>
      </c>
      <c r="K391" s="84">
        <f>I391/'סכום נכסי הקרן'!$C$42</f>
        <v>-1.7736288925508169E-7</v>
      </c>
    </row>
    <row r="392" spans="2:11">
      <c r="B392" s="76" t="s">
        <v>3010</v>
      </c>
      <c r="C392" s="73" t="s">
        <v>3017</v>
      </c>
      <c r="D392" s="86" t="s">
        <v>1883</v>
      </c>
      <c r="E392" s="86" t="s">
        <v>136</v>
      </c>
      <c r="F392" s="94">
        <v>43804</v>
      </c>
      <c r="G392" s="83">
        <v>171360</v>
      </c>
      <c r="H392" s="85">
        <v>-3.6657000000000002</v>
      </c>
      <c r="I392" s="83">
        <v>-6.2815300000000001</v>
      </c>
      <c r="J392" s="84">
        <v>4.1984043333967216E-5</v>
      </c>
      <c r="K392" s="84">
        <f>I392/'סכום נכסי הקרן'!$C$42</f>
        <v>-8.8681374038548964E-8</v>
      </c>
    </row>
    <row r="393" spans="2:11">
      <c r="B393" s="76" t="s">
        <v>3010</v>
      </c>
      <c r="C393" s="73" t="s">
        <v>3018</v>
      </c>
      <c r="D393" s="86" t="s">
        <v>1883</v>
      </c>
      <c r="E393" s="86" t="s">
        <v>136</v>
      </c>
      <c r="F393" s="94">
        <v>43804</v>
      </c>
      <c r="G393" s="83">
        <v>274176</v>
      </c>
      <c r="H393" s="85">
        <v>-3.6657000000000002</v>
      </c>
      <c r="I393" s="83">
        <v>-10.050450000000001</v>
      </c>
      <c r="J393" s="84">
        <v>6.7174482701805262E-5</v>
      </c>
      <c r="K393" s="84">
        <f>I393/'סכום נכסי הקרן'!$C$42</f>
        <v>-1.4189022669727512E-7</v>
      </c>
    </row>
    <row r="394" spans="2:11">
      <c r="B394" s="76" t="s">
        <v>3010</v>
      </c>
      <c r="C394" s="73" t="s">
        <v>3019</v>
      </c>
      <c r="D394" s="86" t="s">
        <v>1883</v>
      </c>
      <c r="E394" s="86" t="s">
        <v>136</v>
      </c>
      <c r="F394" s="94">
        <v>43804</v>
      </c>
      <c r="G394" s="83">
        <v>10281.6</v>
      </c>
      <c r="H394" s="85">
        <v>-3.6657000000000002</v>
      </c>
      <c r="I394" s="83">
        <v>-0.37689</v>
      </c>
      <c r="J394" s="84">
        <v>2.5190305693260884E-6</v>
      </c>
      <c r="K394" s="84">
        <f>I394/'סכום נכסי הקרן'!$C$42</f>
        <v>-5.3208570302758593E-9</v>
      </c>
    </row>
    <row r="395" spans="2:11">
      <c r="B395" s="76" t="s">
        <v>3020</v>
      </c>
      <c r="C395" s="73" t="s">
        <v>3021</v>
      </c>
      <c r="D395" s="86" t="s">
        <v>1883</v>
      </c>
      <c r="E395" s="86" t="s">
        <v>136</v>
      </c>
      <c r="F395" s="94">
        <v>43809</v>
      </c>
      <c r="G395" s="83">
        <v>1028220</v>
      </c>
      <c r="H395" s="85">
        <v>-3.6596000000000002</v>
      </c>
      <c r="I395" s="83">
        <v>-37.62923</v>
      </c>
      <c r="J395" s="84">
        <v>2.5150357045876067E-4</v>
      </c>
      <c r="K395" s="84">
        <f>I395/'סכום נכסי הקרן'!$C$42</f>
        <v>-5.3124188221859759E-7</v>
      </c>
    </row>
    <row r="396" spans="2:11">
      <c r="B396" s="76" t="s">
        <v>3020</v>
      </c>
      <c r="C396" s="73" t="s">
        <v>3022</v>
      </c>
      <c r="D396" s="86" t="s">
        <v>1883</v>
      </c>
      <c r="E396" s="86" t="s">
        <v>136</v>
      </c>
      <c r="F396" s="94">
        <v>43809</v>
      </c>
      <c r="G396" s="83">
        <v>685480</v>
      </c>
      <c r="H396" s="85">
        <v>-3.6596000000000002</v>
      </c>
      <c r="I396" s="83">
        <v>-25.08615</v>
      </c>
      <c r="J396" s="84">
        <v>1.6766902469341093E-4</v>
      </c>
      <c r="K396" s="84">
        <f>I396/'סכום נכסי הקרן'!$C$42</f>
        <v>-3.541612077530705E-7</v>
      </c>
    </row>
    <row r="397" spans="2:11">
      <c r="B397" s="76" t="s">
        <v>3023</v>
      </c>
      <c r="C397" s="73" t="s">
        <v>3024</v>
      </c>
      <c r="D397" s="86" t="s">
        <v>1883</v>
      </c>
      <c r="E397" s="86" t="s">
        <v>136</v>
      </c>
      <c r="F397" s="94">
        <v>43885</v>
      </c>
      <c r="G397" s="83">
        <v>102831000</v>
      </c>
      <c r="H397" s="85">
        <v>-3.6627999999999998</v>
      </c>
      <c r="I397" s="83">
        <v>-3766.4942400000004</v>
      </c>
      <c r="J397" s="84">
        <v>2.5174226245723241E-2</v>
      </c>
      <c r="K397" s="84">
        <f>I397/'סכום נכסי הקרן'!$C$42</f>
        <v>-5.3174606268135348E-5</v>
      </c>
    </row>
    <row r="398" spans="2:11">
      <c r="B398" s="76" t="s">
        <v>3025</v>
      </c>
      <c r="C398" s="73" t="s">
        <v>3026</v>
      </c>
      <c r="D398" s="86" t="s">
        <v>1883</v>
      </c>
      <c r="E398" s="86" t="s">
        <v>136</v>
      </c>
      <c r="F398" s="94">
        <v>43803</v>
      </c>
      <c r="G398" s="83">
        <v>102924000</v>
      </c>
      <c r="H398" s="85">
        <v>-3.5194999999999999</v>
      </c>
      <c r="I398" s="83">
        <v>-3622.44553</v>
      </c>
      <c r="J398" s="84">
        <v>2.4211443725725392E-2</v>
      </c>
      <c r="K398" s="84">
        <f>I398/'סכום נכסי הקרן'!$C$42</f>
        <v>-5.1140955623900502E-5</v>
      </c>
    </row>
    <row r="399" spans="2:11">
      <c r="B399" s="76" t="s">
        <v>3027</v>
      </c>
      <c r="C399" s="73" t="s">
        <v>3028</v>
      </c>
      <c r="D399" s="86" t="s">
        <v>1883</v>
      </c>
      <c r="E399" s="86" t="s">
        <v>136</v>
      </c>
      <c r="F399" s="94">
        <v>43852</v>
      </c>
      <c r="G399" s="83">
        <v>51463.5</v>
      </c>
      <c r="H399" s="85">
        <v>-3.5539000000000001</v>
      </c>
      <c r="I399" s="83">
        <v>-1.8289800000000001</v>
      </c>
      <c r="J399" s="84">
        <v>1.2224406406872108E-5</v>
      </c>
      <c r="K399" s="84">
        <f>I399/'סכום נכסי הקרן'!$C$42</f>
        <v>-2.5821170875411768E-8</v>
      </c>
    </row>
    <row r="400" spans="2:11">
      <c r="B400" s="76" t="s">
        <v>3027</v>
      </c>
      <c r="C400" s="73" t="s">
        <v>3029</v>
      </c>
      <c r="D400" s="86" t="s">
        <v>1883</v>
      </c>
      <c r="E400" s="86" t="s">
        <v>136</v>
      </c>
      <c r="F400" s="94">
        <v>43852</v>
      </c>
      <c r="G400" s="83">
        <v>51463.5</v>
      </c>
      <c r="H400" s="85">
        <v>-3.5539000000000001</v>
      </c>
      <c r="I400" s="83">
        <v>-1.8289800000000001</v>
      </c>
      <c r="J400" s="84">
        <v>1.2224406406872108E-5</v>
      </c>
      <c r="K400" s="84">
        <f>I400/'סכום נכסי הקרן'!$C$42</f>
        <v>-2.5821170875411768E-8</v>
      </c>
    </row>
    <row r="401" spans="2:11">
      <c r="B401" s="76" t="s">
        <v>3027</v>
      </c>
      <c r="C401" s="73" t="s">
        <v>3030</v>
      </c>
      <c r="D401" s="86" t="s">
        <v>1883</v>
      </c>
      <c r="E401" s="86" t="s">
        <v>136</v>
      </c>
      <c r="F401" s="94">
        <v>43852</v>
      </c>
      <c r="G401" s="83">
        <v>27447.200000000001</v>
      </c>
      <c r="H401" s="85">
        <v>-3.5539999999999998</v>
      </c>
      <c r="I401" s="83">
        <v>-0.97545999999999999</v>
      </c>
      <c r="J401" s="84">
        <v>6.5197101519138898E-6</v>
      </c>
      <c r="K401" s="84">
        <f>I401/'סכום נכסי הקרן'!$C$42</f>
        <v>-1.377134760474645E-8</v>
      </c>
    </row>
    <row r="402" spans="2:11">
      <c r="B402" s="76" t="s">
        <v>3027</v>
      </c>
      <c r="C402" s="73" t="s">
        <v>3031</v>
      </c>
      <c r="D402" s="86" t="s">
        <v>1883</v>
      </c>
      <c r="E402" s="86" t="s">
        <v>136</v>
      </c>
      <c r="F402" s="94">
        <v>43852</v>
      </c>
      <c r="G402" s="83">
        <v>2058.54</v>
      </c>
      <c r="H402" s="85">
        <v>-3.5539999999999998</v>
      </c>
      <c r="I402" s="83">
        <v>-7.3160000000000003E-2</v>
      </c>
      <c r="J402" s="84">
        <v>4.8898160325797084E-7</v>
      </c>
      <c r="K402" s="84">
        <f>I402/'סכום נכסי הקרן'!$C$42</f>
        <v>-1.0328581292551723E-9</v>
      </c>
    </row>
    <row r="403" spans="2:11">
      <c r="B403" s="76" t="s">
        <v>3027</v>
      </c>
      <c r="C403" s="73" t="s">
        <v>3032</v>
      </c>
      <c r="D403" s="86" t="s">
        <v>1883</v>
      </c>
      <c r="E403" s="86" t="s">
        <v>136</v>
      </c>
      <c r="F403" s="94">
        <v>43852</v>
      </c>
      <c r="G403" s="83">
        <v>686180</v>
      </c>
      <c r="H403" s="85">
        <v>-3.5539000000000001</v>
      </c>
      <c r="I403" s="83">
        <v>-24.38646</v>
      </c>
      <c r="J403" s="84">
        <v>1.6299248644869292E-4</v>
      </c>
      <c r="K403" s="84">
        <f>I403/'סכום נכסי הקרן'!$C$42</f>
        <v>-3.4428312540672618E-7</v>
      </c>
    </row>
    <row r="404" spans="2:11">
      <c r="B404" s="76" t="s">
        <v>3027</v>
      </c>
      <c r="C404" s="73" t="s">
        <v>3033</v>
      </c>
      <c r="D404" s="86" t="s">
        <v>1883</v>
      </c>
      <c r="E404" s="86" t="s">
        <v>136</v>
      </c>
      <c r="F404" s="94">
        <v>43852</v>
      </c>
      <c r="G404" s="83">
        <v>566098.5</v>
      </c>
      <c r="H404" s="85">
        <v>-3.5539000000000001</v>
      </c>
      <c r="I404" s="83">
        <v>-20.118830000000003</v>
      </c>
      <c r="J404" s="84">
        <v>1.3446880466203611E-4</v>
      </c>
      <c r="K404" s="84">
        <f>I404/'סכום נכסי הקרן'!$C$42</f>
        <v>-2.8403358551944832E-7</v>
      </c>
    </row>
    <row r="405" spans="2:11">
      <c r="B405" s="76" t="s">
        <v>3034</v>
      </c>
      <c r="C405" s="73" t="s">
        <v>3035</v>
      </c>
      <c r="D405" s="86" t="s">
        <v>1883</v>
      </c>
      <c r="E405" s="86" t="s">
        <v>136</v>
      </c>
      <c r="F405" s="94">
        <v>43789</v>
      </c>
      <c r="G405" s="83">
        <v>13724.8</v>
      </c>
      <c r="H405" s="85">
        <v>-3.5449000000000002</v>
      </c>
      <c r="I405" s="83">
        <v>-0.48652999999999996</v>
      </c>
      <c r="J405" s="84">
        <v>3.2518346013272351E-6</v>
      </c>
      <c r="K405" s="84">
        <f>I405/'סכום נכסי הקרן'!$C$42</f>
        <v>-6.8687324443209254E-9</v>
      </c>
    </row>
    <row r="406" spans="2:11">
      <c r="B406" s="76" t="s">
        <v>3036</v>
      </c>
      <c r="C406" s="73" t="s">
        <v>2797</v>
      </c>
      <c r="D406" s="86" t="s">
        <v>1883</v>
      </c>
      <c r="E406" s="86" t="s">
        <v>136</v>
      </c>
      <c r="F406" s="94">
        <v>43892</v>
      </c>
      <c r="G406" s="83">
        <v>119752016.88449998</v>
      </c>
      <c r="H406" s="85">
        <v>-2.8647999999999998</v>
      </c>
      <c r="I406" s="83">
        <v>-3430.5962579120005</v>
      </c>
      <c r="J406" s="84">
        <v>2.2929175209466992E-2</v>
      </c>
      <c r="K406" s="84">
        <f>I406/'סכום נכסי הקרן'!$C$42</f>
        <v>-4.8432466281804034E-5</v>
      </c>
    </row>
    <row r="407" spans="2:11">
      <c r="B407" s="76" t="s">
        <v>3037</v>
      </c>
      <c r="C407" s="73" t="s">
        <v>2786</v>
      </c>
      <c r="D407" s="86" t="s">
        <v>1883</v>
      </c>
      <c r="E407" s="86" t="s">
        <v>136</v>
      </c>
      <c r="F407" s="94">
        <v>43858</v>
      </c>
      <c r="G407" s="83">
        <v>102945</v>
      </c>
      <c r="H407" s="85">
        <v>-3.5358000000000001</v>
      </c>
      <c r="I407" s="83">
        <v>-3.63998</v>
      </c>
      <c r="J407" s="84">
        <v>2.4328639368875733E-5</v>
      </c>
      <c r="K407" s="84">
        <f>I407/'סכום נכסי הקרן'!$C$42</f>
        <v>-5.1388503736006583E-8</v>
      </c>
    </row>
    <row r="408" spans="2:11">
      <c r="B408" s="76" t="s">
        <v>3037</v>
      </c>
      <c r="C408" s="73" t="s">
        <v>3038</v>
      </c>
      <c r="D408" s="86" t="s">
        <v>1883</v>
      </c>
      <c r="E408" s="86" t="s">
        <v>136</v>
      </c>
      <c r="F408" s="94">
        <v>43858</v>
      </c>
      <c r="G408" s="83">
        <v>188732.5</v>
      </c>
      <c r="H408" s="85">
        <v>-3.5358000000000001</v>
      </c>
      <c r="I408" s="83">
        <v>-6.6732899999999997</v>
      </c>
      <c r="J408" s="84">
        <v>4.4602460951413118E-5</v>
      </c>
      <c r="K408" s="84">
        <f>I408/'סכום נכסי הקרן'!$C$42</f>
        <v>-9.421216273068956E-8</v>
      </c>
    </row>
    <row r="409" spans="2:11">
      <c r="B409" s="76" t="s">
        <v>3039</v>
      </c>
      <c r="C409" s="73" t="s">
        <v>3040</v>
      </c>
      <c r="D409" s="86" t="s">
        <v>1883</v>
      </c>
      <c r="E409" s="86" t="s">
        <v>136</v>
      </c>
      <c r="F409" s="94">
        <v>43865</v>
      </c>
      <c r="G409" s="83">
        <v>13727000</v>
      </c>
      <c r="H409" s="85">
        <v>-3.8189000000000002</v>
      </c>
      <c r="I409" s="83">
        <v>-524.21421999999995</v>
      </c>
      <c r="J409" s="84">
        <v>3.5037057100359022E-3</v>
      </c>
      <c r="K409" s="84">
        <f>I409/'סכום נכסי הקרן'!$C$42</f>
        <v>-7.4007506642722695E-6</v>
      </c>
    </row>
    <row r="410" spans="2:11">
      <c r="B410" s="76" t="s">
        <v>3041</v>
      </c>
      <c r="C410" s="73" t="s">
        <v>3042</v>
      </c>
      <c r="D410" s="86" t="s">
        <v>1883</v>
      </c>
      <c r="E410" s="86" t="s">
        <v>136</v>
      </c>
      <c r="F410" s="94">
        <v>43803</v>
      </c>
      <c r="G410" s="83">
        <v>24023300</v>
      </c>
      <c r="H410" s="85">
        <v>-3.4864000000000002</v>
      </c>
      <c r="I410" s="83">
        <v>-837.54093</v>
      </c>
      <c r="J410" s="84">
        <v>5.5978964836737545E-3</v>
      </c>
      <c r="K410" s="84">
        <f>I410/'סכום נכסי הקרן'!$C$42</f>
        <v>-1.182423398215469E-5</v>
      </c>
    </row>
    <row r="411" spans="2:11">
      <c r="B411" s="76" t="s">
        <v>3041</v>
      </c>
      <c r="C411" s="73" t="s">
        <v>3043</v>
      </c>
      <c r="D411" s="86" t="s">
        <v>1883</v>
      </c>
      <c r="E411" s="86" t="s">
        <v>136</v>
      </c>
      <c r="F411" s="94">
        <v>43803</v>
      </c>
      <c r="G411" s="83">
        <v>3431900</v>
      </c>
      <c r="H411" s="85">
        <v>-3.4864000000000002</v>
      </c>
      <c r="I411" s="83">
        <v>-119.64869999999999</v>
      </c>
      <c r="J411" s="84">
        <v>7.9969946902312694E-4</v>
      </c>
      <c r="K411" s="84">
        <f>I411/'סכום נכסי הקרן'!$C$42</f>
        <v>-1.6891762226601055E-6</v>
      </c>
    </row>
    <row r="412" spans="2:11">
      <c r="B412" s="76" t="s">
        <v>3041</v>
      </c>
      <c r="C412" s="73" t="s">
        <v>3044</v>
      </c>
      <c r="D412" s="86" t="s">
        <v>1883</v>
      </c>
      <c r="E412" s="86" t="s">
        <v>136</v>
      </c>
      <c r="F412" s="94">
        <v>43803</v>
      </c>
      <c r="G412" s="83">
        <v>686380</v>
      </c>
      <c r="H412" s="85">
        <v>-3.4864000000000002</v>
      </c>
      <c r="I412" s="83">
        <v>-23.929740000000002</v>
      </c>
      <c r="J412" s="84">
        <v>1.5993989380462542E-4</v>
      </c>
      <c r="K412" s="84">
        <f>I412/'סכום נכסי הקרן'!$C$42</f>
        <v>-3.3783524453202115E-7</v>
      </c>
    </row>
    <row r="413" spans="2:11">
      <c r="B413" s="76" t="s">
        <v>3041</v>
      </c>
      <c r="C413" s="73" t="s">
        <v>3045</v>
      </c>
      <c r="D413" s="86" t="s">
        <v>1883</v>
      </c>
      <c r="E413" s="86" t="s">
        <v>136</v>
      </c>
      <c r="F413" s="94">
        <v>43803</v>
      </c>
      <c r="G413" s="83">
        <v>686380</v>
      </c>
      <c r="H413" s="85">
        <v>-3.4864000000000002</v>
      </c>
      <c r="I413" s="83">
        <v>-23.929740000000002</v>
      </c>
      <c r="J413" s="84">
        <v>1.5993989380462542E-4</v>
      </c>
      <c r="K413" s="84">
        <f>I413/'סכום נכסי הקרן'!$C$42</f>
        <v>-3.3783524453202115E-7</v>
      </c>
    </row>
    <row r="414" spans="2:11">
      <c r="B414" s="76" t="s">
        <v>3046</v>
      </c>
      <c r="C414" s="73" t="s">
        <v>3047</v>
      </c>
      <c r="D414" s="86" t="s">
        <v>1883</v>
      </c>
      <c r="E414" s="86" t="s">
        <v>136</v>
      </c>
      <c r="F414" s="94">
        <v>43796</v>
      </c>
      <c r="G414" s="83">
        <v>17162.5</v>
      </c>
      <c r="H414" s="85">
        <v>-3.5057</v>
      </c>
      <c r="I414" s="83">
        <v>-0.60166999999999993</v>
      </c>
      <c r="J414" s="84">
        <v>4.0213991420478851E-6</v>
      </c>
      <c r="K414" s="84">
        <f>I414/'סכום נכסי הקרן'!$C$42</f>
        <v>-8.4942557494390287E-9</v>
      </c>
    </row>
    <row r="415" spans="2:11">
      <c r="B415" s="76" t="s">
        <v>3048</v>
      </c>
      <c r="C415" s="73" t="s">
        <v>2834</v>
      </c>
      <c r="D415" s="86" t="s">
        <v>1883</v>
      </c>
      <c r="E415" s="86" t="s">
        <v>136</v>
      </c>
      <c r="F415" s="94">
        <v>43850</v>
      </c>
      <c r="G415" s="83">
        <v>27463.200000000001</v>
      </c>
      <c r="H415" s="85">
        <v>-3.4937</v>
      </c>
      <c r="I415" s="83">
        <v>-0.95947000000000005</v>
      </c>
      <c r="J415" s="84">
        <v>6.412837327473008E-6</v>
      </c>
      <c r="K415" s="84">
        <f>I415/'סכום נכסי הקרן'!$C$42</f>
        <v>-1.3545604008699565E-8</v>
      </c>
    </row>
    <row r="416" spans="2:11">
      <c r="B416" s="76" t="s">
        <v>3048</v>
      </c>
      <c r="C416" s="73" t="s">
        <v>3049</v>
      </c>
      <c r="D416" s="86" t="s">
        <v>1883</v>
      </c>
      <c r="E416" s="86" t="s">
        <v>136</v>
      </c>
      <c r="F416" s="94">
        <v>43850</v>
      </c>
      <c r="G416" s="83">
        <v>102987</v>
      </c>
      <c r="H416" s="85">
        <v>-3.4935999999999998</v>
      </c>
      <c r="I416" s="83">
        <v>-3.5979999999999999</v>
      </c>
      <c r="J416" s="84">
        <v>2.4048056431413051E-5</v>
      </c>
      <c r="K416" s="84">
        <f>I416/'סכום נכסי הקרן'!$C$42</f>
        <v>-5.0795838560143651E-8</v>
      </c>
    </row>
    <row r="417" spans="2:11">
      <c r="B417" s="76" t="s">
        <v>3050</v>
      </c>
      <c r="C417" s="73" t="s">
        <v>3051</v>
      </c>
      <c r="D417" s="86" t="s">
        <v>1883</v>
      </c>
      <c r="E417" s="86" t="s">
        <v>136</v>
      </c>
      <c r="F417" s="94">
        <v>43829</v>
      </c>
      <c r="G417" s="83">
        <v>24031</v>
      </c>
      <c r="H417" s="85">
        <v>-3.4906000000000001</v>
      </c>
      <c r="I417" s="83">
        <v>-0.83883000000000008</v>
      </c>
      <c r="J417" s="84">
        <v>5.606512278032855E-6</v>
      </c>
      <c r="K417" s="84">
        <f>I417/'סכום נכסי הקרן'!$C$42</f>
        <v>-1.1842432812508422E-8</v>
      </c>
    </row>
    <row r="418" spans="2:11">
      <c r="B418" s="76" t="s">
        <v>3052</v>
      </c>
      <c r="C418" s="73" t="s">
        <v>3053</v>
      </c>
      <c r="D418" s="86" t="s">
        <v>1883</v>
      </c>
      <c r="E418" s="86" t="s">
        <v>136</v>
      </c>
      <c r="F418" s="94">
        <v>43866</v>
      </c>
      <c r="G418" s="83">
        <v>25561577.904144</v>
      </c>
      <c r="H418" s="85">
        <v>-3.6166999999999998</v>
      </c>
      <c r="I418" s="83">
        <v>-924.49655216899987</v>
      </c>
      <c r="J418" s="84">
        <v>6.1790842849379964E-3</v>
      </c>
      <c r="K418" s="84">
        <f>I418/'סכום נכסי הקרן'!$C$42</f>
        <v>-1.3051855923675915E-5</v>
      </c>
    </row>
    <row r="419" spans="2:11">
      <c r="B419" s="76" t="s">
        <v>3054</v>
      </c>
      <c r="C419" s="73" t="s">
        <v>3055</v>
      </c>
      <c r="D419" s="86" t="s">
        <v>1883</v>
      </c>
      <c r="E419" s="86" t="s">
        <v>136</v>
      </c>
      <c r="F419" s="94">
        <v>43858</v>
      </c>
      <c r="G419" s="83">
        <v>3399066</v>
      </c>
      <c r="H419" s="85">
        <v>-3.4348000000000001</v>
      </c>
      <c r="I419" s="83">
        <v>-116.75210000000001</v>
      </c>
      <c r="J419" s="84">
        <v>7.8033938001277939E-4</v>
      </c>
      <c r="K419" s="84">
        <f>I419/'סכום נכסי הקרן'!$C$42</f>
        <v>-1.648282607881531E-6</v>
      </c>
    </row>
    <row r="420" spans="2:11">
      <c r="B420" s="76" t="s">
        <v>3054</v>
      </c>
      <c r="C420" s="73" t="s">
        <v>3056</v>
      </c>
      <c r="D420" s="86" t="s">
        <v>1883</v>
      </c>
      <c r="E420" s="86" t="s">
        <v>136</v>
      </c>
      <c r="F420" s="94">
        <v>43858</v>
      </c>
      <c r="G420" s="83">
        <v>30900600</v>
      </c>
      <c r="H420" s="85">
        <v>-3.4348000000000001</v>
      </c>
      <c r="I420" s="83">
        <v>-1061.3826899999999</v>
      </c>
      <c r="J420" s="84">
        <v>7.0939941146317357E-3</v>
      </c>
      <c r="K420" s="84">
        <f>I420/'סכום נכסי הקרן'!$C$42</f>
        <v>-1.4984386818168702E-5</v>
      </c>
    </row>
    <row r="421" spans="2:11">
      <c r="B421" s="76" t="s">
        <v>3054</v>
      </c>
      <c r="C421" s="73" t="s">
        <v>3057</v>
      </c>
      <c r="D421" s="86" t="s">
        <v>1883</v>
      </c>
      <c r="E421" s="86" t="s">
        <v>136</v>
      </c>
      <c r="F421" s="94">
        <v>43858</v>
      </c>
      <c r="G421" s="83">
        <v>5836780</v>
      </c>
      <c r="H421" s="85">
        <v>-3.4348000000000001</v>
      </c>
      <c r="I421" s="83">
        <v>-200.48339999999999</v>
      </c>
      <c r="J421" s="84">
        <v>1.3399766861482921E-3</v>
      </c>
      <c r="K421" s="84">
        <f>I421/'סכום נכסי הקרן'!$C$42</f>
        <v>-2.8303842191185944E-6</v>
      </c>
    </row>
    <row r="422" spans="2:11">
      <c r="B422" s="76" t="s">
        <v>3054</v>
      </c>
      <c r="C422" s="73" t="s">
        <v>3058</v>
      </c>
      <c r="D422" s="86" t="s">
        <v>1883</v>
      </c>
      <c r="E422" s="86" t="s">
        <v>136</v>
      </c>
      <c r="F422" s="94">
        <v>43858</v>
      </c>
      <c r="G422" s="83">
        <v>1888370</v>
      </c>
      <c r="H422" s="85">
        <v>-3.4348000000000001</v>
      </c>
      <c r="I422" s="83">
        <v>-64.862279999999998</v>
      </c>
      <c r="J422" s="84">
        <v>4.3352189263760817E-4</v>
      </c>
      <c r="K422" s="84">
        <f>I422/'סכום נכסי הקרן'!$C$42</f>
        <v>-9.1571259130706905E-7</v>
      </c>
    </row>
    <row r="423" spans="2:11">
      <c r="B423" s="76" t="s">
        <v>3054</v>
      </c>
      <c r="C423" s="73" t="s">
        <v>3059</v>
      </c>
      <c r="D423" s="86" t="s">
        <v>1883</v>
      </c>
      <c r="E423" s="86" t="s">
        <v>136</v>
      </c>
      <c r="F423" s="94">
        <v>43858</v>
      </c>
      <c r="G423" s="83">
        <v>5150100</v>
      </c>
      <c r="H423" s="85">
        <v>-3.4348000000000001</v>
      </c>
      <c r="I423" s="83">
        <v>-176.89712</v>
      </c>
      <c r="J423" s="84">
        <v>1.1823323858572671E-3</v>
      </c>
      <c r="K423" s="84">
        <f>I423/'סכום נכסי הקרן'!$C$42</f>
        <v>-2.4973978736171091E-6</v>
      </c>
    </row>
    <row r="424" spans="2:11">
      <c r="B424" s="76" t="s">
        <v>3060</v>
      </c>
      <c r="C424" s="73" t="s">
        <v>3061</v>
      </c>
      <c r="D424" s="86" t="s">
        <v>1883</v>
      </c>
      <c r="E424" s="86" t="s">
        <v>136</v>
      </c>
      <c r="F424" s="94">
        <v>43780</v>
      </c>
      <c r="G424" s="83">
        <v>51504000</v>
      </c>
      <c r="H424" s="85">
        <v>-2.8761000000000001</v>
      </c>
      <c r="I424" s="83">
        <v>-1481.3219899999999</v>
      </c>
      <c r="J424" s="84">
        <v>9.9007545326884605E-3</v>
      </c>
      <c r="K424" s="84">
        <f>I424/'סכום נכסי הקרן'!$C$42</f>
        <v>-2.0913005186111931E-5</v>
      </c>
    </row>
    <row r="425" spans="2:11">
      <c r="B425" s="76" t="s">
        <v>3062</v>
      </c>
      <c r="C425" s="73" t="s">
        <v>3063</v>
      </c>
      <c r="D425" s="86" t="s">
        <v>1883</v>
      </c>
      <c r="E425" s="86" t="s">
        <v>136</v>
      </c>
      <c r="F425" s="94">
        <v>43829</v>
      </c>
      <c r="G425" s="83">
        <v>154548</v>
      </c>
      <c r="H425" s="85">
        <v>-3.4485000000000001</v>
      </c>
      <c r="I425" s="83">
        <v>-5.3295200000000005</v>
      </c>
      <c r="J425" s="84">
        <v>3.5621066623775571E-5</v>
      </c>
      <c r="K425" s="84">
        <f>I425/'סכום נכסי הקרן'!$C$42</f>
        <v>-7.5241088805741196E-8</v>
      </c>
    </row>
    <row r="426" spans="2:11">
      <c r="B426" s="76" t="s">
        <v>3062</v>
      </c>
      <c r="C426" s="73" t="s">
        <v>3064</v>
      </c>
      <c r="D426" s="86" t="s">
        <v>1883</v>
      </c>
      <c r="E426" s="86" t="s">
        <v>136</v>
      </c>
      <c r="F426" s="94">
        <v>43829</v>
      </c>
      <c r="G426" s="83">
        <v>48081.599999999999</v>
      </c>
      <c r="H426" s="85">
        <v>-3.4485000000000001</v>
      </c>
      <c r="I426" s="83">
        <v>-1.6580699999999999</v>
      </c>
      <c r="J426" s="84">
        <v>1.1082090307735697E-5</v>
      </c>
      <c r="K426" s="84">
        <f>I426/'סכום נכסי הקרן'!$C$42</f>
        <v>-2.3408297954813058E-8</v>
      </c>
    </row>
    <row r="427" spans="2:11">
      <c r="B427" s="76" t="s">
        <v>3062</v>
      </c>
      <c r="C427" s="73" t="s">
        <v>3065</v>
      </c>
      <c r="D427" s="86" t="s">
        <v>1883</v>
      </c>
      <c r="E427" s="86" t="s">
        <v>136</v>
      </c>
      <c r="F427" s="94">
        <v>43829</v>
      </c>
      <c r="G427" s="83">
        <v>10303.200000000001</v>
      </c>
      <c r="H427" s="85">
        <v>-3.4483999999999999</v>
      </c>
      <c r="I427" s="83">
        <v>-0.3553</v>
      </c>
      <c r="J427" s="84">
        <v>2.3747288632798937E-6</v>
      </c>
      <c r="K427" s="84">
        <f>I427/'סכום נכסי הקרן'!$C$42</f>
        <v>-5.0160537633182438E-9</v>
      </c>
    </row>
    <row r="428" spans="2:11">
      <c r="B428" s="76" t="s">
        <v>3062</v>
      </c>
      <c r="C428" s="73" t="s">
        <v>3066</v>
      </c>
      <c r="D428" s="86" t="s">
        <v>1883</v>
      </c>
      <c r="E428" s="86" t="s">
        <v>136</v>
      </c>
      <c r="F428" s="94">
        <v>43829</v>
      </c>
      <c r="G428" s="83">
        <v>515160</v>
      </c>
      <c r="H428" s="85">
        <v>-3.4485000000000001</v>
      </c>
      <c r="I428" s="83">
        <v>-17.765080000000001</v>
      </c>
      <c r="J428" s="84">
        <v>1.1873697786230333E-4</v>
      </c>
      <c r="K428" s="84">
        <f>I428/'סכום נכסי הקרן'!$C$42</f>
        <v>-2.5080381758978234E-7</v>
      </c>
    </row>
    <row r="429" spans="2:11">
      <c r="B429" s="76" t="s">
        <v>3062</v>
      </c>
      <c r="C429" s="73" t="s">
        <v>3067</v>
      </c>
      <c r="D429" s="86" t="s">
        <v>1883</v>
      </c>
      <c r="E429" s="86" t="s">
        <v>136</v>
      </c>
      <c r="F429" s="94">
        <v>43829</v>
      </c>
      <c r="G429" s="83">
        <v>686880</v>
      </c>
      <c r="H429" s="85">
        <v>-3.4485000000000001</v>
      </c>
      <c r="I429" s="83">
        <v>-23.686769999999999</v>
      </c>
      <c r="J429" s="84">
        <v>1.5831594820397491E-4</v>
      </c>
      <c r="K429" s="84">
        <f>I429/'סכום נכסי הקרן'!$C$42</f>
        <v>-3.3440504306038181E-7</v>
      </c>
    </row>
    <row r="430" spans="2:11">
      <c r="B430" s="76" t="s">
        <v>3062</v>
      </c>
      <c r="C430" s="73" t="s">
        <v>3068</v>
      </c>
      <c r="D430" s="86" t="s">
        <v>1883</v>
      </c>
      <c r="E430" s="86" t="s">
        <v>136</v>
      </c>
      <c r="F430" s="94">
        <v>43829</v>
      </c>
      <c r="G430" s="83">
        <v>223236</v>
      </c>
      <c r="H430" s="85">
        <v>-3.4485000000000001</v>
      </c>
      <c r="I430" s="83">
        <v>-7.6981999999999999</v>
      </c>
      <c r="J430" s="84">
        <v>5.1452681495359631E-5</v>
      </c>
      <c r="K430" s="84">
        <f>I430/'סכום נכסי הקרן'!$C$42</f>
        <v>-1.086816354651745E-7</v>
      </c>
    </row>
    <row r="431" spans="2:11">
      <c r="B431" s="76" t="s">
        <v>3062</v>
      </c>
      <c r="C431" s="73" t="s">
        <v>3069</v>
      </c>
      <c r="D431" s="86" t="s">
        <v>1883</v>
      </c>
      <c r="E431" s="86" t="s">
        <v>136</v>
      </c>
      <c r="F431" s="94">
        <v>43829</v>
      </c>
      <c r="G431" s="83">
        <v>154548</v>
      </c>
      <c r="H431" s="85">
        <v>-3.4485000000000001</v>
      </c>
      <c r="I431" s="83">
        <v>-5.3295200000000005</v>
      </c>
      <c r="J431" s="84">
        <v>3.5621066623775571E-5</v>
      </c>
      <c r="K431" s="84">
        <f>I431/'סכום נכסי הקרן'!$C$42</f>
        <v>-7.5241088805741196E-8</v>
      </c>
    </row>
    <row r="432" spans="2:11">
      <c r="B432" s="76" t="s">
        <v>3062</v>
      </c>
      <c r="C432" s="73" t="s">
        <v>3070</v>
      </c>
      <c r="D432" s="86" t="s">
        <v>1883</v>
      </c>
      <c r="E432" s="86" t="s">
        <v>136</v>
      </c>
      <c r="F432" s="94">
        <v>43829</v>
      </c>
      <c r="G432" s="83">
        <v>10303.200000000001</v>
      </c>
      <c r="H432" s="85">
        <v>-3.4483999999999999</v>
      </c>
      <c r="I432" s="83">
        <v>-0.3553</v>
      </c>
      <c r="J432" s="84">
        <v>2.3747288632798937E-6</v>
      </c>
      <c r="K432" s="84">
        <f>I432/'סכום נכסי הקרן'!$C$42</f>
        <v>-5.0160537633182438E-9</v>
      </c>
    </row>
    <row r="433" spans="2:11">
      <c r="B433" s="76" t="s">
        <v>3062</v>
      </c>
      <c r="C433" s="73" t="s">
        <v>3071</v>
      </c>
      <c r="D433" s="86" t="s">
        <v>1883</v>
      </c>
      <c r="E433" s="86" t="s">
        <v>136</v>
      </c>
      <c r="F433" s="94">
        <v>43829</v>
      </c>
      <c r="G433" s="83">
        <v>13737.6</v>
      </c>
      <c r="H433" s="85">
        <v>-3.4485000000000001</v>
      </c>
      <c r="I433" s="83">
        <v>-0.47373999999999999</v>
      </c>
      <c r="J433" s="84">
        <v>3.1663497092322457E-6</v>
      </c>
      <c r="K433" s="84">
        <f>I433/'סכום נכסי הקרן'!$C$42</f>
        <v>-6.6881658030801708E-9</v>
      </c>
    </row>
    <row r="434" spans="2:11">
      <c r="B434" s="76" t="s">
        <v>3072</v>
      </c>
      <c r="C434" s="73" t="s">
        <v>3073</v>
      </c>
      <c r="D434" s="86" t="s">
        <v>1883</v>
      </c>
      <c r="E434" s="86" t="s">
        <v>136</v>
      </c>
      <c r="F434" s="94">
        <v>43810</v>
      </c>
      <c r="G434" s="83">
        <v>1890075</v>
      </c>
      <c r="H434" s="85">
        <v>-3.3416000000000001</v>
      </c>
      <c r="I434" s="83">
        <v>-63.158089999999994</v>
      </c>
      <c r="J434" s="84">
        <v>4.2213154875493728E-4</v>
      </c>
      <c r="K434" s="84">
        <f>I434/'סכום נכסי הקרן'!$C$42</f>
        <v>-8.9165318049111252E-7</v>
      </c>
    </row>
    <row r="435" spans="2:11">
      <c r="B435" s="76" t="s">
        <v>3074</v>
      </c>
      <c r="C435" s="73" t="s">
        <v>3075</v>
      </c>
      <c r="D435" s="86" t="s">
        <v>1883</v>
      </c>
      <c r="E435" s="86" t="s">
        <v>136</v>
      </c>
      <c r="F435" s="94">
        <v>43865</v>
      </c>
      <c r="G435" s="83">
        <v>68732000</v>
      </c>
      <c r="H435" s="85">
        <v>-3.7366000000000001</v>
      </c>
      <c r="I435" s="83">
        <v>-2568.2313599999998</v>
      </c>
      <c r="J435" s="84">
        <v>1.7165362055087462E-2</v>
      </c>
      <c r="K435" s="84">
        <f>I435/'סכום נכסי הקרן'!$C$42</f>
        <v>-3.6257772525752687E-5</v>
      </c>
    </row>
    <row r="436" spans="2:11">
      <c r="B436" s="76" t="s">
        <v>3076</v>
      </c>
      <c r="C436" s="73" t="s">
        <v>3077</v>
      </c>
      <c r="D436" s="86" t="s">
        <v>1883</v>
      </c>
      <c r="E436" s="86" t="s">
        <v>136</v>
      </c>
      <c r="F436" s="94">
        <v>43822</v>
      </c>
      <c r="G436" s="83">
        <v>687440</v>
      </c>
      <c r="H436" s="85">
        <v>-3.3641999999999999</v>
      </c>
      <c r="I436" s="83">
        <v>-23.127020000000002</v>
      </c>
      <c r="J436" s="84">
        <v>1.5457473097565825E-4</v>
      </c>
      <c r="K436" s="84">
        <f>I436/'סכום נכסי הקרן'!$C$42</f>
        <v>-3.2650260541890315E-7</v>
      </c>
    </row>
    <row r="437" spans="2:11">
      <c r="B437" s="76" t="s">
        <v>3076</v>
      </c>
      <c r="C437" s="73" t="s">
        <v>3078</v>
      </c>
      <c r="D437" s="86" t="s">
        <v>1883</v>
      </c>
      <c r="E437" s="86" t="s">
        <v>136</v>
      </c>
      <c r="F437" s="94">
        <v>43822</v>
      </c>
      <c r="G437" s="83">
        <v>68744</v>
      </c>
      <c r="H437" s="85">
        <v>-3.3641999999999999</v>
      </c>
      <c r="I437" s="83">
        <v>-2.3127</v>
      </c>
      <c r="J437" s="84">
        <v>1.5457459730108106E-5</v>
      </c>
      <c r="K437" s="84">
        <f>I437/'סכום נכסי הקרן'!$C$42</f>
        <v>-3.2650232306293558E-8</v>
      </c>
    </row>
    <row r="438" spans="2:11">
      <c r="B438" s="76" t="s">
        <v>3076</v>
      </c>
      <c r="C438" s="73" t="s">
        <v>3079</v>
      </c>
      <c r="D438" s="86" t="s">
        <v>1883</v>
      </c>
      <c r="E438" s="86" t="s">
        <v>136</v>
      </c>
      <c r="F438" s="94">
        <v>43822</v>
      </c>
      <c r="G438" s="83">
        <v>343720</v>
      </c>
      <c r="H438" s="85">
        <v>-3.3641999999999999</v>
      </c>
      <c r="I438" s="83">
        <v>-11.563510000000001</v>
      </c>
      <c r="J438" s="84">
        <v>7.7287365487829123E-5</v>
      </c>
      <c r="K438" s="84">
        <f>I438/'סכום נכסי הקרן'!$C$42</f>
        <v>-1.6325130270945158E-7</v>
      </c>
    </row>
    <row r="439" spans="2:11">
      <c r="B439" s="76" t="s">
        <v>3080</v>
      </c>
      <c r="C439" s="73" t="s">
        <v>3081</v>
      </c>
      <c r="D439" s="86" t="s">
        <v>1883</v>
      </c>
      <c r="E439" s="86" t="s">
        <v>136</v>
      </c>
      <c r="F439" s="94">
        <v>43864</v>
      </c>
      <c r="G439" s="83">
        <v>25780500</v>
      </c>
      <c r="H439" s="85">
        <v>-3.6482000000000001</v>
      </c>
      <c r="I439" s="83">
        <v>-940.53282999999999</v>
      </c>
      <c r="J439" s="84">
        <v>6.2862664178534242E-3</v>
      </c>
      <c r="K439" s="84">
        <f>I439/'סכום נכסי הקרן'!$C$42</f>
        <v>-1.3278252860810182E-5</v>
      </c>
    </row>
    <row r="440" spans="2:11">
      <c r="B440" s="76" t="s">
        <v>3082</v>
      </c>
      <c r="C440" s="73" t="s">
        <v>3083</v>
      </c>
      <c r="D440" s="86" t="s">
        <v>1883</v>
      </c>
      <c r="E440" s="86" t="s">
        <v>136</v>
      </c>
      <c r="F440" s="94">
        <v>43850</v>
      </c>
      <c r="G440" s="83">
        <v>2062860</v>
      </c>
      <c r="H440" s="85">
        <v>-3.5082</v>
      </c>
      <c r="I440" s="83">
        <v>-72.368580000000009</v>
      </c>
      <c r="J440" s="84">
        <v>4.8369196656510011E-4</v>
      </c>
      <c r="K440" s="84">
        <f>I440/'סכום נכסי הקרן'!$C$42</f>
        <v>-1.0216850212637134E-6</v>
      </c>
    </row>
    <row r="441" spans="2:11">
      <c r="B441" s="76" t="s">
        <v>3082</v>
      </c>
      <c r="C441" s="73" t="s">
        <v>3084</v>
      </c>
      <c r="D441" s="86" t="s">
        <v>1883</v>
      </c>
      <c r="E441" s="86" t="s">
        <v>136</v>
      </c>
      <c r="F441" s="94">
        <v>43850</v>
      </c>
      <c r="G441" s="83">
        <v>3438100</v>
      </c>
      <c r="H441" s="85">
        <v>-3.5082</v>
      </c>
      <c r="I441" s="83">
        <v>-120.6143</v>
      </c>
      <c r="J441" s="84">
        <v>8.0615327760850009E-4</v>
      </c>
      <c r="K441" s="84">
        <f>I441/'סכום נכסי הקרן'!$C$42</f>
        <v>-1.7028083687728556E-6</v>
      </c>
    </row>
    <row r="442" spans="2:11">
      <c r="B442" s="76" t="s">
        <v>3082</v>
      </c>
      <c r="C442" s="73" t="s">
        <v>3085</v>
      </c>
      <c r="D442" s="86" t="s">
        <v>1883</v>
      </c>
      <c r="E442" s="86" t="s">
        <v>136</v>
      </c>
      <c r="F442" s="94">
        <v>43850</v>
      </c>
      <c r="G442" s="83">
        <v>1031430</v>
      </c>
      <c r="H442" s="85">
        <v>-3.5082</v>
      </c>
      <c r="I442" s="83">
        <v>-36.184290000000004</v>
      </c>
      <c r="J442" s="84">
        <v>2.4184598328255005E-4</v>
      </c>
      <c r="K442" s="84">
        <f>I442/'סכום נכסי הקרן'!$C$42</f>
        <v>-5.1084251063185671E-7</v>
      </c>
    </row>
    <row r="443" spans="2:11">
      <c r="B443" s="76" t="s">
        <v>3082</v>
      </c>
      <c r="C443" s="73" t="s">
        <v>3086</v>
      </c>
      <c r="D443" s="86" t="s">
        <v>1883</v>
      </c>
      <c r="E443" s="86" t="s">
        <v>136</v>
      </c>
      <c r="F443" s="94">
        <v>43850</v>
      </c>
      <c r="G443" s="83">
        <v>1031430</v>
      </c>
      <c r="H443" s="85">
        <v>-3.5082</v>
      </c>
      <c r="I443" s="83">
        <v>-36.184290000000004</v>
      </c>
      <c r="J443" s="84">
        <v>2.4184598328255005E-4</v>
      </c>
      <c r="K443" s="84">
        <f>I443/'סכום נכסי הקרן'!$C$42</f>
        <v>-5.1084251063185671E-7</v>
      </c>
    </row>
    <row r="444" spans="2:11">
      <c r="B444" s="76" t="s">
        <v>3082</v>
      </c>
      <c r="C444" s="73" t="s">
        <v>3087</v>
      </c>
      <c r="D444" s="86" t="s">
        <v>1883</v>
      </c>
      <c r="E444" s="86" t="s">
        <v>136</v>
      </c>
      <c r="F444" s="94">
        <v>43850</v>
      </c>
      <c r="G444" s="83">
        <v>2062860</v>
      </c>
      <c r="H444" s="85">
        <v>-3.5082</v>
      </c>
      <c r="I444" s="83">
        <v>-72.368580000000009</v>
      </c>
      <c r="J444" s="84">
        <v>4.8369196656510011E-4</v>
      </c>
      <c r="K444" s="84">
        <f>I444/'סכום נכסי הקרן'!$C$42</f>
        <v>-1.0216850212637134E-6</v>
      </c>
    </row>
    <row r="445" spans="2:11">
      <c r="B445" s="76" t="s">
        <v>3082</v>
      </c>
      <c r="C445" s="73" t="s">
        <v>3088</v>
      </c>
      <c r="D445" s="86" t="s">
        <v>1883</v>
      </c>
      <c r="E445" s="86" t="s">
        <v>136</v>
      </c>
      <c r="F445" s="94">
        <v>43850</v>
      </c>
      <c r="G445" s="83">
        <v>5157150</v>
      </c>
      <c r="H445" s="85">
        <v>-3.5082</v>
      </c>
      <c r="I445" s="83">
        <v>-180.92145000000002</v>
      </c>
      <c r="J445" s="84">
        <v>1.2092299164127502E-3</v>
      </c>
      <c r="K445" s="84">
        <f>I445/'סכום נכסי הקרן'!$C$42</f>
        <v>-2.5542125531592839E-6</v>
      </c>
    </row>
    <row r="446" spans="2:11">
      <c r="B446" s="76" t="s">
        <v>3082</v>
      </c>
      <c r="C446" s="73" t="s">
        <v>3089</v>
      </c>
      <c r="D446" s="86" t="s">
        <v>1883</v>
      </c>
      <c r="E446" s="86" t="s">
        <v>136</v>
      </c>
      <c r="F446" s="94">
        <v>43850</v>
      </c>
      <c r="G446" s="83">
        <v>20628600</v>
      </c>
      <c r="H446" s="85">
        <v>-3.5082</v>
      </c>
      <c r="I446" s="83">
        <v>-723.68581000000006</v>
      </c>
      <c r="J446" s="84">
        <v>4.8369197324882899E-3</v>
      </c>
      <c r="K446" s="84">
        <f>I446/'סכום נכסי הקרן'!$C$42</f>
        <v>-1.0216850353815119E-5</v>
      </c>
    </row>
    <row r="447" spans="2:11">
      <c r="B447" s="76" t="s">
        <v>3090</v>
      </c>
      <c r="C447" s="73" t="s">
        <v>3091</v>
      </c>
      <c r="D447" s="86" t="s">
        <v>1883</v>
      </c>
      <c r="E447" s="86" t="s">
        <v>136</v>
      </c>
      <c r="F447" s="94">
        <v>43740</v>
      </c>
      <c r="G447" s="83">
        <v>34382</v>
      </c>
      <c r="H447" s="85">
        <v>-3.3342000000000001</v>
      </c>
      <c r="I447" s="83">
        <v>-1.1463599999999998</v>
      </c>
      <c r="J447" s="84">
        <v>7.6619594137617186E-6</v>
      </c>
      <c r="K447" s="84">
        <f>I447/'סכום נכסי הקרן'!$C$42</f>
        <v>-1.6184079347361386E-8</v>
      </c>
    </row>
    <row r="448" spans="2:11">
      <c r="B448" s="76" t="s">
        <v>3092</v>
      </c>
      <c r="C448" s="73" t="s">
        <v>3093</v>
      </c>
      <c r="D448" s="86" t="s">
        <v>1883</v>
      </c>
      <c r="E448" s="86" t="s">
        <v>136</v>
      </c>
      <c r="F448" s="94">
        <v>43837</v>
      </c>
      <c r="G448" s="83">
        <v>137548</v>
      </c>
      <c r="H448" s="85">
        <v>-3.3191999999999999</v>
      </c>
      <c r="I448" s="83">
        <v>-4.5654300000000001</v>
      </c>
      <c r="J448" s="84">
        <v>3.0514096240596468E-5</v>
      </c>
      <c r="K448" s="84">
        <f>I448/'סכום נכסי הקרן'!$C$42</f>
        <v>-6.4453820243923464E-8</v>
      </c>
    </row>
    <row r="449" spans="2:11">
      <c r="B449" s="76" t="s">
        <v>3092</v>
      </c>
      <c r="C449" s="73" t="s">
        <v>2978</v>
      </c>
      <c r="D449" s="86" t="s">
        <v>1883</v>
      </c>
      <c r="E449" s="86" t="s">
        <v>136</v>
      </c>
      <c r="F449" s="94">
        <v>43837</v>
      </c>
      <c r="G449" s="83">
        <v>137548</v>
      </c>
      <c r="H449" s="85">
        <v>-3.3191999999999999</v>
      </c>
      <c r="I449" s="83">
        <v>-4.5654300000000001</v>
      </c>
      <c r="J449" s="84">
        <v>3.0514096240596468E-5</v>
      </c>
      <c r="K449" s="84">
        <f>I449/'סכום נכסי הקרן'!$C$42</f>
        <v>-6.4453820243923464E-8</v>
      </c>
    </row>
    <row r="450" spans="2:11">
      <c r="B450" s="76" t="s">
        <v>3092</v>
      </c>
      <c r="C450" s="73" t="s">
        <v>3094</v>
      </c>
      <c r="D450" s="86" t="s">
        <v>1883</v>
      </c>
      <c r="E450" s="86" t="s">
        <v>136</v>
      </c>
      <c r="F450" s="94">
        <v>43837</v>
      </c>
      <c r="G450" s="83">
        <v>859675</v>
      </c>
      <c r="H450" s="85">
        <v>-3.3191999999999999</v>
      </c>
      <c r="I450" s="83">
        <v>-28.533939999999998</v>
      </c>
      <c r="J450" s="84">
        <v>1.9071311821305007E-4</v>
      </c>
      <c r="K450" s="84">
        <f>I450/'סכום נכסי הקרן'!$C$42</f>
        <v>-4.0283641181901757E-7</v>
      </c>
    </row>
    <row r="451" spans="2:11">
      <c r="B451" s="76" t="s">
        <v>3092</v>
      </c>
      <c r="C451" s="73" t="s">
        <v>3095</v>
      </c>
      <c r="D451" s="86" t="s">
        <v>1883</v>
      </c>
      <c r="E451" s="86" t="s">
        <v>136</v>
      </c>
      <c r="F451" s="94">
        <v>43837</v>
      </c>
      <c r="G451" s="83">
        <v>240709</v>
      </c>
      <c r="H451" s="85">
        <v>-3.3191999999999999</v>
      </c>
      <c r="I451" s="83">
        <v>-7.9894999999999996</v>
      </c>
      <c r="J451" s="84">
        <v>5.3399651711721672E-5</v>
      </c>
      <c r="K451" s="84">
        <f>I451/'סכום נכסי הקרן'!$C$42</f>
        <v>-1.1279415013237011E-7</v>
      </c>
    </row>
    <row r="452" spans="2:11">
      <c r="B452" s="76" t="s">
        <v>3096</v>
      </c>
      <c r="C452" s="73" t="s">
        <v>3097</v>
      </c>
      <c r="D452" s="86" t="s">
        <v>1883</v>
      </c>
      <c r="E452" s="86" t="s">
        <v>136</v>
      </c>
      <c r="F452" s="94">
        <v>43822</v>
      </c>
      <c r="G452" s="83">
        <v>1719600</v>
      </c>
      <c r="H452" s="85">
        <v>-3.3041</v>
      </c>
      <c r="I452" s="83">
        <v>-56.817989999999995</v>
      </c>
      <c r="J452" s="84">
        <v>3.7975603942175164E-4</v>
      </c>
      <c r="K452" s="84">
        <f>I452/'סכום נכסי הקרן'!$C$42</f>
        <v>-8.0214492700162761E-7</v>
      </c>
    </row>
    <row r="453" spans="2:11">
      <c r="B453" s="76" t="s">
        <v>3096</v>
      </c>
      <c r="C453" s="73" t="s">
        <v>3098</v>
      </c>
      <c r="D453" s="86" t="s">
        <v>1883</v>
      </c>
      <c r="E453" s="86" t="s">
        <v>136</v>
      </c>
      <c r="F453" s="94">
        <v>43822</v>
      </c>
      <c r="G453" s="83">
        <v>103176</v>
      </c>
      <c r="H453" s="85">
        <v>-3.3041</v>
      </c>
      <c r="I453" s="83">
        <v>-3.4090799999999999</v>
      </c>
      <c r="J453" s="84">
        <v>2.2785366375542415E-5</v>
      </c>
      <c r="K453" s="84">
        <f>I453/'סכום נכסי הקרן'!$C$42</f>
        <v>-4.8128704090776685E-8</v>
      </c>
    </row>
    <row r="454" spans="2:11">
      <c r="B454" s="76" t="s">
        <v>3096</v>
      </c>
      <c r="C454" s="73" t="s">
        <v>3099</v>
      </c>
      <c r="D454" s="86" t="s">
        <v>1883</v>
      </c>
      <c r="E454" s="86" t="s">
        <v>136</v>
      </c>
      <c r="F454" s="94">
        <v>43822</v>
      </c>
      <c r="G454" s="83">
        <v>859800</v>
      </c>
      <c r="H454" s="85">
        <v>-3.3041</v>
      </c>
      <c r="I454" s="83">
        <v>-28.408990000000003</v>
      </c>
      <c r="J454" s="84">
        <v>1.8987798629223156E-4</v>
      </c>
      <c r="K454" s="84">
        <f>I454/'סכום נכסי הקרן'!$C$42</f>
        <v>-4.0107239291182199E-7</v>
      </c>
    </row>
    <row r="455" spans="2:11">
      <c r="B455" s="76" t="s">
        <v>3096</v>
      </c>
      <c r="C455" s="73" t="s">
        <v>3100</v>
      </c>
      <c r="D455" s="86" t="s">
        <v>1883</v>
      </c>
      <c r="E455" s="86" t="s">
        <v>136</v>
      </c>
      <c r="F455" s="94">
        <v>43822</v>
      </c>
      <c r="G455" s="83">
        <v>137568</v>
      </c>
      <c r="H455" s="85">
        <v>-3.3041</v>
      </c>
      <c r="I455" s="83">
        <v>-4.5454399999999993</v>
      </c>
      <c r="J455" s="84">
        <v>3.0380488500723214E-5</v>
      </c>
      <c r="K455" s="84">
        <f>I455/'סכום נכסי הקרן'!$C$42</f>
        <v>-6.4171605454368905E-8</v>
      </c>
    </row>
    <row r="456" spans="2:11">
      <c r="B456" s="76" t="s">
        <v>3096</v>
      </c>
      <c r="C456" s="73" t="s">
        <v>3101</v>
      </c>
      <c r="D456" s="86" t="s">
        <v>1883</v>
      </c>
      <c r="E456" s="86" t="s">
        <v>136</v>
      </c>
      <c r="F456" s="94">
        <v>43822</v>
      </c>
      <c r="G456" s="83">
        <v>17196</v>
      </c>
      <c r="H456" s="85">
        <v>-3.3041</v>
      </c>
      <c r="I456" s="83">
        <v>-0.56817999999999991</v>
      </c>
      <c r="J456" s="84">
        <v>3.7975610625904017E-6</v>
      </c>
      <c r="K456" s="84">
        <f>I456/'סכום נכסי הקרן'!$C$42</f>
        <v>-8.0214506817961131E-9</v>
      </c>
    </row>
    <row r="457" spans="2:11">
      <c r="B457" s="76" t="s">
        <v>3096</v>
      </c>
      <c r="C457" s="73" t="s">
        <v>3063</v>
      </c>
      <c r="D457" s="86" t="s">
        <v>1883</v>
      </c>
      <c r="E457" s="86" t="s">
        <v>136</v>
      </c>
      <c r="F457" s="94">
        <v>43822</v>
      </c>
      <c r="G457" s="83">
        <v>17196</v>
      </c>
      <c r="H457" s="85">
        <v>-3.3041</v>
      </c>
      <c r="I457" s="83">
        <v>-0.56817999999999991</v>
      </c>
      <c r="J457" s="84">
        <v>3.7975610625904017E-6</v>
      </c>
      <c r="K457" s="84">
        <f>I457/'סכום נכסי הקרן'!$C$42</f>
        <v>-8.0214506817961131E-9</v>
      </c>
    </row>
    <row r="458" spans="2:11">
      <c r="B458" s="76" t="s">
        <v>3096</v>
      </c>
      <c r="C458" s="73" t="s">
        <v>3102</v>
      </c>
      <c r="D458" s="86" t="s">
        <v>1883</v>
      </c>
      <c r="E458" s="86" t="s">
        <v>136</v>
      </c>
      <c r="F458" s="94">
        <v>43822</v>
      </c>
      <c r="G458" s="83">
        <v>171960</v>
      </c>
      <c r="H458" s="85">
        <v>-3.3041</v>
      </c>
      <c r="I458" s="83">
        <v>-5.6818</v>
      </c>
      <c r="J458" s="84">
        <v>3.7975610625904022E-5</v>
      </c>
      <c r="K458" s="84">
        <f>I458/'סכום נכסי הקרן'!$C$42</f>
        <v>-8.0214506817961151E-8</v>
      </c>
    </row>
    <row r="459" spans="2:11">
      <c r="B459" s="76" t="s">
        <v>3103</v>
      </c>
      <c r="C459" s="73" t="s">
        <v>3104</v>
      </c>
      <c r="D459" s="86" t="s">
        <v>1883</v>
      </c>
      <c r="E459" s="86" t="s">
        <v>136</v>
      </c>
      <c r="F459" s="94">
        <v>43803</v>
      </c>
      <c r="G459" s="83">
        <v>1375920</v>
      </c>
      <c r="H459" s="85">
        <v>-3.1905999999999999</v>
      </c>
      <c r="I459" s="83">
        <v>-43.899839999999998</v>
      </c>
      <c r="J459" s="84">
        <v>2.9341462747359753E-4</v>
      </c>
      <c r="K459" s="84">
        <f>I459/'סכום נכסי הקרן'!$C$42</f>
        <v>-6.197690898988706E-7</v>
      </c>
    </row>
    <row r="460" spans="2:11">
      <c r="B460" s="76" t="s">
        <v>3103</v>
      </c>
      <c r="C460" s="73" t="s">
        <v>3105</v>
      </c>
      <c r="D460" s="86" t="s">
        <v>1883</v>
      </c>
      <c r="E460" s="86" t="s">
        <v>136</v>
      </c>
      <c r="F460" s="94">
        <v>43803</v>
      </c>
      <c r="G460" s="83">
        <v>103194000</v>
      </c>
      <c r="H460" s="85">
        <v>-3.1905999999999999</v>
      </c>
      <c r="I460" s="83">
        <v>-3292.4881399999999</v>
      </c>
      <c r="J460" s="84">
        <v>2.2006097996241855E-2</v>
      </c>
      <c r="K460" s="84">
        <f>I460/'סכום נכסי הקרן'!$C$42</f>
        <v>-4.6482683718907072E-5</v>
      </c>
    </row>
    <row r="461" spans="2:11">
      <c r="B461" s="76" t="s">
        <v>3106</v>
      </c>
      <c r="C461" s="73" t="s">
        <v>3107</v>
      </c>
      <c r="D461" s="86" t="s">
        <v>1883</v>
      </c>
      <c r="E461" s="86" t="s">
        <v>136</v>
      </c>
      <c r="F461" s="94">
        <v>43795</v>
      </c>
      <c r="G461" s="83">
        <v>34400000</v>
      </c>
      <c r="H461" s="85">
        <v>-3.4874999999999998</v>
      </c>
      <c r="I461" s="83">
        <v>-1199.68352</v>
      </c>
      <c r="J461" s="84">
        <v>8.0183593632007361E-3</v>
      </c>
      <c r="K461" s="84">
        <f>I461/'סכום נכסי הקרן'!$C$42</f>
        <v>-1.6936890051468835E-5</v>
      </c>
    </row>
    <row r="462" spans="2:11">
      <c r="B462" s="76" t="s">
        <v>3108</v>
      </c>
      <c r="C462" s="73" t="s">
        <v>3109</v>
      </c>
      <c r="D462" s="86" t="s">
        <v>1883</v>
      </c>
      <c r="E462" s="86" t="s">
        <v>136</v>
      </c>
      <c r="F462" s="94">
        <v>43801</v>
      </c>
      <c r="G462" s="83">
        <v>1892000</v>
      </c>
      <c r="H462" s="85">
        <v>-3.4119999999999999</v>
      </c>
      <c r="I462" s="83">
        <v>-64.554690000000008</v>
      </c>
      <c r="J462" s="84">
        <v>4.3146604447814787E-4</v>
      </c>
      <c r="K462" s="84">
        <f>I462/'סכום נכסי הקרן'!$C$42</f>
        <v>-9.1137009770431353E-7</v>
      </c>
    </row>
    <row r="463" spans="2:11">
      <c r="B463" s="76" t="s">
        <v>3108</v>
      </c>
      <c r="C463" s="73" t="s">
        <v>3110</v>
      </c>
      <c r="D463" s="86" t="s">
        <v>1883</v>
      </c>
      <c r="E463" s="86" t="s">
        <v>136</v>
      </c>
      <c r="F463" s="94">
        <v>43801</v>
      </c>
      <c r="G463" s="83">
        <v>17200000</v>
      </c>
      <c r="H463" s="85">
        <v>-3.4119999999999999</v>
      </c>
      <c r="I463" s="83">
        <v>-586.86085000000003</v>
      </c>
      <c r="J463" s="84">
        <v>3.9224187988290806E-3</v>
      </c>
      <c r="K463" s="84">
        <f>I463/'סכום נכסי הקרן'!$C$42</f>
        <v>-8.2851831556055259E-6</v>
      </c>
    </row>
    <row r="464" spans="2:11">
      <c r="B464" s="76" t="s">
        <v>3108</v>
      </c>
      <c r="C464" s="73" t="s">
        <v>3111</v>
      </c>
      <c r="D464" s="86" t="s">
        <v>1883</v>
      </c>
      <c r="E464" s="86" t="s">
        <v>136</v>
      </c>
      <c r="F464" s="94">
        <v>43801</v>
      </c>
      <c r="G464" s="83">
        <v>51600000</v>
      </c>
      <c r="H464" s="85">
        <v>-3.4119999999999999</v>
      </c>
      <c r="I464" s="83">
        <v>-1760.5825400000001</v>
      </c>
      <c r="J464" s="84">
        <v>1.1767256329649953E-2</v>
      </c>
      <c r="K464" s="84">
        <f>I464/'סכום נכסי הקרן'!$C$42</f>
        <v>-2.4855549325638595E-5</v>
      </c>
    </row>
    <row r="465" spans="2:11">
      <c r="B465" s="76" t="s">
        <v>3108</v>
      </c>
      <c r="C465" s="73" t="s">
        <v>3112</v>
      </c>
      <c r="D465" s="86" t="s">
        <v>1883</v>
      </c>
      <c r="E465" s="86" t="s">
        <v>136</v>
      </c>
      <c r="F465" s="94">
        <v>43801</v>
      </c>
      <c r="G465" s="83">
        <v>3825280</v>
      </c>
      <c r="H465" s="85">
        <v>-3.4119999999999999</v>
      </c>
      <c r="I465" s="83">
        <v>-130.51785000000001</v>
      </c>
      <c r="J465" s="84">
        <v>8.7234592054105176E-4</v>
      </c>
      <c r="K465" s="84">
        <f>I465/'סכום נכסי הקרן'!$C$42</f>
        <v>-1.8426246908885618E-6</v>
      </c>
    </row>
    <row r="466" spans="2:11">
      <c r="B466" s="76" t="s">
        <v>3108</v>
      </c>
      <c r="C466" s="73" t="s">
        <v>3113</v>
      </c>
      <c r="D466" s="86" t="s">
        <v>1883</v>
      </c>
      <c r="E466" s="86" t="s">
        <v>136</v>
      </c>
      <c r="F466" s="94">
        <v>43801</v>
      </c>
      <c r="G466" s="83">
        <v>1032000</v>
      </c>
      <c r="H466" s="85">
        <v>-3.4119999999999999</v>
      </c>
      <c r="I466" s="83">
        <v>-35.211649999999999</v>
      </c>
      <c r="J466" s="84">
        <v>2.3534512124601594E-4</v>
      </c>
      <c r="K466" s="84">
        <f>I466/'סכום נכסי הקרן'!$C$42</f>
        <v>-4.971109752185331E-7</v>
      </c>
    </row>
    <row r="467" spans="2:11">
      <c r="B467" s="76" t="s">
        <v>3108</v>
      </c>
      <c r="C467" s="73" t="s">
        <v>3114</v>
      </c>
      <c r="D467" s="86" t="s">
        <v>1883</v>
      </c>
      <c r="E467" s="86" t="s">
        <v>136</v>
      </c>
      <c r="F467" s="94">
        <v>43801</v>
      </c>
      <c r="G467" s="83">
        <v>5160000</v>
      </c>
      <c r="H467" s="85">
        <v>-3.4119999999999999</v>
      </c>
      <c r="I467" s="83">
        <v>-176.05824999999999</v>
      </c>
      <c r="J467" s="84">
        <v>1.1767256062300798E-3</v>
      </c>
      <c r="K467" s="84">
        <f>I467/'סכום נכסי הקרן'!$C$42</f>
        <v>-2.4855548760926656E-6</v>
      </c>
    </row>
    <row r="468" spans="2:11">
      <c r="B468" s="76" t="s">
        <v>3108</v>
      </c>
      <c r="C468" s="73" t="s">
        <v>3115</v>
      </c>
      <c r="D468" s="86" t="s">
        <v>1883</v>
      </c>
      <c r="E468" s="86" t="s">
        <v>136</v>
      </c>
      <c r="F468" s="94">
        <v>43801</v>
      </c>
      <c r="G468" s="83">
        <v>3440000</v>
      </c>
      <c r="H468" s="85">
        <v>-3.4119999999999999</v>
      </c>
      <c r="I468" s="83">
        <v>-117.37217</v>
      </c>
      <c r="J468" s="84">
        <v>7.8448375976581601E-4</v>
      </c>
      <c r="K468" s="84">
        <f>I468/'סכום נכסי הקרן'!$C$42</f>
        <v>-1.6570366311211049E-6</v>
      </c>
    </row>
    <row r="469" spans="2:11">
      <c r="B469" s="76" t="s">
        <v>3116</v>
      </c>
      <c r="C469" s="73" t="s">
        <v>3117</v>
      </c>
      <c r="D469" s="86" t="s">
        <v>1883</v>
      </c>
      <c r="E469" s="86" t="s">
        <v>136</v>
      </c>
      <c r="F469" s="94">
        <v>43801</v>
      </c>
      <c r="G469" s="83">
        <v>42140000</v>
      </c>
      <c r="H469" s="85">
        <v>-3.4119999999999999</v>
      </c>
      <c r="I469" s="83">
        <v>-1437.80907</v>
      </c>
      <c r="J469" s="84">
        <v>9.6099259735846366E-3</v>
      </c>
      <c r="K469" s="84">
        <f>I469/'סכום נכסי הקרן'!$C$42</f>
        <v>-2.0298698554761058E-5</v>
      </c>
    </row>
    <row r="470" spans="2:11">
      <c r="B470" s="76" t="s">
        <v>3118</v>
      </c>
      <c r="C470" s="73" t="s">
        <v>3119</v>
      </c>
      <c r="D470" s="86" t="s">
        <v>1883</v>
      </c>
      <c r="E470" s="86" t="s">
        <v>136</v>
      </c>
      <c r="F470" s="94">
        <v>43740</v>
      </c>
      <c r="G470" s="83">
        <v>4300125</v>
      </c>
      <c r="H470" s="85">
        <v>-3.2770999999999999</v>
      </c>
      <c r="I470" s="83">
        <v>-140.92045999999999</v>
      </c>
      <c r="J470" s="84">
        <v>9.418741451975224E-4</v>
      </c>
      <c r="K470" s="84">
        <f>I470/'סכום נכסי הקרן'!$C$42</f>
        <v>-1.9894866414622516E-6</v>
      </c>
    </row>
    <row r="471" spans="2:11">
      <c r="B471" s="76" t="s">
        <v>3120</v>
      </c>
      <c r="C471" s="73" t="s">
        <v>3121</v>
      </c>
      <c r="D471" s="86" t="s">
        <v>1883</v>
      </c>
      <c r="E471" s="86" t="s">
        <v>136</v>
      </c>
      <c r="F471" s="94">
        <v>43864</v>
      </c>
      <c r="G471" s="83">
        <v>10578615</v>
      </c>
      <c r="H471" s="85">
        <v>-3.6280000000000001</v>
      </c>
      <c r="I471" s="83">
        <v>-383.79565000000002</v>
      </c>
      <c r="J471" s="84">
        <v>2.5651860615149677E-3</v>
      </c>
      <c r="K471" s="84">
        <f>I471/'סכום נכסי הקרן'!$C$42</f>
        <v>-5.4183496046374095E-6</v>
      </c>
    </row>
    <row r="472" spans="2:11">
      <c r="B472" s="76" t="s">
        <v>3122</v>
      </c>
      <c r="C472" s="73" t="s">
        <v>3123</v>
      </c>
      <c r="D472" s="86" t="s">
        <v>1883</v>
      </c>
      <c r="E472" s="86" t="s">
        <v>136</v>
      </c>
      <c r="F472" s="94">
        <v>43795</v>
      </c>
      <c r="G472" s="83">
        <v>55043.199999999997</v>
      </c>
      <c r="H472" s="85">
        <v>-3.2740999999999998</v>
      </c>
      <c r="I472" s="83">
        <v>-1.8021800000000001</v>
      </c>
      <c r="J472" s="84">
        <v>1.2045282473475258E-5</v>
      </c>
      <c r="K472" s="84">
        <f>I472/'סכום נכסי הקרן'!$C$42</f>
        <v>-2.5442813878910422E-8</v>
      </c>
    </row>
    <row r="473" spans="2:11">
      <c r="B473" s="76" t="s">
        <v>3122</v>
      </c>
      <c r="C473" s="73" t="s">
        <v>3124</v>
      </c>
      <c r="D473" s="86" t="s">
        <v>1883</v>
      </c>
      <c r="E473" s="86" t="s">
        <v>136</v>
      </c>
      <c r="F473" s="94">
        <v>43795</v>
      </c>
      <c r="G473" s="83">
        <v>51603</v>
      </c>
      <c r="H473" s="85">
        <v>-3.2740999999999998</v>
      </c>
      <c r="I473" s="83">
        <v>-1.6895499999999999</v>
      </c>
      <c r="J473" s="84">
        <v>1.1292494092188416E-5</v>
      </c>
      <c r="K473" s="84">
        <f>I473/'סכום נכסי הקרן'!$C$42</f>
        <v>-2.3852726247718373E-8</v>
      </c>
    </row>
    <row r="474" spans="2:11">
      <c r="B474" s="76" t="s">
        <v>3122</v>
      </c>
      <c r="C474" s="73" t="s">
        <v>3125</v>
      </c>
      <c r="D474" s="86" t="s">
        <v>1883</v>
      </c>
      <c r="E474" s="86" t="s">
        <v>136</v>
      </c>
      <c r="F474" s="94">
        <v>43795</v>
      </c>
      <c r="G474" s="83">
        <v>17201</v>
      </c>
      <c r="H474" s="85">
        <v>-3.2740999999999998</v>
      </c>
      <c r="I474" s="83">
        <v>-0.5631799999999999</v>
      </c>
      <c r="J474" s="84">
        <v>3.7641424182999445E-6</v>
      </c>
      <c r="K474" s="84">
        <f>I474/'סכום נכסי הקרן'!$C$42</f>
        <v>-7.9508616899115333E-9</v>
      </c>
    </row>
    <row r="475" spans="2:11">
      <c r="B475" s="76" t="s">
        <v>3122</v>
      </c>
      <c r="C475" s="73" t="s">
        <v>3126</v>
      </c>
      <c r="D475" s="86" t="s">
        <v>1883</v>
      </c>
      <c r="E475" s="86" t="s">
        <v>136</v>
      </c>
      <c r="F475" s="94">
        <v>43795</v>
      </c>
      <c r="G475" s="83">
        <v>137608</v>
      </c>
      <c r="H475" s="85">
        <v>-3.2740999999999998</v>
      </c>
      <c r="I475" s="83">
        <v>-4.5054600000000002</v>
      </c>
      <c r="J475" s="84">
        <v>3.0113273020976725E-5</v>
      </c>
      <c r="K475" s="84">
        <f>I475/'סכום נכסי הקרן'!$C$42</f>
        <v>-6.3607175875259825E-8</v>
      </c>
    </row>
    <row r="476" spans="2:11">
      <c r="B476" s="76" t="s">
        <v>3122</v>
      </c>
      <c r="C476" s="73" t="s">
        <v>2785</v>
      </c>
      <c r="D476" s="86" t="s">
        <v>1883</v>
      </c>
      <c r="E476" s="86" t="s">
        <v>136</v>
      </c>
      <c r="F476" s="94">
        <v>43795</v>
      </c>
      <c r="G476" s="83">
        <v>68804</v>
      </c>
      <c r="H476" s="85">
        <v>-3.2740999999999998</v>
      </c>
      <c r="I476" s="83">
        <v>-2.2527300000000001</v>
      </c>
      <c r="J476" s="84">
        <v>1.5056636510488362E-5</v>
      </c>
      <c r="K476" s="84">
        <f>I476/'סכום נכסי הקרן'!$C$42</f>
        <v>-3.1803587937629913E-8</v>
      </c>
    </row>
    <row r="477" spans="2:11">
      <c r="B477" s="76" t="s">
        <v>3127</v>
      </c>
      <c r="C477" s="73" t="s">
        <v>3128</v>
      </c>
      <c r="D477" s="86" t="s">
        <v>1883</v>
      </c>
      <c r="E477" s="86" t="s">
        <v>136</v>
      </c>
      <c r="F477" s="94">
        <v>43839</v>
      </c>
      <c r="G477" s="83">
        <v>2064180</v>
      </c>
      <c r="H477" s="85">
        <v>-3.2275</v>
      </c>
      <c r="I477" s="83">
        <v>-66.620829999999998</v>
      </c>
      <c r="J477" s="84">
        <v>4.4527556402100489E-4</v>
      </c>
      <c r="K477" s="84">
        <f>I477/'סכום נכסי הקרן'!$C$42</f>
        <v>-9.4053944564279454E-7</v>
      </c>
    </row>
    <row r="478" spans="2:11">
      <c r="B478" s="76" t="s">
        <v>3127</v>
      </c>
      <c r="C478" s="73" t="s">
        <v>3129</v>
      </c>
      <c r="D478" s="86" t="s">
        <v>1883</v>
      </c>
      <c r="E478" s="86" t="s">
        <v>136</v>
      </c>
      <c r="F478" s="94">
        <v>43839</v>
      </c>
      <c r="G478" s="83">
        <v>1720150</v>
      </c>
      <c r="H478" s="85">
        <v>-3.2275</v>
      </c>
      <c r="I478" s="83">
        <v>-55.517360000000004</v>
      </c>
      <c r="J478" s="84">
        <v>3.7106298115705222E-4</v>
      </c>
      <c r="K478" s="84">
        <f>I478/'סכום נכסי הקרן'!$C$42</f>
        <v>-7.8378289489865951E-7</v>
      </c>
    </row>
    <row r="479" spans="2:11">
      <c r="B479" s="76" t="s">
        <v>3130</v>
      </c>
      <c r="C479" s="73" t="s">
        <v>3131</v>
      </c>
      <c r="D479" s="86" t="s">
        <v>1883</v>
      </c>
      <c r="E479" s="86" t="s">
        <v>136</v>
      </c>
      <c r="F479" s="94">
        <v>43864</v>
      </c>
      <c r="G479" s="83">
        <v>137620000</v>
      </c>
      <c r="H479" s="85">
        <v>-3.6190000000000002</v>
      </c>
      <c r="I479" s="83">
        <v>-4980.46378</v>
      </c>
      <c r="J479" s="84">
        <v>3.3288069493065245E-2</v>
      </c>
      <c r="K479" s="84">
        <f>I479/'סכום נכסי הקרן'!$C$42</f>
        <v>-7.0313183469572762E-5</v>
      </c>
    </row>
    <row r="480" spans="2:11">
      <c r="B480" s="76" t="s">
        <v>3132</v>
      </c>
      <c r="C480" s="73" t="s">
        <v>3133</v>
      </c>
      <c r="D480" s="86" t="s">
        <v>1883</v>
      </c>
      <c r="E480" s="86" t="s">
        <v>136</v>
      </c>
      <c r="F480" s="94">
        <v>43843</v>
      </c>
      <c r="G480" s="83">
        <v>60210.5</v>
      </c>
      <c r="H480" s="85">
        <v>-3.2621000000000002</v>
      </c>
      <c r="I480" s="83">
        <v>-1.96414</v>
      </c>
      <c r="J480" s="84">
        <v>1.3127779199331749E-5</v>
      </c>
      <c r="K480" s="84">
        <f>I480/'סכום נכסי הקרן'!$C$42</f>
        <v>-2.772933250403573E-8</v>
      </c>
    </row>
    <row r="481" spans="2:11">
      <c r="B481" s="76" t="s">
        <v>3132</v>
      </c>
      <c r="C481" s="73" t="s">
        <v>3134</v>
      </c>
      <c r="D481" s="86" t="s">
        <v>1883</v>
      </c>
      <c r="E481" s="86" t="s">
        <v>136</v>
      </c>
      <c r="F481" s="94">
        <v>43843</v>
      </c>
      <c r="G481" s="83">
        <v>860.15</v>
      </c>
      <c r="H481" s="85">
        <v>-3.2622</v>
      </c>
      <c r="I481" s="83">
        <v>-2.8059999999999998E-2</v>
      </c>
      <c r="J481" s="84">
        <v>1.8754543175804619E-7</v>
      </c>
      <c r="K481" s="84">
        <f>I481/'סכום נכסי הקרן'!$C$42</f>
        <v>-3.9614542245626205E-10</v>
      </c>
    </row>
    <row r="482" spans="2:11">
      <c r="B482" s="76" t="s">
        <v>3135</v>
      </c>
      <c r="C482" s="73" t="s">
        <v>3136</v>
      </c>
      <c r="D482" s="86" t="s">
        <v>1883</v>
      </c>
      <c r="E482" s="86" t="s">
        <v>136</v>
      </c>
      <c r="F482" s="94">
        <v>43795</v>
      </c>
      <c r="G482" s="83">
        <v>7398150</v>
      </c>
      <c r="H482" s="85">
        <v>-3.4573999999999998</v>
      </c>
      <c r="I482" s="83">
        <v>-255.78245999999999</v>
      </c>
      <c r="J482" s="84">
        <v>1.7095806092956229E-3</v>
      </c>
      <c r="K482" s="84">
        <f>I482/'סכום נכסי הקרן'!$C$42</f>
        <v>-3.6110851986315731E-6</v>
      </c>
    </row>
    <row r="483" spans="2:11">
      <c r="B483" s="76" t="s">
        <v>3135</v>
      </c>
      <c r="C483" s="73" t="s">
        <v>3137</v>
      </c>
      <c r="D483" s="86" t="s">
        <v>1883</v>
      </c>
      <c r="E483" s="86" t="s">
        <v>136</v>
      </c>
      <c r="F483" s="94">
        <v>43795</v>
      </c>
      <c r="G483" s="83">
        <v>51615000</v>
      </c>
      <c r="H483" s="85">
        <v>-3.4573999999999998</v>
      </c>
      <c r="I483" s="83">
        <v>-1784.5287599999999</v>
      </c>
      <c r="J483" s="84">
        <v>1.1927306371306158E-2</v>
      </c>
      <c r="K483" s="84">
        <f>I483/'סכום נכסי הקרן'!$C$42</f>
        <v>-2.5193617231487862E-5</v>
      </c>
    </row>
    <row r="484" spans="2:11">
      <c r="B484" s="76" t="s">
        <v>3135</v>
      </c>
      <c r="C484" s="73" t="s">
        <v>3138</v>
      </c>
      <c r="D484" s="86" t="s">
        <v>1883</v>
      </c>
      <c r="E484" s="86" t="s">
        <v>136</v>
      </c>
      <c r="F484" s="94">
        <v>43795</v>
      </c>
      <c r="G484" s="83">
        <v>1032300</v>
      </c>
      <c r="H484" s="85">
        <v>-3.4573999999999998</v>
      </c>
      <c r="I484" s="83">
        <v>-35.690580000000004</v>
      </c>
      <c r="J484" s="84">
        <v>2.3854615950802172E-4</v>
      </c>
      <c r="K484" s="84">
        <f>I484/'סכום נכסי הקרן'!$C$42</f>
        <v>-5.0387241239518951E-7</v>
      </c>
    </row>
    <row r="485" spans="2:11">
      <c r="B485" s="76" t="s">
        <v>3135</v>
      </c>
      <c r="C485" s="73" t="s">
        <v>3139</v>
      </c>
      <c r="D485" s="86" t="s">
        <v>1883</v>
      </c>
      <c r="E485" s="86" t="s">
        <v>136</v>
      </c>
      <c r="F485" s="94">
        <v>43795</v>
      </c>
      <c r="G485" s="83">
        <v>1926960</v>
      </c>
      <c r="H485" s="85">
        <v>-3.4573999999999998</v>
      </c>
      <c r="I485" s="83">
        <v>-66.622410000000002</v>
      </c>
      <c r="J485" s="84">
        <v>4.4528612431260072E-4</v>
      </c>
      <c r="K485" s="84">
        <f>I485/'סכום נכסי הקרן'!$C$42</f>
        <v>-9.4056175176423018E-7</v>
      </c>
    </row>
    <row r="486" spans="2:11">
      <c r="B486" s="76" t="s">
        <v>3140</v>
      </c>
      <c r="C486" s="73" t="s">
        <v>3141</v>
      </c>
      <c r="D486" s="86" t="s">
        <v>1883</v>
      </c>
      <c r="E486" s="86" t="s">
        <v>136</v>
      </c>
      <c r="F486" s="94">
        <v>43801</v>
      </c>
      <c r="G486" s="83">
        <v>51619500</v>
      </c>
      <c r="H486" s="85">
        <v>-3.3729</v>
      </c>
      <c r="I486" s="83">
        <v>-1741.08871</v>
      </c>
      <c r="J486" s="84">
        <v>1.1636964855524224E-2</v>
      </c>
      <c r="K486" s="84">
        <f>I486/'סכום נכסי הקרן'!$C$42</f>
        <v>-2.4580339364104714E-5</v>
      </c>
    </row>
    <row r="487" spans="2:11">
      <c r="B487" s="76" t="s">
        <v>3142</v>
      </c>
      <c r="C487" s="73" t="s">
        <v>3143</v>
      </c>
      <c r="D487" s="86" t="s">
        <v>1883</v>
      </c>
      <c r="E487" s="86" t="s">
        <v>136</v>
      </c>
      <c r="F487" s="94">
        <v>43801</v>
      </c>
      <c r="G487" s="83">
        <v>86035000</v>
      </c>
      <c r="H487" s="85">
        <v>-3.3698999999999999</v>
      </c>
      <c r="I487" s="83">
        <v>-2899.3152999999998</v>
      </c>
      <c r="J487" s="84">
        <v>1.9378237339316082E-2</v>
      </c>
      <c r="K487" s="84">
        <f>I487/'סכום נכסי הקרן'!$C$42</f>
        <v>-4.0931948836507626E-5</v>
      </c>
    </row>
    <row r="488" spans="2:11">
      <c r="B488" s="76" t="s">
        <v>3144</v>
      </c>
      <c r="C488" s="73" t="s">
        <v>3145</v>
      </c>
      <c r="D488" s="86" t="s">
        <v>1883</v>
      </c>
      <c r="E488" s="86" t="s">
        <v>136</v>
      </c>
      <c r="F488" s="94">
        <v>43839</v>
      </c>
      <c r="G488" s="83">
        <v>137668</v>
      </c>
      <c r="H488" s="85">
        <v>-3.2290999999999999</v>
      </c>
      <c r="I488" s="83">
        <v>-4.4454799999999999</v>
      </c>
      <c r="J488" s="84">
        <v>2.9712382964068399E-5</v>
      </c>
      <c r="K488" s="84">
        <f>I488/'סכום נכסי הקרן'!$C$42</f>
        <v>-6.27603903286124E-8</v>
      </c>
    </row>
    <row r="489" spans="2:11">
      <c r="B489" s="76" t="s">
        <v>3144</v>
      </c>
      <c r="C489" s="73" t="s">
        <v>3146</v>
      </c>
      <c r="D489" s="86" t="s">
        <v>1883</v>
      </c>
      <c r="E489" s="86" t="s">
        <v>136</v>
      </c>
      <c r="F489" s="94">
        <v>43839</v>
      </c>
      <c r="G489" s="83">
        <v>86042.5</v>
      </c>
      <c r="H489" s="85">
        <v>-3.2290999999999999</v>
      </c>
      <c r="I489" s="83">
        <v>-2.7784299999999997</v>
      </c>
      <c r="J489" s="84">
        <v>1.8570272771187036E-5</v>
      </c>
      <c r="K489" s="84">
        <f>I489/'סכום נכסי הקרן'!$C$42</f>
        <v>-3.9225314544374632E-8</v>
      </c>
    </row>
    <row r="490" spans="2:11">
      <c r="B490" s="76" t="s">
        <v>3144</v>
      </c>
      <c r="C490" s="73" t="s">
        <v>3147</v>
      </c>
      <c r="D490" s="86" t="s">
        <v>1883</v>
      </c>
      <c r="E490" s="86" t="s">
        <v>136</v>
      </c>
      <c r="F490" s="94">
        <v>43839</v>
      </c>
      <c r="G490" s="83">
        <v>516255</v>
      </c>
      <c r="H490" s="85">
        <v>-3.2290999999999999</v>
      </c>
      <c r="I490" s="83">
        <v>-16.670560000000002</v>
      </c>
      <c r="J490" s="84">
        <v>1.1142150295254509E-4</v>
      </c>
      <c r="K490" s="84">
        <f>I490/'סכום נכסי הקרן'!$C$42</f>
        <v>-2.3535160491028028E-7</v>
      </c>
    </row>
    <row r="491" spans="2:11">
      <c r="B491" s="76" t="s">
        <v>3144</v>
      </c>
      <c r="C491" s="73" t="s">
        <v>3148</v>
      </c>
      <c r="D491" s="86" t="s">
        <v>1883</v>
      </c>
      <c r="E491" s="86" t="s">
        <v>136</v>
      </c>
      <c r="F491" s="94">
        <v>43839</v>
      </c>
      <c r="G491" s="83">
        <v>1376680</v>
      </c>
      <c r="H491" s="85">
        <v>-3.2290999999999999</v>
      </c>
      <c r="I491" s="83">
        <v>-44.454830000000001</v>
      </c>
      <c r="J491" s="84">
        <v>2.9712403015254974E-4</v>
      </c>
      <c r="K491" s="84">
        <f>I491/'סכום נכסי הקרן'!$C$42</f>
        <v>-6.2760432682007533E-7</v>
      </c>
    </row>
    <row r="492" spans="2:11">
      <c r="B492" s="76" t="s">
        <v>3149</v>
      </c>
      <c r="C492" s="73" t="s">
        <v>3150</v>
      </c>
      <c r="D492" s="86" t="s">
        <v>1883</v>
      </c>
      <c r="E492" s="86" t="s">
        <v>136</v>
      </c>
      <c r="F492" s="94">
        <v>43803</v>
      </c>
      <c r="G492" s="83">
        <v>2306274</v>
      </c>
      <c r="H492" s="85">
        <v>-3.1187</v>
      </c>
      <c r="I492" s="83">
        <v>-71.925070000000005</v>
      </c>
      <c r="J492" s="84">
        <v>4.8072766597924795E-4</v>
      </c>
      <c r="K492" s="84">
        <f>I492/'סכום נכסי הקרן'!$C$42</f>
        <v>-1.0154236365055675E-6</v>
      </c>
    </row>
    <row r="493" spans="2:11">
      <c r="B493" s="76" t="s">
        <v>3149</v>
      </c>
      <c r="C493" s="73" t="s">
        <v>3151</v>
      </c>
      <c r="D493" s="86" t="s">
        <v>1883</v>
      </c>
      <c r="E493" s="86" t="s">
        <v>136</v>
      </c>
      <c r="F493" s="94">
        <v>43803</v>
      </c>
      <c r="G493" s="83">
        <v>5610786</v>
      </c>
      <c r="H493" s="85">
        <v>-3.1187</v>
      </c>
      <c r="I493" s="83">
        <v>-174.98189000000002</v>
      </c>
      <c r="J493" s="84">
        <v>1.1695315078363846E-3</v>
      </c>
      <c r="K493" s="84">
        <f>I493/'סכום נכסי הקרן'!$C$42</f>
        <v>-2.4703590426316888E-6</v>
      </c>
    </row>
    <row r="494" spans="2:11">
      <c r="B494" s="76" t="s">
        <v>3152</v>
      </c>
      <c r="C494" s="73" t="s">
        <v>3153</v>
      </c>
      <c r="D494" s="86" t="s">
        <v>1883</v>
      </c>
      <c r="E494" s="86" t="s">
        <v>136</v>
      </c>
      <c r="F494" s="94">
        <v>43866</v>
      </c>
      <c r="G494" s="83">
        <v>79183250</v>
      </c>
      <c r="H494" s="85">
        <v>-3.5461999999999998</v>
      </c>
      <c r="I494" s="83">
        <v>-2807.99604</v>
      </c>
      <c r="J494" s="84">
        <v>1.8767884165954526E-2</v>
      </c>
      <c r="K494" s="84">
        <f>I494/'סכום נכסי הקרן'!$C$42</f>
        <v>-3.9642721935898464E-5</v>
      </c>
    </row>
    <row r="495" spans="2:11">
      <c r="B495" s="76" t="s">
        <v>3154</v>
      </c>
      <c r="C495" s="73" t="s">
        <v>3155</v>
      </c>
      <c r="D495" s="86" t="s">
        <v>1883</v>
      </c>
      <c r="E495" s="86" t="s">
        <v>136</v>
      </c>
      <c r="F495" s="94">
        <v>43802</v>
      </c>
      <c r="G495" s="83">
        <v>86087500</v>
      </c>
      <c r="H495" s="85">
        <v>-3.2229999999999999</v>
      </c>
      <c r="I495" s="83">
        <v>-2774.6312900000003</v>
      </c>
      <c r="J495" s="84">
        <v>1.8544883223536521E-2</v>
      </c>
      <c r="K495" s="84">
        <f>I495/'סכום נכסי הקרן'!$C$42</f>
        <v>-3.9171685122502264E-5</v>
      </c>
    </row>
    <row r="496" spans="2:11">
      <c r="B496" s="76" t="s">
        <v>3156</v>
      </c>
      <c r="C496" s="73" t="s">
        <v>3157</v>
      </c>
      <c r="D496" s="86" t="s">
        <v>1883</v>
      </c>
      <c r="E496" s="86" t="s">
        <v>136</v>
      </c>
      <c r="F496" s="94">
        <v>43866</v>
      </c>
      <c r="G496" s="83">
        <v>31738982.399999999</v>
      </c>
      <c r="H496" s="85">
        <v>-3.5116000000000001</v>
      </c>
      <c r="I496" s="83">
        <v>-1114.55384</v>
      </c>
      <c r="J496" s="84">
        <v>7.4493756643046454E-3</v>
      </c>
      <c r="K496" s="84">
        <f>I496/'סכום נכסי הקרן'!$C$42</f>
        <v>-1.5735046393337459E-5</v>
      </c>
    </row>
    <row r="497" spans="2:11">
      <c r="B497" s="76" t="s">
        <v>3156</v>
      </c>
      <c r="C497" s="73" t="s">
        <v>2575</v>
      </c>
      <c r="D497" s="86" t="s">
        <v>1883</v>
      </c>
      <c r="E497" s="86" t="s">
        <v>136</v>
      </c>
      <c r="F497" s="94">
        <v>43866</v>
      </c>
      <c r="G497" s="83">
        <v>5510240</v>
      </c>
      <c r="H497" s="85">
        <v>-3.5116000000000001</v>
      </c>
      <c r="I497" s="83">
        <v>-193.49893</v>
      </c>
      <c r="J497" s="84">
        <v>1.2932943824508184E-3</v>
      </c>
      <c r="K497" s="84">
        <f>I497/'סכום נכסי הקרן'!$C$42</f>
        <v>-2.7317788798889763E-6</v>
      </c>
    </row>
    <row r="498" spans="2:11">
      <c r="B498" s="76" t="s">
        <v>3156</v>
      </c>
      <c r="C498" s="73" t="s">
        <v>3158</v>
      </c>
      <c r="D498" s="86" t="s">
        <v>1883</v>
      </c>
      <c r="E498" s="86" t="s">
        <v>136</v>
      </c>
      <c r="F498" s="94">
        <v>43866</v>
      </c>
      <c r="G498" s="83">
        <v>9987310</v>
      </c>
      <c r="H498" s="85">
        <v>-3.5116000000000001</v>
      </c>
      <c r="I498" s="83">
        <v>-350.71681000000001</v>
      </c>
      <c r="J498" s="84">
        <v>2.3440960640147778E-3</v>
      </c>
      <c r="K498" s="84">
        <f>I498/'סכום נכסי הקרן'!$C$42</f>
        <v>-4.9513492109751458E-6</v>
      </c>
    </row>
    <row r="499" spans="2:11">
      <c r="B499" s="76" t="s">
        <v>3159</v>
      </c>
      <c r="C499" s="73" t="s">
        <v>3160</v>
      </c>
      <c r="D499" s="86" t="s">
        <v>1883</v>
      </c>
      <c r="E499" s="86" t="s">
        <v>136</v>
      </c>
      <c r="F499" s="94">
        <v>43866</v>
      </c>
      <c r="G499" s="83">
        <v>106760900</v>
      </c>
      <c r="H499" s="85">
        <v>-3.5116000000000001</v>
      </c>
      <c r="I499" s="83">
        <v>-3749.0417599999996</v>
      </c>
      <c r="J499" s="84">
        <v>2.5057578601501974E-2</v>
      </c>
      <c r="K499" s="84">
        <f>I499/'סכום נכסי הקרן'!$C$42</f>
        <v>-5.2928215674318179E-5</v>
      </c>
    </row>
    <row r="500" spans="2:11">
      <c r="B500" s="76" t="s">
        <v>3161</v>
      </c>
      <c r="C500" s="73" t="s">
        <v>3162</v>
      </c>
      <c r="D500" s="86" t="s">
        <v>1883</v>
      </c>
      <c r="E500" s="86" t="s">
        <v>136</v>
      </c>
      <c r="F500" s="94">
        <v>43802</v>
      </c>
      <c r="G500" s="83">
        <v>10332000</v>
      </c>
      <c r="H500" s="85">
        <v>-3.2081</v>
      </c>
      <c r="I500" s="83">
        <v>-331.45634999999999</v>
      </c>
      <c r="J500" s="84">
        <v>2.2153643716926615E-3</v>
      </c>
      <c r="K500" s="84">
        <f>I500/'סכום נכסי הקרן'!$C$42</f>
        <v>-4.6794339200484908E-6</v>
      </c>
    </row>
    <row r="501" spans="2:11">
      <c r="B501" s="76" t="s">
        <v>3161</v>
      </c>
      <c r="C501" s="73" t="s">
        <v>3163</v>
      </c>
      <c r="D501" s="86" t="s">
        <v>1883</v>
      </c>
      <c r="E501" s="86" t="s">
        <v>136</v>
      </c>
      <c r="F501" s="94">
        <v>43802</v>
      </c>
      <c r="G501" s="83">
        <v>2410800</v>
      </c>
      <c r="H501" s="85">
        <v>-3.2081</v>
      </c>
      <c r="I501" s="83">
        <v>-77.33981</v>
      </c>
      <c r="J501" s="84">
        <v>5.1691831997630999E-4</v>
      </c>
      <c r="K501" s="84">
        <f>I501/'סכום נכסי הקרן'!$C$42</f>
        <v>-1.0918678440889894E-6</v>
      </c>
    </row>
    <row r="502" spans="2:11">
      <c r="B502" s="76" t="s">
        <v>3164</v>
      </c>
      <c r="C502" s="73" t="s">
        <v>3165</v>
      </c>
      <c r="D502" s="86" t="s">
        <v>1883</v>
      </c>
      <c r="E502" s="86" t="s">
        <v>136</v>
      </c>
      <c r="F502" s="94">
        <v>43802</v>
      </c>
      <c r="G502" s="83">
        <v>182547900</v>
      </c>
      <c r="H502" s="85">
        <v>-3.1265000000000001</v>
      </c>
      <c r="I502" s="83">
        <v>-5707.4127400000007</v>
      </c>
      <c r="J502" s="84">
        <v>3.8146799235376824E-2</v>
      </c>
      <c r="K502" s="84">
        <f>I502/'סכום נכסי הקרן'!$C$42</f>
        <v>-8.0576102317161521E-5</v>
      </c>
    </row>
    <row r="503" spans="2:11">
      <c r="B503" s="76" t="s">
        <v>3166</v>
      </c>
      <c r="C503" s="73" t="s">
        <v>3167</v>
      </c>
      <c r="D503" s="86" t="s">
        <v>1883</v>
      </c>
      <c r="E503" s="86" t="s">
        <v>136</v>
      </c>
      <c r="F503" s="94">
        <v>43899</v>
      </c>
      <c r="G503" s="83">
        <v>10335000</v>
      </c>
      <c r="H503" s="85">
        <v>-2.0449999999999999</v>
      </c>
      <c r="I503" s="83">
        <v>-211.35395</v>
      </c>
      <c r="J503" s="84">
        <v>1.4126324948866183E-3</v>
      </c>
      <c r="K503" s="84">
        <f>I503/'סכום נכסי הקרן'!$C$42</f>
        <v>-2.9838524522647785E-6</v>
      </c>
    </row>
    <row r="504" spans="2:11">
      <c r="B504" s="76" t="s">
        <v>3166</v>
      </c>
      <c r="C504" s="73" t="s">
        <v>3168</v>
      </c>
      <c r="D504" s="86" t="s">
        <v>1883</v>
      </c>
      <c r="E504" s="86" t="s">
        <v>136</v>
      </c>
      <c r="F504" s="94">
        <v>43899</v>
      </c>
      <c r="G504" s="83">
        <v>34450</v>
      </c>
      <c r="H504" s="85">
        <v>-2.0449999999999999</v>
      </c>
      <c r="I504" s="83">
        <v>-0.70450999999999997</v>
      </c>
      <c r="J504" s="84">
        <v>4.7087538178140099E-6</v>
      </c>
      <c r="K504" s="84">
        <f>I504/'סכום נכסי הקרן'!$C$42</f>
        <v>-9.9461301345210679E-9</v>
      </c>
    </row>
    <row r="505" spans="2:11">
      <c r="B505" s="76" t="s">
        <v>3169</v>
      </c>
      <c r="C505" s="73" t="s">
        <v>3170</v>
      </c>
      <c r="D505" s="86" t="s">
        <v>1883</v>
      </c>
      <c r="E505" s="86" t="s">
        <v>136</v>
      </c>
      <c r="F505" s="94">
        <v>43802</v>
      </c>
      <c r="G505" s="83">
        <v>68912000</v>
      </c>
      <c r="H505" s="85">
        <v>-3.1600999999999999</v>
      </c>
      <c r="I505" s="83">
        <v>-2177.7216899999999</v>
      </c>
      <c r="J505" s="84">
        <v>1.4555301304344691E-2</v>
      </c>
      <c r="K505" s="84">
        <f>I505/'סכום נכסי הקרן'!$C$42</f>
        <v>-3.0744635740456693E-5</v>
      </c>
    </row>
    <row r="506" spans="2:11">
      <c r="B506" s="76" t="s">
        <v>3171</v>
      </c>
      <c r="C506" s="73" t="s">
        <v>3172</v>
      </c>
      <c r="D506" s="86" t="s">
        <v>1883</v>
      </c>
      <c r="E506" s="86" t="s">
        <v>136</v>
      </c>
      <c r="F506" s="94">
        <v>43802</v>
      </c>
      <c r="G506" s="83">
        <v>2584425</v>
      </c>
      <c r="H506" s="85">
        <v>-3.0787</v>
      </c>
      <c r="I506" s="83">
        <v>-79.565830000000005</v>
      </c>
      <c r="J506" s="84">
        <v>5.3179643408899887E-4</v>
      </c>
      <c r="K506" s="84">
        <f>I506/'סכום נכסי הקרן'!$C$42</f>
        <v>-1.123294345631972E-6</v>
      </c>
    </row>
    <row r="507" spans="2:11">
      <c r="B507" s="76" t="s">
        <v>3171</v>
      </c>
      <c r="C507" s="73" t="s">
        <v>3173</v>
      </c>
      <c r="D507" s="86" t="s">
        <v>1883</v>
      </c>
      <c r="E507" s="86" t="s">
        <v>136</v>
      </c>
      <c r="F507" s="94">
        <v>43802</v>
      </c>
      <c r="G507" s="83">
        <v>3101310</v>
      </c>
      <c r="H507" s="85">
        <v>-3.0787</v>
      </c>
      <c r="I507" s="83">
        <v>-95.478999999999999</v>
      </c>
      <c r="J507" s="84">
        <v>6.3815574764171401E-4</v>
      </c>
      <c r="K507" s="84">
        <f>I507/'סכום נכסי הקרן'!$C$42</f>
        <v>-1.3479532712295597E-6</v>
      </c>
    </row>
    <row r="508" spans="2:11">
      <c r="B508" s="76" t="s">
        <v>3171</v>
      </c>
      <c r="C508" s="73" t="s">
        <v>3174</v>
      </c>
      <c r="D508" s="86" t="s">
        <v>1883</v>
      </c>
      <c r="E508" s="86" t="s">
        <v>136</v>
      </c>
      <c r="F508" s="94">
        <v>43802</v>
      </c>
      <c r="G508" s="83">
        <v>13783600</v>
      </c>
      <c r="H508" s="85">
        <v>-3.0787</v>
      </c>
      <c r="I508" s="83">
        <v>-424.35109</v>
      </c>
      <c r="J508" s="84">
        <v>2.8362476261955638E-3</v>
      </c>
      <c r="K508" s="84">
        <f>I508/'סכום נכסי הקרן'!$C$42</f>
        <v>-5.9909031296445221E-6</v>
      </c>
    </row>
    <row r="509" spans="2:11">
      <c r="B509" s="76" t="s">
        <v>3175</v>
      </c>
      <c r="C509" s="73" t="s">
        <v>3176</v>
      </c>
      <c r="D509" s="86" t="s">
        <v>1883</v>
      </c>
      <c r="E509" s="86" t="s">
        <v>136</v>
      </c>
      <c r="F509" s="94">
        <v>43803</v>
      </c>
      <c r="G509" s="83">
        <v>68920000</v>
      </c>
      <c r="H509" s="85">
        <v>-3.0049999999999999</v>
      </c>
      <c r="I509" s="83">
        <v>-2071.0565999999999</v>
      </c>
      <c r="J509" s="84">
        <v>1.3842380764160769E-2</v>
      </c>
      <c r="K509" s="84">
        <f>I509/'סכום נכסי הקרן'!$C$42</f>
        <v>-2.9238759505981101E-5</v>
      </c>
    </row>
    <row r="510" spans="2:11">
      <c r="B510" s="76" t="s">
        <v>3177</v>
      </c>
      <c r="C510" s="73" t="s">
        <v>3178</v>
      </c>
      <c r="D510" s="86" t="s">
        <v>1883</v>
      </c>
      <c r="E510" s="86" t="s">
        <v>136</v>
      </c>
      <c r="F510" s="94">
        <v>43801</v>
      </c>
      <c r="G510" s="83">
        <v>20677200</v>
      </c>
      <c r="H510" s="85">
        <v>-3.3835999999999999</v>
      </c>
      <c r="I510" s="83">
        <v>-699.63393999999994</v>
      </c>
      <c r="J510" s="84">
        <v>4.6761635548782246E-3</v>
      </c>
      <c r="K510" s="84">
        <f>I510/'סכום נכסי הקרן'!$C$42</f>
        <v>-9.8772909025673229E-6</v>
      </c>
    </row>
    <row r="511" spans="2:11">
      <c r="B511" s="76" t="s">
        <v>3177</v>
      </c>
      <c r="C511" s="73" t="s">
        <v>3179</v>
      </c>
      <c r="D511" s="86" t="s">
        <v>1883</v>
      </c>
      <c r="E511" s="86" t="s">
        <v>136</v>
      </c>
      <c r="F511" s="94">
        <v>43801</v>
      </c>
      <c r="G511" s="83">
        <v>1033860</v>
      </c>
      <c r="H511" s="85">
        <v>-3.3835999999999999</v>
      </c>
      <c r="I511" s="83">
        <v>-34.981699999999996</v>
      </c>
      <c r="J511" s="84">
        <v>2.338081977950978E-4</v>
      </c>
      <c r="K511" s="84">
        <f>I511/'סכום נכסי הקרן'!$C$42</f>
        <v>-4.9386458748176123E-7</v>
      </c>
    </row>
    <row r="512" spans="2:11">
      <c r="B512" s="76" t="s">
        <v>3180</v>
      </c>
      <c r="C512" s="73" t="s">
        <v>3181</v>
      </c>
      <c r="D512" s="86" t="s">
        <v>1883</v>
      </c>
      <c r="E512" s="86" t="s">
        <v>136</v>
      </c>
      <c r="F512" s="94">
        <v>43802</v>
      </c>
      <c r="G512" s="83">
        <v>68934000</v>
      </c>
      <c r="H512" s="85">
        <v>-3.1272000000000002</v>
      </c>
      <c r="I512" s="83">
        <v>-2155.7304199999999</v>
      </c>
      <c r="J512" s="84">
        <v>1.4408317618419611E-2</v>
      </c>
      <c r="K512" s="84">
        <f>I512/'סכום נכסי הקרן'!$C$42</f>
        <v>-3.0434167424544376E-5</v>
      </c>
    </row>
    <row r="513" spans="2:11">
      <c r="B513" s="76" t="s">
        <v>3182</v>
      </c>
      <c r="C513" s="73" t="s">
        <v>3183</v>
      </c>
      <c r="D513" s="86" t="s">
        <v>1883</v>
      </c>
      <c r="E513" s="86" t="s">
        <v>136</v>
      </c>
      <c r="F513" s="94">
        <v>43801</v>
      </c>
      <c r="G513" s="83">
        <v>86170000</v>
      </c>
      <c r="H513" s="85">
        <v>-3.3656000000000001</v>
      </c>
      <c r="I513" s="83">
        <v>-2900.1435999999999</v>
      </c>
      <c r="J513" s="84">
        <v>1.9383773471929239E-2</v>
      </c>
      <c r="K513" s="84">
        <f>I513/'סכום נכסי הקרן'!$C$42</f>
        <v>-4.0943642608903228E-5</v>
      </c>
    </row>
    <row r="514" spans="2:11">
      <c r="B514" s="76" t="s">
        <v>3184</v>
      </c>
      <c r="C514" s="73" t="s">
        <v>2577</v>
      </c>
      <c r="D514" s="86" t="s">
        <v>1883</v>
      </c>
      <c r="E514" s="86" t="s">
        <v>136</v>
      </c>
      <c r="F514" s="94">
        <v>43895</v>
      </c>
      <c r="G514" s="83">
        <v>90235404.359099984</v>
      </c>
      <c r="H514" s="85">
        <v>-2.6663000000000001</v>
      </c>
      <c r="I514" s="83">
        <v>-2405.9602768600002</v>
      </c>
      <c r="J514" s="84">
        <v>1.608078613387089E-2</v>
      </c>
      <c r="K514" s="84">
        <f>I514/'סכום נכסי הקרן'!$C$42</f>
        <v>-3.3966862091578401E-5</v>
      </c>
    </row>
    <row r="515" spans="2:11">
      <c r="B515" s="76" t="s">
        <v>3185</v>
      </c>
      <c r="C515" s="73" t="s">
        <v>2737</v>
      </c>
      <c r="D515" s="86" t="s">
        <v>1883</v>
      </c>
      <c r="E515" s="86" t="s">
        <v>136</v>
      </c>
      <c r="F515" s="94">
        <v>43895</v>
      </c>
      <c r="G515" s="83">
        <v>84234367.83761999</v>
      </c>
      <c r="H515" s="85">
        <v>-2.6619000000000002</v>
      </c>
      <c r="I515" s="83">
        <v>-2242.1959092189995</v>
      </c>
      <c r="J515" s="84">
        <v>1.4986229503941633E-2</v>
      </c>
      <c r="K515" s="84">
        <f>I515/'סכום נכסי הקרן'!$C$42</f>
        <v>-3.1654869767899615E-5</v>
      </c>
    </row>
    <row r="516" spans="2:11">
      <c r="B516" s="76" t="s">
        <v>3186</v>
      </c>
      <c r="C516" s="73" t="s">
        <v>3187</v>
      </c>
      <c r="D516" s="86" t="s">
        <v>1883</v>
      </c>
      <c r="E516" s="86" t="s">
        <v>136</v>
      </c>
      <c r="F516" s="94">
        <v>43829</v>
      </c>
      <c r="G516" s="83">
        <v>689820</v>
      </c>
      <c r="H516" s="85">
        <v>-3.3605999999999998</v>
      </c>
      <c r="I516" s="83">
        <v>-23.18233</v>
      </c>
      <c r="J516" s="84">
        <v>1.5494440801879926E-4</v>
      </c>
      <c r="K516" s="84">
        <f>I516/'סכום נכסי הקרן'!$C$42</f>
        <v>-3.2728346084713036E-7</v>
      </c>
    </row>
    <row r="517" spans="2:11">
      <c r="B517" s="76" t="s">
        <v>3186</v>
      </c>
      <c r="C517" s="73" t="s">
        <v>3188</v>
      </c>
      <c r="D517" s="86" t="s">
        <v>1883</v>
      </c>
      <c r="E517" s="86" t="s">
        <v>136</v>
      </c>
      <c r="F517" s="94">
        <v>43829</v>
      </c>
      <c r="G517" s="83">
        <v>1724550</v>
      </c>
      <c r="H517" s="85">
        <v>-3.3605999999999998</v>
      </c>
      <c r="I517" s="83">
        <v>-57.955829999999999</v>
      </c>
      <c r="J517" s="84">
        <v>3.8736105346564242E-4</v>
      </c>
      <c r="K517" s="84">
        <f>I517/'סכום נכסי הקרן'!$C$42</f>
        <v>-8.182087227068177E-7</v>
      </c>
    </row>
    <row r="518" spans="2:11">
      <c r="B518" s="76" t="s">
        <v>3186</v>
      </c>
      <c r="C518" s="73" t="s">
        <v>3189</v>
      </c>
      <c r="D518" s="86" t="s">
        <v>1883</v>
      </c>
      <c r="E518" s="86" t="s">
        <v>136</v>
      </c>
      <c r="F518" s="94">
        <v>43829</v>
      </c>
      <c r="G518" s="83">
        <v>689820</v>
      </c>
      <c r="H518" s="85">
        <v>-3.3605999999999998</v>
      </c>
      <c r="I518" s="83">
        <v>-23.18233</v>
      </c>
      <c r="J518" s="84">
        <v>1.5494440801879926E-4</v>
      </c>
      <c r="K518" s="84">
        <f>I518/'סכום נכסי הקרן'!$C$42</f>
        <v>-3.2728346084713036E-7</v>
      </c>
    </row>
    <row r="519" spans="2:11">
      <c r="B519" s="76" t="s">
        <v>3186</v>
      </c>
      <c r="C519" s="73" t="s">
        <v>3190</v>
      </c>
      <c r="D519" s="86" t="s">
        <v>1883</v>
      </c>
      <c r="E519" s="86" t="s">
        <v>136</v>
      </c>
      <c r="F519" s="94">
        <v>43829</v>
      </c>
      <c r="G519" s="83">
        <v>5173650</v>
      </c>
      <c r="H519" s="85">
        <v>-3.3605999999999998</v>
      </c>
      <c r="I519" s="83">
        <v>-173.86748</v>
      </c>
      <c r="J519" s="84">
        <v>1.1620830935596387E-3</v>
      </c>
      <c r="K519" s="84">
        <f>I519/'סכום נכסי הקרן'!$C$42</f>
        <v>-2.4546260269424694E-6</v>
      </c>
    </row>
    <row r="520" spans="2:11">
      <c r="B520" s="76" t="s">
        <v>3186</v>
      </c>
      <c r="C520" s="73" t="s">
        <v>3191</v>
      </c>
      <c r="D520" s="86" t="s">
        <v>1883</v>
      </c>
      <c r="E520" s="86" t="s">
        <v>136</v>
      </c>
      <c r="F520" s="94">
        <v>43829</v>
      </c>
      <c r="G520" s="83">
        <v>1379640</v>
      </c>
      <c r="H520" s="85">
        <v>-3.3605999999999998</v>
      </c>
      <c r="I520" s="83">
        <v>-46.364660000000001</v>
      </c>
      <c r="J520" s="84">
        <v>3.0988881603759852E-4</v>
      </c>
      <c r="K520" s="84">
        <f>I520/'סכום נכסי הקרן'!$C$42</f>
        <v>-6.5456692169426073E-7</v>
      </c>
    </row>
    <row r="521" spans="2:11">
      <c r="B521" s="76" t="s">
        <v>3186</v>
      </c>
      <c r="C521" s="73" t="s">
        <v>3192</v>
      </c>
      <c r="D521" s="86" t="s">
        <v>1883</v>
      </c>
      <c r="E521" s="86" t="s">
        <v>136</v>
      </c>
      <c r="F521" s="94">
        <v>43829</v>
      </c>
      <c r="G521" s="83">
        <v>31041900</v>
      </c>
      <c r="H521" s="85">
        <v>-3.3605999999999998</v>
      </c>
      <c r="I521" s="83">
        <v>-1043.20488</v>
      </c>
      <c r="J521" s="84">
        <v>6.9724985613578323E-3</v>
      </c>
      <c r="K521" s="84">
        <f>I521/'סכום נכסי הקרן'!$C$42</f>
        <v>-1.4727756161654816E-5</v>
      </c>
    </row>
    <row r="522" spans="2:11">
      <c r="B522" s="76" t="s">
        <v>3193</v>
      </c>
      <c r="C522" s="73" t="s">
        <v>3194</v>
      </c>
      <c r="D522" s="86" t="s">
        <v>1883</v>
      </c>
      <c r="E522" s="86" t="s">
        <v>136</v>
      </c>
      <c r="F522" s="94">
        <v>43829</v>
      </c>
      <c r="G522" s="83">
        <v>103476000</v>
      </c>
      <c r="H522" s="85">
        <v>-3.3576000000000001</v>
      </c>
      <c r="I522" s="83">
        <v>-3474.34962</v>
      </c>
      <c r="J522" s="84">
        <v>2.3221610818293079E-2</v>
      </c>
      <c r="K522" s="84">
        <f>I522/'סכום נכסי הקרן'!$C$42</f>
        <v>-4.9050167426074611E-5</v>
      </c>
    </row>
    <row r="523" spans="2:11">
      <c r="B523" s="76" t="s">
        <v>3195</v>
      </c>
      <c r="C523" s="73" t="s">
        <v>3196</v>
      </c>
      <c r="D523" s="86" t="s">
        <v>1883</v>
      </c>
      <c r="E523" s="86" t="s">
        <v>136</v>
      </c>
      <c r="F523" s="94">
        <v>43837</v>
      </c>
      <c r="G523" s="83">
        <v>72460500</v>
      </c>
      <c r="H523" s="85">
        <v>-3.3186</v>
      </c>
      <c r="I523" s="83">
        <v>-2404.6637900000001</v>
      </c>
      <c r="J523" s="84">
        <v>1.607212076723057E-2</v>
      </c>
      <c r="K523" s="84">
        <f>I523/'סכום נכסי הקרן'!$C$42</f>
        <v>-3.3948558551490603E-5</v>
      </c>
    </row>
    <row r="524" spans="2:11">
      <c r="B524" s="76" t="s">
        <v>3197</v>
      </c>
      <c r="C524" s="73" t="s">
        <v>3198</v>
      </c>
      <c r="D524" s="86" t="s">
        <v>1883</v>
      </c>
      <c r="E524" s="86" t="s">
        <v>136</v>
      </c>
      <c r="F524" s="94">
        <v>43844</v>
      </c>
      <c r="G524" s="83">
        <v>51765000</v>
      </c>
      <c r="H524" s="85">
        <v>-3.2452999999999999</v>
      </c>
      <c r="I524" s="83">
        <v>-1679.9504299999999</v>
      </c>
      <c r="J524" s="84">
        <v>1.1228333169154147E-2</v>
      </c>
      <c r="K524" s="84">
        <f>I524/'סכום נכסי הקרן'!$C$42</f>
        <v>-2.3717201453953281E-5</v>
      </c>
    </row>
    <row r="525" spans="2:11">
      <c r="B525" s="76" t="s">
        <v>3199</v>
      </c>
      <c r="C525" s="73" t="s">
        <v>3200</v>
      </c>
      <c r="D525" s="86" t="s">
        <v>1883</v>
      </c>
      <c r="E525" s="86" t="s">
        <v>136</v>
      </c>
      <c r="F525" s="94">
        <v>43844</v>
      </c>
      <c r="G525" s="83">
        <v>34510000</v>
      </c>
      <c r="H525" s="85">
        <v>-3.2452999999999999</v>
      </c>
      <c r="I525" s="83">
        <v>-1119.96695</v>
      </c>
      <c r="J525" s="84">
        <v>7.4855554238236685E-3</v>
      </c>
      <c r="K525" s="84">
        <f>I525/'סכום נכסי הקרן'!$C$42</f>
        <v>-1.5811467588909525E-5</v>
      </c>
    </row>
    <row r="526" spans="2:11">
      <c r="B526" s="76" t="s">
        <v>3201</v>
      </c>
      <c r="C526" s="73" t="s">
        <v>2841</v>
      </c>
      <c r="D526" s="86" t="s">
        <v>1883</v>
      </c>
      <c r="E526" s="86" t="s">
        <v>136</v>
      </c>
      <c r="F526" s="94">
        <v>43889</v>
      </c>
      <c r="G526" s="83">
        <v>120449974.1445</v>
      </c>
      <c r="H526" s="85">
        <v>-3.0198999999999998</v>
      </c>
      <c r="I526" s="83">
        <v>-3637.5097637089998</v>
      </c>
      <c r="J526" s="84">
        <v>2.4312128979291268E-2</v>
      </c>
      <c r="K526" s="84">
        <f>I526/'סכום נכסי הקרן'!$C$42</f>
        <v>-5.1353629438106903E-5</v>
      </c>
    </row>
    <row r="527" spans="2:11">
      <c r="B527" s="76" t="s">
        <v>3202</v>
      </c>
      <c r="C527" s="73" t="s">
        <v>3203</v>
      </c>
      <c r="D527" s="86" t="s">
        <v>1883</v>
      </c>
      <c r="E527" s="86" t="s">
        <v>136</v>
      </c>
      <c r="F527" s="94">
        <v>43837</v>
      </c>
      <c r="G527" s="83">
        <v>13808400</v>
      </c>
      <c r="H527" s="85">
        <v>-3.2707000000000002</v>
      </c>
      <c r="I527" s="83">
        <v>-451.63128999999998</v>
      </c>
      <c r="J527" s="84">
        <v>3.0185810861900705E-3</v>
      </c>
      <c r="K527" s="84">
        <f>I527/'סכום נכסי הקרן'!$C$42</f>
        <v>-6.3760394929264644E-6</v>
      </c>
    </row>
    <row r="528" spans="2:11">
      <c r="B528" s="76" t="s">
        <v>3202</v>
      </c>
      <c r="C528" s="73" t="s">
        <v>3204</v>
      </c>
      <c r="D528" s="86" t="s">
        <v>1883</v>
      </c>
      <c r="E528" s="86" t="s">
        <v>136</v>
      </c>
      <c r="F528" s="94">
        <v>43837</v>
      </c>
      <c r="G528" s="83">
        <v>3452100</v>
      </c>
      <c r="H528" s="85">
        <v>-3.2707000000000002</v>
      </c>
      <c r="I528" s="83">
        <v>-112.90782</v>
      </c>
      <c r="J528" s="84">
        <v>7.5464525483819544E-4</v>
      </c>
      <c r="K528" s="84">
        <f>I528/'סכום נכסי הקרן'!$C$42</f>
        <v>-1.5940098379371203E-6</v>
      </c>
    </row>
    <row r="529" spans="2:11">
      <c r="B529" s="76" t="s">
        <v>3202</v>
      </c>
      <c r="C529" s="73" t="s">
        <v>3205</v>
      </c>
      <c r="D529" s="86" t="s">
        <v>1883</v>
      </c>
      <c r="E529" s="86" t="s">
        <v>136</v>
      </c>
      <c r="F529" s="94">
        <v>43837</v>
      </c>
      <c r="G529" s="83">
        <v>3106890</v>
      </c>
      <c r="H529" s="85">
        <v>-3.2707000000000002</v>
      </c>
      <c r="I529" s="83">
        <v>-101.61703999999999</v>
      </c>
      <c r="J529" s="84">
        <v>6.7918074272183351E-4</v>
      </c>
      <c r="K529" s="84">
        <f>I529/'סכום נכסי הקרן'!$C$42</f>
        <v>-1.4346088823790047E-6</v>
      </c>
    </row>
    <row r="530" spans="2:11">
      <c r="B530" s="76" t="s">
        <v>3202</v>
      </c>
      <c r="C530" s="73" t="s">
        <v>3206</v>
      </c>
      <c r="D530" s="86" t="s">
        <v>1883</v>
      </c>
      <c r="E530" s="86" t="s">
        <v>136</v>
      </c>
      <c r="F530" s="94">
        <v>43837</v>
      </c>
      <c r="G530" s="83">
        <v>2071260</v>
      </c>
      <c r="H530" s="85">
        <v>-3.2707000000000002</v>
      </c>
      <c r="I530" s="83">
        <v>-67.744690000000006</v>
      </c>
      <c r="J530" s="84">
        <v>4.5278713953545959E-4</v>
      </c>
      <c r="K530" s="84">
        <f>I530/'סכום נכסי הקרן'!$C$42</f>
        <v>-9.5640587452667555E-7</v>
      </c>
    </row>
    <row r="531" spans="2:11">
      <c r="B531" s="76" t="s">
        <v>3202</v>
      </c>
      <c r="C531" s="73" t="s">
        <v>3207</v>
      </c>
      <c r="D531" s="86" t="s">
        <v>1883</v>
      </c>
      <c r="E531" s="86" t="s">
        <v>136</v>
      </c>
      <c r="F531" s="94">
        <v>43837</v>
      </c>
      <c r="G531" s="83">
        <v>2761680</v>
      </c>
      <c r="H531" s="85">
        <v>-3.2707000000000002</v>
      </c>
      <c r="I531" s="83">
        <v>-90.326259999999991</v>
      </c>
      <c r="J531" s="84">
        <v>6.0371623060547169E-4</v>
      </c>
      <c r="K531" s="84">
        <f>I531/'סכום נכסי הקרן'!$C$42</f>
        <v>-1.2752079268208895E-6</v>
      </c>
    </row>
    <row r="532" spans="2:11" ht="18" customHeight="1">
      <c r="B532" s="76" t="s">
        <v>3202</v>
      </c>
      <c r="C532" s="73" t="s">
        <v>3208</v>
      </c>
      <c r="D532" s="86" t="s">
        <v>1883</v>
      </c>
      <c r="E532" s="86" t="s">
        <v>136</v>
      </c>
      <c r="F532" s="94">
        <v>43837</v>
      </c>
      <c r="G532" s="83">
        <v>4142520</v>
      </c>
      <c r="H532" s="85">
        <v>-3.2707000000000002</v>
      </c>
      <c r="I532" s="83">
        <v>-135.48939000000001</v>
      </c>
      <c r="J532" s="84">
        <v>9.0557434590820781E-4</v>
      </c>
      <c r="K532" s="84">
        <f>I532/'סכום נכסי הקרן'!$C$42</f>
        <v>-1.9128118902313347E-6</v>
      </c>
    </row>
    <row r="533" spans="2:11" ht="18" customHeight="1">
      <c r="B533" s="76" t="s">
        <v>3209</v>
      </c>
      <c r="C533" s="73" t="s">
        <v>3210</v>
      </c>
      <c r="D533" s="86" t="s">
        <v>1883</v>
      </c>
      <c r="E533" s="86" t="s">
        <v>136</v>
      </c>
      <c r="F533" s="94">
        <v>43843</v>
      </c>
      <c r="G533" s="83">
        <v>49889035.398800001</v>
      </c>
      <c r="H533" s="85">
        <v>-3.2597999999999998</v>
      </c>
      <c r="I533" s="83">
        <v>-1626.2697426109999</v>
      </c>
      <c r="J533" s="84">
        <v>1.0869546009730101E-2</v>
      </c>
      <c r="K533" s="84">
        <f>I533/'סכום נכסי הקרן'!$C$42</f>
        <v>-2.2959348332661121E-5</v>
      </c>
    </row>
    <row r="534" spans="2:11" ht="18" customHeight="1">
      <c r="B534" s="76" t="s">
        <v>3211</v>
      </c>
      <c r="C534" s="73" t="s">
        <v>3212</v>
      </c>
      <c r="D534" s="86" t="s">
        <v>1883</v>
      </c>
      <c r="E534" s="86" t="s">
        <v>136</v>
      </c>
      <c r="F534" s="94">
        <v>43843</v>
      </c>
      <c r="G534" s="83">
        <v>37443872.091600001</v>
      </c>
      <c r="H534" s="85">
        <v>-3.1850999999999998</v>
      </c>
      <c r="I534" s="83">
        <v>-1192.607868152</v>
      </c>
      <c r="J534" s="84">
        <v>7.9710676247544514E-3</v>
      </c>
      <c r="K534" s="84">
        <f>I534/'סכום נכסי הקרן'!$C$42</f>
        <v>-1.6836997425293518E-5</v>
      </c>
    </row>
    <row r="535" spans="2:11" ht="18" customHeight="1">
      <c r="B535" s="76" t="s">
        <v>3213</v>
      </c>
      <c r="C535" s="73" t="s">
        <v>3214</v>
      </c>
      <c r="D535" s="86" t="s">
        <v>1883</v>
      </c>
      <c r="E535" s="86" t="s">
        <v>136</v>
      </c>
      <c r="F535" s="94">
        <v>43741</v>
      </c>
      <c r="G535" s="83">
        <v>138200</v>
      </c>
      <c r="H535" s="85">
        <v>-2.8319000000000001</v>
      </c>
      <c r="I535" s="83">
        <v>-3.9137199999999996</v>
      </c>
      <c r="J535" s="84">
        <v>2.6158243306489684E-5</v>
      </c>
      <c r="K535" s="84">
        <f>I535/'סכום נכסי הקרן'!$C$42</f>
        <v>-5.5253109863703558E-8</v>
      </c>
    </row>
    <row r="536" spans="2:11" ht="18" customHeight="1">
      <c r="B536" s="76" t="s">
        <v>4489</v>
      </c>
      <c r="C536" s="73" t="s">
        <v>4490</v>
      </c>
      <c r="D536" s="86" t="s">
        <v>1883</v>
      </c>
      <c r="E536" s="86" t="s">
        <v>136</v>
      </c>
      <c r="F536" s="94">
        <v>43837</v>
      </c>
      <c r="G536" s="83">
        <v>76023200</v>
      </c>
      <c r="H536" s="85">
        <v>-3.1661000000000001</v>
      </c>
      <c r="I536" s="83">
        <v>-2406.9731200000001</v>
      </c>
      <c r="J536" s="84">
        <v>1.6087555702794427E-2</v>
      </c>
      <c r="K536" s="84">
        <f>I536/'סכום נכסי הקרן'!$C$42</f>
        <v>-3.3981161206816361E-5</v>
      </c>
    </row>
    <row r="537" spans="2:11" ht="18" customHeight="1">
      <c r="B537" s="76" t="s">
        <v>3215</v>
      </c>
      <c r="C537" s="73" t="s">
        <v>3216</v>
      </c>
      <c r="D537" s="86" t="s">
        <v>1883</v>
      </c>
      <c r="E537" s="86" t="s">
        <v>136</v>
      </c>
      <c r="F537" s="94">
        <v>43774</v>
      </c>
      <c r="G537" s="83">
        <v>65664</v>
      </c>
      <c r="H537" s="85">
        <v>-2.8022</v>
      </c>
      <c r="I537" s="83">
        <v>-1.84002</v>
      </c>
      <c r="J537" s="84">
        <v>1.2298194773465438E-5</v>
      </c>
      <c r="K537" s="84">
        <f>I537/'סכום נכסי הקרן'!$C$42</f>
        <v>-2.5977031369492919E-8</v>
      </c>
    </row>
    <row r="538" spans="2:11">
      <c r="B538" s="76" t="s">
        <v>3215</v>
      </c>
      <c r="C538" s="73" t="s">
        <v>3217</v>
      </c>
      <c r="D538" s="86" t="s">
        <v>1883</v>
      </c>
      <c r="E538" s="86" t="s">
        <v>136</v>
      </c>
      <c r="F538" s="94">
        <v>43774</v>
      </c>
      <c r="G538" s="83">
        <v>3456</v>
      </c>
      <c r="H538" s="85">
        <v>-2.8020999999999998</v>
      </c>
      <c r="I538" s="83">
        <v>-9.6840000000000009E-2</v>
      </c>
      <c r="J538" s="84">
        <v>6.472523026175765E-7</v>
      </c>
      <c r="K538" s="84">
        <f>I538/'סכום נכסי הקרן'!$C$42</f>
        <v>-1.3671675948205424E-9</v>
      </c>
    </row>
    <row r="539" spans="2:11">
      <c r="B539" s="76" t="s">
        <v>3215</v>
      </c>
      <c r="C539" s="73" t="s">
        <v>3218</v>
      </c>
      <c r="D539" s="86" t="s">
        <v>1883</v>
      </c>
      <c r="E539" s="86" t="s">
        <v>136</v>
      </c>
      <c r="F539" s="94">
        <v>43774</v>
      </c>
      <c r="G539" s="83">
        <v>110592</v>
      </c>
      <c r="H539" s="85">
        <v>-2.8022</v>
      </c>
      <c r="I539" s="83">
        <v>-3.0989899999999997</v>
      </c>
      <c r="J539" s="84">
        <v>2.0712808893936835E-5</v>
      </c>
      <c r="K539" s="84">
        <f>I539/'סכום נכסי הקרן'!$C$42</f>
        <v>-4.3750915992078811E-8</v>
      </c>
    </row>
    <row r="540" spans="2:11">
      <c r="B540" s="76" t="s">
        <v>3215</v>
      </c>
      <c r="C540" s="73" t="s">
        <v>3219</v>
      </c>
      <c r="D540" s="86" t="s">
        <v>1883</v>
      </c>
      <c r="E540" s="86" t="s">
        <v>136</v>
      </c>
      <c r="F540" s="94">
        <v>43774</v>
      </c>
      <c r="G540" s="83">
        <v>79488</v>
      </c>
      <c r="H540" s="85">
        <v>-2.8022</v>
      </c>
      <c r="I540" s="83">
        <v>-2.2274000000000003</v>
      </c>
      <c r="J540" s="84">
        <v>1.4887337658512907E-5</v>
      </c>
      <c r="K540" s="84">
        <f>I540/'סכום נכסי הקרן'!$C$42</f>
        <v>-3.1445984104742629E-8</v>
      </c>
    </row>
    <row r="541" spans="2:11">
      <c r="B541" s="76" t="s">
        <v>3215</v>
      </c>
      <c r="C541" s="73" t="s">
        <v>2744</v>
      </c>
      <c r="D541" s="86" t="s">
        <v>1883</v>
      </c>
      <c r="E541" s="86" t="s">
        <v>136</v>
      </c>
      <c r="F541" s="94">
        <v>43774</v>
      </c>
      <c r="G541" s="83">
        <v>3456</v>
      </c>
      <c r="H541" s="85">
        <v>-2.8020999999999998</v>
      </c>
      <c r="I541" s="83">
        <v>-9.6840000000000009E-2</v>
      </c>
      <c r="J541" s="84">
        <v>6.472523026175765E-7</v>
      </c>
      <c r="K541" s="84">
        <f>I541/'סכום נכסי הקרן'!$C$42</f>
        <v>-1.3671675948205424E-9</v>
      </c>
    </row>
    <row r="542" spans="2:11">
      <c r="B542" s="76" t="s">
        <v>3215</v>
      </c>
      <c r="C542" s="73" t="s">
        <v>3220</v>
      </c>
      <c r="D542" s="86" t="s">
        <v>1883</v>
      </c>
      <c r="E542" s="86" t="s">
        <v>136</v>
      </c>
      <c r="F542" s="94">
        <v>43774</v>
      </c>
      <c r="G542" s="83">
        <v>6912</v>
      </c>
      <c r="H542" s="85">
        <v>-2.8022</v>
      </c>
      <c r="I542" s="83">
        <v>-0.19369</v>
      </c>
      <c r="J542" s="84">
        <v>1.2945714425237338E-6</v>
      </c>
      <c r="K542" s="84">
        <f>I542/'סכום נכסי הקרן'!$C$42</f>
        <v>-2.7344763676248539E-9</v>
      </c>
    </row>
    <row r="543" spans="2:11">
      <c r="B543" s="76" t="s">
        <v>3215</v>
      </c>
      <c r="C543" s="73" t="s">
        <v>3221</v>
      </c>
      <c r="D543" s="86" t="s">
        <v>1883</v>
      </c>
      <c r="E543" s="86" t="s">
        <v>136</v>
      </c>
      <c r="F543" s="94">
        <v>43774</v>
      </c>
      <c r="G543" s="83">
        <v>3456</v>
      </c>
      <c r="H543" s="85">
        <v>-2.8020999999999998</v>
      </c>
      <c r="I543" s="83">
        <v>-9.6840000000000009E-2</v>
      </c>
      <c r="J543" s="84">
        <v>6.472523026175765E-7</v>
      </c>
      <c r="K543" s="84">
        <f>I543/'סכום נכסי הקרן'!$C$42</f>
        <v>-1.3671675948205424E-9</v>
      </c>
    </row>
    <row r="544" spans="2:11">
      <c r="B544" s="76" t="s">
        <v>3215</v>
      </c>
      <c r="C544" s="73" t="s">
        <v>3222</v>
      </c>
      <c r="D544" s="86" t="s">
        <v>1883</v>
      </c>
      <c r="E544" s="86" t="s">
        <v>136</v>
      </c>
      <c r="F544" s="94">
        <v>43774</v>
      </c>
      <c r="G544" s="83">
        <v>1199232</v>
      </c>
      <c r="H544" s="85">
        <v>-2.8022</v>
      </c>
      <c r="I544" s="83">
        <v>-33.604649999999999</v>
      </c>
      <c r="J544" s="84">
        <v>2.2460436897106298E-4</v>
      </c>
      <c r="K544" s="84">
        <f>I544/'סכום נכסי הקרן'!$C$42</f>
        <v>-4.7442367322682914E-7</v>
      </c>
    </row>
    <row r="545" spans="2:11">
      <c r="B545" s="76" t="s">
        <v>3223</v>
      </c>
      <c r="C545" s="73" t="s">
        <v>3224</v>
      </c>
      <c r="D545" s="86" t="s">
        <v>1883</v>
      </c>
      <c r="E545" s="86" t="s">
        <v>136</v>
      </c>
      <c r="F545" s="94">
        <v>43815</v>
      </c>
      <c r="G545" s="83">
        <v>4148.88</v>
      </c>
      <c r="H545" s="85">
        <v>-2.7605</v>
      </c>
      <c r="I545" s="83">
        <v>-0.11453000000000001</v>
      </c>
      <c r="J545" s="84">
        <v>7.654874661172143E-7</v>
      </c>
      <c r="K545" s="84">
        <f>I545/'סכום נכסי הקרן'!$C$42</f>
        <v>-1.6169114481081858E-9</v>
      </c>
    </row>
    <row r="546" spans="2:11">
      <c r="B546" s="76" t="s">
        <v>3225</v>
      </c>
      <c r="C546" s="73" t="s">
        <v>3226</v>
      </c>
      <c r="D546" s="86" t="s">
        <v>1883</v>
      </c>
      <c r="E546" s="86" t="s">
        <v>136</v>
      </c>
      <c r="F546" s="94">
        <v>43782</v>
      </c>
      <c r="G546" s="83">
        <v>103938</v>
      </c>
      <c r="H546" s="85">
        <v>-2.5470999999999999</v>
      </c>
      <c r="I546" s="83">
        <v>-2.6474199999999999</v>
      </c>
      <c r="J546" s="84">
        <v>1.7694637453488476E-5</v>
      </c>
      <c r="K546" s="84">
        <f>I546/'סכום נכסי הקרן'!$C$42</f>
        <v>-3.7375741779014868E-8</v>
      </c>
    </row>
    <row r="547" spans="2:11">
      <c r="B547" s="76" t="s">
        <v>3227</v>
      </c>
      <c r="C547" s="73" t="s">
        <v>3228</v>
      </c>
      <c r="D547" s="86" t="s">
        <v>1883</v>
      </c>
      <c r="E547" s="86" t="s">
        <v>136</v>
      </c>
      <c r="F547" s="94">
        <v>43896</v>
      </c>
      <c r="G547" s="83">
        <v>120924585.08129999</v>
      </c>
      <c r="H547" s="85">
        <v>-2.1406000000000001</v>
      </c>
      <c r="I547" s="83">
        <v>-2588.4751197169999</v>
      </c>
      <c r="J547" s="84">
        <v>1.7300665856104243E-2</v>
      </c>
      <c r="K547" s="84">
        <f>I547/'סכום נכסי הקרן'!$C$42</f>
        <v>-3.6543569843828027E-5</v>
      </c>
    </row>
    <row r="548" spans="2:11">
      <c r="B548" s="76" t="s">
        <v>3229</v>
      </c>
      <c r="C548" s="73" t="s">
        <v>3230</v>
      </c>
      <c r="D548" s="86" t="s">
        <v>1883</v>
      </c>
      <c r="E548" s="86" t="s">
        <v>136</v>
      </c>
      <c r="F548" s="94">
        <v>43782</v>
      </c>
      <c r="G548" s="83">
        <v>2079180</v>
      </c>
      <c r="H548" s="85">
        <v>-2.4956</v>
      </c>
      <c r="I548" s="83">
        <v>-51.888719999999999</v>
      </c>
      <c r="J548" s="84">
        <v>3.4681013527342719E-4</v>
      </c>
      <c r="K548" s="84">
        <f>I548/'סכום נכסי הקרן'!$C$42</f>
        <v>-7.3255448699624706E-7</v>
      </c>
    </row>
    <row r="549" spans="2:11">
      <c r="B549" s="76" t="s">
        <v>3231</v>
      </c>
      <c r="C549" s="73" t="s">
        <v>2518</v>
      </c>
      <c r="D549" s="86" t="s">
        <v>1883</v>
      </c>
      <c r="E549" s="86" t="s">
        <v>136</v>
      </c>
      <c r="F549" s="94">
        <v>43896</v>
      </c>
      <c r="G549" s="83">
        <v>120949013.58540002</v>
      </c>
      <c r="H549" s="85">
        <v>-2.1383000000000001</v>
      </c>
      <c r="I549" s="83">
        <v>-2586.2479939389996</v>
      </c>
      <c r="J549" s="84">
        <v>1.7285780351271225E-2</v>
      </c>
      <c r="K549" s="84">
        <f>I549/'סכום נכסי הקרן'!$C$42</f>
        <v>-3.6512127731134187E-5</v>
      </c>
    </row>
    <row r="550" spans="2:11">
      <c r="B550" s="76" t="s">
        <v>3232</v>
      </c>
      <c r="C550" s="73" t="s">
        <v>3233</v>
      </c>
      <c r="D550" s="86" t="s">
        <v>1883</v>
      </c>
      <c r="E550" s="86" t="s">
        <v>136</v>
      </c>
      <c r="F550" s="94">
        <v>43782</v>
      </c>
      <c r="G550" s="83">
        <v>693260</v>
      </c>
      <c r="H550" s="85">
        <v>-2.4967999999999999</v>
      </c>
      <c r="I550" s="83">
        <v>-17.30958</v>
      </c>
      <c r="J550" s="84">
        <v>1.1569253936744268E-4</v>
      </c>
      <c r="K550" s="84">
        <f>I550/'סכום נכסי הקרן'!$C$42</f>
        <v>-2.4437316042909708E-7</v>
      </c>
    </row>
    <row r="551" spans="2:11">
      <c r="B551" s="76" t="s">
        <v>3234</v>
      </c>
      <c r="C551" s="73" t="s">
        <v>3235</v>
      </c>
      <c r="D551" s="86" t="s">
        <v>1883</v>
      </c>
      <c r="E551" s="86" t="s">
        <v>136</v>
      </c>
      <c r="F551" s="94">
        <v>43762</v>
      </c>
      <c r="G551" s="83">
        <v>521655</v>
      </c>
      <c r="H551" s="85">
        <v>-2.161</v>
      </c>
      <c r="I551" s="83">
        <v>-11.27294</v>
      </c>
      <c r="J551" s="84">
        <v>7.534527439353348E-5</v>
      </c>
      <c r="K551" s="84">
        <f>I551/'סכום נכסי הקרן'!$C$42</f>
        <v>-1.591490940350711E-7</v>
      </c>
    </row>
    <row r="552" spans="2:11">
      <c r="B552" s="76" t="s">
        <v>3236</v>
      </c>
      <c r="C552" s="73" t="s">
        <v>3237</v>
      </c>
      <c r="D552" s="86" t="s">
        <v>1883</v>
      </c>
      <c r="E552" s="86" t="s">
        <v>136</v>
      </c>
      <c r="F552" s="94">
        <v>43899</v>
      </c>
      <c r="G552" s="83">
        <v>34825000</v>
      </c>
      <c r="H552" s="85">
        <v>-1.9834000000000001</v>
      </c>
      <c r="I552" s="83">
        <v>-690.72642000000008</v>
      </c>
      <c r="J552" s="84">
        <v>4.6166281064001988E-3</v>
      </c>
      <c r="K552" s="84">
        <f>I552/'סכום נכסי הקרן'!$C$42</f>
        <v>-9.7515363311689775E-6</v>
      </c>
    </row>
    <row r="553" spans="2:11">
      <c r="B553" s="76" t="s">
        <v>3238</v>
      </c>
      <c r="C553" s="73" t="s">
        <v>2705</v>
      </c>
      <c r="D553" s="86" t="s">
        <v>1883</v>
      </c>
      <c r="E553" s="86" t="s">
        <v>136</v>
      </c>
      <c r="F553" s="94">
        <v>43899</v>
      </c>
      <c r="G553" s="83">
        <v>72929554.09740001</v>
      </c>
      <c r="H553" s="85">
        <v>-2.0886</v>
      </c>
      <c r="I553" s="83">
        <v>-1523.175499597</v>
      </c>
      <c r="J553" s="84">
        <v>1.0180492042594337E-2</v>
      </c>
      <c r="K553" s="84">
        <f>I553/'סכום נכסי הקרן'!$C$42</f>
        <v>-2.1503884595968694E-5</v>
      </c>
    </row>
    <row r="554" spans="2:11">
      <c r="B554" s="76" t="s">
        <v>3239</v>
      </c>
      <c r="C554" s="73" t="s">
        <v>3240</v>
      </c>
      <c r="D554" s="86" t="s">
        <v>1883</v>
      </c>
      <c r="E554" s="86" t="s">
        <v>136</v>
      </c>
      <c r="F554" s="94">
        <v>43754</v>
      </c>
      <c r="G554" s="83">
        <v>661903</v>
      </c>
      <c r="H554" s="85">
        <v>-1.9851000000000001</v>
      </c>
      <c r="I554" s="83">
        <v>-13.139559999999999</v>
      </c>
      <c r="J554" s="84">
        <v>8.7821256354624145E-5</v>
      </c>
      <c r="K554" s="84">
        <f>I554/'סכום נכסי הקרן'!$C$42</f>
        <v>-1.8550165884138995E-7</v>
      </c>
    </row>
    <row r="555" spans="2:11">
      <c r="B555" s="76" t="s">
        <v>3239</v>
      </c>
      <c r="C555" s="73" t="s">
        <v>3241</v>
      </c>
      <c r="D555" s="86" t="s">
        <v>1883</v>
      </c>
      <c r="E555" s="86" t="s">
        <v>136</v>
      </c>
      <c r="F555" s="94">
        <v>43754</v>
      </c>
      <c r="G555" s="83">
        <v>174185</v>
      </c>
      <c r="H555" s="85">
        <v>-1.9851000000000001</v>
      </c>
      <c r="I555" s="83">
        <v>-3.4577800000000001</v>
      </c>
      <c r="J555" s="84">
        <v>2.311086397093147E-5</v>
      </c>
      <c r="K555" s="84">
        <f>I555/'סכום נכסי הקרן'!$C$42</f>
        <v>-4.8816240871732496E-8</v>
      </c>
    </row>
    <row r="556" spans="2:11">
      <c r="B556" s="76" t="s">
        <v>3242</v>
      </c>
      <c r="C556" s="73" t="s">
        <v>3064</v>
      </c>
      <c r="D556" s="86" t="s">
        <v>1883</v>
      </c>
      <c r="E556" s="86" t="s">
        <v>136</v>
      </c>
      <c r="F556" s="94">
        <v>43754</v>
      </c>
      <c r="G556" s="83">
        <v>1533312</v>
      </c>
      <c r="H556" s="85">
        <v>-1.9529000000000001</v>
      </c>
      <c r="I556" s="83">
        <v>-29.944669999999999</v>
      </c>
      <c r="J556" s="84">
        <v>2.0014205502502541E-4</v>
      </c>
      <c r="K556" s="84">
        <f>I556/'סכום נכסי הקרן'!$C$42</f>
        <v>-4.2275281352328423E-7</v>
      </c>
    </row>
    <row r="557" spans="2:11">
      <c r="B557" s="76" t="s">
        <v>3243</v>
      </c>
      <c r="C557" s="73" t="s">
        <v>3244</v>
      </c>
      <c r="D557" s="86" t="s">
        <v>1883</v>
      </c>
      <c r="E557" s="86" t="s">
        <v>136</v>
      </c>
      <c r="F557" s="94">
        <v>43899</v>
      </c>
      <c r="G557" s="83">
        <v>121626032.1276</v>
      </c>
      <c r="H557" s="85">
        <v>-2.0240999999999998</v>
      </c>
      <c r="I557" s="83">
        <v>-2461.8783860470003</v>
      </c>
      <c r="J557" s="84">
        <v>1.6454527613933949E-2</v>
      </c>
      <c r="K557" s="84">
        <f>I557/'סכום נכסי הקרן'!$C$42</f>
        <v>-3.4756302682698842E-5</v>
      </c>
    </row>
    <row r="558" spans="2:11">
      <c r="B558" s="76" t="s">
        <v>3245</v>
      </c>
      <c r="C558" s="73" t="s">
        <v>3246</v>
      </c>
      <c r="D558" s="86" t="s">
        <v>1883</v>
      </c>
      <c r="E558" s="86" t="s">
        <v>136</v>
      </c>
      <c r="F558" s="94">
        <v>43755</v>
      </c>
      <c r="G558" s="83">
        <v>17481.5</v>
      </c>
      <c r="H558" s="85">
        <v>-1.6177999999999999</v>
      </c>
      <c r="I558" s="83">
        <v>-0.28281000000000001</v>
      </c>
      <c r="J558" s="84">
        <v>1.8902253583568442E-6</v>
      </c>
      <c r="K558" s="84">
        <f>I558/'סכום נכסי הקרן'!$C$42</f>
        <v>-3.992654558975605E-9</v>
      </c>
    </row>
    <row r="559" spans="2:11">
      <c r="B559" s="76" t="s">
        <v>3247</v>
      </c>
      <c r="C559" s="73" t="s">
        <v>2989</v>
      </c>
      <c r="D559" s="86" t="s">
        <v>1883</v>
      </c>
      <c r="E559" s="86" t="s">
        <v>136</v>
      </c>
      <c r="F559" s="94">
        <v>43920</v>
      </c>
      <c r="G559" s="83">
        <v>77330</v>
      </c>
      <c r="H559" s="85">
        <v>-1.6899999999999998E-2</v>
      </c>
      <c r="I559" s="83">
        <v>-1.306E-2</v>
      </c>
      <c r="J559" s="84">
        <v>8.7289498886674395E-8</v>
      </c>
      <c r="K559" s="84">
        <f>I559/'סכום נכסי הקרן'!$C$42</f>
        <v>-1.8437844680252255E-10</v>
      </c>
    </row>
    <row r="560" spans="2:11">
      <c r="B560" s="76" t="s">
        <v>3248</v>
      </c>
      <c r="C560" s="73" t="s">
        <v>3249</v>
      </c>
      <c r="D560" s="86" t="s">
        <v>1883</v>
      </c>
      <c r="E560" s="86" t="s">
        <v>136</v>
      </c>
      <c r="F560" s="94">
        <v>43920</v>
      </c>
      <c r="G560" s="83">
        <v>633330</v>
      </c>
      <c r="H560" s="85">
        <v>8.2400000000000001E-2</v>
      </c>
      <c r="I560" s="83">
        <v>0.52184000000000008</v>
      </c>
      <c r="J560" s="84">
        <v>-3.4878370673064449E-6</v>
      </c>
      <c r="K560" s="84">
        <f>I560/'סכום נכסי הקרן'!$C$42</f>
        <v>7.3672319050098295E-9</v>
      </c>
    </row>
    <row r="561" spans="2:11">
      <c r="B561" s="76" t="s">
        <v>3248</v>
      </c>
      <c r="C561" s="73" t="s">
        <v>3250</v>
      </c>
      <c r="D561" s="86" t="s">
        <v>1883</v>
      </c>
      <c r="E561" s="86" t="s">
        <v>136</v>
      </c>
      <c r="F561" s="94">
        <v>43920</v>
      </c>
      <c r="G561" s="83">
        <v>112592</v>
      </c>
      <c r="H561" s="85">
        <v>8.2400000000000001E-2</v>
      </c>
      <c r="I561" s="83">
        <v>9.2769999999999991E-2</v>
      </c>
      <c r="J561" s="84">
        <v>-6.2004952616514419E-7</v>
      </c>
      <c r="K561" s="84">
        <f>I561/'סכום נכסי הקרן'!$C$42</f>
        <v>1.3097081554264943E-9</v>
      </c>
    </row>
    <row r="562" spans="2:11">
      <c r="B562" s="76" t="s">
        <v>3248</v>
      </c>
      <c r="C562" s="73" t="s">
        <v>2917</v>
      </c>
      <c r="D562" s="86" t="s">
        <v>1883</v>
      </c>
      <c r="E562" s="86" t="s">
        <v>136</v>
      </c>
      <c r="F562" s="94">
        <v>43920</v>
      </c>
      <c r="G562" s="83">
        <v>21814.7</v>
      </c>
      <c r="H562" s="85">
        <v>8.2400000000000001E-2</v>
      </c>
      <c r="I562" s="83">
        <v>1.797E-2</v>
      </c>
      <c r="J562" s="84">
        <v>-1.2010660757990343E-7</v>
      </c>
      <c r="K562" s="84">
        <f>I562/'סכום נכסי הקרן'!$C$42</f>
        <v>2.5369683683317992E-10</v>
      </c>
    </row>
    <row r="563" spans="2:11">
      <c r="B563" s="76" t="s">
        <v>3248</v>
      </c>
      <c r="C563" s="73" t="s">
        <v>3251</v>
      </c>
      <c r="D563" s="86" t="s">
        <v>1883</v>
      </c>
      <c r="E563" s="86" t="s">
        <v>136</v>
      </c>
      <c r="F563" s="94">
        <v>43920</v>
      </c>
      <c r="G563" s="83">
        <v>4925900</v>
      </c>
      <c r="H563" s="85">
        <v>8.2400000000000001E-2</v>
      </c>
      <c r="I563" s="83">
        <v>4.0587499999999999</v>
      </c>
      <c r="J563" s="84">
        <v>-2.712758450277869E-5</v>
      </c>
      <c r="K563" s="84">
        <f>I563/'סכום נכסי הקרן'!$C$42</f>
        <v>5.730061416230768E-8</v>
      </c>
    </row>
    <row r="564" spans="2:11">
      <c r="B564" s="76" t="s">
        <v>3248</v>
      </c>
      <c r="C564" s="73" t="s">
        <v>3019</v>
      </c>
      <c r="D564" s="86" t="s">
        <v>1883</v>
      </c>
      <c r="E564" s="86" t="s">
        <v>136</v>
      </c>
      <c r="F564" s="94">
        <v>43920</v>
      </c>
      <c r="G564" s="83">
        <v>38703.5</v>
      </c>
      <c r="H564" s="85">
        <v>8.2400000000000001E-2</v>
      </c>
      <c r="I564" s="83">
        <v>3.1890000000000002E-2</v>
      </c>
      <c r="J564" s="84">
        <v>-2.1314411328453648E-7</v>
      </c>
      <c r="K564" s="84">
        <f>I564/'סכום נכסי הקרן'!$C$42</f>
        <v>4.5021659023985025E-10</v>
      </c>
    </row>
    <row r="565" spans="2:11">
      <c r="B565" s="76" t="s">
        <v>3248</v>
      </c>
      <c r="C565" s="73" t="s">
        <v>3252</v>
      </c>
      <c r="D565" s="86" t="s">
        <v>1883</v>
      </c>
      <c r="E565" s="86" t="s">
        <v>136</v>
      </c>
      <c r="F565" s="94">
        <v>43920</v>
      </c>
      <c r="G565" s="83">
        <v>703700</v>
      </c>
      <c r="H565" s="85">
        <v>8.2400000000000001E-2</v>
      </c>
      <c r="I565" s="83">
        <v>0.57982</v>
      </c>
      <c r="J565" s="84">
        <v>-3.8753596664985867E-6</v>
      </c>
      <c r="K565" s="84">
        <f>I565/'סכום נכסי הקרן'!$C$42</f>
        <v>8.1857818549034162E-9</v>
      </c>
    </row>
    <row r="566" spans="2:11">
      <c r="B566" s="76" t="s">
        <v>3253</v>
      </c>
      <c r="C566" s="73" t="s">
        <v>3254</v>
      </c>
      <c r="D566" s="86" t="s">
        <v>1883</v>
      </c>
      <c r="E566" s="86" t="s">
        <v>136</v>
      </c>
      <c r="F566" s="94">
        <v>43921</v>
      </c>
      <c r="G566" s="83">
        <v>2223459</v>
      </c>
      <c r="H566" s="85">
        <v>-0.66800000000000004</v>
      </c>
      <c r="I566" s="83">
        <v>-14.852679999999999</v>
      </c>
      <c r="J566" s="84">
        <v>9.9271285935997771E-5</v>
      </c>
      <c r="K566" s="84">
        <f>I566/'סכום נכסי הקרן'!$C$42</f>
        <v>-2.0968714159685224E-7</v>
      </c>
    </row>
    <row r="567" spans="2:11">
      <c r="B567" s="76" t="s">
        <v>3253</v>
      </c>
      <c r="C567" s="73" t="s">
        <v>2991</v>
      </c>
      <c r="D567" s="86" t="s">
        <v>1883</v>
      </c>
      <c r="E567" s="86" t="s">
        <v>136</v>
      </c>
      <c r="F567" s="94">
        <v>43921</v>
      </c>
      <c r="G567" s="83">
        <v>8823.25</v>
      </c>
      <c r="H567" s="85">
        <v>-0.66800000000000004</v>
      </c>
      <c r="I567" s="83">
        <v>-5.8939999999999999E-2</v>
      </c>
      <c r="J567" s="84">
        <v>3.9393897889591029E-7</v>
      </c>
      <c r="K567" s="84">
        <f>I567/'סכום נכסי הקרן'!$C$42</f>
        <v>-8.3210303633542709E-10</v>
      </c>
    </row>
    <row r="568" spans="2:11">
      <c r="B568" s="76" t="s">
        <v>3255</v>
      </c>
      <c r="C568" s="73" t="s">
        <v>3126</v>
      </c>
      <c r="D568" s="86" t="s">
        <v>1883</v>
      </c>
      <c r="E568" s="86" t="s">
        <v>136</v>
      </c>
      <c r="F568" s="94">
        <v>43920</v>
      </c>
      <c r="G568" s="83">
        <v>17672.5</v>
      </c>
      <c r="H568" s="85">
        <v>0.53380000000000005</v>
      </c>
      <c r="I568" s="83">
        <v>9.4329999999999997E-2</v>
      </c>
      <c r="J568" s="84">
        <v>-6.3047614318376687E-7</v>
      </c>
      <c r="K568" s="84">
        <f>I568/'סכום נכסי הקרן'!$C$42</f>
        <v>1.3317319208944831E-9</v>
      </c>
    </row>
    <row r="569" spans="2:11">
      <c r="B569" s="76" t="s">
        <v>3255</v>
      </c>
      <c r="C569" s="73" t="s">
        <v>3256</v>
      </c>
      <c r="D569" s="86" t="s">
        <v>1883</v>
      </c>
      <c r="E569" s="86" t="s">
        <v>136</v>
      </c>
      <c r="F569" s="94">
        <v>43920</v>
      </c>
      <c r="G569" s="83">
        <v>1767.25</v>
      </c>
      <c r="H569" s="85">
        <v>0.53359999999999996</v>
      </c>
      <c r="I569" s="83">
        <v>9.4299999999999991E-3</v>
      </c>
      <c r="J569" s="84">
        <v>-6.3027563131802406E-8</v>
      </c>
      <c r="K569" s="84">
        <f>I569/'סכום נכסי הקרן'!$C$42</f>
        <v>1.3313083869431756E-10</v>
      </c>
    </row>
    <row r="570" spans="2:11">
      <c r="B570" s="76" t="s">
        <v>3255</v>
      </c>
      <c r="C570" s="73" t="s">
        <v>3257</v>
      </c>
      <c r="D570" s="86" t="s">
        <v>1883</v>
      </c>
      <c r="E570" s="86" t="s">
        <v>136</v>
      </c>
      <c r="F570" s="94">
        <v>43920</v>
      </c>
      <c r="G570" s="83">
        <v>3534500</v>
      </c>
      <c r="H570" s="85">
        <v>0.53380000000000005</v>
      </c>
      <c r="I570" s="83">
        <v>18.866540000000001</v>
      </c>
      <c r="J570" s="84">
        <v>-1.2609883785033674E-4</v>
      </c>
      <c r="K570" s="84">
        <f>I570/'סכום נכסי הקרן'!$C$42</f>
        <v>2.6635400779002019E-7</v>
      </c>
    </row>
    <row r="571" spans="2:11">
      <c r="B571" s="76" t="s">
        <v>3258</v>
      </c>
      <c r="C571" s="73" t="s">
        <v>3259</v>
      </c>
      <c r="D571" s="86" t="s">
        <v>1883</v>
      </c>
      <c r="E571" s="86" t="s">
        <v>136</v>
      </c>
      <c r="F571" s="94">
        <v>43920</v>
      </c>
      <c r="G571" s="83">
        <v>77827200</v>
      </c>
      <c r="H571" s="85">
        <v>0.59030000000000005</v>
      </c>
      <c r="I571" s="83">
        <v>459.43518</v>
      </c>
      <c r="J571" s="84">
        <v>-3.0707401709884419E-3</v>
      </c>
      <c r="K571" s="84">
        <f>I571/'סכום נכסי הקרן'!$C$42</f>
        <v>6.4862132385020955E-6</v>
      </c>
    </row>
    <row r="572" spans="2:11">
      <c r="B572" s="76" t="s">
        <v>3258</v>
      </c>
      <c r="C572" s="73" t="s">
        <v>2840</v>
      </c>
      <c r="D572" s="86" t="s">
        <v>1883</v>
      </c>
      <c r="E572" s="86" t="s">
        <v>136</v>
      </c>
      <c r="F572" s="94">
        <v>43920</v>
      </c>
      <c r="G572" s="83">
        <v>8946297.8404809982</v>
      </c>
      <c r="H572" s="85">
        <v>0.59030000000000005</v>
      </c>
      <c r="I572" s="83">
        <v>52.812434894999996</v>
      </c>
      <c r="J572" s="84">
        <v>-3.5298399517378758E-4</v>
      </c>
      <c r="K572" s="84">
        <f>I572/'סכום נכסי הקרן'!$C$42</f>
        <v>7.4559530764161118E-7</v>
      </c>
    </row>
    <row r="573" spans="2:11">
      <c r="B573" s="76" t="s">
        <v>3260</v>
      </c>
      <c r="C573" s="73" t="s">
        <v>3261</v>
      </c>
      <c r="D573" s="86" t="s">
        <v>1883</v>
      </c>
      <c r="E573" s="86" t="s">
        <v>136</v>
      </c>
      <c r="F573" s="94">
        <v>43920</v>
      </c>
      <c r="G573" s="83">
        <v>74302200</v>
      </c>
      <c r="H573" s="85">
        <v>0.60719999999999996</v>
      </c>
      <c r="I573" s="83">
        <v>451.12678999999997</v>
      </c>
      <c r="J573" s="84">
        <v>-3.015209144981163E-3</v>
      </c>
      <c r="K573" s="84">
        <f>I573/'סכום נכסי הקרן'!$C$42</f>
        <v>6.3689170636453102E-6</v>
      </c>
    </row>
    <row r="574" spans="2:11">
      <c r="B574" s="76" t="s">
        <v>3260</v>
      </c>
      <c r="C574" s="73" t="s">
        <v>3262</v>
      </c>
      <c r="D574" s="86" t="s">
        <v>1883</v>
      </c>
      <c r="E574" s="86" t="s">
        <v>136</v>
      </c>
      <c r="F574" s="94">
        <v>43920</v>
      </c>
      <c r="G574" s="83">
        <v>49390247.546639994</v>
      </c>
      <c r="H574" s="85">
        <v>0.60719999999999996</v>
      </c>
      <c r="I574" s="83">
        <v>299.87354336099997</v>
      </c>
      <c r="J574" s="84">
        <v>-2.0042734555400545E-3</v>
      </c>
      <c r="K574" s="84">
        <f>I574/'סכום נכסי הקרן'!$C$42</f>
        <v>4.2335542237419654E-6</v>
      </c>
    </row>
    <row r="575" spans="2:11">
      <c r="B575" s="76" t="s">
        <v>3263</v>
      </c>
      <c r="C575" s="73" t="s">
        <v>3063</v>
      </c>
      <c r="D575" s="86" t="s">
        <v>1883</v>
      </c>
      <c r="E575" s="86" t="s">
        <v>136</v>
      </c>
      <c r="F575" s="94">
        <v>43901</v>
      </c>
      <c r="G575" s="83">
        <v>61805860.26615002</v>
      </c>
      <c r="H575" s="85">
        <v>-0.62439999999999996</v>
      </c>
      <c r="I575" s="83">
        <v>-385.91753290700012</v>
      </c>
      <c r="J575" s="84">
        <v>2.5793681515339753E-3</v>
      </c>
      <c r="K575" s="84">
        <f>I575/'סכום נכסי הקרן'!$C$42</f>
        <v>-5.4483059196978611E-6</v>
      </c>
    </row>
    <row r="576" spans="2:11">
      <c r="B576" s="76" t="s">
        <v>3264</v>
      </c>
      <c r="C576" s="73" t="s">
        <v>3265</v>
      </c>
      <c r="D576" s="86" t="s">
        <v>1883</v>
      </c>
      <c r="E576" s="86" t="s">
        <v>136</v>
      </c>
      <c r="F576" s="94">
        <v>43901</v>
      </c>
      <c r="G576" s="83">
        <v>123646618.39529997</v>
      </c>
      <c r="H576" s="85">
        <v>-0.4093</v>
      </c>
      <c r="I576" s="83">
        <v>-506.06966076800012</v>
      </c>
      <c r="J576" s="84">
        <v>3.3824323958796349E-3</v>
      </c>
      <c r="K576" s="84">
        <f>I576/'סכום נכסי הקרן'!$C$42</f>
        <v>-7.1445894353968867E-6</v>
      </c>
    </row>
    <row r="577" spans="2:11">
      <c r="B577" s="76" t="s">
        <v>3266</v>
      </c>
      <c r="C577" s="73" t="s">
        <v>2915</v>
      </c>
      <c r="D577" s="86" t="s">
        <v>1883</v>
      </c>
      <c r="E577" s="86" t="s">
        <v>136</v>
      </c>
      <c r="F577" s="94">
        <v>43916</v>
      </c>
      <c r="G577" s="83">
        <v>70920</v>
      </c>
      <c r="H577" s="85">
        <v>0.85570000000000002</v>
      </c>
      <c r="I577" s="83">
        <v>0.60686000000000007</v>
      </c>
      <c r="J577" s="84">
        <v>-4.0560876948213802E-6</v>
      </c>
      <c r="K577" s="84">
        <f>I577/'סכום נכסי הקרן'!$C$42</f>
        <v>8.5675271230152244E-9</v>
      </c>
    </row>
    <row r="578" spans="2:11">
      <c r="B578" s="76" t="s">
        <v>3267</v>
      </c>
      <c r="C578" s="73" t="s">
        <v>3268</v>
      </c>
      <c r="D578" s="86" t="s">
        <v>1883</v>
      </c>
      <c r="E578" s="86" t="s">
        <v>136</v>
      </c>
      <c r="F578" s="94">
        <v>43916</v>
      </c>
      <c r="G578" s="83">
        <v>2128800</v>
      </c>
      <c r="H578" s="85">
        <v>0.91149999999999998</v>
      </c>
      <c r="I578" s="83">
        <v>19.40344</v>
      </c>
      <c r="J578" s="84">
        <v>-1.2968733187424604E-4</v>
      </c>
      <c r="K578" s="84">
        <f>I578/'סכום נכסי הקרן'!$C$42</f>
        <v>2.7393385373858639E-7</v>
      </c>
    </row>
    <row r="579" spans="2:11">
      <c r="B579" s="76" t="s">
        <v>3269</v>
      </c>
      <c r="C579" s="73" t="s">
        <v>2789</v>
      </c>
      <c r="D579" s="86" t="s">
        <v>1883</v>
      </c>
      <c r="E579" s="86" t="s">
        <v>136</v>
      </c>
      <c r="F579" s="94">
        <v>43921</v>
      </c>
      <c r="G579" s="83">
        <v>89728514.721300006</v>
      </c>
      <c r="H579" s="85">
        <v>-0.14069999999999999</v>
      </c>
      <c r="I579" s="83">
        <v>-126.277482459</v>
      </c>
      <c r="J579" s="84">
        <v>8.440044536383557E-4</v>
      </c>
      <c r="K579" s="84">
        <f>I579/'סכום נכסי הקרן'!$C$42</f>
        <v>-1.7827600369007047E-6</v>
      </c>
    </row>
    <row r="580" spans="2:11">
      <c r="B580" s="76" t="s">
        <v>3270</v>
      </c>
      <c r="C580" s="73" t="s">
        <v>3271</v>
      </c>
      <c r="D580" s="86" t="s">
        <v>1883</v>
      </c>
      <c r="E580" s="86" t="s">
        <v>136</v>
      </c>
      <c r="F580" s="94">
        <v>43921</v>
      </c>
      <c r="G580" s="83">
        <v>110050000</v>
      </c>
      <c r="H580" s="85">
        <v>-8.72E-2</v>
      </c>
      <c r="I580" s="83">
        <v>-95.919229999999999</v>
      </c>
      <c r="J580" s="84">
        <v>6.4109812559691155E-4</v>
      </c>
      <c r="K580" s="84">
        <f>I580/'סכום נכסי הקרן'!$C$42</f>
        <v>-1.3541683496090293E-6</v>
      </c>
    </row>
    <row r="581" spans="2:11">
      <c r="B581" s="76" t="s">
        <v>3272</v>
      </c>
      <c r="C581" s="73" t="s">
        <v>3005</v>
      </c>
      <c r="D581" s="86" t="s">
        <v>1883</v>
      </c>
      <c r="E581" s="86" t="s">
        <v>136</v>
      </c>
      <c r="F581" s="94">
        <v>43901</v>
      </c>
      <c r="G581" s="83">
        <v>123908352.36779998</v>
      </c>
      <c r="H581" s="85">
        <v>-0.38350000000000001</v>
      </c>
      <c r="I581" s="83">
        <v>-475.22911754300003</v>
      </c>
      <c r="J581" s="84">
        <v>3.1763025671274849E-3</v>
      </c>
      <c r="K581" s="84">
        <f>I581/'סכום נכסי הקרן'!$C$42</f>
        <v>-6.7091888643117737E-6</v>
      </c>
    </row>
    <row r="582" spans="2:11">
      <c r="B582" s="76" t="s">
        <v>3273</v>
      </c>
      <c r="C582" s="73" t="s">
        <v>3274</v>
      </c>
      <c r="D582" s="86" t="s">
        <v>1883</v>
      </c>
      <c r="E582" s="86" t="s">
        <v>136</v>
      </c>
      <c r="F582" s="94">
        <v>43921</v>
      </c>
      <c r="G582" s="83">
        <v>81719000</v>
      </c>
      <c r="H582" s="85">
        <v>-2.7000000000000001E-3</v>
      </c>
      <c r="I582" s="83">
        <v>-2.1959200000000001</v>
      </c>
      <c r="J582" s="84">
        <v>1.4676933874060187E-5</v>
      </c>
      <c r="K582" s="84">
        <f>I582/'סכום נכסי הקרן'!$C$42</f>
        <v>-3.1001555811837315E-8</v>
      </c>
    </row>
    <row r="583" spans="2:11">
      <c r="B583" s="76" t="s">
        <v>3275</v>
      </c>
      <c r="C583" s="73" t="s">
        <v>2728</v>
      </c>
      <c r="D583" s="86" t="s">
        <v>1883</v>
      </c>
      <c r="E583" s="86" t="s">
        <v>136</v>
      </c>
      <c r="F583" s="94">
        <v>43921</v>
      </c>
      <c r="G583" s="83">
        <v>5689600</v>
      </c>
      <c r="H583" s="85">
        <v>-0.1172</v>
      </c>
      <c r="I583" s="83">
        <v>-6.6662600000000003</v>
      </c>
      <c r="J583" s="84">
        <v>4.4555474337540738E-5</v>
      </c>
      <c r="K583" s="84">
        <f>I583/'סכום נכסי הקרן'!$C$42</f>
        <v>-9.4112914608099838E-8</v>
      </c>
    </row>
    <row r="584" spans="2:11">
      <c r="B584" s="76" t="s">
        <v>3275</v>
      </c>
      <c r="C584" s="73" t="s">
        <v>3276</v>
      </c>
      <c r="D584" s="86" t="s">
        <v>1883</v>
      </c>
      <c r="E584" s="86" t="s">
        <v>136</v>
      </c>
      <c r="F584" s="94">
        <v>43921</v>
      </c>
      <c r="G584" s="83">
        <v>32772096</v>
      </c>
      <c r="H584" s="85">
        <v>-0.1172</v>
      </c>
      <c r="I584" s="83">
        <v>-38.397680000000001</v>
      </c>
      <c r="J584" s="84">
        <v>2.5663968189976107E-4</v>
      </c>
      <c r="K584" s="84">
        <f>I584/'סכום נכסי הקרן'!$C$42</f>
        <v>-5.420907043813387E-7</v>
      </c>
    </row>
    <row r="585" spans="2:11">
      <c r="B585" s="76" t="s">
        <v>3275</v>
      </c>
      <c r="C585" s="73" t="s">
        <v>3277</v>
      </c>
      <c r="D585" s="86" t="s">
        <v>1883</v>
      </c>
      <c r="E585" s="86" t="s">
        <v>136</v>
      </c>
      <c r="F585" s="94">
        <v>43921</v>
      </c>
      <c r="G585" s="83">
        <v>10312400</v>
      </c>
      <c r="H585" s="85">
        <v>-0.1172</v>
      </c>
      <c r="I585" s="83">
        <v>-12.082600000000001</v>
      </c>
      <c r="J585" s="84">
        <v>8.0756822300775808E-5</v>
      </c>
      <c r="K585" s="84">
        <f>I585/'סכום נכסי הקרן'!$C$42</f>
        <v>-1.7057971066892488E-7</v>
      </c>
    </row>
    <row r="586" spans="2:11">
      <c r="B586" s="76" t="s">
        <v>3278</v>
      </c>
      <c r="C586" s="73" t="s">
        <v>3279</v>
      </c>
      <c r="D586" s="86" t="s">
        <v>1883</v>
      </c>
      <c r="E586" s="86" t="s">
        <v>136</v>
      </c>
      <c r="F586" s="94">
        <v>43916</v>
      </c>
      <c r="G586" s="83">
        <v>3918420</v>
      </c>
      <c r="H586" s="85">
        <v>0.85199999999999998</v>
      </c>
      <c r="I586" s="83">
        <v>33.384620000000005</v>
      </c>
      <c r="J586" s="84">
        <v>-2.2313374811041715E-4</v>
      </c>
      <c r="K586" s="84">
        <f>I586/'סכום נכסי הקרן'!$C$42</f>
        <v>4.7131733404995645E-7</v>
      </c>
    </row>
    <row r="587" spans="2:11">
      <c r="B587" s="76" t="s">
        <v>3280</v>
      </c>
      <c r="C587" s="73" t="s">
        <v>3281</v>
      </c>
      <c r="D587" s="86" t="s">
        <v>1883</v>
      </c>
      <c r="E587" s="86" t="s">
        <v>136</v>
      </c>
      <c r="F587" s="94">
        <v>43916</v>
      </c>
      <c r="G587" s="83">
        <v>3920620</v>
      </c>
      <c r="H587" s="85">
        <v>0.90759999999999996</v>
      </c>
      <c r="I587" s="83">
        <v>35.58173</v>
      </c>
      <c r="J587" s="84">
        <v>-2.3781863562181844E-4</v>
      </c>
      <c r="K587" s="84">
        <f>I587/'סכום נכסי הקרן'!$C$42</f>
        <v>5.0233569004186219E-7</v>
      </c>
    </row>
    <row r="588" spans="2:11">
      <c r="B588" s="76" t="s">
        <v>3282</v>
      </c>
      <c r="C588" s="73" t="s">
        <v>3283</v>
      </c>
      <c r="D588" s="86" t="s">
        <v>1883</v>
      </c>
      <c r="E588" s="86" t="s">
        <v>136</v>
      </c>
      <c r="F588" s="94">
        <v>43920</v>
      </c>
      <c r="G588" s="83">
        <v>62266512.057749994</v>
      </c>
      <c r="H588" s="85">
        <v>0.4793</v>
      </c>
      <c r="I588" s="83">
        <v>298.44583339900004</v>
      </c>
      <c r="J588" s="84">
        <v>-1.994731029266051E-3</v>
      </c>
      <c r="K588" s="84">
        <f>I588/'סכום נכסי הקרן'!$C$42</f>
        <v>4.2133981023577362E-6</v>
      </c>
    </row>
    <row r="589" spans="2:11">
      <c r="B589" s="76" t="s">
        <v>3284</v>
      </c>
      <c r="C589" s="73" t="s">
        <v>3285</v>
      </c>
      <c r="D589" s="86" t="s">
        <v>1883</v>
      </c>
      <c r="E589" s="86" t="s">
        <v>136</v>
      </c>
      <c r="F589" s="94">
        <v>43920</v>
      </c>
      <c r="G589" s="83">
        <v>3569200</v>
      </c>
      <c r="H589" s="85">
        <v>0.1787</v>
      </c>
      <c r="I589" s="83">
        <v>6.3764599999999998</v>
      </c>
      <c r="J589" s="84">
        <v>-4.2618529714465831E-5</v>
      </c>
      <c r="K589" s="84">
        <f>I589/'סכום נכסי הקרן'!$C$42</f>
        <v>9.0021576638469594E-8</v>
      </c>
    </row>
    <row r="590" spans="2:11">
      <c r="B590" s="76" t="s">
        <v>3284</v>
      </c>
      <c r="C590" s="73" t="s">
        <v>3286</v>
      </c>
      <c r="D590" s="86" t="s">
        <v>1883</v>
      </c>
      <c r="E590" s="86" t="s">
        <v>136</v>
      </c>
      <c r="F590" s="94">
        <v>43920</v>
      </c>
      <c r="G590" s="83">
        <v>2319980</v>
      </c>
      <c r="H590" s="85">
        <v>0.1787</v>
      </c>
      <c r="I590" s="83">
        <v>4.1446999999999994</v>
      </c>
      <c r="J590" s="84">
        <v>-2.7702050998131648E-5</v>
      </c>
      <c r="K590" s="84">
        <f>I590/'סכום נכסי הקרן'!$C$42</f>
        <v>5.8514038932803605E-8</v>
      </c>
    </row>
    <row r="591" spans="2:11">
      <c r="B591" s="76" t="s">
        <v>3284</v>
      </c>
      <c r="C591" s="73" t="s">
        <v>3287</v>
      </c>
      <c r="D591" s="86" t="s">
        <v>1883</v>
      </c>
      <c r="E591" s="86" t="s">
        <v>136</v>
      </c>
      <c r="F591" s="94">
        <v>43920</v>
      </c>
      <c r="G591" s="83">
        <v>21415200</v>
      </c>
      <c r="H591" s="85">
        <v>0.1787</v>
      </c>
      <c r="I591" s="83">
        <v>38.258739999999996</v>
      </c>
      <c r="J591" s="84">
        <v>-2.5571104461221783E-4</v>
      </c>
      <c r="K591" s="84">
        <f>I591/'סכום נכסי הקרן'!$C$42</f>
        <v>5.4012917747484994E-7</v>
      </c>
    </row>
    <row r="592" spans="2:11">
      <c r="B592" s="76" t="s">
        <v>3288</v>
      </c>
      <c r="C592" s="73" t="s">
        <v>3289</v>
      </c>
      <c r="D592" s="86" t="s">
        <v>1883</v>
      </c>
      <c r="E592" s="86" t="s">
        <v>136</v>
      </c>
      <c r="F592" s="94">
        <v>43916</v>
      </c>
      <c r="G592" s="83">
        <v>178510000</v>
      </c>
      <c r="H592" s="85">
        <v>1.5197000000000001</v>
      </c>
      <c r="I592" s="83">
        <v>2712.7839100000001</v>
      </c>
      <c r="J592" s="84">
        <v>-1.8131512105033172E-2</v>
      </c>
      <c r="K592" s="84">
        <f>I592/'סכום נכסי הקרן'!$C$42</f>
        <v>3.8298536281521752E-5</v>
      </c>
    </row>
    <row r="593" spans="2:11">
      <c r="B593" s="76" t="s">
        <v>3290</v>
      </c>
      <c r="C593" s="73" t="s">
        <v>3291</v>
      </c>
      <c r="D593" s="86" t="s">
        <v>1883</v>
      </c>
      <c r="E593" s="86" t="s">
        <v>136</v>
      </c>
      <c r="F593" s="94">
        <v>43916</v>
      </c>
      <c r="G593" s="83">
        <v>142840000</v>
      </c>
      <c r="H593" s="85">
        <v>1.5417000000000001</v>
      </c>
      <c r="I593" s="83">
        <v>2202.16239</v>
      </c>
      <c r="J593" s="84">
        <v>-1.4718656316246647E-2</v>
      </c>
      <c r="K593" s="84">
        <f>I593/'סכום נכסי הקרן'!$C$42</f>
        <v>3.1089684615247387E-5</v>
      </c>
    </row>
    <row r="594" spans="2:11">
      <c r="B594" s="76" t="s">
        <v>3290</v>
      </c>
      <c r="C594" s="73" t="s">
        <v>3292</v>
      </c>
      <c r="D594" s="86" t="s">
        <v>1883</v>
      </c>
      <c r="E594" s="86" t="s">
        <v>136</v>
      </c>
      <c r="F594" s="94">
        <v>43916</v>
      </c>
      <c r="G594" s="83">
        <v>24997000</v>
      </c>
      <c r="H594" s="85">
        <v>1.5417000000000001</v>
      </c>
      <c r="I594" s="83">
        <v>385.37842000000001</v>
      </c>
      <c r="J594" s="84">
        <v>-2.5757648670396891E-3</v>
      </c>
      <c r="K594" s="84">
        <f>I594/'סכום נכסי הקרן'!$C$42</f>
        <v>5.4406948323744404E-6</v>
      </c>
    </row>
    <row r="595" spans="2:11">
      <c r="B595" s="76" t="s">
        <v>3293</v>
      </c>
      <c r="C595" s="73" t="s">
        <v>3294</v>
      </c>
      <c r="D595" s="86" t="s">
        <v>1883</v>
      </c>
      <c r="E595" s="86" t="s">
        <v>136</v>
      </c>
      <c r="F595" s="94">
        <v>43915</v>
      </c>
      <c r="G595" s="83">
        <v>62318858.852249987</v>
      </c>
      <c r="H595" s="85">
        <v>0.69340000000000002</v>
      </c>
      <c r="I595" s="83">
        <v>432.12702170799997</v>
      </c>
      <c r="J595" s="84">
        <v>-2.8882198453508718E-3</v>
      </c>
      <c r="K595" s="84">
        <f>I595/'סכום נכסי הקרן'!$C$42</f>
        <v>6.1006821656907328E-6</v>
      </c>
    </row>
    <row r="596" spans="2:11">
      <c r="B596" s="76" t="s">
        <v>3295</v>
      </c>
      <c r="C596" s="73" t="s">
        <v>2729</v>
      </c>
      <c r="D596" s="86" t="s">
        <v>1883</v>
      </c>
      <c r="E596" s="86" t="s">
        <v>136</v>
      </c>
      <c r="F596" s="94">
        <v>43916</v>
      </c>
      <c r="G596" s="83">
        <v>64722219.184999987</v>
      </c>
      <c r="H596" s="85">
        <v>1.4231</v>
      </c>
      <c r="I596" s="83">
        <v>921.0424791370001</v>
      </c>
      <c r="J596" s="84">
        <v>-6.1559981973360635E-3</v>
      </c>
      <c r="K596" s="84">
        <f>I596/'סכום נכסי הקרן'!$C$42</f>
        <v>1.3003092017030999E-5</v>
      </c>
    </row>
    <row r="597" spans="2:11">
      <c r="B597" s="76" t="s">
        <v>3296</v>
      </c>
      <c r="C597" s="73" t="s">
        <v>3297</v>
      </c>
      <c r="D597" s="86" t="s">
        <v>1883</v>
      </c>
      <c r="E597" s="86" t="s">
        <v>136</v>
      </c>
      <c r="F597" s="94">
        <v>43920</v>
      </c>
      <c r="G597" s="83">
        <v>2867280</v>
      </c>
      <c r="H597" s="85">
        <v>0.58830000000000005</v>
      </c>
      <c r="I597" s="83">
        <v>16.867840000000001</v>
      </c>
      <c r="J597" s="84">
        <v>-1.1274006898166936E-4</v>
      </c>
      <c r="K597" s="84">
        <f>I597/'סכום נכסי הקרן'!$C$42</f>
        <v>2.3813676417407824E-7</v>
      </c>
    </row>
    <row r="598" spans="2:11">
      <c r="B598" s="76" t="s">
        <v>3296</v>
      </c>
      <c r="C598" s="73" t="s">
        <v>3298</v>
      </c>
      <c r="D598" s="86" t="s">
        <v>1883</v>
      </c>
      <c r="E598" s="86" t="s">
        <v>136</v>
      </c>
      <c r="F598" s="94">
        <v>43920</v>
      </c>
      <c r="G598" s="83">
        <v>51252630</v>
      </c>
      <c r="H598" s="85">
        <v>0.58830000000000005</v>
      </c>
      <c r="I598" s="83">
        <v>301.51259000000005</v>
      </c>
      <c r="J598" s="84">
        <v>-2.015228398860897E-3</v>
      </c>
      <c r="K598" s="84">
        <f>I598/'סכום נכסי הקרן'!$C$42</f>
        <v>4.2566939537217303E-6</v>
      </c>
    </row>
    <row r="599" spans="2:11">
      <c r="B599" s="76" t="s">
        <v>3296</v>
      </c>
      <c r="C599" s="73" t="s">
        <v>3299</v>
      </c>
      <c r="D599" s="86" t="s">
        <v>1883</v>
      </c>
      <c r="E599" s="86" t="s">
        <v>136</v>
      </c>
      <c r="F599" s="94">
        <v>43920</v>
      </c>
      <c r="G599" s="83">
        <v>3225690</v>
      </c>
      <c r="H599" s="85">
        <v>0.58830000000000005</v>
      </c>
      <c r="I599" s="83">
        <v>18.976320000000001</v>
      </c>
      <c r="J599" s="84">
        <v>-1.2683257760437804E-4</v>
      </c>
      <c r="K599" s="84">
        <f>I599/'סכום נכסי הקרן'!$C$42</f>
        <v>2.6790385969583802E-7</v>
      </c>
    </row>
    <row r="600" spans="2:11">
      <c r="B600" s="76" t="s">
        <v>3296</v>
      </c>
      <c r="C600" s="73" t="s">
        <v>3300</v>
      </c>
      <c r="D600" s="86" t="s">
        <v>1883</v>
      </c>
      <c r="E600" s="86" t="s">
        <v>136</v>
      </c>
      <c r="F600" s="94">
        <v>43920</v>
      </c>
      <c r="G600" s="83">
        <v>7526610</v>
      </c>
      <c r="H600" s="85">
        <v>0.58830000000000005</v>
      </c>
      <c r="I600" s="83">
        <v>44.27807</v>
      </c>
      <c r="J600" s="84">
        <v>-2.9594261423959348E-4</v>
      </c>
      <c r="K600" s="84">
        <f>I600/'סכום נכסי הקרן'!$C$42</f>
        <v>6.2510886477897155E-7</v>
      </c>
    </row>
    <row r="601" spans="2:11">
      <c r="B601" s="76" t="s">
        <v>3296</v>
      </c>
      <c r="C601" s="73" t="s">
        <v>3301</v>
      </c>
      <c r="D601" s="86" t="s">
        <v>1883</v>
      </c>
      <c r="E601" s="86" t="s">
        <v>136</v>
      </c>
      <c r="F601" s="94">
        <v>43920</v>
      </c>
      <c r="G601" s="83">
        <v>10035480</v>
      </c>
      <c r="H601" s="85">
        <v>0.58830000000000005</v>
      </c>
      <c r="I601" s="83">
        <v>59.037430000000001</v>
      </c>
      <c r="J601" s="84">
        <v>-3.9459017459855415E-4</v>
      </c>
      <c r="K601" s="84">
        <f>I601/'סכום נכסי הקרן'!$C$42</f>
        <v>8.3347853343129011E-7</v>
      </c>
    </row>
    <row r="602" spans="2:11">
      <c r="B602" s="76" t="s">
        <v>3296</v>
      </c>
      <c r="C602" s="73" t="s">
        <v>3302</v>
      </c>
      <c r="D602" s="86" t="s">
        <v>1883</v>
      </c>
      <c r="E602" s="86" t="s">
        <v>136</v>
      </c>
      <c r="F602" s="94">
        <v>43920</v>
      </c>
      <c r="G602" s="83">
        <v>7885020</v>
      </c>
      <c r="H602" s="85">
        <v>0.58830000000000005</v>
      </c>
      <c r="I602" s="83">
        <v>46.38655</v>
      </c>
      <c r="J602" s="84">
        <v>-3.1003512286230216E-4</v>
      </c>
      <c r="K602" s="84">
        <f>I602/'סכום נכסי הקרן'!$C$42</f>
        <v>6.5487596030073143E-7</v>
      </c>
    </row>
    <row r="603" spans="2:11">
      <c r="B603" s="76" t="s">
        <v>3296</v>
      </c>
      <c r="C603" s="73" t="s">
        <v>2539</v>
      </c>
      <c r="D603" s="86" t="s">
        <v>1883</v>
      </c>
      <c r="E603" s="86" t="s">
        <v>136</v>
      </c>
      <c r="F603" s="94">
        <v>43920</v>
      </c>
      <c r="G603" s="83">
        <v>1075230</v>
      </c>
      <c r="H603" s="85">
        <v>0.58830000000000005</v>
      </c>
      <c r="I603" s="83">
        <v>6.3254399999999995</v>
      </c>
      <c r="J603" s="84">
        <v>-4.2277525868126004E-5</v>
      </c>
      <c r="K603" s="84">
        <f>I603/'סכום נכסי הקרן'!$C$42</f>
        <v>8.9301286565279327E-8</v>
      </c>
    </row>
    <row r="604" spans="2:11">
      <c r="B604" s="76" t="s">
        <v>3303</v>
      </c>
      <c r="C604" s="73" t="s">
        <v>3304</v>
      </c>
      <c r="D604" s="86" t="s">
        <v>1883</v>
      </c>
      <c r="E604" s="86" t="s">
        <v>136</v>
      </c>
      <c r="F604" s="94">
        <v>43915</v>
      </c>
      <c r="G604" s="83">
        <v>7181000</v>
      </c>
      <c r="H604" s="85">
        <v>2.0819999999999999</v>
      </c>
      <c r="I604" s="83">
        <v>149.50514999999999</v>
      </c>
      <c r="J604" s="84">
        <v>-9.9925188548829146E-4</v>
      </c>
      <c r="K604" s="84">
        <f>I604/'סכום נכסי הקרן'!$C$42</f>
        <v>2.1106835640105782E-6</v>
      </c>
    </row>
    <row r="605" spans="2:11">
      <c r="B605" s="76" t="s">
        <v>3305</v>
      </c>
      <c r="C605" s="73" t="s">
        <v>3306</v>
      </c>
      <c r="D605" s="86" t="s">
        <v>1883</v>
      </c>
      <c r="E605" s="86" t="s">
        <v>136</v>
      </c>
      <c r="F605" s="94">
        <v>43915</v>
      </c>
      <c r="G605" s="83">
        <v>71910000</v>
      </c>
      <c r="H605" s="85">
        <v>2.2079</v>
      </c>
      <c r="I605" s="83">
        <v>1587.7077099999999</v>
      </c>
      <c r="J605" s="84">
        <v>-1.0611807839541297E-2</v>
      </c>
      <c r="K605" s="84">
        <f>I605/'סכום נכסי הקרן'!$C$42</f>
        <v>2.2414937331254967E-5</v>
      </c>
    </row>
    <row r="606" spans="2:11">
      <c r="B606" s="76" t="s">
        <v>3307</v>
      </c>
      <c r="C606" s="73" t="s">
        <v>3308</v>
      </c>
      <c r="D606" s="86" t="s">
        <v>1883</v>
      </c>
      <c r="E606" s="86" t="s">
        <v>136</v>
      </c>
      <c r="F606" s="94">
        <v>43914</v>
      </c>
      <c r="G606" s="83">
        <v>19791750</v>
      </c>
      <c r="H606" s="85">
        <v>1.4418</v>
      </c>
      <c r="I606" s="83">
        <v>285.35813999999999</v>
      </c>
      <c r="J606" s="84">
        <v>-1.9072564352093013E-3</v>
      </c>
      <c r="K606" s="84">
        <f>I606/'סכום נכסי הקרן'!$C$42</f>
        <v>4.028628685731759E-6</v>
      </c>
    </row>
    <row r="607" spans="2:11">
      <c r="B607" s="76" t="s">
        <v>3307</v>
      </c>
      <c r="C607" s="73" t="s">
        <v>3309</v>
      </c>
      <c r="D607" s="86" t="s">
        <v>1883</v>
      </c>
      <c r="E607" s="86" t="s">
        <v>136</v>
      </c>
      <c r="F607" s="94">
        <v>43914</v>
      </c>
      <c r="G607" s="83">
        <v>3598500</v>
      </c>
      <c r="H607" s="85">
        <v>1.4418</v>
      </c>
      <c r="I607" s="83">
        <v>51.883300000000006</v>
      </c>
      <c r="J607" s="84">
        <v>-3.4677390946301638E-4</v>
      </c>
      <c r="K607" s="84">
        <f>I607/'סכום נכסי הקרן'!$C$42</f>
        <v>7.3247796852904428E-7</v>
      </c>
    </row>
    <row r="608" spans="2:11">
      <c r="B608" s="76" t="s">
        <v>3307</v>
      </c>
      <c r="C608" s="73" t="s">
        <v>3310</v>
      </c>
      <c r="D608" s="86" t="s">
        <v>1883</v>
      </c>
      <c r="E608" s="86" t="s">
        <v>136</v>
      </c>
      <c r="F608" s="94">
        <v>43914</v>
      </c>
      <c r="G608" s="83">
        <v>3598500</v>
      </c>
      <c r="H608" s="85">
        <v>1.4418</v>
      </c>
      <c r="I608" s="83">
        <v>51.883300000000006</v>
      </c>
      <c r="J608" s="84">
        <v>-3.4677390946301638E-4</v>
      </c>
      <c r="K608" s="84">
        <f>I608/'סכום נכסי הקרן'!$C$42</f>
        <v>7.3247796852904428E-7</v>
      </c>
    </row>
    <row r="609" spans="2:11">
      <c r="B609" s="76" t="s">
        <v>3311</v>
      </c>
      <c r="C609" s="73" t="s">
        <v>3312</v>
      </c>
      <c r="D609" s="86" t="s">
        <v>1883</v>
      </c>
      <c r="E609" s="86" t="s">
        <v>136</v>
      </c>
      <c r="F609" s="94">
        <v>43902</v>
      </c>
      <c r="G609" s="83">
        <v>125667204.66299999</v>
      </c>
      <c r="H609" s="85">
        <v>0.99939999999999996</v>
      </c>
      <c r="I609" s="83">
        <v>1255.979058827</v>
      </c>
      <c r="J609" s="84">
        <v>-8.3946234806405642E-3</v>
      </c>
      <c r="K609" s="84">
        <f>I609/'סכום נכסי הקרן'!$C$42</f>
        <v>1.7731659118148265E-5</v>
      </c>
    </row>
    <row r="610" spans="2:11">
      <c r="B610" s="76" t="s">
        <v>3313</v>
      </c>
      <c r="C610" s="73" t="s">
        <v>3314</v>
      </c>
      <c r="D610" s="86" t="s">
        <v>1883</v>
      </c>
      <c r="E610" s="86" t="s">
        <v>136</v>
      </c>
      <c r="F610" s="94">
        <v>43914</v>
      </c>
      <c r="G610" s="83">
        <v>18025</v>
      </c>
      <c r="H610" s="85">
        <v>1.4449000000000001</v>
      </c>
      <c r="I610" s="83">
        <v>0.26045000000000001</v>
      </c>
      <c r="J610" s="84">
        <v>-1.7407771810899194E-6</v>
      </c>
      <c r="K610" s="84">
        <f>I610/'סכום נכסי הקרן'!$C$42</f>
        <v>3.6769805872677639E-9</v>
      </c>
    </row>
    <row r="611" spans="2:11">
      <c r="B611" s="76" t="s">
        <v>3313</v>
      </c>
      <c r="C611" s="73" t="s">
        <v>3315</v>
      </c>
      <c r="D611" s="86" t="s">
        <v>1883</v>
      </c>
      <c r="E611" s="86" t="s">
        <v>136</v>
      </c>
      <c r="F611" s="94">
        <v>43914</v>
      </c>
      <c r="G611" s="83">
        <v>10815</v>
      </c>
      <c r="H611" s="85">
        <v>1.4449000000000001</v>
      </c>
      <c r="I611" s="83">
        <v>0.15627000000000002</v>
      </c>
      <c r="J611" s="84">
        <v>-1.0444663086539517E-6</v>
      </c>
      <c r="K611" s="84">
        <f>I611/'סכום נכסי הקרן'!$C$42</f>
        <v>2.2061883523606586E-9</v>
      </c>
    </row>
    <row r="612" spans="2:11">
      <c r="B612" s="76" t="s">
        <v>3313</v>
      </c>
      <c r="C612" s="73" t="s">
        <v>3316</v>
      </c>
      <c r="D612" s="86" t="s">
        <v>1883</v>
      </c>
      <c r="E612" s="86" t="s">
        <v>136</v>
      </c>
      <c r="F612" s="94">
        <v>43914</v>
      </c>
      <c r="G612" s="83">
        <v>721000</v>
      </c>
      <c r="H612" s="85">
        <v>1.4450000000000001</v>
      </c>
      <c r="I612" s="83">
        <v>10.418190000000001</v>
      </c>
      <c r="J612" s="84">
        <v>-6.9632357152079816E-5</v>
      </c>
      <c r="K612" s="84">
        <f>I612/'סכום נכסי הקרן'!$C$42</f>
        <v>1.4708190587240219E-7</v>
      </c>
    </row>
    <row r="613" spans="2:11">
      <c r="B613" s="76" t="s">
        <v>3313</v>
      </c>
      <c r="C613" s="73" t="s">
        <v>3317</v>
      </c>
      <c r="D613" s="86" t="s">
        <v>1883</v>
      </c>
      <c r="E613" s="86" t="s">
        <v>136</v>
      </c>
      <c r="F613" s="94">
        <v>43914</v>
      </c>
      <c r="G613" s="83">
        <v>144200</v>
      </c>
      <c r="H613" s="85">
        <v>1.4450000000000001</v>
      </c>
      <c r="I613" s="83">
        <v>2.0836399999999999</v>
      </c>
      <c r="J613" s="84">
        <v>-1.3926484797873677E-5</v>
      </c>
      <c r="K613" s="84">
        <f>I613/'סכום נכסי הקרן'!$C$42</f>
        <v>2.9416409410077186E-8</v>
      </c>
    </row>
    <row r="614" spans="2:11">
      <c r="B614" s="76" t="s">
        <v>3318</v>
      </c>
      <c r="C614" s="73" t="s">
        <v>2824</v>
      </c>
      <c r="D614" s="86" t="s">
        <v>1883</v>
      </c>
      <c r="E614" s="86" t="s">
        <v>136</v>
      </c>
      <c r="F614" s="94">
        <v>43916</v>
      </c>
      <c r="G614" s="83">
        <v>5417100</v>
      </c>
      <c r="H614" s="85">
        <v>1.3449</v>
      </c>
      <c r="I614" s="83">
        <v>72.85548</v>
      </c>
      <c r="J614" s="84">
        <v>-4.8694627414610478E-4</v>
      </c>
      <c r="K614" s="84">
        <f>I614/'סכום נכסי הקרן'!$C$42</f>
        <v>1.0285589772934337E-6</v>
      </c>
    </row>
    <row r="615" spans="2:11">
      <c r="B615" s="76" t="s">
        <v>3318</v>
      </c>
      <c r="C615" s="73" t="s">
        <v>3319</v>
      </c>
      <c r="D615" s="86" t="s">
        <v>1883</v>
      </c>
      <c r="E615" s="86" t="s">
        <v>136</v>
      </c>
      <c r="F615" s="94">
        <v>43916</v>
      </c>
      <c r="G615" s="83">
        <v>722280</v>
      </c>
      <c r="H615" s="85">
        <v>1.3449</v>
      </c>
      <c r="I615" s="83">
        <v>9.7140599999999999</v>
      </c>
      <c r="J615" s="84">
        <v>-6.4926143151231871E-5</v>
      </c>
      <c r="K615" s="84">
        <f>I615/'סכום נכסי הקרן'!$C$42</f>
        <v>1.3714114050126433E-7</v>
      </c>
    </row>
    <row r="616" spans="2:11">
      <c r="B616" s="76" t="s">
        <v>3318</v>
      </c>
      <c r="C616" s="73" t="s">
        <v>3320</v>
      </c>
      <c r="D616" s="86" t="s">
        <v>1883</v>
      </c>
      <c r="E616" s="86" t="s">
        <v>136</v>
      </c>
      <c r="F616" s="94">
        <v>43916</v>
      </c>
      <c r="G616" s="83">
        <v>722280</v>
      </c>
      <c r="H616" s="85">
        <v>1.3449</v>
      </c>
      <c r="I616" s="83">
        <v>9.7140599999999999</v>
      </c>
      <c r="J616" s="84">
        <v>-6.4926143151231871E-5</v>
      </c>
      <c r="K616" s="84">
        <f>I616/'סכום נכסי הקרן'!$C$42</f>
        <v>1.3714114050126433E-7</v>
      </c>
    </row>
    <row r="617" spans="2:11">
      <c r="B617" s="76" t="s">
        <v>3318</v>
      </c>
      <c r="C617" s="73" t="s">
        <v>3321</v>
      </c>
      <c r="D617" s="86" t="s">
        <v>1883</v>
      </c>
      <c r="E617" s="86" t="s">
        <v>136</v>
      </c>
      <c r="F617" s="94">
        <v>43916</v>
      </c>
      <c r="G617" s="83">
        <v>1805700</v>
      </c>
      <c r="H617" s="85">
        <v>1.3449</v>
      </c>
      <c r="I617" s="83">
        <v>24.285160000000001</v>
      </c>
      <c r="J617" s="84">
        <v>-1.6231542471536827E-4</v>
      </c>
      <c r="K617" s="84">
        <f>I617/'סכום נכסי הקרן'!$C$42</f>
        <v>3.4285299243114462E-7</v>
      </c>
    </row>
    <row r="618" spans="2:11">
      <c r="B618" s="76" t="s">
        <v>3318</v>
      </c>
      <c r="C618" s="73" t="s">
        <v>3322</v>
      </c>
      <c r="D618" s="86" t="s">
        <v>1883</v>
      </c>
      <c r="E618" s="86" t="s">
        <v>136</v>
      </c>
      <c r="F618" s="94">
        <v>43916</v>
      </c>
      <c r="G618" s="83">
        <v>46948200</v>
      </c>
      <c r="H618" s="85">
        <v>1.3449</v>
      </c>
      <c r="I618" s="83">
        <v>631.41415000000006</v>
      </c>
      <c r="J618" s="84">
        <v>-4.2202009757622864E-3</v>
      </c>
      <c r="K618" s="84">
        <f>I618/'סכום נכסי הקרן'!$C$42</f>
        <v>8.9141776620317771E-6</v>
      </c>
    </row>
    <row r="619" spans="2:11">
      <c r="B619" s="76" t="s">
        <v>3318</v>
      </c>
      <c r="C619" s="73" t="s">
        <v>2685</v>
      </c>
      <c r="D619" s="86" t="s">
        <v>1883</v>
      </c>
      <c r="E619" s="86" t="s">
        <v>136</v>
      </c>
      <c r="F619" s="94">
        <v>43916</v>
      </c>
      <c r="G619" s="83">
        <v>1444560</v>
      </c>
      <c r="H619" s="85">
        <v>1.3449</v>
      </c>
      <c r="I619" s="83">
        <v>19.428129999999999</v>
      </c>
      <c r="J619" s="84">
        <v>-1.2985235313975232E-4</v>
      </c>
      <c r="K619" s="84">
        <f>I619/'סכום נכסי הקרן'!$C$42</f>
        <v>2.742824221805124E-7</v>
      </c>
    </row>
    <row r="620" spans="2:11">
      <c r="B620" s="76" t="s">
        <v>3318</v>
      </c>
      <c r="C620" s="73" t="s">
        <v>3323</v>
      </c>
      <c r="D620" s="86" t="s">
        <v>1883</v>
      </c>
      <c r="E620" s="86" t="s">
        <v>136</v>
      </c>
      <c r="F620" s="94">
        <v>43916</v>
      </c>
      <c r="G620" s="83">
        <v>11105055</v>
      </c>
      <c r="H620" s="85">
        <v>1.3449</v>
      </c>
      <c r="I620" s="83">
        <v>149.35373000000001</v>
      </c>
      <c r="J620" s="84">
        <v>-9.982398352645994E-4</v>
      </c>
      <c r="K620" s="84">
        <f>I620/'סכום נכסי הקרן'!$C$42</f>
        <v>2.1085458469803461E-6</v>
      </c>
    </row>
    <row r="621" spans="2:11">
      <c r="B621" s="76" t="s">
        <v>3324</v>
      </c>
      <c r="C621" s="73" t="s">
        <v>3325</v>
      </c>
      <c r="D621" s="86" t="s">
        <v>1883</v>
      </c>
      <c r="E621" s="86" t="s">
        <v>136</v>
      </c>
      <c r="F621" s="94">
        <v>43902</v>
      </c>
      <c r="G621" s="83">
        <v>132551506.09700999</v>
      </c>
      <c r="H621" s="85">
        <v>1.4551000000000001</v>
      </c>
      <c r="I621" s="83">
        <v>1928.7447903990001</v>
      </c>
      <c r="J621" s="84">
        <v>-1.289120721548335E-2</v>
      </c>
      <c r="K621" s="84">
        <f>I621/'סכום נכסי הקרן'!$C$42</f>
        <v>2.722963007138013E-5</v>
      </c>
    </row>
    <row r="622" spans="2:11">
      <c r="B622" s="76" t="s">
        <v>3326</v>
      </c>
      <c r="C622" s="73" t="s">
        <v>3327</v>
      </c>
      <c r="D622" s="86" t="s">
        <v>1883</v>
      </c>
      <c r="E622" s="86" t="s">
        <v>136</v>
      </c>
      <c r="F622" s="94">
        <v>43915</v>
      </c>
      <c r="G622" s="83">
        <v>4347000</v>
      </c>
      <c r="H622" s="85">
        <v>2.0943999999999998</v>
      </c>
      <c r="I622" s="83">
        <v>91.041899999999998</v>
      </c>
      <c r="J622" s="84">
        <v>-6.0849937432547641E-4</v>
      </c>
      <c r="K622" s="84">
        <f>I622/'סכום נכסי הקרן'!$C$42</f>
        <v>1.2853111880513458E-6</v>
      </c>
    </row>
    <row r="623" spans="2:11">
      <c r="B623" s="76" t="s">
        <v>3328</v>
      </c>
      <c r="C623" s="73" t="s">
        <v>3329</v>
      </c>
      <c r="D623" s="86" t="s">
        <v>1883</v>
      </c>
      <c r="E623" s="86" t="s">
        <v>136</v>
      </c>
      <c r="F623" s="94">
        <v>43914</v>
      </c>
      <c r="G623" s="83">
        <v>7246000</v>
      </c>
      <c r="H623" s="85">
        <v>1.9343999999999999</v>
      </c>
      <c r="I623" s="83">
        <v>140.16603000000001</v>
      </c>
      <c r="J623" s="84">
        <v>-9.3683173963511255E-4</v>
      </c>
      <c r="K623" s="84">
        <f>I623/'סכום נכסי הקרן'!$C$42</f>
        <v>1.9788357508327548E-6</v>
      </c>
    </row>
    <row r="624" spans="2:11">
      <c r="B624" s="76" t="s">
        <v>3330</v>
      </c>
      <c r="C624" s="73" t="s">
        <v>3331</v>
      </c>
      <c r="D624" s="86" t="s">
        <v>1883</v>
      </c>
      <c r="E624" s="86" t="s">
        <v>136</v>
      </c>
      <c r="F624" s="94">
        <v>43915</v>
      </c>
      <c r="G624" s="83">
        <v>12703.25</v>
      </c>
      <c r="H624" s="85">
        <v>2.1099000000000001</v>
      </c>
      <c r="I624" s="83">
        <v>0.26802999999999999</v>
      </c>
      <c r="J624" s="84">
        <v>-1.7914398458342524E-6</v>
      </c>
      <c r="K624" s="84">
        <f>I624/'סכום נכסי הקרן'!$C$42</f>
        <v>3.7839934989647865E-9</v>
      </c>
    </row>
    <row r="625" spans="2:11">
      <c r="B625" s="76" t="s">
        <v>3330</v>
      </c>
      <c r="C625" s="73" t="s">
        <v>3332</v>
      </c>
      <c r="D625" s="86" t="s">
        <v>1883</v>
      </c>
      <c r="E625" s="86" t="s">
        <v>136</v>
      </c>
      <c r="F625" s="94">
        <v>43915</v>
      </c>
      <c r="G625" s="83">
        <v>72590</v>
      </c>
      <c r="H625" s="85">
        <v>2.1099000000000001</v>
      </c>
      <c r="I625" s="83">
        <v>1.5315999999999999</v>
      </c>
      <c r="J625" s="84">
        <v>-1.023679911905287E-5</v>
      </c>
      <c r="K625" s="84">
        <f>I625/'סכום נכסי הקרן'!$C$42</f>
        <v>2.1622819994084494E-8</v>
      </c>
    </row>
    <row r="626" spans="2:11">
      <c r="B626" s="76" t="s">
        <v>3330</v>
      </c>
      <c r="C626" s="73" t="s">
        <v>3333</v>
      </c>
      <c r="D626" s="86" t="s">
        <v>1883</v>
      </c>
      <c r="E626" s="86" t="s">
        <v>136</v>
      </c>
      <c r="F626" s="94">
        <v>43915</v>
      </c>
      <c r="G626" s="83">
        <v>3266550</v>
      </c>
      <c r="H626" s="85">
        <v>2.1099000000000001</v>
      </c>
      <c r="I626" s="83">
        <v>68.92213000000001</v>
      </c>
      <c r="J626" s="84">
        <v>-4.6065682924213084E-4</v>
      </c>
      <c r="K626" s="84">
        <f>I626/'סכום נכסי הקרן'!$C$42</f>
        <v>9.7302873504759138E-7</v>
      </c>
    </row>
    <row r="627" spans="2:11">
      <c r="B627" s="76" t="s">
        <v>3334</v>
      </c>
      <c r="C627" s="73" t="s">
        <v>3335</v>
      </c>
      <c r="D627" s="86" t="s">
        <v>1883</v>
      </c>
      <c r="E627" s="86" t="s">
        <v>136</v>
      </c>
      <c r="F627" s="94">
        <v>43915</v>
      </c>
      <c r="G627" s="83">
        <v>10919700</v>
      </c>
      <c r="H627" s="85">
        <v>2.1120999999999999</v>
      </c>
      <c r="I627" s="83">
        <v>230.63110999999998</v>
      </c>
      <c r="J627" s="84">
        <v>-1.5414758054806644E-3</v>
      </c>
      <c r="K627" s="84">
        <f>I627/'סכום נכסי הקרן'!$C$42</f>
        <v>3.2560035104243276E-6</v>
      </c>
    </row>
    <row r="628" spans="2:11">
      <c r="B628" s="76" t="s">
        <v>3334</v>
      </c>
      <c r="C628" s="73" t="s">
        <v>3336</v>
      </c>
      <c r="D628" s="86" t="s">
        <v>1883</v>
      </c>
      <c r="E628" s="86" t="s">
        <v>136</v>
      </c>
      <c r="F628" s="94">
        <v>43915</v>
      </c>
      <c r="G628" s="83">
        <v>2547930</v>
      </c>
      <c r="H628" s="85">
        <v>2.1120999999999999</v>
      </c>
      <c r="I628" s="83">
        <v>53.813929999999999</v>
      </c>
      <c r="J628" s="84">
        <v>-3.5967771690831345E-4</v>
      </c>
      <c r="K628" s="84">
        <f>I628/'סכום נכסי הקרן'!$C$42</f>
        <v>7.5973421360946945E-7</v>
      </c>
    </row>
    <row r="629" spans="2:11">
      <c r="B629" s="76" t="s">
        <v>3334</v>
      </c>
      <c r="C629" s="73" t="s">
        <v>3337</v>
      </c>
      <c r="D629" s="86" t="s">
        <v>1883</v>
      </c>
      <c r="E629" s="86" t="s">
        <v>136</v>
      </c>
      <c r="F629" s="94">
        <v>43915</v>
      </c>
      <c r="G629" s="83">
        <v>54598500</v>
      </c>
      <c r="H629" s="85">
        <v>2.1120999999999999</v>
      </c>
      <c r="I629" s="83">
        <v>1153.1555600000002</v>
      </c>
      <c r="J629" s="84">
        <v>-7.7073790942406122E-3</v>
      </c>
      <c r="K629" s="84">
        <f>I629/'סכום נכסי הקרן'!$C$42</f>
        <v>1.6280017693299625E-5</v>
      </c>
    </row>
    <row r="630" spans="2:11">
      <c r="B630" s="76" t="s">
        <v>3334</v>
      </c>
      <c r="C630" s="73" t="s">
        <v>3338</v>
      </c>
      <c r="D630" s="86" t="s">
        <v>1883</v>
      </c>
      <c r="E630" s="86" t="s">
        <v>136</v>
      </c>
      <c r="F630" s="94">
        <v>43915</v>
      </c>
      <c r="G630" s="83">
        <v>2183940</v>
      </c>
      <c r="H630" s="85">
        <v>2.1120999999999999</v>
      </c>
      <c r="I630" s="83">
        <v>46.126220000000004</v>
      </c>
      <c r="J630" s="84">
        <v>-3.082951477286752E-4</v>
      </c>
      <c r="K630" s="84">
        <f>I630/'סכום נכסי הקרן'!$C$42</f>
        <v>6.5120067384926892E-7</v>
      </c>
    </row>
    <row r="631" spans="2:11">
      <c r="B631" s="76" t="s">
        <v>3334</v>
      </c>
      <c r="C631" s="73" t="s">
        <v>3339</v>
      </c>
      <c r="D631" s="86" t="s">
        <v>1883</v>
      </c>
      <c r="E631" s="86" t="s">
        <v>136</v>
      </c>
      <c r="F631" s="94">
        <v>43915</v>
      </c>
      <c r="G631" s="83">
        <v>2547930</v>
      </c>
      <c r="H631" s="85">
        <v>2.1120999999999999</v>
      </c>
      <c r="I631" s="83">
        <v>53.813929999999999</v>
      </c>
      <c r="J631" s="84">
        <v>-3.5967771690831345E-4</v>
      </c>
      <c r="K631" s="84">
        <f>I631/'סכום נכסי הקרן'!$C$42</f>
        <v>7.5973421360946945E-7</v>
      </c>
    </row>
    <row r="632" spans="2:11">
      <c r="B632" s="76" t="s">
        <v>3334</v>
      </c>
      <c r="C632" s="73" t="s">
        <v>3340</v>
      </c>
      <c r="D632" s="86" t="s">
        <v>1883</v>
      </c>
      <c r="E632" s="86" t="s">
        <v>136</v>
      </c>
      <c r="F632" s="94">
        <v>43915</v>
      </c>
      <c r="G632" s="83">
        <v>727980</v>
      </c>
      <c r="H632" s="85">
        <v>2.1120999999999999</v>
      </c>
      <c r="I632" s="83">
        <v>15.37541</v>
      </c>
      <c r="J632" s="84">
        <v>-1.0276507152198793E-4</v>
      </c>
      <c r="K632" s="84">
        <f>I632/'סכום נכסי הקרן'!$C$42</f>
        <v>2.1706693834241755E-7</v>
      </c>
    </row>
    <row r="633" spans="2:11">
      <c r="B633" s="76" t="s">
        <v>3341</v>
      </c>
      <c r="C633" s="73" t="s">
        <v>3342</v>
      </c>
      <c r="D633" s="86" t="s">
        <v>1883</v>
      </c>
      <c r="E633" s="86" t="s">
        <v>136</v>
      </c>
      <c r="F633" s="94">
        <v>43909</v>
      </c>
      <c r="G633" s="83">
        <v>291560000</v>
      </c>
      <c r="H633" s="85">
        <v>2.6850000000000001</v>
      </c>
      <c r="I633" s="83">
        <v>7828.3566500000006</v>
      </c>
      <c r="J633" s="84">
        <v>-5.2322613253037144E-2</v>
      </c>
      <c r="K633" s="84">
        <f>I633/'סכום נכסי הקרן'!$C$42</f>
        <v>1.1051916080728934E-4</v>
      </c>
    </row>
    <row r="634" spans="2:11">
      <c r="B634" s="76" t="s">
        <v>3341</v>
      </c>
      <c r="C634" s="73" t="s">
        <v>3343</v>
      </c>
      <c r="D634" s="86" t="s">
        <v>1883</v>
      </c>
      <c r="E634" s="86" t="s">
        <v>136</v>
      </c>
      <c r="F634" s="94">
        <v>43909</v>
      </c>
      <c r="G634" s="83">
        <v>1822250</v>
      </c>
      <c r="H634" s="85">
        <v>2.6850000000000001</v>
      </c>
      <c r="I634" s="83">
        <v>48.927230000000002</v>
      </c>
      <c r="J634" s="84">
        <v>-3.2701633909747798E-4</v>
      </c>
      <c r="K634" s="84">
        <f>I634/'סכום נכסי הקרן'!$C$42</f>
        <v>6.9074476828099427E-7</v>
      </c>
    </row>
    <row r="635" spans="2:11">
      <c r="B635" s="76" t="s">
        <v>3341</v>
      </c>
      <c r="C635" s="73" t="s">
        <v>3344</v>
      </c>
      <c r="D635" s="86" t="s">
        <v>1883</v>
      </c>
      <c r="E635" s="86" t="s">
        <v>136</v>
      </c>
      <c r="F635" s="94">
        <v>43909</v>
      </c>
      <c r="G635" s="83">
        <v>5940535</v>
      </c>
      <c r="H635" s="85">
        <v>2.6850000000000001</v>
      </c>
      <c r="I635" s="83">
        <v>159.50277</v>
      </c>
      <c r="J635" s="84">
        <v>-1.0660732667945238E-3</v>
      </c>
      <c r="K635" s="84">
        <f>I635/'סכום נכסי הקרן'!$C$42</f>
        <v>2.2518279474196011E-6</v>
      </c>
    </row>
    <row r="636" spans="2:11">
      <c r="B636" s="76" t="s">
        <v>3345</v>
      </c>
      <c r="C636" s="73" t="s">
        <v>3346</v>
      </c>
      <c r="D636" s="86" t="s">
        <v>1883</v>
      </c>
      <c r="E636" s="86" t="s">
        <v>136</v>
      </c>
      <c r="F636" s="94">
        <v>43914</v>
      </c>
      <c r="G636" s="83">
        <v>145956000</v>
      </c>
      <c r="H636" s="85">
        <v>2.8275000000000001</v>
      </c>
      <c r="I636" s="83">
        <v>4126.9251800000002</v>
      </c>
      <c r="J636" s="84">
        <v>-2.7583248920750272E-2</v>
      </c>
      <c r="K636" s="84">
        <f>I636/'סכום נכסי הקרן'!$C$42</f>
        <v>5.8263097607857643E-5</v>
      </c>
    </row>
    <row r="637" spans="2:11">
      <c r="B637" s="76" t="s">
        <v>3347</v>
      </c>
      <c r="C637" s="73" t="s">
        <v>3348</v>
      </c>
      <c r="D637" s="86" t="s">
        <v>1883</v>
      </c>
      <c r="E637" s="86" t="s">
        <v>136</v>
      </c>
      <c r="F637" s="94">
        <v>43909</v>
      </c>
      <c r="G637" s="83">
        <v>29200</v>
      </c>
      <c r="H637" s="85">
        <v>2.6595</v>
      </c>
      <c r="I637" s="83">
        <v>0.77657000000000009</v>
      </c>
      <c r="J637" s="84">
        <v>-5.1903833193280809E-6</v>
      </c>
      <c r="K637" s="84">
        <f>I637/'סכום נכסי הקרן'!$C$42</f>
        <v>1.0963458685561634E-8</v>
      </c>
    </row>
    <row r="638" spans="2:11">
      <c r="B638" s="76" t="s">
        <v>3347</v>
      </c>
      <c r="C638" s="73" t="s">
        <v>3349</v>
      </c>
      <c r="D638" s="86" t="s">
        <v>1883</v>
      </c>
      <c r="E638" s="86" t="s">
        <v>136</v>
      </c>
      <c r="F638" s="94">
        <v>43909</v>
      </c>
      <c r="G638" s="83">
        <v>1095000</v>
      </c>
      <c r="H638" s="85">
        <v>2.6595</v>
      </c>
      <c r="I638" s="83">
        <v>29.12133</v>
      </c>
      <c r="J638" s="84">
        <v>-1.9463907370700443E-4</v>
      </c>
      <c r="K638" s="84">
        <f>I638/'סכום נכסי הקרן'!$C$42</f>
        <v>4.1112906540763429E-7</v>
      </c>
    </row>
    <row r="639" spans="2:11">
      <c r="B639" s="76" t="s">
        <v>3347</v>
      </c>
      <c r="C639" s="73" t="s">
        <v>3350</v>
      </c>
      <c r="D639" s="86" t="s">
        <v>1883</v>
      </c>
      <c r="E639" s="86" t="s">
        <v>136</v>
      </c>
      <c r="F639" s="94">
        <v>43909</v>
      </c>
      <c r="G639" s="83">
        <v>219000</v>
      </c>
      <c r="H639" s="85">
        <v>2.6595</v>
      </c>
      <c r="I639" s="83">
        <v>5.8242700000000003</v>
      </c>
      <c r="J639" s="84">
        <v>-3.8927841476316315E-5</v>
      </c>
      <c r="K639" s="84">
        <f>I639/'סכום נכסי הקרן'!$C$42</f>
        <v>8.2225869552720364E-8</v>
      </c>
    </row>
    <row r="640" spans="2:11">
      <c r="B640" s="76" t="s">
        <v>3351</v>
      </c>
      <c r="C640" s="73" t="s">
        <v>3352</v>
      </c>
      <c r="D640" s="86" t="s">
        <v>1883</v>
      </c>
      <c r="E640" s="86" t="s">
        <v>136</v>
      </c>
      <c r="F640" s="94">
        <v>43902</v>
      </c>
      <c r="G640" s="83">
        <v>127795500</v>
      </c>
      <c r="H640" s="85">
        <v>2.37</v>
      </c>
      <c r="I640" s="83">
        <v>3028.7196099999996</v>
      </c>
      <c r="J640" s="84">
        <v>-2.0243140660424493E-2</v>
      </c>
      <c r="K640" s="84">
        <f>I640/'סכום נכסי הקרן'!$C$42</f>
        <v>4.2758852794191559E-5</v>
      </c>
    </row>
    <row r="641" spans="2:11">
      <c r="B641" s="76" t="s">
        <v>3353</v>
      </c>
      <c r="C641" s="73" t="s">
        <v>3354</v>
      </c>
      <c r="D641" s="86" t="s">
        <v>1883</v>
      </c>
      <c r="E641" s="86" t="s">
        <v>136</v>
      </c>
      <c r="F641" s="94">
        <v>43909</v>
      </c>
      <c r="G641" s="83">
        <v>2193900</v>
      </c>
      <c r="H641" s="85">
        <v>3.0257999999999998</v>
      </c>
      <c r="I641" s="83">
        <v>66.383189999999999</v>
      </c>
      <c r="J641" s="84">
        <v>-4.4368724269516806E-4</v>
      </c>
      <c r="K641" s="84">
        <f>I641/'סכום נכסי הקרן'!$C$42</f>
        <v>9.3718449203650434E-7</v>
      </c>
    </row>
    <row r="642" spans="2:11">
      <c r="B642" s="76" t="s">
        <v>3353</v>
      </c>
      <c r="C642" s="73" t="s">
        <v>3355</v>
      </c>
      <c r="D642" s="86" t="s">
        <v>1883</v>
      </c>
      <c r="E642" s="86" t="s">
        <v>136</v>
      </c>
      <c r="F642" s="94">
        <v>43909</v>
      </c>
      <c r="G642" s="83">
        <v>3656500</v>
      </c>
      <c r="H642" s="85">
        <v>3.0257999999999998</v>
      </c>
      <c r="I642" s="83">
        <v>110.63865</v>
      </c>
      <c r="J642" s="84">
        <v>-7.3947873782528005E-4</v>
      </c>
      <c r="K642" s="84">
        <f>I642/'סכום נכסי הקרן'!$C$42</f>
        <v>1.5619741533941738E-6</v>
      </c>
    </row>
    <row r="643" spans="2:11">
      <c r="B643" s="76" t="s">
        <v>3353</v>
      </c>
      <c r="C643" s="73" t="s">
        <v>3356</v>
      </c>
      <c r="D643" s="86" t="s">
        <v>1883</v>
      </c>
      <c r="E643" s="86" t="s">
        <v>136</v>
      </c>
      <c r="F643" s="94">
        <v>43909</v>
      </c>
      <c r="G643" s="83">
        <v>13894700</v>
      </c>
      <c r="H643" s="85">
        <v>3.0257999999999998</v>
      </c>
      <c r="I643" s="83">
        <v>420.42687000000001</v>
      </c>
      <c r="J643" s="84">
        <v>-2.8100192037360644E-3</v>
      </c>
      <c r="K643" s="84">
        <f>I643/'סכום נכסי הקרן'!$C$42</f>
        <v>5.9355017828978609E-6</v>
      </c>
    </row>
    <row r="644" spans="2:11">
      <c r="B644" s="76" t="s">
        <v>3353</v>
      </c>
      <c r="C644" s="73" t="s">
        <v>3357</v>
      </c>
      <c r="D644" s="86" t="s">
        <v>1883</v>
      </c>
      <c r="E644" s="86" t="s">
        <v>136</v>
      </c>
      <c r="F644" s="94">
        <v>43909</v>
      </c>
      <c r="G644" s="83">
        <v>1279775</v>
      </c>
      <c r="H644" s="85">
        <v>3.0257999999999998</v>
      </c>
      <c r="I644" s="83">
        <v>38.723529999999997</v>
      </c>
      <c r="J644" s="84">
        <v>-2.5881757494817013E-4</v>
      </c>
      <c r="K644" s="84">
        <f>I644/'סכום נכסי הקרן'!$C$42</f>
        <v>5.466909889824567E-7</v>
      </c>
    </row>
    <row r="645" spans="2:11">
      <c r="B645" s="76" t="s">
        <v>3353</v>
      </c>
      <c r="C645" s="73" t="s">
        <v>3358</v>
      </c>
      <c r="D645" s="86" t="s">
        <v>1883</v>
      </c>
      <c r="E645" s="86" t="s">
        <v>136</v>
      </c>
      <c r="F645" s="94">
        <v>43909</v>
      </c>
      <c r="G645" s="83">
        <v>1828250</v>
      </c>
      <c r="H645" s="85">
        <v>3.0257999999999998</v>
      </c>
      <c r="I645" s="83">
        <v>55.319330000000001</v>
      </c>
      <c r="J645" s="84">
        <v>-3.6973940233128434E-4</v>
      </c>
      <c r="K645" s="84">
        <f>I645/'סכום נכסי הקרן'!$C$42</f>
        <v>7.8098714728607879E-7</v>
      </c>
    </row>
    <row r="646" spans="2:11">
      <c r="B646" s="76" t="s">
        <v>3353</v>
      </c>
      <c r="C646" s="73" t="s">
        <v>3359</v>
      </c>
      <c r="D646" s="86" t="s">
        <v>1883</v>
      </c>
      <c r="E646" s="86" t="s">
        <v>136</v>
      </c>
      <c r="F646" s="94">
        <v>43909</v>
      </c>
      <c r="G646" s="83">
        <v>3656500</v>
      </c>
      <c r="H646" s="85">
        <v>3.0257999999999998</v>
      </c>
      <c r="I646" s="83">
        <v>110.63865</v>
      </c>
      <c r="J646" s="84">
        <v>-7.3947873782528005E-4</v>
      </c>
      <c r="K646" s="84">
        <f>I646/'סכום נכסי הקרן'!$C$42</f>
        <v>1.5619741533941738E-6</v>
      </c>
    </row>
    <row r="647" spans="2:11">
      <c r="B647" s="76" t="s">
        <v>3360</v>
      </c>
      <c r="C647" s="73" t="s">
        <v>3361</v>
      </c>
      <c r="D647" s="86" t="s">
        <v>1883</v>
      </c>
      <c r="E647" s="86" t="s">
        <v>136</v>
      </c>
      <c r="F647" s="94">
        <v>43913</v>
      </c>
      <c r="G647" s="83">
        <v>164700000</v>
      </c>
      <c r="H647" s="85">
        <v>3.1004999999999998</v>
      </c>
      <c r="I647" s="83">
        <v>5106.5320499999998</v>
      </c>
      <c r="J647" s="84">
        <v>-3.4130675627353911E-2</v>
      </c>
      <c r="K647" s="84">
        <f>I647/'סכום נכסי הקרן'!$C$42</f>
        <v>7.209298988715937E-5</v>
      </c>
    </row>
    <row r="648" spans="2:11">
      <c r="B648" s="76" t="s">
        <v>3362</v>
      </c>
      <c r="C648" s="73" t="s">
        <v>3363</v>
      </c>
      <c r="D648" s="86" t="s">
        <v>1883</v>
      </c>
      <c r="E648" s="86" t="s">
        <v>136</v>
      </c>
      <c r="F648" s="94">
        <v>43913</v>
      </c>
      <c r="G648" s="83">
        <v>2568510</v>
      </c>
      <c r="H648" s="85">
        <v>3.3422999999999998</v>
      </c>
      <c r="I648" s="83">
        <v>85.847239999999999</v>
      </c>
      <c r="J648" s="84">
        <v>-5.7377967537550298E-4</v>
      </c>
      <c r="K648" s="84">
        <f>I648/'סכום נכסי הקרן'!$C$42</f>
        <v>1.2119740255347155E-6</v>
      </c>
    </row>
    <row r="649" spans="2:11">
      <c r="B649" s="76" t="s">
        <v>3364</v>
      </c>
      <c r="C649" s="73" t="s">
        <v>3365</v>
      </c>
      <c r="D649" s="86" t="s">
        <v>1883</v>
      </c>
      <c r="E649" s="86" t="s">
        <v>136</v>
      </c>
      <c r="F649" s="94">
        <v>43914</v>
      </c>
      <c r="G649" s="83">
        <v>4410840</v>
      </c>
      <c r="H649" s="85">
        <v>3.0114000000000001</v>
      </c>
      <c r="I649" s="83">
        <v>132.82694000000001</v>
      </c>
      <c r="J649" s="84">
        <v>-8.8777925200998222E-4</v>
      </c>
      <c r="K649" s="84">
        <f>I649/'סכום נכסי הקרן'!$C$42</f>
        <v>1.8752239579427147E-6</v>
      </c>
    </row>
    <row r="650" spans="2:11">
      <c r="B650" s="76" t="s">
        <v>3364</v>
      </c>
      <c r="C650" s="73" t="s">
        <v>3366</v>
      </c>
      <c r="D650" s="86" t="s">
        <v>1883</v>
      </c>
      <c r="E650" s="86" t="s">
        <v>136</v>
      </c>
      <c r="F650" s="94">
        <v>43914</v>
      </c>
      <c r="G650" s="83">
        <v>3308130</v>
      </c>
      <c r="H650" s="85">
        <v>3.0114000000000001</v>
      </c>
      <c r="I650" s="83">
        <v>99.62021</v>
      </c>
      <c r="J650" s="84">
        <v>-6.658344724261309E-4</v>
      </c>
      <c r="K650" s="84">
        <f>I650/'סכום נכסי הקרן'!$C$42</f>
        <v>1.4064180390460279E-6</v>
      </c>
    </row>
    <row r="651" spans="2:11">
      <c r="B651" s="76" t="s">
        <v>3364</v>
      </c>
      <c r="C651" s="73" t="s">
        <v>3367</v>
      </c>
      <c r="D651" s="86" t="s">
        <v>1883</v>
      </c>
      <c r="E651" s="86" t="s">
        <v>136</v>
      </c>
      <c r="F651" s="94">
        <v>43914</v>
      </c>
      <c r="G651" s="83">
        <v>6983830</v>
      </c>
      <c r="H651" s="85">
        <v>3.0114000000000001</v>
      </c>
      <c r="I651" s="83">
        <v>210.30932999999999</v>
      </c>
      <c r="J651" s="84">
        <v>-1.4056505380468788E-3</v>
      </c>
      <c r="K651" s="84">
        <f>I651/'סכום נכסי הקרן'!$C$42</f>
        <v>2.9691047177242845E-6</v>
      </c>
    </row>
    <row r="652" spans="2:11">
      <c r="B652" s="76" t="s">
        <v>3364</v>
      </c>
      <c r="C652" s="73" t="s">
        <v>3368</v>
      </c>
      <c r="D652" s="86" t="s">
        <v>1883</v>
      </c>
      <c r="E652" s="86" t="s">
        <v>136</v>
      </c>
      <c r="F652" s="94">
        <v>43914</v>
      </c>
      <c r="G652" s="83">
        <v>1102710</v>
      </c>
      <c r="H652" s="85">
        <v>3.0114000000000001</v>
      </c>
      <c r="I652" s="83">
        <v>33.206739999999996</v>
      </c>
      <c r="J652" s="84">
        <v>-2.2194484642113979E-4</v>
      </c>
      <c r="K652" s="84">
        <f>I652/'סכום נכסי הקרן'!$C$42</f>
        <v>4.6880606007467048E-7</v>
      </c>
    </row>
    <row r="653" spans="2:11">
      <c r="B653" s="76" t="s">
        <v>3364</v>
      </c>
      <c r="C653" s="73" t="s">
        <v>3369</v>
      </c>
      <c r="D653" s="86" t="s">
        <v>1883</v>
      </c>
      <c r="E653" s="86" t="s">
        <v>136</v>
      </c>
      <c r="F653" s="94">
        <v>43914</v>
      </c>
      <c r="G653" s="83">
        <v>37859710</v>
      </c>
      <c r="H653" s="85">
        <v>3.0114000000000001</v>
      </c>
      <c r="I653" s="83">
        <v>1140.0979399999999</v>
      </c>
      <c r="J653" s="84">
        <v>-7.6201055026286187E-3</v>
      </c>
      <c r="K653" s="84">
        <f>I653/'סכום נכסי הקרן'!$C$42</f>
        <v>1.6095672846857238E-5</v>
      </c>
    </row>
    <row r="654" spans="2:11">
      <c r="B654" s="76" t="s">
        <v>3364</v>
      </c>
      <c r="C654" s="73" t="s">
        <v>3370</v>
      </c>
      <c r="D654" s="86" t="s">
        <v>1883</v>
      </c>
      <c r="E654" s="86" t="s">
        <v>136</v>
      </c>
      <c r="F654" s="94">
        <v>43914</v>
      </c>
      <c r="G654" s="83">
        <v>5513550</v>
      </c>
      <c r="H654" s="85">
        <v>3.0114000000000001</v>
      </c>
      <c r="I654" s="83">
        <v>166.03368</v>
      </c>
      <c r="J654" s="84">
        <v>-1.1097240984311221E-3</v>
      </c>
      <c r="K654" s="84">
        <f>I654/'סכום נכסי הקרן'!$C$42</f>
        <v>2.3440300180173851E-6</v>
      </c>
    </row>
    <row r="655" spans="2:11">
      <c r="B655" s="76" t="s">
        <v>3371</v>
      </c>
      <c r="C655" s="73" t="s">
        <v>3372</v>
      </c>
      <c r="D655" s="86" t="s">
        <v>1883</v>
      </c>
      <c r="E655" s="86" t="s">
        <v>136</v>
      </c>
      <c r="F655" s="94">
        <v>43906</v>
      </c>
      <c r="G655" s="83">
        <v>128563727.292</v>
      </c>
      <c r="H655" s="85">
        <v>3.2364999999999999</v>
      </c>
      <c r="I655" s="83">
        <v>4160.9871555620002</v>
      </c>
      <c r="J655" s="84">
        <v>-2.7810909929777618E-2</v>
      </c>
      <c r="K655" s="84">
        <f>I655/'סכום נכסי הקרן'!$C$42</f>
        <v>5.8743977711161398E-5</v>
      </c>
    </row>
    <row r="656" spans="2:11">
      <c r="B656" s="76" t="s">
        <v>3373</v>
      </c>
      <c r="C656" s="73" t="s">
        <v>3374</v>
      </c>
      <c r="D656" s="86" t="s">
        <v>1883</v>
      </c>
      <c r="E656" s="86" t="s">
        <v>136</v>
      </c>
      <c r="F656" s="94">
        <v>43906</v>
      </c>
      <c r="G656" s="83">
        <v>100359000</v>
      </c>
      <c r="H656" s="85">
        <v>4.2275999999999998</v>
      </c>
      <c r="I656" s="83">
        <v>4242.7563099999998</v>
      </c>
      <c r="J656" s="84">
        <v>-2.8357432786996612E-2</v>
      </c>
      <c r="K656" s="84">
        <f>I656/'סכום נכסי הקרן'!$C$42</f>
        <v>5.9898378146967977E-5</v>
      </c>
    </row>
    <row r="657" spans="2:11">
      <c r="B657" s="76" t="s">
        <v>3375</v>
      </c>
      <c r="C657" s="73" t="s">
        <v>3376</v>
      </c>
      <c r="D657" s="86" t="s">
        <v>1883</v>
      </c>
      <c r="E657" s="86" t="s">
        <v>136</v>
      </c>
      <c r="F657" s="94">
        <v>43909</v>
      </c>
      <c r="G657" s="83">
        <v>2232000</v>
      </c>
      <c r="H657" s="85">
        <v>4.6588000000000003</v>
      </c>
      <c r="I657" s="83">
        <v>103.98427000000001</v>
      </c>
      <c r="J657" s="84">
        <v>-6.9500266618657358E-4</v>
      </c>
      <c r="K657" s="84">
        <f>I657/'סכום נכסי הקרן'!$C$42</f>
        <v>1.4680289582307919E-6</v>
      </c>
    </row>
    <row r="658" spans="2:11">
      <c r="B658" s="76" t="s">
        <v>3375</v>
      </c>
      <c r="C658" s="73" t="s">
        <v>3377</v>
      </c>
      <c r="D658" s="86" t="s">
        <v>1883</v>
      </c>
      <c r="E658" s="86" t="s">
        <v>136</v>
      </c>
      <c r="F658" s="94">
        <v>43909</v>
      </c>
      <c r="G658" s="83">
        <v>2232000</v>
      </c>
      <c r="H658" s="85">
        <v>4.6588000000000003</v>
      </c>
      <c r="I658" s="83">
        <v>103.98427000000001</v>
      </c>
      <c r="J658" s="84">
        <v>-6.9500266618657358E-4</v>
      </c>
      <c r="K658" s="84">
        <f>I658/'סכום נכסי הקרן'!$C$42</f>
        <v>1.4680289582307919E-6</v>
      </c>
    </row>
    <row r="659" spans="2:11">
      <c r="B659" s="76" t="s">
        <v>3375</v>
      </c>
      <c r="C659" s="73" t="s">
        <v>3378</v>
      </c>
      <c r="D659" s="86" t="s">
        <v>1883</v>
      </c>
      <c r="E659" s="86" t="s">
        <v>136</v>
      </c>
      <c r="F659" s="94">
        <v>43909</v>
      </c>
      <c r="G659" s="83">
        <v>9300000</v>
      </c>
      <c r="H659" s="85">
        <v>4.6588000000000003</v>
      </c>
      <c r="I659" s="83">
        <v>433.26781</v>
      </c>
      <c r="J659" s="84">
        <v>-2.8958445649790851E-3</v>
      </c>
      <c r="K659" s="84">
        <f>I659/'סכום נכסי הקרן'!$C$42</f>
        <v>6.1167875847879358E-6</v>
      </c>
    </row>
    <row r="660" spans="2:11">
      <c r="B660" s="76" t="s">
        <v>3375</v>
      </c>
      <c r="C660" s="73" t="s">
        <v>3379</v>
      </c>
      <c r="D660" s="86" t="s">
        <v>1883</v>
      </c>
      <c r="E660" s="86" t="s">
        <v>136</v>
      </c>
      <c r="F660" s="94">
        <v>43909</v>
      </c>
      <c r="G660" s="83">
        <v>1488000</v>
      </c>
      <c r="H660" s="85">
        <v>4.6588000000000003</v>
      </c>
      <c r="I660" s="83">
        <v>69.322850000000003</v>
      </c>
      <c r="J660" s="84">
        <v>-4.6333513307014518E-4</v>
      </c>
      <c r="K660" s="84">
        <f>I660/'סכום נכסי הקרן'!$C$42</f>
        <v>9.7868601921318914E-7</v>
      </c>
    </row>
    <row r="661" spans="2:11">
      <c r="B661" s="76" t="s">
        <v>3380</v>
      </c>
      <c r="C661" s="73" t="s">
        <v>2964</v>
      </c>
      <c r="D661" s="86" t="s">
        <v>1883</v>
      </c>
      <c r="E661" s="86" t="s">
        <v>136</v>
      </c>
      <c r="F661" s="94">
        <v>43906</v>
      </c>
      <c r="G661" s="83">
        <v>112152</v>
      </c>
      <c r="H661" s="85">
        <v>4.9602000000000004</v>
      </c>
      <c r="I661" s="83">
        <v>5.5629600000000003</v>
      </c>
      <c r="J661" s="84">
        <v>-3.7181316288408437E-5</v>
      </c>
      <c r="K661" s="84">
        <f>I661/'סכום נכסי הקרן'!$C$42</f>
        <v>7.853674765884845E-8</v>
      </c>
    </row>
    <row r="662" spans="2:11">
      <c r="B662" s="76" t="s">
        <v>3381</v>
      </c>
      <c r="C662" s="73" t="s">
        <v>3382</v>
      </c>
      <c r="D662" s="86" t="s">
        <v>1883</v>
      </c>
      <c r="E662" s="86" t="s">
        <v>136</v>
      </c>
      <c r="F662" s="94">
        <v>43906</v>
      </c>
      <c r="G662" s="83">
        <v>26229000</v>
      </c>
      <c r="H662" s="85">
        <v>4.8569000000000004</v>
      </c>
      <c r="I662" s="83">
        <v>1273.9041399999999</v>
      </c>
      <c r="J662" s="84">
        <v>-8.514429862960176E-3</v>
      </c>
      <c r="K662" s="84">
        <f>I662/'סכום נכסי הקרן'!$C$42</f>
        <v>1.7984721800038531E-5</v>
      </c>
    </row>
    <row r="663" spans="2:11">
      <c r="B663" s="76" t="s">
        <v>3381</v>
      </c>
      <c r="C663" s="73" t="s">
        <v>3383</v>
      </c>
      <c r="D663" s="86" t="s">
        <v>1883</v>
      </c>
      <c r="E663" s="86" t="s">
        <v>136</v>
      </c>
      <c r="F663" s="94">
        <v>43906</v>
      </c>
      <c r="G663" s="83">
        <v>14988000</v>
      </c>
      <c r="H663" s="85">
        <v>4.8569000000000004</v>
      </c>
      <c r="I663" s="83">
        <v>727.94521999999995</v>
      </c>
      <c r="J663" s="84">
        <v>-4.8653884740237317E-3</v>
      </c>
      <c r="K663" s="84">
        <f>I663/'סכום נכסי הקרן'!$C$42</f>
        <v>1.0276983845399736E-5</v>
      </c>
    </row>
    <row r="664" spans="2:11">
      <c r="B664" s="76" t="s">
        <v>3384</v>
      </c>
      <c r="C664" s="73" t="s">
        <v>3385</v>
      </c>
      <c r="D664" s="86" t="s">
        <v>1883</v>
      </c>
      <c r="E664" s="86" t="s">
        <v>136</v>
      </c>
      <c r="F664" s="94">
        <v>43908</v>
      </c>
      <c r="G664" s="83">
        <v>5664000</v>
      </c>
      <c r="H664" s="85">
        <v>6.4584000000000001</v>
      </c>
      <c r="I664" s="83">
        <v>365.80314000000004</v>
      </c>
      <c r="J664" s="84">
        <v>-2.4449290031984686E-3</v>
      </c>
      <c r="K664" s="84">
        <f>I664/'סכום נכסי הקרן'!$C$42</f>
        <v>5.1643349761627655E-6</v>
      </c>
    </row>
    <row r="665" spans="2:11">
      <c r="B665" s="76" t="s">
        <v>3386</v>
      </c>
      <c r="C665" s="73" t="s">
        <v>3387</v>
      </c>
      <c r="D665" s="86" t="s">
        <v>1883</v>
      </c>
      <c r="E665" s="86" t="s">
        <v>136</v>
      </c>
      <c r="F665" s="94">
        <v>43908</v>
      </c>
      <c r="G665" s="83">
        <v>1133730</v>
      </c>
      <c r="H665" s="85">
        <v>6.5350000000000001</v>
      </c>
      <c r="I665" s="83">
        <v>74.089410000000001</v>
      </c>
      <c r="J665" s="84">
        <v>-4.951935276959696E-4</v>
      </c>
      <c r="K665" s="84">
        <f>I665/'סכום נכסי הקרן'!$C$42</f>
        <v>1.0459793522446617E-6</v>
      </c>
    </row>
    <row r="666" spans="2:11">
      <c r="B666" s="76" t="s">
        <v>3386</v>
      </c>
      <c r="C666" s="73" t="s">
        <v>3388</v>
      </c>
      <c r="D666" s="86" t="s">
        <v>1883</v>
      </c>
      <c r="E666" s="86" t="s">
        <v>136</v>
      </c>
      <c r="F666" s="94">
        <v>43908</v>
      </c>
      <c r="G666" s="83">
        <v>2267460</v>
      </c>
      <c r="H666" s="85">
        <v>6.5350000000000001</v>
      </c>
      <c r="I666" s="83">
        <v>148.17881</v>
      </c>
      <c r="J666" s="84">
        <v>-9.9038698855465047E-4</v>
      </c>
      <c r="K666" s="84">
        <f>I666/'סכום נכסי הקרן'!$C$42</f>
        <v>2.0919585633113394E-6</v>
      </c>
    </row>
    <row r="667" spans="2:11">
      <c r="B667" s="76" t="s">
        <v>3386</v>
      </c>
      <c r="C667" s="73" t="s">
        <v>3389</v>
      </c>
      <c r="D667" s="86" t="s">
        <v>1883</v>
      </c>
      <c r="E667" s="86" t="s">
        <v>136</v>
      </c>
      <c r="F667" s="94">
        <v>43908</v>
      </c>
      <c r="G667" s="83">
        <v>56686500</v>
      </c>
      <c r="H667" s="85">
        <v>6.5350000000000001</v>
      </c>
      <c r="I667" s="83">
        <v>3704.47028</v>
      </c>
      <c r="J667" s="84">
        <v>-2.4759674914378131E-2</v>
      </c>
      <c r="K667" s="84">
        <f>I667/'סכום נכסי הקרן'!$C$42</f>
        <v>5.2298964506317437E-5</v>
      </c>
    </row>
    <row r="668" spans="2:11">
      <c r="B668" s="76" t="s">
        <v>3386</v>
      </c>
      <c r="C668" s="73" t="s">
        <v>2712</v>
      </c>
      <c r="D668" s="86" t="s">
        <v>1883</v>
      </c>
      <c r="E668" s="86" t="s">
        <v>136</v>
      </c>
      <c r="F668" s="94">
        <v>43908</v>
      </c>
      <c r="G668" s="83">
        <v>755820</v>
      </c>
      <c r="H668" s="85">
        <v>6.5350000000000001</v>
      </c>
      <c r="I668" s="83">
        <v>49.392940000000003</v>
      </c>
      <c r="J668" s="84">
        <v>-3.3012901846397972E-4</v>
      </c>
      <c r="K668" s="84">
        <f>I668/'סכום נכסי הקרן'!$C$42</f>
        <v>6.9731956816310786E-7</v>
      </c>
    </row>
    <row r="669" spans="2:11">
      <c r="B669" s="76" t="s">
        <v>3390</v>
      </c>
      <c r="C669" s="73" t="s">
        <v>3391</v>
      </c>
      <c r="D669" s="86" t="s">
        <v>1883</v>
      </c>
      <c r="E669" s="86" t="s">
        <v>136</v>
      </c>
      <c r="F669" s="94">
        <v>43908</v>
      </c>
      <c r="G669" s="83">
        <v>223285500</v>
      </c>
      <c r="H669" s="85">
        <v>6.6681999999999997</v>
      </c>
      <c r="I669" s="83">
        <v>14889.09786</v>
      </c>
      <c r="J669" s="84">
        <v>-9.9514693037829713E-2</v>
      </c>
      <c r="K669" s="84">
        <f>I669/'סכום נכסי הקרן'!$C$42</f>
        <v>2.1020128160165102E-4</v>
      </c>
    </row>
    <row r="670" spans="2:11">
      <c r="B670" s="76" t="s">
        <v>3392</v>
      </c>
      <c r="C670" s="73" t="s">
        <v>3393</v>
      </c>
      <c r="D670" s="86" t="s">
        <v>1883</v>
      </c>
      <c r="E670" s="86" t="s">
        <v>136</v>
      </c>
      <c r="F670" s="94">
        <v>43908</v>
      </c>
      <c r="G670" s="83">
        <v>54913632.799999997</v>
      </c>
      <c r="H670" s="85">
        <v>6.6173999999999999</v>
      </c>
      <c r="I670" s="83">
        <v>3633.8725007439998</v>
      </c>
      <c r="J670" s="84">
        <v>-2.4287818499847631E-2</v>
      </c>
      <c r="K670" s="84">
        <f>I670/'סכום נכסי הקרן'!$C$42</f>
        <v>5.1302279292923212E-5</v>
      </c>
    </row>
    <row r="671" spans="2:11">
      <c r="B671" s="76" t="s">
        <v>3394</v>
      </c>
      <c r="C671" s="73" t="s">
        <v>3395</v>
      </c>
      <c r="D671" s="86" t="s">
        <v>1883</v>
      </c>
      <c r="E671" s="86" t="s">
        <v>136</v>
      </c>
      <c r="F671" s="94">
        <v>43907</v>
      </c>
      <c r="G671" s="83">
        <v>266000</v>
      </c>
      <c r="H671" s="85">
        <v>6.5000999999999998</v>
      </c>
      <c r="I671" s="83">
        <v>17.29035</v>
      </c>
      <c r="J671" s="84">
        <v>-1.1556401126150157E-4</v>
      </c>
      <c r="K671" s="84">
        <f>I671/'סכום נכסי הקרן'!$C$42</f>
        <v>2.44101675166309E-7</v>
      </c>
    </row>
    <row r="672" spans="2:11">
      <c r="B672" s="76" t="s">
        <v>3394</v>
      </c>
      <c r="C672" s="73" t="s">
        <v>2543</v>
      </c>
      <c r="D672" s="86" t="s">
        <v>1883</v>
      </c>
      <c r="E672" s="86" t="s">
        <v>136</v>
      </c>
      <c r="F672" s="94">
        <v>43907</v>
      </c>
      <c r="G672" s="83">
        <v>152000</v>
      </c>
      <c r="H672" s="85">
        <v>6.5000999999999998</v>
      </c>
      <c r="I672" s="83">
        <v>9.8802000000000003</v>
      </c>
      <c r="J672" s="84">
        <v>-6.6036577863715188E-5</v>
      </c>
      <c r="K672" s="84">
        <f>I672/'סכום נכסי הקרן'!$C$42</f>
        <v>1.3948667152360515E-7</v>
      </c>
    </row>
    <row r="673" spans="2:11">
      <c r="B673" s="76" t="s">
        <v>3394</v>
      </c>
      <c r="C673" s="73" t="s">
        <v>3396</v>
      </c>
      <c r="D673" s="86" t="s">
        <v>1883</v>
      </c>
      <c r="E673" s="86" t="s">
        <v>136</v>
      </c>
      <c r="F673" s="94">
        <v>43907</v>
      </c>
      <c r="G673" s="83">
        <v>57000</v>
      </c>
      <c r="H673" s="85">
        <v>6.5000999999999998</v>
      </c>
      <c r="I673" s="83">
        <v>3.7050700000000001</v>
      </c>
      <c r="J673" s="84">
        <v>-2.4763683280248906E-5</v>
      </c>
      <c r="K673" s="84">
        <f>I673/'סכום נכסי הקרן'!$C$42</f>
        <v>5.2307431232360045E-8</v>
      </c>
    </row>
    <row r="674" spans="2:11">
      <c r="B674" s="76" t="s">
        <v>3397</v>
      </c>
      <c r="C674" s="73" t="s">
        <v>3398</v>
      </c>
      <c r="D674" s="86" t="s">
        <v>1883</v>
      </c>
      <c r="E674" s="86" t="s">
        <v>136</v>
      </c>
      <c r="F674" s="94">
        <v>43907</v>
      </c>
      <c r="G674" s="83">
        <v>163529000</v>
      </c>
      <c r="H674" s="85">
        <v>6.5362</v>
      </c>
      <c r="I674" s="83">
        <v>10688.598410000001</v>
      </c>
      <c r="J674" s="84">
        <v>-7.1439693645467442E-2</v>
      </c>
      <c r="K674" s="84">
        <f>I674/'סכום נכסי הקרן'!$C$42</f>
        <v>1.5089947728420461E-4</v>
      </c>
    </row>
    <row r="675" spans="2:11">
      <c r="B675" s="76" t="s">
        <v>3399</v>
      </c>
      <c r="C675" s="73" t="s">
        <v>3400</v>
      </c>
      <c r="D675" s="86" t="s">
        <v>1883</v>
      </c>
      <c r="E675" s="86" t="s">
        <v>136</v>
      </c>
      <c r="F675" s="94">
        <v>43907</v>
      </c>
      <c r="G675" s="83">
        <v>3050400</v>
      </c>
      <c r="H675" s="85">
        <v>6.8409000000000004</v>
      </c>
      <c r="I675" s="83">
        <v>208.67399</v>
      </c>
      <c r="J675" s="84">
        <v>-1.3947203688960876E-3</v>
      </c>
      <c r="K675" s="84">
        <f>I675/'סכום נכסי הקרן'!$C$42</f>
        <v>2.9460173173265789E-6</v>
      </c>
    </row>
    <row r="676" spans="2:11">
      <c r="B676" s="76" t="s">
        <v>3399</v>
      </c>
      <c r="C676" s="73" t="s">
        <v>3401</v>
      </c>
      <c r="D676" s="86" t="s">
        <v>1883</v>
      </c>
      <c r="E676" s="86" t="s">
        <v>136</v>
      </c>
      <c r="F676" s="94">
        <v>43907</v>
      </c>
      <c r="G676" s="83">
        <v>6863400</v>
      </c>
      <c r="H676" s="85">
        <v>6.8409000000000004</v>
      </c>
      <c r="I676" s="83">
        <v>469.51648</v>
      </c>
      <c r="J676" s="84">
        <v>-3.138120846725519E-3</v>
      </c>
      <c r="K676" s="84">
        <f>I676/'סכום נכסי הקרן'!$C$42</f>
        <v>6.6285389992792988E-6</v>
      </c>
    </row>
    <row r="677" spans="2:11">
      <c r="B677" s="76" t="s">
        <v>3402</v>
      </c>
      <c r="C677" s="73" t="s">
        <v>3403</v>
      </c>
      <c r="D677" s="86" t="s">
        <v>1883</v>
      </c>
      <c r="E677" s="86" t="s">
        <v>136</v>
      </c>
      <c r="F677" s="94">
        <v>43907</v>
      </c>
      <c r="G677" s="83">
        <v>133117898.41350001</v>
      </c>
      <c r="H677" s="85">
        <v>6.5872999999999999</v>
      </c>
      <c r="I677" s="83">
        <v>8768.9032300130002</v>
      </c>
      <c r="J677" s="84">
        <v>-5.8608971572249258E-2</v>
      </c>
      <c r="K677" s="84">
        <f>I677/'סכום נכסי הקרן'!$C$42</f>
        <v>1.2379760778801071E-4</v>
      </c>
    </row>
    <row r="678" spans="2:11">
      <c r="B678" s="76" t="s">
        <v>3404</v>
      </c>
      <c r="C678" s="73" t="s">
        <v>3405</v>
      </c>
      <c r="D678" s="86" t="s">
        <v>1883</v>
      </c>
      <c r="E678" s="86" t="s">
        <v>136</v>
      </c>
      <c r="F678" s="94">
        <v>43908</v>
      </c>
      <c r="G678" s="83">
        <v>7110365.5185999991</v>
      </c>
      <c r="H678" s="85">
        <v>7.1060999999999996</v>
      </c>
      <c r="I678" s="83">
        <v>505.26663894500001</v>
      </c>
      <c r="J678" s="84">
        <v>-3.377065215747572E-3</v>
      </c>
      <c r="K678" s="84">
        <f>I678/'סכום נכסי הקרן'!$C$42</f>
        <v>7.1332525352075072E-6</v>
      </c>
    </row>
    <row r="679" spans="2:11">
      <c r="B679" s="76" t="s">
        <v>3406</v>
      </c>
      <c r="C679" s="73" t="s">
        <v>3407</v>
      </c>
      <c r="D679" s="86" t="s">
        <v>1883</v>
      </c>
      <c r="E679" s="86" t="s">
        <v>136</v>
      </c>
      <c r="F679" s="94">
        <v>43907</v>
      </c>
      <c r="G679" s="83">
        <v>26874844.296300001</v>
      </c>
      <c r="H679" s="85">
        <v>7.4142999999999999</v>
      </c>
      <c r="I679" s="83">
        <v>1992.5753618629994</v>
      </c>
      <c r="J679" s="84">
        <v>-1.3317833448005752E-2</v>
      </c>
      <c r="K679" s="84">
        <f>I679/'סכום נכסי הקרן'!$C$42</f>
        <v>2.81307772095922E-5</v>
      </c>
    </row>
    <row r="680" spans="2:11">
      <c r="B680" s="76" t="s">
        <v>3408</v>
      </c>
      <c r="C680" s="73" t="s">
        <v>3409</v>
      </c>
      <c r="D680" s="86" t="s">
        <v>1883</v>
      </c>
      <c r="E680" s="86" t="s">
        <v>136</v>
      </c>
      <c r="F680" s="94">
        <v>43880</v>
      </c>
      <c r="G680" s="83">
        <v>106950</v>
      </c>
      <c r="H680" s="85">
        <v>4.1268000000000002</v>
      </c>
      <c r="I680" s="83">
        <v>4.41364</v>
      </c>
      <c r="J680" s="84">
        <v>-2.9499573037226767E-5</v>
      </c>
      <c r="K680" s="84">
        <f>I680/'סכום נכסי הקרן'!$C$42</f>
        <v>6.2310879628291393E-8</v>
      </c>
    </row>
    <row r="681" spans="2:11">
      <c r="B681" s="76" t="s">
        <v>3408</v>
      </c>
      <c r="C681" s="73" t="s">
        <v>3410</v>
      </c>
      <c r="D681" s="86" t="s">
        <v>1883</v>
      </c>
      <c r="E681" s="86" t="s">
        <v>136</v>
      </c>
      <c r="F681" s="94">
        <v>43880</v>
      </c>
      <c r="G681" s="83">
        <v>89125</v>
      </c>
      <c r="H681" s="85">
        <v>4.1268000000000002</v>
      </c>
      <c r="I681" s="83">
        <v>3.6780300000000001</v>
      </c>
      <c r="J681" s="84">
        <v>-2.4582955251926113E-5</v>
      </c>
      <c r="K681" s="84">
        <f>I681/'סכום נכסי הקרן'!$C$42</f>
        <v>5.1925685964248239E-8</v>
      </c>
    </row>
    <row r="682" spans="2:11">
      <c r="B682" s="76" t="s">
        <v>3408</v>
      </c>
      <c r="C682" s="73" t="s">
        <v>3007</v>
      </c>
      <c r="D682" s="86" t="s">
        <v>1883</v>
      </c>
      <c r="E682" s="86" t="s">
        <v>136</v>
      </c>
      <c r="F682" s="94">
        <v>43880</v>
      </c>
      <c r="G682" s="83">
        <v>249550</v>
      </c>
      <c r="H682" s="85">
        <v>4.1268000000000002</v>
      </c>
      <c r="I682" s="83">
        <v>10.29848</v>
      </c>
      <c r="J682" s="84">
        <v>-6.8832247970477682E-5</v>
      </c>
      <c r="K682" s="84">
        <f>I682/'סכום נכסי הקרן'!$C$42</f>
        <v>1.4539186422870156E-7</v>
      </c>
    </row>
    <row r="683" spans="2:11">
      <c r="B683" s="76" t="s">
        <v>3408</v>
      </c>
      <c r="C683" s="73" t="s">
        <v>3411</v>
      </c>
      <c r="D683" s="86" t="s">
        <v>1883</v>
      </c>
      <c r="E683" s="86" t="s">
        <v>136</v>
      </c>
      <c r="F683" s="94">
        <v>43880</v>
      </c>
      <c r="G683" s="83">
        <v>106950</v>
      </c>
      <c r="H683" s="85">
        <v>4.1268000000000002</v>
      </c>
      <c r="I683" s="83">
        <v>4.41364</v>
      </c>
      <c r="J683" s="84">
        <v>-2.9499573037226767E-5</v>
      </c>
      <c r="K683" s="84">
        <f>I683/'סכום נכסי הקרן'!$C$42</f>
        <v>6.2310879628291393E-8</v>
      </c>
    </row>
    <row r="684" spans="2:11">
      <c r="B684" s="76" t="s">
        <v>3408</v>
      </c>
      <c r="C684" s="73" t="s">
        <v>2911</v>
      </c>
      <c r="D684" s="86" t="s">
        <v>1883</v>
      </c>
      <c r="E684" s="86" t="s">
        <v>136</v>
      </c>
      <c r="F684" s="94">
        <v>43880</v>
      </c>
      <c r="G684" s="83">
        <v>71300</v>
      </c>
      <c r="H684" s="85">
        <v>4.1268000000000002</v>
      </c>
      <c r="I684" s="83">
        <v>2.9424200000000003</v>
      </c>
      <c r="J684" s="84">
        <v>-1.966633746662546E-5</v>
      </c>
      <c r="K684" s="84">
        <f>I684/'סכום נכסי הקרן'!$C$42</f>
        <v>4.1540492300205084E-8</v>
      </c>
    </row>
    <row r="685" spans="2:11">
      <c r="B685" s="76" t="s">
        <v>3408</v>
      </c>
      <c r="C685" s="73" t="s">
        <v>3412</v>
      </c>
      <c r="D685" s="86" t="s">
        <v>1883</v>
      </c>
      <c r="E685" s="86" t="s">
        <v>136</v>
      </c>
      <c r="F685" s="94">
        <v>43880</v>
      </c>
      <c r="G685" s="83">
        <v>7130</v>
      </c>
      <c r="H685" s="85">
        <v>4.1268000000000002</v>
      </c>
      <c r="I685" s="83">
        <v>0.29424</v>
      </c>
      <c r="J685" s="84">
        <v>-1.9666203792048294E-6</v>
      </c>
      <c r="K685" s="84">
        <f>I685/'סכום נכסי הקרן'!$C$42</f>
        <v>4.1540209944237542E-9</v>
      </c>
    </row>
    <row r="686" spans="2:11">
      <c r="B686" s="76" t="s">
        <v>3408</v>
      </c>
      <c r="C686" s="73" t="s">
        <v>3413</v>
      </c>
      <c r="D686" s="86" t="s">
        <v>1883</v>
      </c>
      <c r="E686" s="86" t="s">
        <v>136</v>
      </c>
      <c r="F686" s="94">
        <v>43880</v>
      </c>
      <c r="G686" s="83">
        <v>14260</v>
      </c>
      <c r="H686" s="85">
        <v>4.1268000000000002</v>
      </c>
      <c r="I686" s="83">
        <v>0.58848</v>
      </c>
      <c r="J686" s="84">
        <v>-3.9332407584096587E-6</v>
      </c>
      <c r="K686" s="84">
        <f>I686/'סכום נכסי הקרן'!$C$42</f>
        <v>8.3080419888475084E-9</v>
      </c>
    </row>
    <row r="687" spans="2:11">
      <c r="B687" s="76" t="s">
        <v>3408</v>
      </c>
      <c r="C687" s="73" t="s">
        <v>3325</v>
      </c>
      <c r="D687" s="86" t="s">
        <v>1883</v>
      </c>
      <c r="E687" s="86" t="s">
        <v>136</v>
      </c>
      <c r="F687" s="94">
        <v>43880</v>
      </c>
      <c r="G687" s="83">
        <v>17825</v>
      </c>
      <c r="H687" s="85">
        <v>4.1268000000000002</v>
      </c>
      <c r="I687" s="83">
        <v>0.73560999999999999</v>
      </c>
      <c r="J687" s="84">
        <v>-4.9166177853006545E-6</v>
      </c>
      <c r="K687" s="84">
        <f>I687/'סכום נכסי הקרן'!$C$42</f>
        <v>1.0385193664043154E-8</v>
      </c>
    </row>
    <row r="688" spans="2:11">
      <c r="B688" s="76" t="s">
        <v>3414</v>
      </c>
      <c r="C688" s="73" t="s">
        <v>3415</v>
      </c>
      <c r="D688" s="86" t="s">
        <v>1883</v>
      </c>
      <c r="E688" s="86" t="s">
        <v>136</v>
      </c>
      <c r="F688" s="94">
        <v>43878</v>
      </c>
      <c r="G688" s="83">
        <v>1140800</v>
      </c>
      <c r="H688" s="85">
        <v>4.0651000000000002</v>
      </c>
      <c r="I688" s="83">
        <v>46.375099999999996</v>
      </c>
      <c r="J688" s="84">
        <v>-3.0995859416687698E-4</v>
      </c>
      <c r="K688" s="84">
        <f>I688/'סכום נכסי הקרן'!$C$42</f>
        <v>6.547143115093156E-7</v>
      </c>
    </row>
    <row r="689" spans="2:11">
      <c r="B689" s="76" t="s">
        <v>3414</v>
      </c>
      <c r="C689" s="73" t="s">
        <v>3416</v>
      </c>
      <c r="D689" s="86" t="s">
        <v>1883</v>
      </c>
      <c r="E689" s="86" t="s">
        <v>136</v>
      </c>
      <c r="F689" s="94">
        <v>43878</v>
      </c>
      <c r="G689" s="83">
        <v>17825</v>
      </c>
      <c r="H689" s="85">
        <v>4.0651000000000002</v>
      </c>
      <c r="I689" s="83">
        <v>0.72460999999999998</v>
      </c>
      <c r="J689" s="84">
        <v>-4.8430967678616486E-6</v>
      </c>
      <c r="K689" s="84">
        <f>I689/'סכום נכסי הקרן'!$C$42</f>
        <v>1.022989788189708E-8</v>
      </c>
    </row>
    <row r="690" spans="2:11">
      <c r="B690" s="76" t="s">
        <v>3414</v>
      </c>
      <c r="C690" s="73" t="s">
        <v>3417</v>
      </c>
      <c r="D690" s="86" t="s">
        <v>1883</v>
      </c>
      <c r="E690" s="86" t="s">
        <v>136</v>
      </c>
      <c r="F690" s="94">
        <v>43878</v>
      </c>
      <c r="G690" s="83">
        <v>160425</v>
      </c>
      <c r="H690" s="85">
        <v>4.0651000000000002</v>
      </c>
      <c r="I690" s="83">
        <v>6.5214999999999996</v>
      </c>
      <c r="J690" s="84">
        <v>-4.3587937748043416E-5</v>
      </c>
      <c r="K690" s="84">
        <f>I690/'סכום נכסי הקרן'!$C$42</f>
        <v>9.2069222115057475E-8</v>
      </c>
    </row>
    <row r="691" spans="2:11">
      <c r="B691" s="76" t="s">
        <v>3414</v>
      </c>
      <c r="C691" s="73" t="s">
        <v>3418</v>
      </c>
      <c r="D691" s="86" t="s">
        <v>1883</v>
      </c>
      <c r="E691" s="86" t="s">
        <v>136</v>
      </c>
      <c r="F691" s="94">
        <v>43878</v>
      </c>
      <c r="G691" s="83">
        <v>356500</v>
      </c>
      <c r="H691" s="85">
        <v>4.0651000000000002</v>
      </c>
      <c r="I691" s="83">
        <v>14.49222</v>
      </c>
      <c r="J691" s="84">
        <v>-9.686206903181013E-5</v>
      </c>
      <c r="K691" s="84">
        <f>I691/'סכום נכסי הקרן'!$C$42</f>
        <v>2.0459823999390913E-7</v>
      </c>
    </row>
    <row r="692" spans="2:11">
      <c r="B692" s="76" t="s">
        <v>3414</v>
      </c>
      <c r="C692" s="73" t="s">
        <v>2886</v>
      </c>
      <c r="D692" s="86" t="s">
        <v>1883</v>
      </c>
      <c r="E692" s="86" t="s">
        <v>136</v>
      </c>
      <c r="F692" s="94">
        <v>43878</v>
      </c>
      <c r="G692" s="83">
        <v>160425</v>
      </c>
      <c r="H692" s="85">
        <v>4.0651000000000002</v>
      </c>
      <c r="I692" s="83">
        <v>6.5214999999999996</v>
      </c>
      <c r="J692" s="84">
        <v>-4.3587937748043416E-5</v>
      </c>
      <c r="K692" s="84">
        <f>I692/'סכום נכסי הקרן'!$C$42</f>
        <v>9.2069222115057475E-8</v>
      </c>
    </row>
    <row r="693" spans="2:11">
      <c r="B693" s="76" t="s">
        <v>3419</v>
      </c>
      <c r="C693" s="73" t="s">
        <v>3420</v>
      </c>
      <c r="D693" s="86" t="s">
        <v>1883</v>
      </c>
      <c r="E693" s="86" t="s">
        <v>136</v>
      </c>
      <c r="F693" s="94">
        <v>43878</v>
      </c>
      <c r="G693" s="83">
        <v>891.25</v>
      </c>
      <c r="H693" s="85">
        <v>4.0505000000000004</v>
      </c>
      <c r="I693" s="83">
        <v>3.61E-2</v>
      </c>
      <c r="J693" s="84">
        <v>-2.4128261177710148E-7</v>
      </c>
      <c r="K693" s="84">
        <f>I693/'סכום נכסי הקרן'!$C$42</f>
        <v>5.0965252140666649E-10</v>
      </c>
    </row>
    <row r="694" spans="2:11">
      <c r="B694" s="76" t="s">
        <v>3419</v>
      </c>
      <c r="C694" s="73" t="s">
        <v>3421</v>
      </c>
      <c r="D694" s="86" t="s">
        <v>1883</v>
      </c>
      <c r="E694" s="86" t="s">
        <v>136</v>
      </c>
      <c r="F694" s="94">
        <v>43878</v>
      </c>
      <c r="G694" s="83">
        <v>62387.5</v>
      </c>
      <c r="H694" s="85">
        <v>4.0496999999999996</v>
      </c>
      <c r="I694" s="83">
        <v>2.52651</v>
      </c>
      <c r="J694" s="84">
        <v>-1.688650779725664E-5</v>
      </c>
      <c r="K694" s="84">
        <f>I694/'סכום נכסי הקרן'!$C$42</f>
        <v>3.5668758777261959E-8</v>
      </c>
    </row>
    <row r="695" spans="2:11">
      <c r="B695" s="76" t="s">
        <v>3419</v>
      </c>
      <c r="C695" s="73" t="s">
        <v>3422</v>
      </c>
      <c r="D695" s="86" t="s">
        <v>1883</v>
      </c>
      <c r="E695" s="86" t="s">
        <v>136</v>
      </c>
      <c r="F695" s="94">
        <v>43878</v>
      </c>
      <c r="G695" s="83">
        <v>713000</v>
      </c>
      <c r="H695" s="85">
        <v>4.0496999999999996</v>
      </c>
      <c r="I695" s="83">
        <v>28.874479999999998</v>
      </c>
      <c r="J695" s="84">
        <v>-1.9298919523838453E-4</v>
      </c>
      <c r="K695" s="84">
        <f>I695/'סכום נכסי הקרן'!$C$42</f>
        <v>4.0764408687829255E-7</v>
      </c>
    </row>
    <row r="696" spans="2:11">
      <c r="B696" s="76" t="s">
        <v>3423</v>
      </c>
      <c r="C696" s="73" t="s">
        <v>3415</v>
      </c>
      <c r="D696" s="86" t="s">
        <v>1883</v>
      </c>
      <c r="E696" s="86" t="s">
        <v>136</v>
      </c>
      <c r="F696" s="94">
        <v>43886</v>
      </c>
      <c r="G696" s="83">
        <v>71300</v>
      </c>
      <c r="H696" s="85">
        <v>3.9670000000000001</v>
      </c>
      <c r="I696" s="83">
        <v>2.8284699999999998</v>
      </c>
      <c r="J696" s="84">
        <v>-1.8904726563245936E-5</v>
      </c>
      <c r="K696" s="84">
        <f>I696/'סכום נכסי הקרן'!$C$42</f>
        <v>3.9931769175155507E-8</v>
      </c>
    </row>
    <row r="697" spans="2:11">
      <c r="B697" s="76" t="s">
        <v>3423</v>
      </c>
      <c r="C697" s="73" t="s">
        <v>2879</v>
      </c>
      <c r="D697" s="86" t="s">
        <v>1883</v>
      </c>
      <c r="E697" s="86" t="s">
        <v>136</v>
      </c>
      <c r="F697" s="94">
        <v>43886</v>
      </c>
      <c r="G697" s="83">
        <v>42780</v>
      </c>
      <c r="H697" s="85">
        <v>3.9670000000000001</v>
      </c>
      <c r="I697" s="83">
        <v>1.6970799999999999</v>
      </c>
      <c r="J697" s="84">
        <v>-1.1342822570489845E-5</v>
      </c>
      <c r="K697" s="84">
        <f>I697/'סכום נכסי הקרן'!$C$42</f>
        <v>2.3959033269496549E-8</v>
      </c>
    </row>
    <row r="698" spans="2:11">
      <c r="B698" s="76" t="s">
        <v>3423</v>
      </c>
      <c r="C698" s="73" t="s">
        <v>3424</v>
      </c>
      <c r="D698" s="86" t="s">
        <v>1883</v>
      </c>
      <c r="E698" s="86" t="s">
        <v>136</v>
      </c>
      <c r="F698" s="94">
        <v>43886</v>
      </c>
      <c r="G698" s="83">
        <v>106950</v>
      </c>
      <c r="H698" s="85">
        <v>3.9670000000000001</v>
      </c>
      <c r="I698" s="83">
        <v>4.2427099999999998</v>
      </c>
      <c r="J698" s="84">
        <v>-2.8357123263513193E-5</v>
      </c>
      <c r="K698" s="84">
        <f>I698/'סכום נכסי הקרן'!$C$42</f>
        <v>5.989772435172514E-8</v>
      </c>
    </row>
    <row r="699" spans="2:11">
      <c r="B699" s="76" t="s">
        <v>3423</v>
      </c>
      <c r="C699" s="73" t="s">
        <v>3425</v>
      </c>
      <c r="D699" s="86" t="s">
        <v>1883</v>
      </c>
      <c r="E699" s="86" t="s">
        <v>136</v>
      </c>
      <c r="F699" s="94">
        <v>43886</v>
      </c>
      <c r="G699" s="83">
        <v>17825</v>
      </c>
      <c r="H699" s="85">
        <v>3.9670000000000001</v>
      </c>
      <c r="I699" s="83">
        <v>0.70711999999999997</v>
      </c>
      <c r="J699" s="84">
        <v>-4.7261983501336287E-6</v>
      </c>
      <c r="K699" s="84">
        <f>I699/'סכום נכסי הקרן'!$C$42</f>
        <v>9.9829775882848183E-9</v>
      </c>
    </row>
    <row r="700" spans="2:11">
      <c r="B700" s="76" t="s">
        <v>3423</v>
      </c>
      <c r="C700" s="73" t="s">
        <v>2775</v>
      </c>
      <c r="D700" s="86" t="s">
        <v>1883</v>
      </c>
      <c r="E700" s="86" t="s">
        <v>136</v>
      </c>
      <c r="F700" s="94">
        <v>43886</v>
      </c>
      <c r="G700" s="83">
        <v>17825</v>
      </c>
      <c r="H700" s="85">
        <v>3.9670000000000001</v>
      </c>
      <c r="I700" s="83">
        <v>0.70711999999999997</v>
      </c>
      <c r="J700" s="84">
        <v>-4.7261983501336287E-6</v>
      </c>
      <c r="K700" s="84">
        <f>I700/'סכום נכסי הקרן'!$C$42</f>
        <v>9.9829775882848183E-9</v>
      </c>
    </row>
    <row r="701" spans="2:11">
      <c r="B701" s="76" t="s">
        <v>3423</v>
      </c>
      <c r="C701" s="73" t="s">
        <v>3426</v>
      </c>
      <c r="D701" s="86" t="s">
        <v>1883</v>
      </c>
      <c r="E701" s="86" t="s">
        <v>136</v>
      </c>
      <c r="F701" s="94">
        <v>43886</v>
      </c>
      <c r="G701" s="83">
        <v>3565000</v>
      </c>
      <c r="H701" s="85">
        <v>3.9670000000000001</v>
      </c>
      <c r="I701" s="83">
        <v>141.42372</v>
      </c>
      <c r="J701" s="84">
        <v>-9.4523779858264557E-4</v>
      </c>
      <c r="K701" s="84">
        <f>I701/'סכום נכסי הקרן'!$C$42</f>
        <v>1.9965915646734183E-6</v>
      </c>
    </row>
    <row r="702" spans="2:11">
      <c r="B702" s="76" t="s">
        <v>3427</v>
      </c>
      <c r="C702" s="73" t="s">
        <v>3093</v>
      </c>
      <c r="D702" s="86" t="s">
        <v>1883</v>
      </c>
      <c r="E702" s="86" t="s">
        <v>136</v>
      </c>
      <c r="F702" s="94">
        <v>43823</v>
      </c>
      <c r="G702" s="83">
        <v>7130</v>
      </c>
      <c r="H702" s="85">
        <v>3.3660999999999999</v>
      </c>
      <c r="I702" s="83">
        <v>0.24</v>
      </c>
      <c r="J702" s="84">
        <v>-1.6040949259419491E-6</v>
      </c>
      <c r="K702" s="84">
        <f>I702/'סכום נכסי הקרן'!$C$42</f>
        <v>3.388271610459832E-9</v>
      </c>
    </row>
    <row r="703" spans="2:11">
      <c r="B703" s="76" t="s">
        <v>3428</v>
      </c>
      <c r="C703" s="73" t="s">
        <v>3429</v>
      </c>
      <c r="D703" s="86" t="s">
        <v>1883</v>
      </c>
      <c r="E703" s="86" t="s">
        <v>136</v>
      </c>
      <c r="F703" s="94">
        <v>43811</v>
      </c>
      <c r="G703" s="83">
        <v>196075000</v>
      </c>
      <c r="H703" s="85">
        <v>3.3519000000000001</v>
      </c>
      <c r="I703" s="83">
        <v>6572.3338600000006</v>
      </c>
      <c r="J703" s="84">
        <v>-4.3927697485093606E-2</v>
      </c>
      <c r="K703" s="84">
        <f>I703/'סכום נכסי הקרן'!$C$42</f>
        <v>9.278688430125786E-5</v>
      </c>
    </row>
    <row r="704" spans="2:11">
      <c r="B704" s="76" t="s">
        <v>3430</v>
      </c>
      <c r="C704" s="73" t="s">
        <v>3431</v>
      </c>
      <c r="D704" s="86" t="s">
        <v>1883</v>
      </c>
      <c r="E704" s="86" t="s">
        <v>136</v>
      </c>
      <c r="F704" s="94">
        <v>43811</v>
      </c>
      <c r="G704" s="83">
        <v>178250000</v>
      </c>
      <c r="H704" s="85">
        <v>3.2538999999999998</v>
      </c>
      <c r="I704" s="83">
        <v>5800.0195400000002</v>
      </c>
      <c r="J704" s="84">
        <v>-3.8765757976992325E-2</v>
      </c>
      <c r="K704" s="84">
        <f>I704/'סכום נכסי הקרן'!$C$42</f>
        <v>8.1883506447892902E-5</v>
      </c>
    </row>
    <row r="705" spans="2:11">
      <c r="B705" s="76" t="s">
        <v>3432</v>
      </c>
      <c r="C705" s="73" t="s">
        <v>3433</v>
      </c>
      <c r="D705" s="86" t="s">
        <v>1883</v>
      </c>
      <c r="E705" s="86" t="s">
        <v>136</v>
      </c>
      <c r="F705" s="94">
        <v>43852</v>
      </c>
      <c r="G705" s="83">
        <v>21390</v>
      </c>
      <c r="H705" s="85">
        <v>3.4622999999999999</v>
      </c>
      <c r="I705" s="83">
        <v>0.74059000000000008</v>
      </c>
      <c r="J705" s="84">
        <v>-4.9499027550139504E-6</v>
      </c>
      <c r="K705" s="84">
        <f>I705/'סכום נכסי הקרן'!$C$42</f>
        <v>1.0455500299960198E-8</v>
      </c>
    </row>
    <row r="706" spans="2:11">
      <c r="B706" s="76" t="s">
        <v>3434</v>
      </c>
      <c r="C706" s="73" t="s">
        <v>2873</v>
      </c>
      <c r="D706" s="86" t="s">
        <v>1883</v>
      </c>
      <c r="E706" s="86" t="s">
        <v>136</v>
      </c>
      <c r="F706" s="94">
        <v>43865</v>
      </c>
      <c r="G706" s="83">
        <v>16042.5</v>
      </c>
      <c r="H706" s="85">
        <v>3.4314</v>
      </c>
      <c r="I706" s="83">
        <v>0.55049000000000003</v>
      </c>
      <c r="J706" s="84">
        <v>-3.6793258990907648E-6</v>
      </c>
      <c r="K706" s="84">
        <f>I706/'סכום נכסי הקרן'!$C$42</f>
        <v>7.7717068285084713E-9</v>
      </c>
    </row>
    <row r="707" spans="2:11">
      <c r="B707" s="76" t="s">
        <v>3434</v>
      </c>
      <c r="C707" s="73" t="s">
        <v>2503</v>
      </c>
      <c r="D707" s="86" t="s">
        <v>1883</v>
      </c>
      <c r="E707" s="86" t="s">
        <v>136</v>
      </c>
      <c r="F707" s="94">
        <v>43865</v>
      </c>
      <c r="G707" s="83">
        <v>7130</v>
      </c>
      <c r="H707" s="85">
        <v>3.4314</v>
      </c>
      <c r="I707" s="83">
        <v>0.24465999999999999</v>
      </c>
      <c r="J707" s="84">
        <v>-1.635241102420655E-6</v>
      </c>
      <c r="K707" s="84">
        <f>I707/'סכום נכסי הקרן'!$C$42</f>
        <v>3.4540605508962607E-9</v>
      </c>
    </row>
    <row r="708" spans="2:11">
      <c r="B708" s="76" t="s">
        <v>3434</v>
      </c>
      <c r="C708" s="73" t="s">
        <v>3435</v>
      </c>
      <c r="D708" s="86" t="s">
        <v>1883</v>
      </c>
      <c r="E708" s="86" t="s">
        <v>136</v>
      </c>
      <c r="F708" s="94">
        <v>43865</v>
      </c>
      <c r="G708" s="83">
        <v>17825</v>
      </c>
      <c r="H708" s="85">
        <v>3.4315000000000002</v>
      </c>
      <c r="I708" s="83">
        <v>0.61165999999999998</v>
      </c>
      <c r="J708" s="84">
        <v>-4.0881695933402186E-6</v>
      </c>
      <c r="K708" s="84">
        <f>I708/'סכום נכסי הקרן'!$C$42</f>
        <v>8.6352925552244205E-9</v>
      </c>
    </row>
    <row r="709" spans="2:11">
      <c r="B709" s="76" t="s">
        <v>3434</v>
      </c>
      <c r="C709" s="73" t="s">
        <v>3436</v>
      </c>
      <c r="D709" s="86" t="s">
        <v>1883</v>
      </c>
      <c r="E709" s="86" t="s">
        <v>136</v>
      </c>
      <c r="F709" s="94">
        <v>43865</v>
      </c>
      <c r="G709" s="83">
        <v>10695</v>
      </c>
      <c r="H709" s="85">
        <v>3.4315000000000002</v>
      </c>
      <c r="I709" s="83">
        <v>0.36699999999999999</v>
      </c>
      <c r="J709" s="84">
        <v>-2.4529284909195636E-6</v>
      </c>
      <c r="K709" s="84">
        <f>I709/'סכום נכסי הקרן'!$C$42</f>
        <v>5.1812320043281602E-9</v>
      </c>
    </row>
    <row r="710" spans="2:11">
      <c r="B710" s="76" t="s">
        <v>3434</v>
      </c>
      <c r="C710" s="73" t="s">
        <v>3437</v>
      </c>
      <c r="D710" s="86" t="s">
        <v>1883</v>
      </c>
      <c r="E710" s="86" t="s">
        <v>136</v>
      </c>
      <c r="F710" s="94">
        <v>43865</v>
      </c>
      <c r="G710" s="83">
        <v>35650</v>
      </c>
      <c r="H710" s="85">
        <v>3.4315000000000002</v>
      </c>
      <c r="I710" s="83">
        <v>1.22332</v>
      </c>
      <c r="J710" s="84">
        <v>-8.1763391866804373E-6</v>
      </c>
      <c r="K710" s="84">
        <f>I710/'סכום נכסי הקרן'!$C$42</f>
        <v>1.7270585110448841E-8</v>
      </c>
    </row>
    <row r="711" spans="2:11">
      <c r="B711" s="76" t="s">
        <v>3438</v>
      </c>
      <c r="C711" s="73" t="s">
        <v>3439</v>
      </c>
      <c r="D711" s="86" t="s">
        <v>1883</v>
      </c>
      <c r="E711" s="86" t="s">
        <v>136</v>
      </c>
      <c r="F711" s="94">
        <v>43865</v>
      </c>
      <c r="G711" s="83">
        <v>2139000</v>
      </c>
      <c r="H711" s="85">
        <v>3.3121</v>
      </c>
      <c r="I711" s="83">
        <v>70.845850000000013</v>
      </c>
      <c r="J711" s="84">
        <v>-4.7351445212101854E-4</v>
      </c>
      <c r="K711" s="84">
        <f>I711/'סכום נכסי הקרן'!$C$42</f>
        <v>1.0001874261412323E-6</v>
      </c>
    </row>
    <row r="712" spans="2:11">
      <c r="B712" s="76" t="s">
        <v>3440</v>
      </c>
      <c r="C712" s="73" t="s">
        <v>3441</v>
      </c>
      <c r="D712" s="86" t="s">
        <v>1883</v>
      </c>
      <c r="E712" s="86" t="s">
        <v>136</v>
      </c>
      <c r="F712" s="94">
        <v>43889</v>
      </c>
      <c r="G712" s="83">
        <v>62205440.797499985</v>
      </c>
      <c r="H712" s="85">
        <v>2.6669</v>
      </c>
      <c r="I712" s="83">
        <v>1658.9725104419997</v>
      </c>
      <c r="J712" s="84">
        <v>-1.108812244282162E-2</v>
      </c>
      <c r="K712" s="84">
        <f>I712/'סכום נכסי הקרן'!$C$42</f>
        <v>2.3421039415266273E-5</v>
      </c>
    </row>
    <row r="713" spans="2:11">
      <c r="B713" s="76" t="s">
        <v>3442</v>
      </c>
      <c r="C713" s="73" t="s">
        <v>3443</v>
      </c>
      <c r="D713" s="86" t="s">
        <v>1883</v>
      </c>
      <c r="E713" s="86" t="s">
        <v>136</v>
      </c>
      <c r="F713" s="94">
        <v>43857</v>
      </c>
      <c r="G713" s="83">
        <v>1782500</v>
      </c>
      <c r="H713" s="85">
        <v>3.2911999999999999</v>
      </c>
      <c r="I713" s="83">
        <v>58.665849999999999</v>
      </c>
      <c r="J713" s="84">
        <v>-3.9210663462946452E-4</v>
      </c>
      <c r="K713" s="84">
        <f>I713/'סכום נכסי הקרן'!$C$42</f>
        <v>8.2823264191039556E-7</v>
      </c>
    </row>
    <row r="714" spans="2:11">
      <c r="B714" s="76" t="s">
        <v>3442</v>
      </c>
      <c r="C714" s="73" t="s">
        <v>3444</v>
      </c>
      <c r="D714" s="86" t="s">
        <v>1883</v>
      </c>
      <c r="E714" s="86" t="s">
        <v>136</v>
      </c>
      <c r="F714" s="94">
        <v>43857</v>
      </c>
      <c r="G714" s="83">
        <v>8199500</v>
      </c>
      <c r="H714" s="85">
        <v>3.2911999999999999</v>
      </c>
      <c r="I714" s="83">
        <v>269.86290000000002</v>
      </c>
      <c r="J714" s="84">
        <v>-1.8036904524582485E-3</v>
      </c>
      <c r="K714" s="84">
        <f>I714/'סכום נכסי הקרן'!$C$42</f>
        <v>3.8098700116098365E-6</v>
      </c>
    </row>
    <row r="715" spans="2:11">
      <c r="B715" s="76" t="s">
        <v>3442</v>
      </c>
      <c r="C715" s="73" t="s">
        <v>3445</v>
      </c>
      <c r="D715" s="86" t="s">
        <v>1883</v>
      </c>
      <c r="E715" s="86" t="s">
        <v>136</v>
      </c>
      <c r="F715" s="94">
        <v>43857</v>
      </c>
      <c r="G715" s="83">
        <v>19607500</v>
      </c>
      <c r="H715" s="85">
        <v>3.2911999999999999</v>
      </c>
      <c r="I715" s="83">
        <v>645.32432999999992</v>
      </c>
      <c r="J715" s="84">
        <v>-4.3131728472495324E-3</v>
      </c>
      <c r="K715" s="84">
        <f>I715/'סכום נכסי הקרן'!$C$42</f>
        <v>9.1105587786583833E-6</v>
      </c>
    </row>
    <row r="716" spans="2:11">
      <c r="B716" s="76" t="s">
        <v>3442</v>
      </c>
      <c r="C716" s="73" t="s">
        <v>3446</v>
      </c>
      <c r="D716" s="86" t="s">
        <v>1883</v>
      </c>
      <c r="E716" s="86" t="s">
        <v>136</v>
      </c>
      <c r="F716" s="94">
        <v>43857</v>
      </c>
      <c r="G716" s="83">
        <v>3565000</v>
      </c>
      <c r="H716" s="85">
        <v>3.2911999999999999</v>
      </c>
      <c r="I716" s="83">
        <v>117.3317</v>
      </c>
      <c r="J716" s="84">
        <v>-7.8421326925892903E-4</v>
      </c>
      <c r="K716" s="84">
        <f>I716/'סכום נכסי הקרן'!$C$42</f>
        <v>1.6564652838207911E-6</v>
      </c>
    </row>
    <row r="717" spans="2:11">
      <c r="B717" s="76" t="s">
        <v>3442</v>
      </c>
      <c r="C717" s="73" t="s">
        <v>3447</v>
      </c>
      <c r="D717" s="86" t="s">
        <v>1883</v>
      </c>
      <c r="E717" s="86" t="s">
        <v>136</v>
      </c>
      <c r="F717" s="94">
        <v>43857</v>
      </c>
      <c r="G717" s="83">
        <v>5347500</v>
      </c>
      <c r="H717" s="85">
        <v>3.2911999999999999</v>
      </c>
      <c r="I717" s="83">
        <v>175.99754999999999</v>
      </c>
      <c r="J717" s="84">
        <v>-1.1763199038883935E-3</v>
      </c>
      <c r="K717" s="84">
        <f>I717/'סכום נכסי הקרן'!$C$42</f>
        <v>2.4846979257311869E-6</v>
      </c>
    </row>
    <row r="718" spans="2:11">
      <c r="B718" s="76" t="s">
        <v>3448</v>
      </c>
      <c r="C718" s="73" t="s">
        <v>3449</v>
      </c>
      <c r="D718" s="86" t="s">
        <v>1883</v>
      </c>
      <c r="E718" s="86" t="s">
        <v>136</v>
      </c>
      <c r="F718" s="94">
        <v>43865</v>
      </c>
      <c r="G718" s="83">
        <v>3208500</v>
      </c>
      <c r="H718" s="85">
        <v>3.3188</v>
      </c>
      <c r="I718" s="83">
        <v>106.48252000000001</v>
      </c>
      <c r="J718" s="84">
        <v>-7.1170029180630048E-4</v>
      </c>
      <c r="K718" s="84">
        <f>I718/'סכום נכסי הקרן'!$C$42</f>
        <v>1.5032987480259222E-6</v>
      </c>
    </row>
    <row r="719" spans="2:11">
      <c r="B719" s="76" t="s">
        <v>3448</v>
      </c>
      <c r="C719" s="73" t="s">
        <v>2498</v>
      </c>
      <c r="D719" s="86" t="s">
        <v>1883</v>
      </c>
      <c r="E719" s="86" t="s">
        <v>136</v>
      </c>
      <c r="F719" s="94">
        <v>43865</v>
      </c>
      <c r="G719" s="83">
        <v>106950</v>
      </c>
      <c r="H719" s="85">
        <v>3.3188</v>
      </c>
      <c r="I719" s="83">
        <v>3.54942</v>
      </c>
      <c r="J719" s="84">
        <v>-2.372336088348697E-5</v>
      </c>
      <c r="K719" s="84">
        <f>I719/'סכום נכסי הקרן'!$C$42</f>
        <v>5.0109995914993073E-8</v>
      </c>
    </row>
    <row r="720" spans="2:11">
      <c r="B720" s="76" t="s">
        <v>3450</v>
      </c>
      <c r="C720" s="73" t="s">
        <v>2497</v>
      </c>
      <c r="D720" s="86" t="s">
        <v>1883</v>
      </c>
      <c r="E720" s="86" t="s">
        <v>136</v>
      </c>
      <c r="F720" s="94">
        <v>43857</v>
      </c>
      <c r="G720" s="83">
        <v>71300</v>
      </c>
      <c r="H720" s="85">
        <v>3.2968999999999999</v>
      </c>
      <c r="I720" s="83">
        <v>2.3506900000000002</v>
      </c>
      <c r="J720" s="84">
        <v>-1.5711374589427001E-5</v>
      </c>
      <c r="K720" s="84">
        <f>I720/'סכום נכסי הקרן'!$C$42</f>
        <v>3.3186567466632597E-8</v>
      </c>
    </row>
    <row r="721" spans="2:11">
      <c r="B721" s="76" t="s">
        <v>3450</v>
      </c>
      <c r="C721" s="73" t="s">
        <v>3451</v>
      </c>
      <c r="D721" s="86" t="s">
        <v>1883</v>
      </c>
      <c r="E721" s="86" t="s">
        <v>136</v>
      </c>
      <c r="F721" s="94">
        <v>43857</v>
      </c>
      <c r="G721" s="83">
        <v>10695</v>
      </c>
      <c r="H721" s="85">
        <v>3.2968999999999999</v>
      </c>
      <c r="I721" s="83">
        <v>0.35260000000000002</v>
      </c>
      <c r="J721" s="84">
        <v>-2.356682795363047E-6</v>
      </c>
      <c r="K721" s="84">
        <f>I721/'סכום נכסי הקרן'!$C$42</f>
        <v>4.9779357077005702E-9</v>
      </c>
    </row>
    <row r="722" spans="2:11">
      <c r="B722" s="76" t="s">
        <v>3450</v>
      </c>
      <c r="C722" s="73" t="s">
        <v>3452</v>
      </c>
      <c r="D722" s="86" t="s">
        <v>1883</v>
      </c>
      <c r="E722" s="86" t="s">
        <v>136</v>
      </c>
      <c r="F722" s="94">
        <v>43857</v>
      </c>
      <c r="G722" s="83">
        <v>178250</v>
      </c>
      <c r="H722" s="85">
        <v>3.2968999999999999</v>
      </c>
      <c r="I722" s="83">
        <v>5.8767100000000001</v>
      </c>
      <c r="J722" s="84">
        <v>-3.9278336217634631E-5</v>
      </c>
      <c r="K722" s="84">
        <f>I722/'סכום נכסי הקרן'!$C$42</f>
        <v>8.2966206899605843E-8</v>
      </c>
    </row>
    <row r="723" spans="2:11">
      <c r="B723" s="76" t="s">
        <v>3450</v>
      </c>
      <c r="C723" s="73" t="s">
        <v>3453</v>
      </c>
      <c r="D723" s="86" t="s">
        <v>1883</v>
      </c>
      <c r="E723" s="86" t="s">
        <v>136</v>
      </c>
      <c r="F723" s="94">
        <v>43857</v>
      </c>
      <c r="G723" s="83">
        <v>855600</v>
      </c>
      <c r="H723" s="85">
        <v>3.2968999999999999</v>
      </c>
      <c r="I723" s="83">
        <v>28.208220000000001</v>
      </c>
      <c r="J723" s="84">
        <v>-1.8853609404939254E-4</v>
      </c>
      <c r="K723" s="84">
        <f>I723/'סכום נכסי הקרן'!$C$42</f>
        <v>3.9823796253168853E-7</v>
      </c>
    </row>
    <row r="724" spans="2:11">
      <c r="B724" s="76" t="s">
        <v>3450</v>
      </c>
      <c r="C724" s="73" t="s">
        <v>3454</v>
      </c>
      <c r="D724" s="86" t="s">
        <v>1883</v>
      </c>
      <c r="E724" s="86" t="s">
        <v>136</v>
      </c>
      <c r="F724" s="94">
        <v>43857</v>
      </c>
      <c r="G724" s="83">
        <v>3565000</v>
      </c>
      <c r="H724" s="85">
        <v>3.2968999999999999</v>
      </c>
      <c r="I724" s="83">
        <v>117.53425999999999</v>
      </c>
      <c r="J724" s="84">
        <v>-7.8556712537642401E-4</v>
      </c>
      <c r="K724" s="84">
        <f>I724/'סכום נכסי הקרן'!$C$42</f>
        <v>1.6593249850600191E-6</v>
      </c>
    </row>
    <row r="725" spans="2:11">
      <c r="B725" s="76" t="s">
        <v>3450</v>
      </c>
      <c r="C725" s="73" t="s">
        <v>3455</v>
      </c>
      <c r="D725" s="86" t="s">
        <v>1883</v>
      </c>
      <c r="E725" s="86" t="s">
        <v>136</v>
      </c>
      <c r="F725" s="94">
        <v>43857</v>
      </c>
      <c r="G725" s="83">
        <v>10695</v>
      </c>
      <c r="H725" s="85">
        <v>3.2968999999999999</v>
      </c>
      <c r="I725" s="83">
        <v>0.35260000000000002</v>
      </c>
      <c r="J725" s="84">
        <v>-2.356682795363047E-6</v>
      </c>
      <c r="K725" s="84">
        <f>I725/'סכום נכסי הקרן'!$C$42</f>
        <v>4.9779357077005702E-9</v>
      </c>
    </row>
    <row r="726" spans="2:11">
      <c r="B726" s="76" t="s">
        <v>3456</v>
      </c>
      <c r="C726" s="73" t="s">
        <v>3457</v>
      </c>
      <c r="D726" s="86" t="s">
        <v>1883</v>
      </c>
      <c r="E726" s="86" t="s">
        <v>136</v>
      </c>
      <c r="F726" s="94">
        <v>43740</v>
      </c>
      <c r="G726" s="83">
        <v>71300</v>
      </c>
      <c r="H726" s="85">
        <v>3.1623000000000001</v>
      </c>
      <c r="I726" s="83">
        <v>2.2547299999999999</v>
      </c>
      <c r="J726" s="84">
        <v>-1.5070003968204544E-5</v>
      </c>
      <c r="K726" s="84">
        <f>I726/'סכום נכסי הקרן'!$C$42</f>
        <v>3.1831823534383739E-8</v>
      </c>
    </row>
    <row r="727" spans="2:11">
      <c r="B727" s="76" t="s">
        <v>3458</v>
      </c>
      <c r="C727" s="73" t="s">
        <v>3459</v>
      </c>
      <c r="D727" s="86" t="s">
        <v>1883</v>
      </c>
      <c r="E727" s="86" t="s">
        <v>136</v>
      </c>
      <c r="F727" s="94">
        <v>43893</v>
      </c>
      <c r="G727" s="83">
        <v>3565000</v>
      </c>
      <c r="H727" s="85">
        <v>3.109</v>
      </c>
      <c r="I727" s="83">
        <v>110.83721000000001</v>
      </c>
      <c r="J727" s="84">
        <v>-7.4080585902734284E-4</v>
      </c>
      <c r="K727" s="84">
        <f>I727/'סכום נכסי הקרן'!$C$42</f>
        <v>1.5647773834398945E-6</v>
      </c>
    </row>
    <row r="728" spans="2:11">
      <c r="B728" s="76" t="s">
        <v>3460</v>
      </c>
      <c r="C728" s="73" t="s">
        <v>2718</v>
      </c>
      <c r="D728" s="86" t="s">
        <v>1883</v>
      </c>
      <c r="E728" s="86" t="s">
        <v>136</v>
      </c>
      <c r="F728" s="94">
        <v>43811</v>
      </c>
      <c r="G728" s="83">
        <v>35650</v>
      </c>
      <c r="H728" s="85">
        <v>3.0865999999999998</v>
      </c>
      <c r="I728" s="83">
        <v>1.1003800000000001</v>
      </c>
      <c r="J728" s="84">
        <v>-7.3546415608666755E-6</v>
      </c>
      <c r="K728" s="84">
        <f>I728/'סכום נכסי הקרן'!$C$42</f>
        <v>1.5534942977990793E-8</v>
      </c>
    </row>
    <row r="729" spans="2:11">
      <c r="B729" s="76" t="s">
        <v>3460</v>
      </c>
      <c r="C729" s="73" t="s">
        <v>3461</v>
      </c>
      <c r="D729" s="86" t="s">
        <v>1883</v>
      </c>
      <c r="E729" s="86" t="s">
        <v>136</v>
      </c>
      <c r="F729" s="94">
        <v>43811</v>
      </c>
      <c r="G729" s="83">
        <v>5347500</v>
      </c>
      <c r="H729" s="85">
        <v>3.0865999999999998</v>
      </c>
      <c r="I729" s="83">
        <v>165.05634000000001</v>
      </c>
      <c r="J729" s="84">
        <v>-1.1031918228689549E-3</v>
      </c>
      <c r="K729" s="84">
        <f>I729/'סכום נכסי הקרן'!$C$42</f>
        <v>2.33023212895169E-6</v>
      </c>
    </row>
    <row r="730" spans="2:11">
      <c r="B730" s="76" t="s">
        <v>3462</v>
      </c>
      <c r="C730" s="73" t="s">
        <v>3463</v>
      </c>
      <c r="D730" s="86" t="s">
        <v>1883</v>
      </c>
      <c r="E730" s="86" t="s">
        <v>136</v>
      </c>
      <c r="F730" s="94">
        <v>43741</v>
      </c>
      <c r="G730" s="83">
        <v>534750</v>
      </c>
      <c r="H730" s="85">
        <v>3.0670000000000002</v>
      </c>
      <c r="I730" s="83">
        <v>16.400680000000001</v>
      </c>
      <c r="J730" s="84">
        <v>-1.0961769820832336E-4</v>
      </c>
      <c r="K730" s="84">
        <f>I730/'סכום נכסי הקרן'!$C$42</f>
        <v>2.315414934843182E-7</v>
      </c>
    </row>
    <row r="731" spans="2:11">
      <c r="B731" s="76" t="s">
        <v>3464</v>
      </c>
      <c r="C731" s="73" t="s">
        <v>3465</v>
      </c>
      <c r="D731" s="86" t="s">
        <v>1883</v>
      </c>
      <c r="E731" s="86" t="s">
        <v>136</v>
      </c>
      <c r="F731" s="94">
        <v>43740</v>
      </c>
      <c r="G731" s="83">
        <v>14973</v>
      </c>
      <c r="H731" s="85">
        <v>2.9883999999999999</v>
      </c>
      <c r="I731" s="83">
        <v>0.44745999999999997</v>
      </c>
      <c r="J731" s="84">
        <v>-2.9907013148416021E-6</v>
      </c>
      <c r="K731" s="84">
        <f>I731/'סכום נכסי הקרן'!$C$42</f>
        <v>6.3171500617348187E-9</v>
      </c>
    </row>
    <row r="732" spans="2:11">
      <c r="B732" s="76" t="s">
        <v>3466</v>
      </c>
      <c r="C732" s="73" t="s">
        <v>3467</v>
      </c>
      <c r="D732" s="86" t="s">
        <v>1883</v>
      </c>
      <c r="E732" s="86" t="s">
        <v>136</v>
      </c>
      <c r="F732" s="94">
        <v>43889</v>
      </c>
      <c r="G732" s="83">
        <v>111969793.4355</v>
      </c>
      <c r="H732" s="85">
        <v>2.9518</v>
      </c>
      <c r="I732" s="83">
        <v>3305.1554705850008</v>
      </c>
      <c r="J732" s="84">
        <v>-2.2090762999227812E-2</v>
      </c>
      <c r="K732" s="84">
        <f>I732/'סכום נכסי הקרן'!$C$42</f>
        <v>4.6661518538079858E-5</v>
      </c>
    </row>
    <row r="733" spans="2:11">
      <c r="B733" s="76" t="s">
        <v>3468</v>
      </c>
      <c r="C733" s="73" t="s">
        <v>3469</v>
      </c>
      <c r="D733" s="86" t="s">
        <v>1883</v>
      </c>
      <c r="E733" s="86" t="s">
        <v>136</v>
      </c>
      <c r="F733" s="94">
        <v>43892</v>
      </c>
      <c r="G733" s="83">
        <v>3921500</v>
      </c>
      <c r="H733" s="85">
        <v>2.7614000000000001</v>
      </c>
      <c r="I733" s="83">
        <v>108.28694</v>
      </c>
      <c r="J733" s="84">
        <v>-7.2376054583241783E-4</v>
      </c>
      <c r="K733" s="84">
        <f>I733/'סכום נכסי הקרן'!$C$42</f>
        <v>1.5287731857731968E-6</v>
      </c>
    </row>
    <row r="734" spans="2:11">
      <c r="B734" s="76" t="s">
        <v>3470</v>
      </c>
      <c r="C734" s="73" t="s">
        <v>3471</v>
      </c>
      <c r="D734" s="86" t="s">
        <v>1883</v>
      </c>
      <c r="E734" s="86" t="s">
        <v>136</v>
      </c>
      <c r="F734" s="94">
        <v>43741</v>
      </c>
      <c r="G734" s="83">
        <v>12121</v>
      </c>
      <c r="H734" s="85">
        <v>2.7446000000000002</v>
      </c>
      <c r="I734" s="83">
        <v>0.33267000000000002</v>
      </c>
      <c r="J734" s="84">
        <v>-2.2234760792212841E-6</v>
      </c>
      <c r="K734" s="84">
        <f>I734/'סכום נכסי הקרן'!$C$42</f>
        <v>4.6965679860486355E-9</v>
      </c>
    </row>
    <row r="735" spans="2:11">
      <c r="B735" s="76" t="s">
        <v>3472</v>
      </c>
      <c r="C735" s="73" t="s">
        <v>3473</v>
      </c>
      <c r="D735" s="86" t="s">
        <v>1883</v>
      </c>
      <c r="E735" s="86" t="s">
        <v>136</v>
      </c>
      <c r="F735" s="94">
        <v>43901</v>
      </c>
      <c r="G735" s="83">
        <v>7130000</v>
      </c>
      <c r="H735" s="85">
        <v>0.24349999999999999</v>
      </c>
      <c r="I735" s="83">
        <v>17.364509999999999</v>
      </c>
      <c r="J735" s="84">
        <v>-1.1605967659361763E-4</v>
      </c>
      <c r="K735" s="84">
        <f>I735/'סכום נכסי הקרן'!$C$42</f>
        <v>2.4514865109394106E-7</v>
      </c>
    </row>
    <row r="736" spans="2:11">
      <c r="B736" s="76" t="s">
        <v>3472</v>
      </c>
      <c r="C736" s="73" t="s">
        <v>2798</v>
      </c>
      <c r="D736" s="86" t="s">
        <v>1883</v>
      </c>
      <c r="E736" s="86" t="s">
        <v>136</v>
      </c>
      <c r="F736" s="94">
        <v>43901</v>
      </c>
      <c r="G736" s="83">
        <v>35650</v>
      </c>
      <c r="H736" s="85">
        <v>0.24349999999999999</v>
      </c>
      <c r="I736" s="83">
        <v>8.6819999999999994E-2</v>
      </c>
      <c r="J736" s="84">
        <v>-5.8028133945950007E-7</v>
      </c>
      <c r="K736" s="84">
        <f>I736/'סכום נכסי הקרן'!$C$42</f>
        <v>1.2257072550838442E-9</v>
      </c>
    </row>
    <row r="737" spans="2:11">
      <c r="B737" s="76" t="s">
        <v>3472</v>
      </c>
      <c r="C737" s="73" t="s">
        <v>3474</v>
      </c>
      <c r="D737" s="86" t="s">
        <v>1883</v>
      </c>
      <c r="E737" s="86" t="s">
        <v>136</v>
      </c>
      <c r="F737" s="94">
        <v>43901</v>
      </c>
      <c r="G737" s="83">
        <v>21390</v>
      </c>
      <c r="H737" s="85">
        <v>0.24349999999999999</v>
      </c>
      <c r="I737" s="83">
        <v>5.2090000000000004E-2</v>
      </c>
      <c r="J737" s="84">
        <v>-3.4815543621798391E-7</v>
      </c>
      <c r="K737" s="84">
        <f>I737/'סכום נכסי הקרן'!$C$42</f>
        <v>7.3539611745355286E-10</v>
      </c>
    </row>
    <row r="738" spans="2:11">
      <c r="B738" s="76" t="s">
        <v>3472</v>
      </c>
      <c r="C738" s="73" t="s">
        <v>3475</v>
      </c>
      <c r="D738" s="86" t="s">
        <v>1883</v>
      </c>
      <c r="E738" s="86" t="s">
        <v>136</v>
      </c>
      <c r="F738" s="94">
        <v>43901</v>
      </c>
      <c r="G738" s="83">
        <v>178250</v>
      </c>
      <c r="H738" s="85">
        <v>0.24349999999999999</v>
      </c>
      <c r="I738" s="83">
        <v>0.43411</v>
      </c>
      <c r="J738" s="84">
        <v>-2.9014735345860812E-6</v>
      </c>
      <c r="K738" s="84">
        <f>I738/'סכום נכסי הקרן'!$C$42</f>
        <v>6.1286774534029908E-9</v>
      </c>
    </row>
    <row r="739" spans="2:11">
      <c r="B739" s="76" t="s">
        <v>3476</v>
      </c>
      <c r="C739" s="73" t="s">
        <v>3477</v>
      </c>
      <c r="D739" s="86" t="s">
        <v>1883</v>
      </c>
      <c r="E739" s="86" t="s">
        <v>136</v>
      </c>
      <c r="F739" s="94">
        <v>43921</v>
      </c>
      <c r="G739" s="83">
        <v>74646528.957000017</v>
      </c>
      <c r="H739" s="85">
        <v>0.17369999999999999</v>
      </c>
      <c r="I739" s="83">
        <v>129.66262609899997</v>
      </c>
      <c r="J739" s="84">
        <v>-8.6662983587380827E-4</v>
      </c>
      <c r="K739" s="84">
        <f>I739/'סכום נכסי הקרן'!$C$42</f>
        <v>1.8305508122871236E-6</v>
      </c>
    </row>
    <row r="740" spans="2:11">
      <c r="B740" s="76" t="s">
        <v>3478</v>
      </c>
      <c r="C740" s="73" t="s">
        <v>3479</v>
      </c>
      <c r="D740" s="86" t="s">
        <v>1883</v>
      </c>
      <c r="E740" s="86" t="s">
        <v>136</v>
      </c>
      <c r="F740" s="94">
        <v>43921</v>
      </c>
      <c r="G740" s="83">
        <v>124410881.59499997</v>
      </c>
      <c r="H740" s="85">
        <v>0.18279999999999999</v>
      </c>
      <c r="I740" s="83">
        <v>227.47591296100003</v>
      </c>
      <c r="J740" s="84">
        <v>-1.5203873239781358E-3</v>
      </c>
      <c r="K740" s="84">
        <f>I740/'סכום נכסי הקרן'!$C$42</f>
        <v>3.2114590747882841E-6</v>
      </c>
    </row>
    <row r="741" spans="2:11">
      <c r="B741" s="76" t="s">
        <v>3480</v>
      </c>
      <c r="C741" s="73" t="s">
        <v>3481</v>
      </c>
      <c r="D741" s="86" t="s">
        <v>1883</v>
      </c>
      <c r="E741" s="86" t="s">
        <v>136</v>
      </c>
      <c r="F741" s="94">
        <v>43921</v>
      </c>
      <c r="G741" s="83">
        <v>55984896.717749998</v>
      </c>
      <c r="H741" s="85">
        <v>0.18959999999999999</v>
      </c>
      <c r="I741" s="83">
        <v>106.17068991000001</v>
      </c>
      <c r="J741" s="84">
        <v>-7.0961610403494628E-4</v>
      </c>
      <c r="K741" s="84">
        <f>I741/'סכום נכסי הקרן'!$C$42</f>
        <v>1.4988963936874465E-6</v>
      </c>
    </row>
    <row r="742" spans="2:11">
      <c r="B742" s="76" t="s">
        <v>3482</v>
      </c>
      <c r="C742" s="73" t="s">
        <v>3483</v>
      </c>
      <c r="D742" s="86" t="s">
        <v>1883</v>
      </c>
      <c r="E742" s="86" t="s">
        <v>136</v>
      </c>
      <c r="F742" s="94">
        <v>43920</v>
      </c>
      <c r="G742" s="83">
        <v>24242</v>
      </c>
      <c r="H742" s="85">
        <v>-0.1714</v>
      </c>
      <c r="I742" s="83">
        <v>-4.156E-2</v>
      </c>
      <c r="J742" s="84">
        <v>2.7777577134228083E-7</v>
      </c>
      <c r="K742" s="84">
        <f>I742/'סכום נכסי הקרן'!$C$42</f>
        <v>-5.8673570054462766E-10</v>
      </c>
    </row>
    <row r="743" spans="2:11">
      <c r="B743" s="76" t="s">
        <v>3484</v>
      </c>
      <c r="C743" s="73" t="s">
        <v>2512</v>
      </c>
      <c r="D743" s="86" t="s">
        <v>1883</v>
      </c>
      <c r="E743" s="86" t="s">
        <v>136</v>
      </c>
      <c r="F743" s="94">
        <v>43916</v>
      </c>
      <c r="G743" s="83">
        <v>3565</v>
      </c>
      <c r="H743" s="85">
        <v>-1.2396</v>
      </c>
      <c r="I743" s="83">
        <v>-4.419E-2</v>
      </c>
      <c r="J743" s="84">
        <v>2.9535397823906138E-7</v>
      </c>
      <c r="K743" s="84">
        <f>I743/'סכום נכסי הקרן'!$C$42</f>
        <v>-6.2386551027591663E-10</v>
      </c>
    </row>
    <row r="744" spans="2:11">
      <c r="B744" s="76" t="s">
        <v>3485</v>
      </c>
      <c r="C744" s="73" t="s">
        <v>3233</v>
      </c>
      <c r="D744" s="86" t="s">
        <v>1883</v>
      </c>
      <c r="E744" s="86" t="s">
        <v>136</v>
      </c>
      <c r="F744" s="94">
        <v>43902</v>
      </c>
      <c r="G744" s="83">
        <v>178250</v>
      </c>
      <c r="H744" s="85">
        <v>-1.3378000000000001</v>
      </c>
      <c r="I744" s="83">
        <v>-2.3846400000000001</v>
      </c>
      <c r="J744" s="84">
        <v>1.5938287184159207E-5</v>
      </c>
      <c r="K744" s="84">
        <f>I744/'סכום נכסי הקרן'!$C$42</f>
        <v>-3.3665866721528892E-8</v>
      </c>
    </row>
    <row r="745" spans="2:11">
      <c r="B745" s="76" t="s">
        <v>3485</v>
      </c>
      <c r="C745" s="73" t="s">
        <v>3486</v>
      </c>
      <c r="D745" s="86" t="s">
        <v>1883</v>
      </c>
      <c r="E745" s="86" t="s">
        <v>136</v>
      </c>
      <c r="F745" s="94">
        <v>43902</v>
      </c>
      <c r="G745" s="83">
        <v>17825</v>
      </c>
      <c r="H745" s="85">
        <v>-1.3378000000000001</v>
      </c>
      <c r="I745" s="83">
        <v>-0.23846000000000001</v>
      </c>
      <c r="J745" s="84">
        <v>1.5938019835004882E-6</v>
      </c>
      <c r="K745" s="84">
        <f>I745/'סכום נכסי הקרן'!$C$42</f>
        <v>-3.3665302009593819E-9</v>
      </c>
    </row>
    <row r="746" spans="2:11">
      <c r="B746" s="76" t="s">
        <v>3487</v>
      </c>
      <c r="C746" s="73" t="s">
        <v>3488</v>
      </c>
      <c r="D746" s="86" t="s">
        <v>1883</v>
      </c>
      <c r="E746" s="86" t="s">
        <v>136</v>
      </c>
      <c r="F746" s="94">
        <v>43914</v>
      </c>
      <c r="G746" s="83">
        <v>14260000</v>
      </c>
      <c r="H746" s="85">
        <v>-1.5105</v>
      </c>
      <c r="I746" s="83">
        <v>-215.39773000000002</v>
      </c>
      <c r="J746" s="84">
        <v>1.4396600239683914E-3</v>
      </c>
      <c r="K746" s="84">
        <f>I746/'סכום נכסי הקרן'!$C$42</f>
        <v>-3.0409417229853843E-6</v>
      </c>
    </row>
    <row r="747" spans="2:11">
      <c r="B747" s="76" t="s">
        <v>3489</v>
      </c>
      <c r="C747" s="73" t="s">
        <v>3490</v>
      </c>
      <c r="D747" s="86" t="s">
        <v>1883</v>
      </c>
      <c r="E747" s="86" t="s">
        <v>136</v>
      </c>
      <c r="F747" s="94">
        <v>43913</v>
      </c>
      <c r="G747" s="83">
        <v>17825000</v>
      </c>
      <c r="H747" s="85">
        <v>-3.0066000000000002</v>
      </c>
      <c r="I747" s="83">
        <v>-535.93218000000002</v>
      </c>
      <c r="J747" s="84">
        <v>3.582025377445864E-3</v>
      </c>
      <c r="K747" s="84">
        <f>I747/'סכום נכסי הקרן'!$C$42</f>
        <v>-7.5661824609410366E-6</v>
      </c>
    </row>
    <row r="748" spans="2:11">
      <c r="B748" s="76" t="s">
        <v>3491</v>
      </c>
      <c r="C748" s="73" t="s">
        <v>3492</v>
      </c>
      <c r="D748" s="86" t="s">
        <v>1883</v>
      </c>
      <c r="E748" s="86" t="s">
        <v>136</v>
      </c>
      <c r="F748" s="94">
        <v>43909</v>
      </c>
      <c r="G748" s="83">
        <v>62205440.797499985</v>
      </c>
      <c r="H748" s="85">
        <v>-2.3077999999999999</v>
      </c>
      <c r="I748" s="83">
        <v>-1435.591948948</v>
      </c>
      <c r="J748" s="84">
        <v>9.5951073376275009E-3</v>
      </c>
      <c r="K748" s="84">
        <f>I748/'סכום נכסי הקרן'!$C$42</f>
        <v>-2.0267397686771705E-5</v>
      </c>
    </row>
    <row r="749" spans="2:11">
      <c r="B749" s="76" t="s">
        <v>3493</v>
      </c>
      <c r="C749" s="73" t="s">
        <v>3494</v>
      </c>
      <c r="D749" s="86" t="s">
        <v>1883</v>
      </c>
      <c r="E749" s="86" t="s">
        <v>136</v>
      </c>
      <c r="F749" s="94">
        <v>43913</v>
      </c>
      <c r="G749" s="83">
        <v>89125000</v>
      </c>
      <c r="H749" s="85">
        <v>-3.6377000000000002</v>
      </c>
      <c r="I749" s="83">
        <v>-3242.1427699999999</v>
      </c>
      <c r="J749" s="84">
        <v>2.1669603193901564E-2</v>
      </c>
      <c r="K749" s="84">
        <f>I749/'סכום נכסי הקרן'!$C$42</f>
        <v>-4.5771917936035837E-5</v>
      </c>
    </row>
    <row r="750" spans="2:11">
      <c r="B750" s="76" t="s">
        <v>3495</v>
      </c>
      <c r="C750" s="73" t="s">
        <v>3496</v>
      </c>
      <c r="D750" s="86" t="s">
        <v>1883</v>
      </c>
      <c r="E750" s="86" t="s">
        <v>136</v>
      </c>
      <c r="F750" s="94">
        <v>43913</v>
      </c>
      <c r="G750" s="83">
        <v>53475</v>
      </c>
      <c r="H750" s="85">
        <v>-3.0678000000000001</v>
      </c>
      <c r="I750" s="83">
        <v>-1.64049</v>
      </c>
      <c r="J750" s="84">
        <v>1.096459035441045E-5</v>
      </c>
      <c r="K750" s="84">
        <f>I750/'סכום נכסי הקרן'!$C$42</f>
        <v>-2.3160107059346875E-8</v>
      </c>
    </row>
    <row r="751" spans="2:11">
      <c r="B751" s="76" t="s">
        <v>3495</v>
      </c>
      <c r="C751" s="73" t="s">
        <v>3497</v>
      </c>
      <c r="D751" s="86" t="s">
        <v>1883</v>
      </c>
      <c r="E751" s="86" t="s">
        <v>136</v>
      </c>
      <c r="F751" s="94">
        <v>43913</v>
      </c>
      <c r="G751" s="83">
        <v>106950</v>
      </c>
      <c r="H751" s="85">
        <v>-3.0678000000000001</v>
      </c>
      <c r="I751" s="83">
        <v>-3.2809699999999999</v>
      </c>
      <c r="J751" s="84">
        <v>2.1929113871532317E-5</v>
      </c>
      <c r="K751" s="84">
        <f>I751/'סכום נכסי הקרן'!$C$42</f>
        <v>-4.6320072940709984E-8</v>
      </c>
    </row>
    <row r="752" spans="2:11">
      <c r="B752" s="76" t="s">
        <v>3495</v>
      </c>
      <c r="C752" s="73" t="s">
        <v>3498</v>
      </c>
      <c r="D752" s="86" t="s">
        <v>1883</v>
      </c>
      <c r="E752" s="86" t="s">
        <v>136</v>
      </c>
      <c r="F752" s="94">
        <v>43913</v>
      </c>
      <c r="G752" s="83">
        <v>320850</v>
      </c>
      <c r="H752" s="85">
        <v>-3.0678000000000001</v>
      </c>
      <c r="I752" s="83">
        <v>-9.8429099999999998</v>
      </c>
      <c r="J752" s="84">
        <v>6.5787341614596961E-5</v>
      </c>
      <c r="K752" s="84">
        <f>I752/'סכום נכסי הקרן'!$C$42</f>
        <v>-1.3896021882212996E-7</v>
      </c>
    </row>
    <row r="753" spans="2:11">
      <c r="B753" s="76" t="s">
        <v>3495</v>
      </c>
      <c r="C753" s="73" t="s">
        <v>3499</v>
      </c>
      <c r="D753" s="86" t="s">
        <v>1883</v>
      </c>
      <c r="E753" s="86" t="s">
        <v>136</v>
      </c>
      <c r="F753" s="94">
        <v>43913</v>
      </c>
      <c r="G753" s="83">
        <v>16042.5</v>
      </c>
      <c r="H753" s="85">
        <v>-3.0678000000000001</v>
      </c>
      <c r="I753" s="83">
        <v>-0.49214999999999998</v>
      </c>
      <c r="J753" s="84">
        <v>3.2893971575097092E-6</v>
      </c>
      <c r="K753" s="84">
        <f>I753/'סכום נכסי הקרן'!$C$42</f>
        <v>-6.9480744711991933E-9</v>
      </c>
    </row>
    <row r="754" spans="2:11">
      <c r="B754" s="76" t="s">
        <v>3500</v>
      </c>
      <c r="C754" s="73" t="s">
        <v>3501</v>
      </c>
      <c r="D754" s="86" t="s">
        <v>1883</v>
      </c>
      <c r="E754" s="86" t="s">
        <v>136</v>
      </c>
      <c r="F754" s="94">
        <v>43913</v>
      </c>
      <c r="G754" s="83">
        <v>3921500</v>
      </c>
      <c r="H754" s="85">
        <v>-3.0280999999999998</v>
      </c>
      <c r="I754" s="83">
        <v>-118.74596000000001</v>
      </c>
      <c r="J754" s="84">
        <v>7.9366579963377362E-4</v>
      </c>
      <c r="K754" s="84">
        <f>I754/'סכום נכסי הקרן'!$C$42</f>
        <v>-1.6764315213533286E-6</v>
      </c>
    </row>
    <row r="755" spans="2:11">
      <c r="B755" s="76" t="s">
        <v>3502</v>
      </c>
      <c r="C755" s="73" t="s">
        <v>3503</v>
      </c>
      <c r="D755" s="86" t="s">
        <v>1883</v>
      </c>
      <c r="E755" s="86" t="s">
        <v>136</v>
      </c>
      <c r="F755" s="94">
        <v>43913</v>
      </c>
      <c r="G755" s="83">
        <v>13012250</v>
      </c>
      <c r="H755" s="85">
        <v>-3.0289000000000001</v>
      </c>
      <c r="I755" s="83">
        <v>-394.12190999999996</v>
      </c>
      <c r="J755" s="84">
        <v>2.6342039834731227E-3</v>
      </c>
      <c r="K755" s="84">
        <f>I755/'סכום נכסי הקרן'!$C$42</f>
        <v>-5.5641336613050206E-6</v>
      </c>
    </row>
    <row r="756" spans="2:11">
      <c r="B756" s="76" t="s">
        <v>3504</v>
      </c>
      <c r="C756" s="73" t="s">
        <v>3505</v>
      </c>
      <c r="D756" s="86" t="s">
        <v>1883</v>
      </c>
      <c r="E756" s="86" t="s">
        <v>136</v>
      </c>
      <c r="F756" s="94">
        <v>43913</v>
      </c>
      <c r="G756" s="83">
        <v>4278000</v>
      </c>
      <c r="H756" s="85">
        <v>-3.0038999999999998</v>
      </c>
      <c r="I756" s="83">
        <v>-128.50700000000001</v>
      </c>
      <c r="J756" s="84">
        <v>8.589059443667586E-4</v>
      </c>
      <c r="K756" s="84">
        <f>I756/'סכום נכסי הקרן'!$C$42</f>
        <v>-1.8142359160223403E-6</v>
      </c>
    </row>
    <row r="757" spans="2:11">
      <c r="B757" s="76" t="s">
        <v>3506</v>
      </c>
      <c r="C757" s="73" t="s">
        <v>3507</v>
      </c>
      <c r="D757" s="86" t="s">
        <v>1883</v>
      </c>
      <c r="E757" s="86" t="s">
        <v>136</v>
      </c>
      <c r="F757" s="94">
        <v>43909</v>
      </c>
      <c r="G757" s="83">
        <v>99528705.276000008</v>
      </c>
      <c r="H757" s="85">
        <v>-3.4106000000000001</v>
      </c>
      <c r="I757" s="83">
        <v>-3394.5562227550013</v>
      </c>
      <c r="J757" s="84">
        <v>2.2688293386441526E-2</v>
      </c>
      <c r="K757" s="84">
        <f>I757/'סכום נכסי הקרן'!$C$42</f>
        <v>-4.7923660331960554E-5</v>
      </c>
    </row>
    <row r="758" spans="2:11">
      <c r="B758" s="76" t="s">
        <v>3508</v>
      </c>
      <c r="C758" s="73" t="s">
        <v>3509</v>
      </c>
      <c r="D758" s="86" t="s">
        <v>1883</v>
      </c>
      <c r="E758" s="86" t="s">
        <v>136</v>
      </c>
      <c r="F758" s="94">
        <v>43906</v>
      </c>
      <c r="G758" s="83">
        <v>71300</v>
      </c>
      <c r="H758" s="85">
        <v>-5.2015000000000002</v>
      </c>
      <c r="I758" s="83">
        <v>-3.7086399999999999</v>
      </c>
      <c r="J758" s="84">
        <v>2.4787544192272291E-5</v>
      </c>
      <c r="K758" s="84">
        <f>I758/'סכום נכסי הקרן'!$C$42</f>
        <v>-5.2357831772565636E-8</v>
      </c>
    </row>
    <row r="759" spans="2:11">
      <c r="B759" s="76" t="s">
        <v>3508</v>
      </c>
      <c r="C759" s="73" t="s">
        <v>3510</v>
      </c>
      <c r="D759" s="86" t="s">
        <v>1883</v>
      </c>
      <c r="E759" s="86" t="s">
        <v>136</v>
      </c>
      <c r="F759" s="94">
        <v>43906</v>
      </c>
      <c r="G759" s="83">
        <v>42780</v>
      </c>
      <c r="H759" s="85">
        <v>-5.2015000000000002</v>
      </c>
      <c r="I759" s="83">
        <v>-2.22519</v>
      </c>
      <c r="J759" s="84">
        <v>1.4872566617736523E-5</v>
      </c>
      <c r="K759" s="84">
        <f>I759/'סכום נכסי הקרן'!$C$42</f>
        <v>-3.1414783770329641E-8</v>
      </c>
    </row>
    <row r="760" spans="2:11">
      <c r="B760" s="76" t="s">
        <v>3508</v>
      </c>
      <c r="C760" s="73" t="s">
        <v>3511</v>
      </c>
      <c r="D760" s="86" t="s">
        <v>1883</v>
      </c>
      <c r="E760" s="86" t="s">
        <v>136</v>
      </c>
      <c r="F760" s="94">
        <v>43906</v>
      </c>
      <c r="G760" s="83">
        <v>427800</v>
      </c>
      <c r="H760" s="85">
        <v>-5.2015000000000002</v>
      </c>
      <c r="I760" s="83">
        <v>-22.251860000000001</v>
      </c>
      <c r="J760" s="84">
        <v>1.487253988282109E-4</v>
      </c>
      <c r="K760" s="84">
        <f>I760/'סכום נכסי הקרן'!$C$42</f>
        <v>-3.1414727299136137E-7</v>
      </c>
    </row>
    <row r="761" spans="2:11">
      <c r="B761" s="76" t="s">
        <v>3508</v>
      </c>
      <c r="C761" s="73" t="s">
        <v>2513</v>
      </c>
      <c r="D761" s="86" t="s">
        <v>1883</v>
      </c>
      <c r="E761" s="86" t="s">
        <v>136</v>
      </c>
      <c r="F761" s="94">
        <v>43906</v>
      </c>
      <c r="G761" s="83">
        <v>1069.5</v>
      </c>
      <c r="H761" s="85">
        <v>-5.2015000000000002</v>
      </c>
      <c r="I761" s="83">
        <v>-5.5630000000000006E-2</v>
      </c>
      <c r="J761" s="84">
        <v>3.7181583637562765E-7</v>
      </c>
      <c r="K761" s="84">
        <f>I761/'סכום נכסי הקרן'!$C$42</f>
        <v>-7.8537312370783533E-10</v>
      </c>
    </row>
    <row r="762" spans="2:11">
      <c r="B762" s="76" t="s">
        <v>3508</v>
      </c>
      <c r="C762" s="73" t="s">
        <v>3099</v>
      </c>
      <c r="D762" s="86" t="s">
        <v>1883</v>
      </c>
      <c r="E762" s="86" t="s">
        <v>136</v>
      </c>
      <c r="F762" s="94">
        <v>43906</v>
      </c>
      <c r="G762" s="83">
        <v>231725</v>
      </c>
      <c r="H762" s="85">
        <v>-5.2015000000000002</v>
      </c>
      <c r="I762" s="83">
        <v>-12.053090000000001</v>
      </c>
      <c r="J762" s="84">
        <v>8.0559585462173532E-5</v>
      </c>
      <c r="K762" s="84">
        <f>I762/'סכום נכסי הקרן'!$C$42</f>
        <v>-1.701630944388221E-7</v>
      </c>
    </row>
    <row r="763" spans="2:11">
      <c r="B763" s="76" t="s">
        <v>3508</v>
      </c>
      <c r="C763" s="73" t="s">
        <v>3512</v>
      </c>
      <c r="D763" s="86" t="s">
        <v>1883</v>
      </c>
      <c r="E763" s="86" t="s">
        <v>136</v>
      </c>
      <c r="F763" s="94">
        <v>43906</v>
      </c>
      <c r="G763" s="83">
        <v>463450</v>
      </c>
      <c r="H763" s="85">
        <v>-5.2015000000000002</v>
      </c>
      <c r="I763" s="83">
        <v>-24.106180000000002</v>
      </c>
      <c r="J763" s="84">
        <v>1.6111917092434706E-4</v>
      </c>
      <c r="K763" s="84">
        <f>I763/'סכום נכסי הקרן'!$C$42</f>
        <v>-3.4032618887764421E-7</v>
      </c>
    </row>
    <row r="764" spans="2:11">
      <c r="B764" s="76" t="s">
        <v>3508</v>
      </c>
      <c r="C764" s="73" t="s">
        <v>3513</v>
      </c>
      <c r="D764" s="86" t="s">
        <v>1883</v>
      </c>
      <c r="E764" s="86" t="s">
        <v>136</v>
      </c>
      <c r="F764" s="94">
        <v>43906</v>
      </c>
      <c r="G764" s="83">
        <v>46345</v>
      </c>
      <c r="H764" s="85">
        <v>-5.2015000000000002</v>
      </c>
      <c r="I764" s="83">
        <v>-2.4106199999999998</v>
      </c>
      <c r="J764" s="84">
        <v>1.6111930459892422E-5</v>
      </c>
      <c r="K764" s="84">
        <f>I764/'סכום נכסי הקרן'!$C$42</f>
        <v>-3.4032647123361165E-8</v>
      </c>
    </row>
    <row r="765" spans="2:11">
      <c r="B765" s="76" t="s">
        <v>3514</v>
      </c>
      <c r="C765" s="73" t="s">
        <v>3515</v>
      </c>
      <c r="D765" s="86" t="s">
        <v>1883</v>
      </c>
      <c r="E765" s="86" t="s">
        <v>136</v>
      </c>
      <c r="F765" s="94">
        <v>43906</v>
      </c>
      <c r="G765" s="83">
        <v>68425984.877249986</v>
      </c>
      <c r="H765" s="85">
        <v>-5.1536999999999997</v>
      </c>
      <c r="I765" s="83">
        <v>-3526.4858628920006</v>
      </c>
      <c r="J765" s="84">
        <v>2.3570075329462807E-2</v>
      </c>
      <c r="K765" s="84">
        <f>I765/'סכום נכסי הקרן'!$C$42</f>
        <v>-4.9786216391353791E-5</v>
      </c>
    </row>
    <row r="766" spans="2:11">
      <c r="B766" s="76" t="s">
        <v>3516</v>
      </c>
      <c r="C766" s="73" t="s">
        <v>3517</v>
      </c>
      <c r="D766" s="86" t="s">
        <v>1883</v>
      </c>
      <c r="E766" s="86" t="s">
        <v>136</v>
      </c>
      <c r="F766" s="94">
        <v>43916</v>
      </c>
      <c r="G766" s="83">
        <v>713000</v>
      </c>
      <c r="H766" s="85">
        <v>-1.3601000000000001</v>
      </c>
      <c r="I766" s="83">
        <v>-9.6974400000000003</v>
      </c>
      <c r="J766" s="84">
        <v>6.4815059577610391E-5</v>
      </c>
      <c r="K766" s="84">
        <f>I766/'סכום נכסי הקרן'!$C$42</f>
        <v>-1.3690650269224E-7</v>
      </c>
    </row>
    <row r="767" spans="2:11">
      <c r="B767" s="76" t="s">
        <v>3516</v>
      </c>
      <c r="C767" s="73" t="s">
        <v>3518</v>
      </c>
      <c r="D767" s="86" t="s">
        <v>1883</v>
      </c>
      <c r="E767" s="86" t="s">
        <v>136</v>
      </c>
      <c r="F767" s="94">
        <v>43916</v>
      </c>
      <c r="G767" s="83">
        <v>46345000</v>
      </c>
      <c r="H767" s="85">
        <v>-1.3601000000000001</v>
      </c>
      <c r="I767" s="83">
        <v>-630.33387000000005</v>
      </c>
      <c r="J767" s="84">
        <v>4.2129806771514676E-3</v>
      </c>
      <c r="K767" s="84">
        <f>I767/'סכום נכסי הקרן'!$C$42</f>
        <v>-8.8989264868011612E-6</v>
      </c>
    </row>
    <row r="768" spans="2:11">
      <c r="B768" s="76" t="s">
        <v>3516</v>
      </c>
      <c r="C768" s="73" t="s">
        <v>3519</v>
      </c>
      <c r="D768" s="86" t="s">
        <v>1883</v>
      </c>
      <c r="E768" s="86" t="s">
        <v>136</v>
      </c>
      <c r="F768" s="94">
        <v>43916</v>
      </c>
      <c r="G768" s="83">
        <v>142600000</v>
      </c>
      <c r="H768" s="85">
        <v>-1.5985</v>
      </c>
      <c r="I768" s="83">
        <v>-2279.4865</v>
      </c>
      <c r="J768" s="84">
        <v>1.5235469701679886E-2</v>
      </c>
      <c r="K768" s="84">
        <f>I768/'סכום נכסי הקרן'!$C$42</f>
        <v>-3.218133080990186E-5</v>
      </c>
    </row>
    <row r="769" spans="2:11">
      <c r="B769" s="76" t="s">
        <v>3516</v>
      </c>
      <c r="C769" s="73" t="s">
        <v>3520</v>
      </c>
      <c r="D769" s="86" t="s">
        <v>1883</v>
      </c>
      <c r="E769" s="86" t="s">
        <v>136</v>
      </c>
      <c r="F769" s="94">
        <v>43916</v>
      </c>
      <c r="G769" s="83">
        <v>24955000</v>
      </c>
      <c r="H769" s="85">
        <v>-1.5985</v>
      </c>
      <c r="I769" s="83">
        <v>-398.91014000000001</v>
      </c>
      <c r="J769" s="84">
        <v>2.6662072145033021E-3</v>
      </c>
      <c r="K769" s="84">
        <f>I769/'סכום נכסי הקרן'!$C$42</f>
        <v>-5.6317329270273214E-6</v>
      </c>
    </row>
    <row r="770" spans="2:11">
      <c r="B770" s="76" t="s">
        <v>3516</v>
      </c>
      <c r="C770" s="73" t="s">
        <v>3521</v>
      </c>
      <c r="D770" s="86" t="s">
        <v>1883</v>
      </c>
      <c r="E770" s="86" t="s">
        <v>136</v>
      </c>
      <c r="F770" s="94">
        <v>43916</v>
      </c>
      <c r="G770" s="83">
        <v>10962375</v>
      </c>
      <c r="H770" s="85">
        <v>-1.3601000000000001</v>
      </c>
      <c r="I770" s="83">
        <v>-149.09820000000002</v>
      </c>
      <c r="J770" s="84">
        <v>9.9653194202949146E-4</v>
      </c>
      <c r="K770" s="84">
        <f>I770/'סכום נכסי הקרן'!$C$42</f>
        <v>-2.1049383259610927E-6</v>
      </c>
    </row>
    <row r="771" spans="2:11" ht="18" customHeight="1">
      <c r="B771" s="76" t="s">
        <v>3516</v>
      </c>
      <c r="C771" s="73" t="s">
        <v>3522</v>
      </c>
      <c r="D771" s="86" t="s">
        <v>1883</v>
      </c>
      <c r="E771" s="86" t="s">
        <v>136</v>
      </c>
      <c r="F771" s="94">
        <v>43916</v>
      </c>
      <c r="G771" s="83">
        <v>1426000</v>
      </c>
      <c r="H771" s="85">
        <v>-1.3601000000000001</v>
      </c>
      <c r="I771" s="83">
        <v>-19.39489</v>
      </c>
      <c r="J771" s="84">
        <v>1.2963018599250936E-4</v>
      </c>
      <c r="K771" s="84">
        <f>I771/'סכום נכסי הקרן'!$C$42</f>
        <v>-2.7381314656246372E-7</v>
      </c>
    </row>
    <row r="772" spans="2:11" ht="18" customHeight="1">
      <c r="B772" s="76" t="s">
        <v>3516</v>
      </c>
      <c r="C772" s="73" t="s">
        <v>3523</v>
      </c>
      <c r="D772" s="86" t="s">
        <v>1883</v>
      </c>
      <c r="E772" s="86" t="s">
        <v>136</v>
      </c>
      <c r="F772" s="94">
        <v>43916</v>
      </c>
      <c r="G772" s="83">
        <v>178250000</v>
      </c>
      <c r="H772" s="85">
        <v>-1.5424</v>
      </c>
      <c r="I772" s="83">
        <v>-2749.3588</v>
      </c>
      <c r="J772" s="84">
        <v>1.8375968752807691E-2</v>
      </c>
      <c r="K772" s="84">
        <f>I772/'סכום נכסי הקרן'!$C$42</f>
        <v>-3.8814893204199634E-5</v>
      </c>
    </row>
    <row r="773" spans="2:11" ht="18" customHeight="1">
      <c r="B773" s="76" t="s">
        <v>3516</v>
      </c>
      <c r="C773" s="73" t="s">
        <v>3524</v>
      </c>
      <c r="D773" s="86" t="s">
        <v>1883</v>
      </c>
      <c r="E773" s="86" t="s">
        <v>136</v>
      </c>
      <c r="F773" s="94">
        <v>43916</v>
      </c>
      <c r="G773" s="83">
        <v>5347500</v>
      </c>
      <c r="H773" s="85">
        <v>-1.3601000000000001</v>
      </c>
      <c r="I773" s="83">
        <v>-72.730829999999997</v>
      </c>
      <c r="J773" s="84">
        <v>4.8611314734394367E-4</v>
      </c>
      <c r="K773" s="84">
        <f>I773/'סכום נכסי הקרן'!$C$42</f>
        <v>-1.0267991937257512E-6</v>
      </c>
    </row>
    <row r="774" spans="2:11" ht="18" customHeight="1">
      <c r="B774" s="76" t="s">
        <v>3516</v>
      </c>
      <c r="C774" s="73" t="s">
        <v>2557</v>
      </c>
      <c r="D774" s="86" t="s">
        <v>1883</v>
      </c>
      <c r="E774" s="86" t="s">
        <v>136</v>
      </c>
      <c r="F774" s="94">
        <v>43916</v>
      </c>
      <c r="G774" s="83">
        <v>713000</v>
      </c>
      <c r="H774" s="85">
        <v>-1.3601000000000001</v>
      </c>
      <c r="I774" s="83">
        <v>-9.6974400000000003</v>
      </c>
      <c r="J774" s="84">
        <v>6.4815059577610391E-5</v>
      </c>
      <c r="K774" s="84">
        <f>I774/'סכום נכסי הקרן'!$C$42</f>
        <v>-1.3690650269224E-7</v>
      </c>
    </row>
    <row r="775" spans="2:11" ht="18" customHeight="1">
      <c r="B775" s="76" t="s">
        <v>3516</v>
      </c>
      <c r="C775" s="73" t="s">
        <v>3525</v>
      </c>
      <c r="D775" s="86" t="s">
        <v>1883</v>
      </c>
      <c r="E775" s="86" t="s">
        <v>136</v>
      </c>
      <c r="F775" s="94">
        <v>43916</v>
      </c>
      <c r="G775" s="83">
        <v>1782500</v>
      </c>
      <c r="H775" s="85">
        <v>-1.3601000000000001</v>
      </c>
      <c r="I775" s="83">
        <v>-24.24361</v>
      </c>
      <c r="J775" s="84">
        <v>1.6203771578131456E-4</v>
      </c>
      <c r="K775" s="84">
        <f>I775/'סכום נכסי הקרן'!$C$42</f>
        <v>-3.4226639790858372E-7</v>
      </c>
    </row>
    <row r="776" spans="2:11" ht="18" customHeight="1">
      <c r="B776" s="76" t="s">
        <v>3516</v>
      </c>
      <c r="C776" s="73" t="s">
        <v>3526</v>
      </c>
      <c r="D776" s="86" t="s">
        <v>1883</v>
      </c>
      <c r="E776" s="86" t="s">
        <v>136</v>
      </c>
      <c r="F776" s="94">
        <v>43920</v>
      </c>
      <c r="G776" s="83">
        <v>7843000</v>
      </c>
      <c r="H776" s="85">
        <v>-0.58879999999999999</v>
      </c>
      <c r="I776" s="83">
        <v>-46.178760000000004</v>
      </c>
      <c r="J776" s="84">
        <v>3.0864631084287936E-4</v>
      </c>
      <c r="K776" s="84">
        <f>I776/'סכום נכסי הקרן'!$C$42</f>
        <v>-6.5194242297599212E-7</v>
      </c>
    </row>
    <row r="777" spans="2:11">
      <c r="B777" s="76" t="s">
        <v>3516</v>
      </c>
      <c r="C777" s="73" t="s">
        <v>3527</v>
      </c>
      <c r="D777" s="86" t="s">
        <v>1883</v>
      </c>
      <c r="E777" s="86" t="s">
        <v>136</v>
      </c>
      <c r="F777" s="94">
        <v>43920</v>
      </c>
      <c r="G777" s="83">
        <v>78430000</v>
      </c>
      <c r="H777" s="85">
        <v>-0.67290000000000005</v>
      </c>
      <c r="I777" s="83">
        <v>-527.78674000000001</v>
      </c>
      <c r="J777" s="84">
        <v>3.5275834650560114E-3</v>
      </c>
      <c r="K777" s="84">
        <f>I777/'סכום נכסי הקרן'!$C$42</f>
        <v>-7.4511867813297704E-6</v>
      </c>
    </row>
    <row r="778" spans="2:11">
      <c r="B778" s="76" t="s">
        <v>3516</v>
      </c>
      <c r="C778" s="73" t="s">
        <v>3528</v>
      </c>
      <c r="D778" s="86" t="s">
        <v>1883</v>
      </c>
      <c r="E778" s="86" t="s">
        <v>136</v>
      </c>
      <c r="F778" s="94">
        <v>43920</v>
      </c>
      <c r="G778" s="83">
        <v>50979500</v>
      </c>
      <c r="H778" s="85">
        <v>-0.58879999999999999</v>
      </c>
      <c r="I778" s="83">
        <v>-300.16197</v>
      </c>
      <c r="J778" s="84">
        <v>2.0062012209905813E-3</v>
      </c>
      <c r="K778" s="84">
        <f>I778/'סכום נכסי הקרן'!$C$42</f>
        <v>-4.2376261728778992E-6</v>
      </c>
    </row>
    <row r="779" spans="2:11">
      <c r="B779" s="76" t="s">
        <v>3516</v>
      </c>
      <c r="C779" s="73" t="s">
        <v>3529</v>
      </c>
      <c r="D779" s="86" t="s">
        <v>1883</v>
      </c>
      <c r="E779" s="86" t="s">
        <v>136</v>
      </c>
      <c r="F779" s="94">
        <v>43920</v>
      </c>
      <c r="G779" s="83">
        <v>2852000</v>
      </c>
      <c r="H779" s="85">
        <v>-0.58879999999999999</v>
      </c>
      <c r="I779" s="83">
        <v>-16.792279999999998</v>
      </c>
      <c r="J779" s="84">
        <v>1.1223504642915196E-4</v>
      </c>
      <c r="K779" s="84">
        <f>I779/'סכום נכסי הקרן'!$C$42</f>
        <v>-2.3707002332871845E-7</v>
      </c>
    </row>
    <row r="780" spans="2:11">
      <c r="B780" s="76" t="s">
        <v>3516</v>
      </c>
      <c r="C780" s="73" t="s">
        <v>3530</v>
      </c>
      <c r="D780" s="86" t="s">
        <v>1883</v>
      </c>
      <c r="E780" s="86" t="s">
        <v>136</v>
      </c>
      <c r="F780" s="94">
        <v>43920</v>
      </c>
      <c r="G780" s="83">
        <v>9015590.1744999997</v>
      </c>
      <c r="H780" s="85">
        <v>-0.67290000000000005</v>
      </c>
      <c r="I780" s="83">
        <v>-60.669502766000001</v>
      </c>
      <c r="J780" s="84">
        <v>4.0549850644317349E-4</v>
      </c>
      <c r="K780" s="84">
        <f>I780/'סכום נכסי הקרן'!$C$42</f>
        <v>-8.5651980767813366E-7</v>
      </c>
    </row>
    <row r="781" spans="2:11">
      <c r="B781" s="76" t="s">
        <v>3516</v>
      </c>
      <c r="C781" s="73" t="s">
        <v>2547</v>
      </c>
      <c r="D781" s="86" t="s">
        <v>1883</v>
      </c>
      <c r="E781" s="86" t="s">
        <v>136</v>
      </c>
      <c r="F781" s="94">
        <v>43920</v>
      </c>
      <c r="G781" s="83">
        <v>3208500</v>
      </c>
      <c r="H781" s="85">
        <v>-0.58879999999999999</v>
      </c>
      <c r="I781" s="83">
        <v>-18.891310000000001</v>
      </c>
      <c r="J781" s="84">
        <v>1.2626439381415168E-4</v>
      </c>
      <c r="K781" s="84">
        <f>I781/'סכום נכסי הקרן'!$C$42</f>
        <v>-2.6670370565581639E-7</v>
      </c>
    </row>
    <row r="782" spans="2:11">
      <c r="B782" s="76" t="s">
        <v>3516</v>
      </c>
      <c r="C782" s="73" t="s">
        <v>3531</v>
      </c>
      <c r="D782" s="86" t="s">
        <v>1883</v>
      </c>
      <c r="E782" s="86" t="s">
        <v>136</v>
      </c>
      <c r="F782" s="94">
        <v>43920</v>
      </c>
      <c r="G782" s="83">
        <v>49764352.638000004</v>
      </c>
      <c r="H782" s="85">
        <v>-0.70099999999999996</v>
      </c>
      <c r="I782" s="83">
        <v>-348.84312508799997</v>
      </c>
      <c r="J782" s="84">
        <v>2.3315728620974725E-3</v>
      </c>
      <c r="K782" s="84">
        <f>I782/'סכום נכסי הקרן'!$C$42</f>
        <v>-4.9248969051656595E-6</v>
      </c>
    </row>
    <row r="783" spans="2:11">
      <c r="B783" s="76" t="s">
        <v>3516</v>
      </c>
      <c r="C783" s="73" t="s">
        <v>3532</v>
      </c>
      <c r="D783" s="86" t="s">
        <v>1883</v>
      </c>
      <c r="E783" s="86" t="s">
        <v>136</v>
      </c>
      <c r="F783" s="94">
        <v>43920</v>
      </c>
      <c r="G783" s="83">
        <v>1069500</v>
      </c>
      <c r="H783" s="85">
        <v>-0.58879999999999999</v>
      </c>
      <c r="I783" s="83">
        <v>-6.2971000000000004</v>
      </c>
      <c r="J783" s="84">
        <v>4.2088108992287696E-5</v>
      </c>
      <c r="K783" s="84">
        <f>I783/'סכום נכסי הקרן'!$C$42</f>
        <v>-8.8901188159277548E-8</v>
      </c>
    </row>
    <row r="784" spans="2:11">
      <c r="B784" s="76" t="s">
        <v>3516</v>
      </c>
      <c r="C784" s="73" t="s">
        <v>3533</v>
      </c>
      <c r="D784" s="86" t="s">
        <v>1883</v>
      </c>
      <c r="E784" s="86" t="s">
        <v>136</v>
      </c>
      <c r="F784" s="94">
        <v>43920</v>
      </c>
      <c r="G784" s="83">
        <v>9982000</v>
      </c>
      <c r="H784" s="85">
        <v>-0.58879999999999999</v>
      </c>
      <c r="I784" s="83">
        <v>-58.772970000000001</v>
      </c>
      <c r="J784" s="84">
        <v>3.9282259566474331E-4</v>
      </c>
      <c r="K784" s="84">
        <f>I784/'סכום נכסי הקרן'!$C$42</f>
        <v>-8.2974494047253093E-7</v>
      </c>
    </row>
    <row r="785" spans="2:11">
      <c r="B785" s="76" t="s">
        <v>3516</v>
      </c>
      <c r="C785" s="73" t="s">
        <v>3534</v>
      </c>
      <c r="D785" s="86" t="s">
        <v>1883</v>
      </c>
      <c r="E785" s="86" t="s">
        <v>136</v>
      </c>
      <c r="F785" s="94">
        <v>43920</v>
      </c>
      <c r="G785" s="83">
        <v>74865000</v>
      </c>
      <c r="H785" s="85">
        <v>-0.70099999999999996</v>
      </c>
      <c r="I785" s="83">
        <v>-524.79615000000001</v>
      </c>
      <c r="J785" s="84">
        <v>3.5075951723702917E-3</v>
      </c>
      <c r="K785" s="84">
        <f>I785/'סכום נכסי הקרן'!$C$42</f>
        <v>-7.4089662346817487E-6</v>
      </c>
    </row>
    <row r="786" spans="2:11">
      <c r="B786" s="76" t="s">
        <v>3516</v>
      </c>
      <c r="C786" s="73" t="s">
        <v>3535</v>
      </c>
      <c r="D786" s="86" t="s">
        <v>1883</v>
      </c>
      <c r="E786" s="86" t="s">
        <v>136</v>
      </c>
      <c r="F786" s="94">
        <v>43920</v>
      </c>
      <c r="G786" s="83">
        <v>7486500</v>
      </c>
      <c r="H786" s="85">
        <v>-0.58879999999999999</v>
      </c>
      <c r="I786" s="83">
        <v>-44.079730000000005</v>
      </c>
      <c r="J786" s="84">
        <v>2.9461696345787965E-4</v>
      </c>
      <c r="K786" s="84">
        <f>I786/'סכום נכסי הקרן'!$C$42</f>
        <v>-6.2230874064889415E-7</v>
      </c>
    </row>
    <row r="787" spans="2:11">
      <c r="B787" s="76" t="s">
        <v>3516</v>
      </c>
      <c r="C787" s="73" t="s">
        <v>3536</v>
      </c>
      <c r="D787" s="86" t="s">
        <v>1883</v>
      </c>
      <c r="E787" s="86" t="s">
        <v>136</v>
      </c>
      <c r="F787" s="94">
        <v>43921</v>
      </c>
      <c r="G787" s="83">
        <v>5704000</v>
      </c>
      <c r="H787" s="85">
        <v>0.1358</v>
      </c>
      <c r="I787" s="83">
        <v>7.7465000000000002</v>
      </c>
      <c r="J787" s="84">
        <v>-5.1775505599205452E-5</v>
      </c>
      <c r="K787" s="84">
        <f>I787/'סכום נכסי הקרן'!$C$42</f>
        <v>1.0936352512677955E-7</v>
      </c>
    </row>
    <row r="788" spans="2:11">
      <c r="B788" s="76" t="s">
        <v>3516</v>
      </c>
      <c r="C788" s="73" t="s">
        <v>3537</v>
      </c>
      <c r="D788" s="86" t="s">
        <v>1883</v>
      </c>
      <c r="E788" s="86" t="s">
        <v>136</v>
      </c>
      <c r="F788" s="94">
        <v>43921</v>
      </c>
      <c r="G788" s="83">
        <v>90155901.744999975</v>
      </c>
      <c r="H788" s="85">
        <v>0.1358</v>
      </c>
      <c r="I788" s="83">
        <v>122.43911707300002</v>
      </c>
      <c r="J788" s="84">
        <v>-8.1834986014004828E-4</v>
      </c>
      <c r="K788" s="84">
        <f>I788/'סכום נכסי הקרן'!$C$42</f>
        <v>1.7285707682842239E-6</v>
      </c>
    </row>
    <row r="789" spans="2:11">
      <c r="B789" s="76" t="s">
        <v>3516</v>
      </c>
      <c r="C789" s="73" t="s">
        <v>3538</v>
      </c>
      <c r="D789" s="86" t="s">
        <v>1883</v>
      </c>
      <c r="E789" s="86" t="s">
        <v>136</v>
      </c>
      <c r="F789" s="94">
        <v>43921</v>
      </c>
      <c r="G789" s="83">
        <v>110515000</v>
      </c>
      <c r="H789" s="85">
        <v>7.9699999999999993E-2</v>
      </c>
      <c r="I789" s="83">
        <v>88.090969999999999</v>
      </c>
      <c r="J789" s="84">
        <v>-5.887761583262686E-4</v>
      </c>
      <c r="K789" s="84">
        <f>I789/'סכום נכסי הקרן'!$C$42</f>
        <v>1.2436505532869531E-6</v>
      </c>
    </row>
    <row r="790" spans="2:11">
      <c r="B790" s="76" t="s">
        <v>3516</v>
      </c>
      <c r="C790" s="73" t="s">
        <v>3539</v>
      </c>
      <c r="D790" s="86" t="s">
        <v>1883</v>
      </c>
      <c r="E790" s="86" t="s">
        <v>136</v>
      </c>
      <c r="F790" s="94">
        <v>43921</v>
      </c>
      <c r="G790" s="83">
        <v>32855040</v>
      </c>
      <c r="H790" s="85">
        <v>0.1358</v>
      </c>
      <c r="I790" s="83">
        <v>44.619839999999996</v>
      </c>
      <c r="J790" s="84">
        <v>-2.982269122514234E-4</v>
      </c>
      <c r="K790" s="84">
        <f>I790/'סכום נכסי הקרן'!$C$42</f>
        <v>6.2993390473025014E-7</v>
      </c>
    </row>
    <row r="791" spans="2:11">
      <c r="B791" s="76" t="s">
        <v>3516</v>
      </c>
      <c r="C791" s="73" t="s">
        <v>2750</v>
      </c>
      <c r="D791" s="86" t="s">
        <v>1883</v>
      </c>
      <c r="E791" s="86" t="s">
        <v>136</v>
      </c>
      <c r="F791" s="94">
        <v>43921</v>
      </c>
      <c r="G791" s="83">
        <v>10338500</v>
      </c>
      <c r="H791" s="85">
        <v>0.1358</v>
      </c>
      <c r="I791" s="83">
        <v>14.04053</v>
      </c>
      <c r="J791" s="84">
        <v>-9.3843095543898804E-5</v>
      </c>
      <c r="K791" s="84">
        <f>I791/'סכום נכסי הקרן'!$C$42</f>
        <v>1.9822137164503995E-7</v>
      </c>
    </row>
    <row r="792" spans="2:11">
      <c r="B792" s="76" t="s">
        <v>3516</v>
      </c>
      <c r="C792" s="73" t="s">
        <v>3540</v>
      </c>
      <c r="D792" s="86" t="s">
        <v>1883</v>
      </c>
      <c r="E792" s="86" t="s">
        <v>136</v>
      </c>
      <c r="F792" s="94">
        <v>43921</v>
      </c>
      <c r="G792" s="83">
        <v>81995000</v>
      </c>
      <c r="H792" s="85">
        <v>-8.6E-3</v>
      </c>
      <c r="I792" s="83">
        <v>-7.0892299999999997</v>
      </c>
      <c r="J792" s="84">
        <v>4.7382491132647682E-5</v>
      </c>
      <c r="K792" s="84">
        <f>I792/'סכום נכסי הקרן'!$C$42</f>
        <v>-1.0008431978758398E-7</v>
      </c>
    </row>
    <row r="793" spans="2:11">
      <c r="B793" s="72"/>
      <c r="C793" s="73"/>
      <c r="D793" s="73"/>
      <c r="E793" s="73"/>
      <c r="F793" s="73"/>
      <c r="G793" s="83"/>
      <c r="H793" s="85"/>
      <c r="I793" s="73"/>
      <c r="J793" s="84"/>
      <c r="K793" s="73"/>
    </row>
    <row r="794" spans="2:11">
      <c r="B794" s="89" t="s">
        <v>201</v>
      </c>
      <c r="C794" s="71"/>
      <c r="D794" s="71"/>
      <c r="E794" s="71"/>
      <c r="F794" s="71"/>
      <c r="G794" s="80"/>
      <c r="H794" s="82"/>
      <c r="I794" s="80">
        <v>53328.401631282002</v>
      </c>
      <c r="J794" s="81">
        <v>-0.35643257693889091</v>
      </c>
      <c r="K794" s="81">
        <f>I794/'סכום נכסי הקרן'!$C$42</f>
        <v>7.5287962199363588E-4</v>
      </c>
    </row>
    <row r="795" spans="2:11">
      <c r="B795" s="76" t="s">
        <v>3541</v>
      </c>
      <c r="C795" s="73" t="s">
        <v>3542</v>
      </c>
      <c r="D795" s="86" t="s">
        <v>1883</v>
      </c>
      <c r="E795" s="86" t="s">
        <v>138</v>
      </c>
      <c r="F795" s="94">
        <v>43643</v>
      </c>
      <c r="G795" s="83">
        <v>579579.88</v>
      </c>
      <c r="H795" s="85">
        <v>5.6894999999999998</v>
      </c>
      <c r="I795" s="83">
        <v>32.975050000000003</v>
      </c>
      <c r="J795" s="84">
        <v>-2.2039629328200863E-4</v>
      </c>
      <c r="K795" s="84">
        <f>I795/'סכום נכסי הקרן'!$C$42</f>
        <v>4.6553510736872293E-7</v>
      </c>
    </row>
    <row r="796" spans="2:11">
      <c r="B796" s="76" t="s">
        <v>3543</v>
      </c>
      <c r="C796" s="73" t="s">
        <v>3544</v>
      </c>
      <c r="D796" s="86" t="s">
        <v>1883</v>
      </c>
      <c r="E796" s="86" t="s">
        <v>138</v>
      </c>
      <c r="F796" s="94">
        <v>43643</v>
      </c>
      <c r="G796" s="83">
        <v>62180.2</v>
      </c>
      <c r="H796" s="85">
        <v>5.8141999999999996</v>
      </c>
      <c r="I796" s="83">
        <v>3.6153000000000004</v>
      </c>
      <c r="J796" s="84">
        <v>-2.4163684940658037E-5</v>
      </c>
      <c r="K796" s="84">
        <f>I796/'סכום נכסי הקרן'!$C$42</f>
        <v>5.1040076472064303E-8</v>
      </c>
    </row>
    <row r="797" spans="2:11">
      <c r="B797" s="76" t="s">
        <v>3545</v>
      </c>
      <c r="C797" s="73" t="s">
        <v>3546</v>
      </c>
      <c r="D797" s="86" t="s">
        <v>1883</v>
      </c>
      <c r="E797" s="86" t="s">
        <v>138</v>
      </c>
      <c r="F797" s="94">
        <v>43641</v>
      </c>
      <c r="G797" s="83">
        <v>41493035</v>
      </c>
      <c r="H797" s="85">
        <v>5.9039999999999999</v>
      </c>
      <c r="I797" s="83">
        <v>2449.7301299999999</v>
      </c>
      <c r="J797" s="84">
        <v>-1.6373331964417131E-2</v>
      </c>
      <c r="K797" s="84">
        <f>I797/'סכום נכסי הקרן'!$C$42</f>
        <v>3.4584796053196139E-5</v>
      </c>
    </row>
    <row r="798" spans="2:11">
      <c r="B798" s="76" t="s">
        <v>3547</v>
      </c>
      <c r="C798" s="73" t="s">
        <v>3548</v>
      </c>
      <c r="D798" s="86" t="s">
        <v>1883</v>
      </c>
      <c r="E798" s="86" t="s">
        <v>138</v>
      </c>
      <c r="F798" s="94">
        <v>43641</v>
      </c>
      <c r="G798" s="83">
        <v>763504.64000000001</v>
      </c>
      <c r="H798" s="85">
        <v>5.9080000000000004</v>
      </c>
      <c r="I798" s="83">
        <v>45.107800000000005</v>
      </c>
      <c r="J798" s="84">
        <v>-3.0148830458501773E-4</v>
      </c>
      <c r="K798" s="84">
        <f>I798/'סכום נכסי הקרן'!$C$42</f>
        <v>6.3682282562625019E-7</v>
      </c>
    </row>
    <row r="799" spans="2:11">
      <c r="B799" s="76" t="s">
        <v>3547</v>
      </c>
      <c r="C799" s="73" t="s">
        <v>3549</v>
      </c>
      <c r="D799" s="86" t="s">
        <v>1883</v>
      </c>
      <c r="E799" s="86" t="s">
        <v>138</v>
      </c>
      <c r="F799" s="94">
        <v>43641</v>
      </c>
      <c r="G799" s="83">
        <v>2435745.79</v>
      </c>
      <c r="H799" s="85">
        <v>5.9080000000000004</v>
      </c>
      <c r="I799" s="83">
        <v>143.90367999999998</v>
      </c>
      <c r="J799" s="84">
        <v>-9.6181317880155793E-4</v>
      </c>
      <c r="K799" s="84">
        <f>I799/'סכום נכסי הקרן'!$C$42</f>
        <v>2.0316031399362346E-6</v>
      </c>
    </row>
    <row r="800" spans="2:11">
      <c r="B800" s="76" t="s">
        <v>3547</v>
      </c>
      <c r="C800" s="73" t="s">
        <v>3550</v>
      </c>
      <c r="D800" s="86" t="s">
        <v>1883</v>
      </c>
      <c r="E800" s="86" t="s">
        <v>138</v>
      </c>
      <c r="F800" s="94">
        <v>43641</v>
      </c>
      <c r="G800" s="83">
        <v>79483322.920000002</v>
      </c>
      <c r="H800" s="85">
        <v>5.9080000000000004</v>
      </c>
      <c r="I800" s="83">
        <v>4695.8687199999995</v>
      </c>
      <c r="J800" s="84">
        <v>-3.1385913277672976E-2</v>
      </c>
      <c r="K800" s="84">
        <f>I800/'סכום נכסי הקרן'!$C$42</f>
        <v>6.629532779342645E-5</v>
      </c>
    </row>
    <row r="801" spans="2:11">
      <c r="B801" s="76" t="s">
        <v>3547</v>
      </c>
      <c r="C801" s="73" t="s">
        <v>3551</v>
      </c>
      <c r="D801" s="86" t="s">
        <v>1883</v>
      </c>
      <c r="E801" s="86" t="s">
        <v>138</v>
      </c>
      <c r="F801" s="94">
        <v>43641</v>
      </c>
      <c r="G801" s="83">
        <v>912885.99</v>
      </c>
      <c r="H801" s="85">
        <v>5.9080000000000004</v>
      </c>
      <c r="I801" s="83">
        <v>53.933239999999998</v>
      </c>
      <c r="J801" s="84">
        <v>-3.6047515259837233E-4</v>
      </c>
      <c r="K801" s="84">
        <f>I801/'סכום נכסי הקרן'!$C$42</f>
        <v>7.6141860813381933E-7</v>
      </c>
    </row>
    <row r="802" spans="2:11">
      <c r="B802" s="76" t="s">
        <v>3547</v>
      </c>
      <c r="C802" s="73" t="s">
        <v>3552</v>
      </c>
      <c r="D802" s="86" t="s">
        <v>1883</v>
      </c>
      <c r="E802" s="86" t="s">
        <v>138</v>
      </c>
      <c r="F802" s="94">
        <v>43641</v>
      </c>
      <c r="G802" s="83">
        <v>1576803.07</v>
      </c>
      <c r="H802" s="85">
        <v>5.9080000000000004</v>
      </c>
      <c r="I802" s="83">
        <v>93.157409999999999</v>
      </c>
      <c r="J802" s="84">
        <v>-6.2263886956205746E-4</v>
      </c>
      <c r="K802" s="84">
        <f>I802/'סכום נכסי הקרן'!$C$42</f>
        <v>1.3151775316956953E-6</v>
      </c>
    </row>
    <row r="803" spans="2:11">
      <c r="B803" s="76" t="s">
        <v>3547</v>
      </c>
      <c r="C803" s="73" t="s">
        <v>3553</v>
      </c>
      <c r="D803" s="86" t="s">
        <v>1883</v>
      </c>
      <c r="E803" s="86" t="s">
        <v>138</v>
      </c>
      <c r="F803" s="94">
        <v>43641</v>
      </c>
      <c r="G803" s="83">
        <v>975128.21</v>
      </c>
      <c r="H803" s="85">
        <v>5.9080000000000004</v>
      </c>
      <c r="I803" s="83">
        <v>57.610500000000002</v>
      </c>
      <c r="J803" s="84">
        <v>-3.8505296137907773E-4</v>
      </c>
      <c r="K803" s="84">
        <f>I803/'סכום נכסי הקרן'!$C$42</f>
        <v>8.1333342339331733E-7</v>
      </c>
    </row>
    <row r="804" spans="2:11">
      <c r="B804" s="76" t="s">
        <v>3554</v>
      </c>
      <c r="C804" s="73" t="s">
        <v>3555</v>
      </c>
      <c r="D804" s="86" t="s">
        <v>1883</v>
      </c>
      <c r="E804" s="86" t="s">
        <v>138</v>
      </c>
      <c r="F804" s="94">
        <v>43697</v>
      </c>
      <c r="G804" s="83">
        <v>97.51</v>
      </c>
      <c r="H804" s="85">
        <v>-2.8919999999999999</v>
      </c>
      <c r="I804" s="83">
        <v>-2.82E-3</v>
      </c>
      <c r="J804" s="84">
        <v>1.88481153798179E-8</v>
      </c>
      <c r="K804" s="84">
        <f>I804/'סכום נכסי הקרן'!$C$42</f>
        <v>-3.981219142290303E-11</v>
      </c>
    </row>
    <row r="805" spans="2:11">
      <c r="B805" s="76" t="s">
        <v>3556</v>
      </c>
      <c r="C805" s="73" t="s">
        <v>3557</v>
      </c>
      <c r="D805" s="86" t="s">
        <v>1883</v>
      </c>
      <c r="E805" s="86" t="s">
        <v>138</v>
      </c>
      <c r="F805" s="94">
        <v>43706</v>
      </c>
      <c r="G805" s="83">
        <v>88926.84</v>
      </c>
      <c r="H805" s="85">
        <v>-2.9034</v>
      </c>
      <c r="I805" s="83">
        <v>-2.5819299999999998</v>
      </c>
      <c r="J805" s="84">
        <v>1.7256920050572067E-5</v>
      </c>
      <c r="K805" s="84">
        <f>I805/'סכום נכסי הקרן'!$C$42</f>
        <v>-3.6451167163310642E-8</v>
      </c>
    </row>
    <row r="806" spans="2:11">
      <c r="B806" s="76" t="s">
        <v>3558</v>
      </c>
      <c r="C806" s="73" t="s">
        <v>3047</v>
      </c>
      <c r="D806" s="86" t="s">
        <v>1883</v>
      </c>
      <c r="E806" s="86" t="s">
        <v>138</v>
      </c>
      <c r="F806" s="94">
        <v>43699</v>
      </c>
      <c r="G806" s="83">
        <v>144311.1</v>
      </c>
      <c r="H806" s="85">
        <v>-2.9838</v>
      </c>
      <c r="I806" s="83">
        <v>-4.3060200000000002</v>
      </c>
      <c r="J806" s="84">
        <v>2.8780270137518964E-5</v>
      </c>
      <c r="K806" s="84">
        <f>I806/'סכום נכסי הקרן'!$C$42</f>
        <v>-6.0791522166967696E-8</v>
      </c>
    </row>
    <row r="807" spans="2:11">
      <c r="B807" s="76" t="s">
        <v>3558</v>
      </c>
      <c r="C807" s="73" t="s">
        <v>2718</v>
      </c>
      <c r="D807" s="86" t="s">
        <v>1883</v>
      </c>
      <c r="E807" s="86" t="s">
        <v>138</v>
      </c>
      <c r="F807" s="94">
        <v>43699</v>
      </c>
      <c r="G807" s="83">
        <v>2730.21</v>
      </c>
      <c r="H807" s="85">
        <v>-2.984</v>
      </c>
      <c r="I807" s="83">
        <v>-8.1470000000000001E-2</v>
      </c>
      <c r="J807" s="84">
        <v>5.4452339006871075E-7</v>
      </c>
      <c r="K807" s="84">
        <f>I807/'סכום נכסי הקרן'!$C$42</f>
        <v>-1.1501770337673439E-9</v>
      </c>
    </row>
    <row r="808" spans="2:11">
      <c r="B808" s="76" t="s">
        <v>3559</v>
      </c>
      <c r="C808" s="73" t="s">
        <v>3560</v>
      </c>
      <c r="D808" s="86" t="s">
        <v>1883</v>
      </c>
      <c r="E808" s="86" t="s">
        <v>138</v>
      </c>
      <c r="F808" s="94">
        <v>43703</v>
      </c>
      <c r="G808" s="83">
        <v>9387823.0169869997</v>
      </c>
      <c r="H808" s="85">
        <v>-3.3182</v>
      </c>
      <c r="I808" s="83">
        <v>-311.50910713299987</v>
      </c>
      <c r="J808" s="84">
        <v>2.0820424089031337E-3</v>
      </c>
      <c r="K808" s="84">
        <f>I808/'סכום נכסי הקרן'!$C$42</f>
        <v>-4.3978227670768078E-6</v>
      </c>
    </row>
    <row r="809" spans="2:11">
      <c r="B809" s="76" t="s">
        <v>3561</v>
      </c>
      <c r="C809" s="73" t="s">
        <v>2532</v>
      </c>
      <c r="D809" s="86" t="s">
        <v>1883</v>
      </c>
      <c r="E809" s="86" t="s">
        <v>138</v>
      </c>
      <c r="F809" s="94">
        <v>43655</v>
      </c>
      <c r="G809" s="83">
        <v>3510.27</v>
      </c>
      <c r="H809" s="85">
        <v>-4.6013999999999999</v>
      </c>
      <c r="I809" s="83">
        <v>-0.16152</v>
      </c>
      <c r="J809" s="84">
        <v>1.0795558851589317E-6</v>
      </c>
      <c r="K809" s="84">
        <f>I809/'סכום נכסי הקרן'!$C$42</f>
        <v>-2.2803067938394671E-9</v>
      </c>
    </row>
    <row r="810" spans="2:11">
      <c r="B810" s="76" t="s">
        <v>3561</v>
      </c>
      <c r="C810" s="73" t="s">
        <v>3562</v>
      </c>
      <c r="D810" s="86" t="s">
        <v>1883</v>
      </c>
      <c r="E810" s="86" t="s">
        <v>138</v>
      </c>
      <c r="F810" s="94">
        <v>43655</v>
      </c>
      <c r="G810" s="83">
        <v>19501.5</v>
      </c>
      <c r="H810" s="85">
        <v>-4.6013999999999999</v>
      </c>
      <c r="I810" s="83">
        <v>-0.89734000000000003</v>
      </c>
      <c r="J810" s="84">
        <v>5.9975772535197855E-6</v>
      </c>
      <c r="K810" s="84">
        <f>I810/'סכום נכסי הקרן'!$C$42</f>
        <v>-1.2668465195541775E-8</v>
      </c>
    </row>
    <row r="811" spans="2:11">
      <c r="B811" s="76" t="s">
        <v>3563</v>
      </c>
      <c r="C811" s="73" t="s">
        <v>3564</v>
      </c>
      <c r="D811" s="86" t="s">
        <v>1883</v>
      </c>
      <c r="E811" s="86" t="s">
        <v>138</v>
      </c>
      <c r="F811" s="94">
        <v>43720</v>
      </c>
      <c r="G811" s="83">
        <v>11907278.25</v>
      </c>
      <c r="H811" s="85">
        <v>1.6661999999999999</v>
      </c>
      <c r="I811" s="83">
        <v>198.40092999999999</v>
      </c>
      <c r="J811" s="84">
        <v>-1.3260580213131825E-3</v>
      </c>
      <c r="K811" s="84">
        <f>I811/'סכום נכסי הקרן'!$C$42</f>
        <v>2.8009843275326185E-6</v>
      </c>
    </row>
    <row r="812" spans="2:11">
      <c r="B812" s="76" t="s">
        <v>3563</v>
      </c>
      <c r="C812" s="73" t="s">
        <v>3565</v>
      </c>
      <c r="D812" s="86" t="s">
        <v>1883</v>
      </c>
      <c r="E812" s="86" t="s">
        <v>138</v>
      </c>
      <c r="F812" s="94">
        <v>43720</v>
      </c>
      <c r="G812" s="83">
        <v>515982.06</v>
      </c>
      <c r="H812" s="85">
        <v>1.6661999999999999</v>
      </c>
      <c r="I812" s="83">
        <v>8.5973700000000015</v>
      </c>
      <c r="J812" s="84">
        <v>-5.7462489972689733E-5</v>
      </c>
      <c r="K812" s="84">
        <f>I812/'סכום נכסי הקרן'!$C$42</f>
        <v>1.2137593623174606E-7</v>
      </c>
    </row>
    <row r="813" spans="2:11">
      <c r="B813" s="76" t="s">
        <v>3566</v>
      </c>
      <c r="C813" s="73" t="s">
        <v>3567</v>
      </c>
      <c r="D813" s="86" t="s">
        <v>1883</v>
      </c>
      <c r="E813" s="86" t="s">
        <v>138</v>
      </c>
      <c r="F813" s="94">
        <v>43731</v>
      </c>
      <c r="G813" s="83">
        <v>377385.55</v>
      </c>
      <c r="H813" s="85">
        <v>1.75</v>
      </c>
      <c r="I813" s="83">
        <v>6.6042299999999994</v>
      </c>
      <c r="J813" s="84">
        <v>-4.4140882636473323E-5</v>
      </c>
      <c r="K813" s="84">
        <f>I813/'סכום נכסי הקרן'!$C$42</f>
        <v>9.323718757477973E-8</v>
      </c>
    </row>
    <row r="814" spans="2:11">
      <c r="B814" s="76" t="s">
        <v>3568</v>
      </c>
      <c r="C814" s="73" t="s">
        <v>3569</v>
      </c>
      <c r="D814" s="86" t="s">
        <v>1883</v>
      </c>
      <c r="E814" s="86" t="s">
        <v>138</v>
      </c>
      <c r="F814" s="94">
        <v>43732</v>
      </c>
      <c r="G814" s="83">
        <v>835231.37</v>
      </c>
      <c r="H814" s="85">
        <v>1.9089</v>
      </c>
      <c r="I814" s="83">
        <v>15.9438</v>
      </c>
      <c r="J814" s="84">
        <v>-1.0656403616763852E-4</v>
      </c>
      <c r="K814" s="84">
        <f>I814/'סכום נכסי הקרן'!$C$42</f>
        <v>2.2509135376187281E-7</v>
      </c>
    </row>
    <row r="815" spans="2:11">
      <c r="B815" s="76" t="s">
        <v>3570</v>
      </c>
      <c r="C815" s="73" t="s">
        <v>3210</v>
      </c>
      <c r="D815" s="86" t="s">
        <v>1883</v>
      </c>
      <c r="E815" s="86" t="s">
        <v>138</v>
      </c>
      <c r="F815" s="94">
        <v>43719</v>
      </c>
      <c r="G815" s="83">
        <v>34891031.743318006</v>
      </c>
      <c r="H815" s="85">
        <v>2.3460999999999999</v>
      </c>
      <c r="I815" s="83">
        <v>818.57489045699992</v>
      </c>
      <c r="J815" s="84">
        <v>-5.4711326178565013E-3</v>
      </c>
      <c r="K815" s="84">
        <f>I815/'סכום נכסי הקרן'!$C$42</f>
        <v>1.1556475259877999E-5</v>
      </c>
    </row>
    <row r="816" spans="2:11">
      <c r="B816" s="76" t="s">
        <v>3571</v>
      </c>
      <c r="C816" s="73" t="s">
        <v>3572</v>
      </c>
      <c r="D816" s="86" t="s">
        <v>1883</v>
      </c>
      <c r="E816" s="86" t="s">
        <v>138</v>
      </c>
      <c r="F816" s="94">
        <v>43719</v>
      </c>
      <c r="G816" s="83">
        <v>34893208.933747001</v>
      </c>
      <c r="H816" s="85">
        <v>2.3521999999999998</v>
      </c>
      <c r="I816" s="83">
        <v>820.74875163000002</v>
      </c>
      <c r="J816" s="84">
        <v>-5.4856621165119664E-3</v>
      </c>
      <c r="K816" s="84">
        <f>I816/'סכום נכסי הקרן'!$C$42</f>
        <v>1.1587165393617821E-5</v>
      </c>
    </row>
    <row r="817" spans="2:11">
      <c r="B817" s="76" t="s">
        <v>3573</v>
      </c>
      <c r="C817" s="73" t="s">
        <v>3101</v>
      </c>
      <c r="D817" s="86" t="s">
        <v>1883</v>
      </c>
      <c r="E817" s="86" t="s">
        <v>138</v>
      </c>
      <c r="F817" s="94">
        <v>43678</v>
      </c>
      <c r="G817" s="83">
        <v>6460.85</v>
      </c>
      <c r="H817" s="85">
        <v>2.7804000000000002</v>
      </c>
      <c r="I817" s="83">
        <v>0.17963999999999999</v>
      </c>
      <c r="J817" s="84">
        <v>-1.2006650520675488E-6</v>
      </c>
      <c r="K817" s="84">
        <f>I817/'סכום נכסי הקרן'!$C$42</f>
        <v>2.5361213004291844E-9</v>
      </c>
    </row>
    <row r="818" spans="2:11">
      <c r="B818" s="76" t="s">
        <v>3574</v>
      </c>
      <c r="C818" s="73" t="s">
        <v>2655</v>
      </c>
      <c r="D818" s="86" t="s">
        <v>1883</v>
      </c>
      <c r="E818" s="86" t="s">
        <v>138</v>
      </c>
      <c r="F818" s="94">
        <v>43697</v>
      </c>
      <c r="G818" s="83">
        <v>38529.379999999997</v>
      </c>
      <c r="H818" s="85">
        <v>2.7930999999999999</v>
      </c>
      <c r="I818" s="83">
        <v>1.0761700000000001</v>
      </c>
      <c r="J818" s="84">
        <v>-7.1928284852122807E-6</v>
      </c>
      <c r="K818" s="84">
        <f>I818/'סכום נכסי הקרן'!$C$42</f>
        <v>1.5193151079285656E-8</v>
      </c>
    </row>
    <row r="819" spans="2:11">
      <c r="B819" s="76" t="s">
        <v>3575</v>
      </c>
      <c r="C819" s="73" t="s">
        <v>3576</v>
      </c>
      <c r="D819" s="86" t="s">
        <v>1883</v>
      </c>
      <c r="E819" s="86" t="s">
        <v>138</v>
      </c>
      <c r="F819" s="94">
        <v>43678</v>
      </c>
      <c r="G819" s="83">
        <v>32119794.399999999</v>
      </c>
      <c r="H819" s="85">
        <v>2.7892000000000001</v>
      </c>
      <c r="I819" s="83">
        <v>895.88684999999998</v>
      </c>
      <c r="J819" s="84">
        <v>-5.9878647929296498E-3</v>
      </c>
      <c r="K819" s="84">
        <f>I819/'סכום נכסי הקרן'!$C$42</f>
        <v>1.2647949916830358E-5</v>
      </c>
    </row>
    <row r="820" spans="2:11">
      <c r="B820" s="76" t="s">
        <v>3575</v>
      </c>
      <c r="C820" s="73" t="s">
        <v>3577</v>
      </c>
      <c r="D820" s="86" t="s">
        <v>1883</v>
      </c>
      <c r="E820" s="86" t="s">
        <v>138</v>
      </c>
      <c r="F820" s="94">
        <v>43678</v>
      </c>
      <c r="G820" s="83">
        <v>2007487.15</v>
      </c>
      <c r="H820" s="85">
        <v>2.7892000000000001</v>
      </c>
      <c r="I820" s="83">
        <v>55.992930000000001</v>
      </c>
      <c r="J820" s="84">
        <v>-3.7424156209009472E-4</v>
      </c>
      <c r="K820" s="84">
        <f>I820/'סכום נכסי הקרן'!$C$42</f>
        <v>7.9049689627276945E-7</v>
      </c>
    </row>
    <row r="821" spans="2:11">
      <c r="B821" s="76" t="s">
        <v>3575</v>
      </c>
      <c r="C821" s="73" t="s">
        <v>3578</v>
      </c>
      <c r="D821" s="86" t="s">
        <v>1883</v>
      </c>
      <c r="E821" s="86" t="s">
        <v>138</v>
      </c>
      <c r="F821" s="94">
        <v>43678</v>
      </c>
      <c r="G821" s="83">
        <v>2609733.2999999998</v>
      </c>
      <c r="H821" s="85">
        <v>2.7892000000000001</v>
      </c>
      <c r="I821" s="83">
        <v>72.790809999999993</v>
      </c>
      <c r="J821" s="84">
        <v>-4.8651403740085196E-4</v>
      </c>
      <c r="K821" s="84">
        <f>I821/'סכום נכסי הקרן'!$C$42</f>
        <v>1.0276459792723985E-6</v>
      </c>
    </row>
    <row r="822" spans="2:11">
      <c r="B822" s="76" t="s">
        <v>3579</v>
      </c>
      <c r="C822" s="73" t="s">
        <v>3580</v>
      </c>
      <c r="D822" s="86" t="s">
        <v>1883</v>
      </c>
      <c r="E822" s="86" t="s">
        <v>138</v>
      </c>
      <c r="F822" s="94">
        <v>43678</v>
      </c>
      <c r="G822" s="83">
        <v>32269427.114566997</v>
      </c>
      <c r="H822" s="85">
        <v>2.8992</v>
      </c>
      <c r="I822" s="83">
        <v>935.55177236600002</v>
      </c>
      <c r="J822" s="84">
        <v>-6.2529743792012413E-3</v>
      </c>
      <c r="K822" s="84">
        <f>I822/'סכום נכסי הקרן'!$C$42</f>
        <v>1.3207931293429573E-5</v>
      </c>
    </row>
    <row r="823" spans="2:11">
      <c r="B823" s="76" t="s">
        <v>3581</v>
      </c>
      <c r="C823" s="73" t="s">
        <v>3582</v>
      </c>
      <c r="D823" s="86" t="s">
        <v>1883</v>
      </c>
      <c r="E823" s="86" t="s">
        <v>138</v>
      </c>
      <c r="F823" s="94">
        <v>43670</v>
      </c>
      <c r="G823" s="83">
        <v>607903.80000000005</v>
      </c>
      <c r="H823" s="85">
        <v>3.7336</v>
      </c>
      <c r="I823" s="83">
        <v>22.696480000000001</v>
      </c>
      <c r="J823" s="84">
        <v>-1.5169711835309553E-4</v>
      </c>
      <c r="K823" s="84">
        <f>I823/'סכום נכסי הקרן'!$C$42</f>
        <v>3.2042432850570576E-7</v>
      </c>
    </row>
    <row r="824" spans="2:11">
      <c r="B824" s="76" t="s">
        <v>3581</v>
      </c>
      <c r="C824" s="73" t="s">
        <v>3583</v>
      </c>
      <c r="D824" s="86" t="s">
        <v>1883</v>
      </c>
      <c r="E824" s="86" t="s">
        <v>138</v>
      </c>
      <c r="F824" s="94">
        <v>43670</v>
      </c>
      <c r="G824" s="83">
        <v>121580.76</v>
      </c>
      <c r="H824" s="85">
        <v>3.7336</v>
      </c>
      <c r="I824" s="83">
        <v>4.5392999999999999</v>
      </c>
      <c r="J824" s="84">
        <v>-3.0339450405534536E-5</v>
      </c>
      <c r="K824" s="84">
        <f>I824/'סכום נכסי הקרן'!$C$42</f>
        <v>6.4084922172334653E-8</v>
      </c>
    </row>
    <row r="825" spans="2:11">
      <c r="B825" s="76" t="s">
        <v>3584</v>
      </c>
      <c r="C825" s="73" t="s">
        <v>3524</v>
      </c>
      <c r="D825" s="86" t="s">
        <v>1883</v>
      </c>
      <c r="E825" s="86" t="s">
        <v>138</v>
      </c>
      <c r="F825" s="94">
        <v>43684</v>
      </c>
      <c r="G825" s="83">
        <v>1216930.58</v>
      </c>
      <c r="H825" s="85">
        <v>3.8224</v>
      </c>
      <c r="I825" s="83">
        <v>46.515749999999997</v>
      </c>
      <c r="J825" s="84">
        <v>-3.1089866063076753E-4</v>
      </c>
      <c r="K825" s="84">
        <f>I825/'סכום נכסי הקרן'!$C$42</f>
        <v>6.5669997985102885E-7</v>
      </c>
    </row>
    <row r="826" spans="2:11">
      <c r="B826" s="76" t="s">
        <v>3585</v>
      </c>
      <c r="C826" s="73" t="s">
        <v>3586</v>
      </c>
      <c r="D826" s="86" t="s">
        <v>1883</v>
      </c>
      <c r="E826" s="86" t="s">
        <v>138</v>
      </c>
      <c r="F826" s="94">
        <v>43663</v>
      </c>
      <c r="G826" s="83">
        <v>4082031.95</v>
      </c>
      <c r="H826" s="85">
        <v>4.3851000000000004</v>
      </c>
      <c r="I826" s="83">
        <v>179.00063</v>
      </c>
      <c r="J826" s="84">
        <v>-1.1963916763475509E-3</v>
      </c>
      <c r="K826" s="84">
        <f>I826/'סכום נכסי הקרן'!$C$42</f>
        <v>2.5270948036809355E-6</v>
      </c>
    </row>
    <row r="827" spans="2:11">
      <c r="B827" s="76" t="s">
        <v>3585</v>
      </c>
      <c r="C827" s="73" t="s">
        <v>3587</v>
      </c>
      <c r="D827" s="86" t="s">
        <v>1883</v>
      </c>
      <c r="E827" s="86" t="s">
        <v>138</v>
      </c>
      <c r="F827" s="94">
        <v>43663</v>
      </c>
      <c r="G827" s="83">
        <v>2449219.17</v>
      </c>
      <c r="H827" s="85">
        <v>4.3851000000000004</v>
      </c>
      <c r="I827" s="83">
        <v>107.40038</v>
      </c>
      <c r="J827" s="84">
        <v>-7.1783501917598827E-4</v>
      </c>
      <c r="K827" s="84">
        <f>I827/'סכום נכסי הקרן'!$C$42</f>
        <v>1.5162569104441582E-6</v>
      </c>
    </row>
    <row r="828" spans="2:11">
      <c r="B828" s="76" t="s">
        <v>3585</v>
      </c>
      <c r="C828" s="73" t="s">
        <v>3588</v>
      </c>
      <c r="D828" s="86" t="s">
        <v>1883</v>
      </c>
      <c r="E828" s="86" t="s">
        <v>138</v>
      </c>
      <c r="F828" s="94">
        <v>43663</v>
      </c>
      <c r="G828" s="83">
        <v>3265625.56</v>
      </c>
      <c r="H828" s="85">
        <v>4.3851000000000004</v>
      </c>
      <c r="I828" s="83">
        <v>143.20050000000001</v>
      </c>
      <c r="J828" s="84">
        <v>-9.5711331434312531E-4</v>
      </c>
      <c r="K828" s="84">
        <f>I828/'סכום נכסי הקרן'!$C$42</f>
        <v>2.021675786473555E-6</v>
      </c>
    </row>
    <row r="829" spans="2:11">
      <c r="B829" s="76" t="s">
        <v>3585</v>
      </c>
      <c r="C829" s="73" t="s">
        <v>3589</v>
      </c>
      <c r="D829" s="86" t="s">
        <v>1883</v>
      </c>
      <c r="E829" s="86" t="s">
        <v>138</v>
      </c>
      <c r="F829" s="94">
        <v>43663</v>
      </c>
      <c r="G829" s="83">
        <v>408203.2</v>
      </c>
      <c r="H829" s="85">
        <v>4.3851000000000004</v>
      </c>
      <c r="I829" s="83">
        <v>17.90006</v>
      </c>
      <c r="J829" s="84">
        <v>-1.1963914758356852E-4</v>
      </c>
      <c r="K829" s="84">
        <f>I829/'סכום נכסי הקרן'!$C$42</f>
        <v>2.5270943801469842E-7</v>
      </c>
    </row>
    <row r="830" spans="2:11">
      <c r="B830" s="76" t="s">
        <v>3590</v>
      </c>
      <c r="C830" s="73" t="s">
        <v>3376</v>
      </c>
      <c r="D830" s="86" t="s">
        <v>1883</v>
      </c>
      <c r="E830" s="86" t="s">
        <v>138</v>
      </c>
      <c r="F830" s="94">
        <v>43663</v>
      </c>
      <c r="G830" s="83">
        <v>244977.53</v>
      </c>
      <c r="H830" s="85">
        <v>4.4470999999999998</v>
      </c>
      <c r="I830" s="83">
        <v>10.894299999999999</v>
      </c>
      <c r="J830" s="84">
        <v>-7.2814547298705729E-5</v>
      </c>
      <c r="K830" s="84">
        <f>I830/'סכום נכסי הקרן'!$C$42</f>
        <v>1.5380353085763561E-7</v>
      </c>
    </row>
    <row r="831" spans="2:11">
      <c r="B831" s="76" t="s">
        <v>3591</v>
      </c>
      <c r="C831" s="73" t="s">
        <v>3592</v>
      </c>
      <c r="D831" s="86" t="s">
        <v>1883</v>
      </c>
      <c r="E831" s="86" t="s">
        <v>138</v>
      </c>
      <c r="F831" s="94">
        <v>43656</v>
      </c>
      <c r="G831" s="83">
        <v>596351.42000000004</v>
      </c>
      <c r="H831" s="85">
        <v>4.4854000000000003</v>
      </c>
      <c r="I831" s="83">
        <v>26.748840000000001</v>
      </c>
      <c r="J831" s="84">
        <v>-1.7878199382847102E-4</v>
      </c>
      <c r="K831" s="84">
        <f>I831/'סכום נכסי הקרן'!$C$42</f>
        <v>3.7763472993638495E-7</v>
      </c>
    </row>
    <row r="832" spans="2:11">
      <c r="B832" s="76" t="s">
        <v>3593</v>
      </c>
      <c r="C832" s="73" t="s">
        <v>3594</v>
      </c>
      <c r="D832" s="86" t="s">
        <v>1883</v>
      </c>
      <c r="E832" s="86" t="s">
        <v>138</v>
      </c>
      <c r="F832" s="94">
        <v>43654</v>
      </c>
      <c r="G832" s="83">
        <v>858619.2</v>
      </c>
      <c r="H832" s="85">
        <v>4.51</v>
      </c>
      <c r="I832" s="83">
        <v>38.723669999999998</v>
      </c>
      <c r="J832" s="84">
        <v>-2.5881851067021029E-4</v>
      </c>
      <c r="K832" s="84">
        <f>I832/'סכום נכסי הקרן'!$C$42</f>
        <v>5.4669296547422949E-7</v>
      </c>
    </row>
    <row r="833" spans="2:11">
      <c r="B833" s="76" t="s">
        <v>3593</v>
      </c>
      <c r="C833" s="73" t="s">
        <v>3595</v>
      </c>
      <c r="D833" s="86" t="s">
        <v>1883</v>
      </c>
      <c r="E833" s="86" t="s">
        <v>138</v>
      </c>
      <c r="F833" s="94">
        <v>43654</v>
      </c>
      <c r="G833" s="83">
        <v>204433.14</v>
      </c>
      <c r="H833" s="85">
        <v>4.51</v>
      </c>
      <c r="I833" s="83">
        <v>9.2199200000000001</v>
      </c>
      <c r="J833" s="84">
        <v>-6.1623445373294562E-5</v>
      </c>
      <c r="K833" s="84">
        <f>I833/'סכום נכסי הקרן'!$C$42</f>
        <v>1.3016497161129508E-7</v>
      </c>
    </row>
    <row r="834" spans="2:11">
      <c r="B834" s="76" t="s">
        <v>3593</v>
      </c>
      <c r="C834" s="73" t="s">
        <v>3596</v>
      </c>
      <c r="D834" s="86" t="s">
        <v>1883</v>
      </c>
      <c r="E834" s="86" t="s">
        <v>138</v>
      </c>
      <c r="F834" s="94">
        <v>43654</v>
      </c>
      <c r="G834" s="83">
        <v>204433.14</v>
      </c>
      <c r="H834" s="85">
        <v>4.51</v>
      </c>
      <c r="I834" s="83">
        <v>9.2199200000000001</v>
      </c>
      <c r="J834" s="84">
        <v>-6.1623445373294562E-5</v>
      </c>
      <c r="K834" s="84">
        <f>I834/'סכום נכסי הקרן'!$C$42</f>
        <v>1.3016497161129508E-7</v>
      </c>
    </row>
    <row r="835" spans="2:11">
      <c r="B835" s="76" t="s">
        <v>3597</v>
      </c>
      <c r="C835" s="73" t="s">
        <v>3598</v>
      </c>
      <c r="D835" s="86" t="s">
        <v>1883</v>
      </c>
      <c r="E835" s="86" t="s">
        <v>138</v>
      </c>
      <c r="F835" s="94">
        <v>43650</v>
      </c>
      <c r="G835" s="83">
        <v>373.68</v>
      </c>
      <c r="H835" s="85">
        <v>4.9935999999999998</v>
      </c>
      <c r="I835" s="83">
        <v>1.866E-2</v>
      </c>
      <c r="J835" s="84">
        <v>-1.2471838049198653E-7</v>
      </c>
      <c r="K835" s="84">
        <f>I835/'סכום נכסי הקרן'!$C$42</f>
        <v>2.6343811771325193E-10</v>
      </c>
    </row>
    <row r="836" spans="2:11">
      <c r="B836" s="76" t="s">
        <v>3597</v>
      </c>
      <c r="C836" s="73" t="s">
        <v>3599</v>
      </c>
      <c r="D836" s="86" t="s">
        <v>1883</v>
      </c>
      <c r="E836" s="86" t="s">
        <v>138</v>
      </c>
      <c r="F836" s="94">
        <v>43650</v>
      </c>
      <c r="G836" s="83">
        <v>8377.4599999999991</v>
      </c>
      <c r="H836" s="85">
        <v>4.9970999999999997</v>
      </c>
      <c r="I836" s="83">
        <v>0.41863</v>
      </c>
      <c r="J836" s="84">
        <v>-2.7980094118628255E-6</v>
      </c>
      <c r="K836" s="84">
        <f>I836/'סכום נכסי הקרן'!$C$42</f>
        <v>5.9101339345283313E-9</v>
      </c>
    </row>
    <row r="837" spans="2:11">
      <c r="B837" s="76" t="s">
        <v>3597</v>
      </c>
      <c r="C837" s="73" t="s">
        <v>3600</v>
      </c>
      <c r="D837" s="86" t="s">
        <v>1883</v>
      </c>
      <c r="E837" s="86" t="s">
        <v>138</v>
      </c>
      <c r="F837" s="94">
        <v>43650</v>
      </c>
      <c r="G837" s="83">
        <v>374521.43</v>
      </c>
      <c r="H837" s="85">
        <v>4.9969000000000001</v>
      </c>
      <c r="I837" s="83">
        <v>18.714549999999999</v>
      </c>
      <c r="J837" s="84">
        <v>-1.2508297790119542E-4</v>
      </c>
      <c r="K837" s="84">
        <f>I837/'סכום נכסי הקרן'!$C$42</f>
        <v>2.6420824361471271E-7</v>
      </c>
    </row>
    <row r="838" spans="2:11">
      <c r="B838" s="76" t="s">
        <v>3597</v>
      </c>
      <c r="C838" s="73" t="s">
        <v>3091</v>
      </c>
      <c r="D838" s="86" t="s">
        <v>1883</v>
      </c>
      <c r="E838" s="86" t="s">
        <v>138</v>
      </c>
      <c r="F838" s="94">
        <v>43650</v>
      </c>
      <c r="G838" s="83">
        <v>27514.17</v>
      </c>
      <c r="H838" s="85">
        <v>4.9969000000000001</v>
      </c>
      <c r="I838" s="83">
        <v>1.3748499999999999</v>
      </c>
      <c r="J838" s="84">
        <v>-9.1891246205470357E-6</v>
      </c>
      <c r="K838" s="84">
        <f>I838/'סכום נכסי הקרן'!$C$42</f>
        <v>1.9409855098502917E-8</v>
      </c>
    </row>
    <row r="839" spans="2:11">
      <c r="B839" s="76" t="s">
        <v>3597</v>
      </c>
      <c r="C839" s="73" t="s">
        <v>3437</v>
      </c>
      <c r="D839" s="86" t="s">
        <v>1883</v>
      </c>
      <c r="E839" s="86" t="s">
        <v>138</v>
      </c>
      <c r="F839" s="94">
        <v>43650</v>
      </c>
      <c r="G839" s="83">
        <v>16426.38</v>
      </c>
      <c r="H839" s="85">
        <v>4.9969000000000001</v>
      </c>
      <c r="I839" s="83">
        <v>0.82080999999999993</v>
      </c>
      <c r="J839" s="84">
        <v>-5.486071484010046E-6</v>
      </c>
      <c r="K839" s="84">
        <f>I839/'סכום נכסי הקרן'!$C$42</f>
        <v>1.1588030085756394E-8</v>
      </c>
    </row>
    <row r="840" spans="2:11">
      <c r="B840" s="76" t="s">
        <v>3597</v>
      </c>
      <c r="C840" s="73" t="s">
        <v>2713</v>
      </c>
      <c r="D840" s="86" t="s">
        <v>1883</v>
      </c>
      <c r="E840" s="86" t="s">
        <v>138</v>
      </c>
      <c r="F840" s="94">
        <v>43650</v>
      </c>
      <c r="G840" s="83">
        <v>22996.92</v>
      </c>
      <c r="H840" s="85">
        <v>4.9969000000000001</v>
      </c>
      <c r="I840" s="83">
        <v>1.1491300000000002</v>
      </c>
      <c r="J840" s="84">
        <v>-7.6804733426986341E-6</v>
      </c>
      <c r="K840" s="84">
        <f>I840/'סכום נכסי הקרן'!$C$42</f>
        <v>1.6223185648865449E-8</v>
      </c>
    </row>
    <row r="841" spans="2:11">
      <c r="B841" s="76" t="s">
        <v>3597</v>
      </c>
      <c r="C841" s="73" t="s">
        <v>2501</v>
      </c>
      <c r="D841" s="86" t="s">
        <v>1883</v>
      </c>
      <c r="E841" s="86" t="s">
        <v>138</v>
      </c>
      <c r="F841" s="94">
        <v>43650</v>
      </c>
      <c r="G841" s="83">
        <v>723992.68</v>
      </c>
      <c r="H841" s="85">
        <v>4.9969000000000001</v>
      </c>
      <c r="I841" s="83">
        <v>36.177410000000002</v>
      </c>
      <c r="J841" s="84">
        <v>-2.4179999922800636E-4</v>
      </c>
      <c r="K841" s="84">
        <f>I841/'סכום נכסי הקרן'!$C$42</f>
        <v>5.107453801790235E-7</v>
      </c>
    </row>
    <row r="842" spans="2:11">
      <c r="B842" s="76" t="s">
        <v>3597</v>
      </c>
      <c r="C842" s="73" t="s">
        <v>3244</v>
      </c>
      <c r="D842" s="86" t="s">
        <v>1883</v>
      </c>
      <c r="E842" s="86" t="s">
        <v>138</v>
      </c>
      <c r="F842" s="94">
        <v>43650</v>
      </c>
      <c r="G842" s="83">
        <v>757256.09</v>
      </c>
      <c r="H842" s="85">
        <v>4.9969000000000001</v>
      </c>
      <c r="I842" s="83">
        <v>37.839550000000003</v>
      </c>
      <c r="J842" s="84">
        <v>-2.5290929231219452E-4</v>
      </c>
      <c r="K842" s="84">
        <f>I842/'סכום נכסי הקרן'!$C$42</f>
        <v>5.3421113757323067E-7</v>
      </c>
    </row>
    <row r="843" spans="2:11">
      <c r="B843" s="76" t="s">
        <v>3597</v>
      </c>
      <c r="C843" s="73" t="s">
        <v>3601</v>
      </c>
      <c r="D843" s="86" t="s">
        <v>1883</v>
      </c>
      <c r="E843" s="86" t="s">
        <v>138</v>
      </c>
      <c r="F843" s="94">
        <v>43650</v>
      </c>
      <c r="G843" s="83">
        <v>30799.46</v>
      </c>
      <c r="H843" s="85">
        <v>4.9969000000000001</v>
      </c>
      <c r="I843" s="83">
        <v>1.5390299999999999</v>
      </c>
      <c r="J843" s="84">
        <v>-1.028645922446849E-5</v>
      </c>
      <c r="K843" s="84">
        <f>I843/'סכום נכסי הקרן'!$C$42</f>
        <v>2.1727715236024979E-8</v>
      </c>
    </row>
    <row r="844" spans="2:11">
      <c r="B844" s="76" t="s">
        <v>3597</v>
      </c>
      <c r="C844" s="73" t="s">
        <v>3602</v>
      </c>
      <c r="D844" s="86" t="s">
        <v>1883</v>
      </c>
      <c r="E844" s="86" t="s">
        <v>138</v>
      </c>
      <c r="F844" s="94">
        <v>43650</v>
      </c>
      <c r="G844" s="83">
        <v>10266.49</v>
      </c>
      <c r="H844" s="85">
        <v>4.9969000000000001</v>
      </c>
      <c r="I844" s="83">
        <v>0.51300999999999997</v>
      </c>
      <c r="J844" s="84">
        <v>-3.4288197414894966E-6</v>
      </c>
      <c r="K844" s="84">
        <f>I844/'סכום נכסי הקרן'!$C$42</f>
        <v>7.2425717453416603E-9</v>
      </c>
    </row>
    <row r="845" spans="2:11">
      <c r="B845" s="76" t="s">
        <v>3597</v>
      </c>
      <c r="C845" s="73" t="s">
        <v>3240</v>
      </c>
      <c r="D845" s="86" t="s">
        <v>1883</v>
      </c>
      <c r="E845" s="86" t="s">
        <v>138</v>
      </c>
      <c r="F845" s="94">
        <v>43650</v>
      </c>
      <c r="G845" s="83">
        <v>20532.97</v>
      </c>
      <c r="H845" s="85">
        <v>4.9969000000000001</v>
      </c>
      <c r="I845" s="83">
        <v>1.0260199999999999</v>
      </c>
      <c r="J845" s="84">
        <v>-6.8576394829789931E-6</v>
      </c>
      <c r="K845" s="84">
        <f>I845/'סכום נכסי הקרן'!$C$42</f>
        <v>1.4485143490683321E-8</v>
      </c>
    </row>
    <row r="846" spans="2:11">
      <c r="B846" s="76" t="s">
        <v>3597</v>
      </c>
      <c r="C846" s="73" t="s">
        <v>3603</v>
      </c>
      <c r="D846" s="86" t="s">
        <v>1883</v>
      </c>
      <c r="E846" s="86" t="s">
        <v>138</v>
      </c>
      <c r="F846" s="94">
        <v>43650</v>
      </c>
      <c r="G846" s="83">
        <v>241878.44</v>
      </c>
      <c r="H846" s="85">
        <v>4.9969000000000001</v>
      </c>
      <c r="I846" s="83">
        <v>12.086499999999999</v>
      </c>
      <c r="J846" s="84">
        <v>-8.0782888843322363E-5</v>
      </c>
      <c r="K846" s="84">
        <f>I846/'סכום נכסי הקרן'!$C$42</f>
        <v>1.7063477008259482E-7</v>
      </c>
    </row>
    <row r="847" spans="2:11">
      <c r="B847" s="76" t="s">
        <v>3597</v>
      </c>
      <c r="C847" s="73" t="s">
        <v>3401</v>
      </c>
      <c r="D847" s="86" t="s">
        <v>1883</v>
      </c>
      <c r="E847" s="86" t="s">
        <v>138</v>
      </c>
      <c r="F847" s="94">
        <v>43650</v>
      </c>
      <c r="G847" s="83">
        <v>825425.55</v>
      </c>
      <c r="H847" s="85">
        <v>4.9969000000000001</v>
      </c>
      <c r="I847" s="83">
        <v>41.245919999999998</v>
      </c>
      <c r="J847" s="84">
        <v>-2.7567654578253145E-4</v>
      </c>
      <c r="K847" s="84">
        <f>I847/'סכום נכסי הקרן'!$C$42</f>
        <v>5.8230158243040586E-7</v>
      </c>
    </row>
    <row r="848" spans="2:11">
      <c r="B848" s="76" t="s">
        <v>3604</v>
      </c>
      <c r="C848" s="73" t="s">
        <v>3605</v>
      </c>
      <c r="D848" s="86" t="s">
        <v>1883</v>
      </c>
      <c r="E848" s="86" t="s">
        <v>138</v>
      </c>
      <c r="F848" s="94">
        <v>43649</v>
      </c>
      <c r="G848" s="83">
        <v>61635.29</v>
      </c>
      <c r="H848" s="85">
        <v>5.0125999999999999</v>
      </c>
      <c r="I848" s="83">
        <v>3.0895600000000001</v>
      </c>
      <c r="J848" s="84">
        <v>-2.0649781330805033E-5</v>
      </c>
      <c r="K848" s="84">
        <f>I848/'סכום נכסי הקרן'!$C$42</f>
        <v>4.36177851533845E-8</v>
      </c>
    </row>
    <row r="849" spans="2:11">
      <c r="B849" s="76" t="s">
        <v>3606</v>
      </c>
      <c r="C849" s="73" t="s">
        <v>3607</v>
      </c>
      <c r="D849" s="86" t="s">
        <v>1883</v>
      </c>
      <c r="E849" s="86" t="s">
        <v>138</v>
      </c>
      <c r="F849" s="94">
        <v>43647</v>
      </c>
      <c r="G849" s="83">
        <v>37196140.5</v>
      </c>
      <c r="H849" s="85">
        <v>5.5309999999999997</v>
      </c>
      <c r="I849" s="83">
        <v>2057.3269599999999</v>
      </c>
      <c r="J849" s="84">
        <v>-1.3750615573081562E-2</v>
      </c>
      <c r="K849" s="84">
        <f>I849/'סכום נכסי הקרן'!$C$42</f>
        <v>2.9044927216673461E-5</v>
      </c>
    </row>
    <row r="850" spans="2:11">
      <c r="B850" s="76" t="s">
        <v>3608</v>
      </c>
      <c r="C850" s="73" t="s">
        <v>3609</v>
      </c>
      <c r="D850" s="86" t="s">
        <v>1883</v>
      </c>
      <c r="E850" s="86" t="s">
        <v>138</v>
      </c>
      <c r="F850" s="94">
        <v>43647</v>
      </c>
      <c r="G850" s="83">
        <v>537370.28</v>
      </c>
      <c r="H850" s="85">
        <v>5.5472999999999999</v>
      </c>
      <c r="I850" s="83">
        <v>29.809529999999999</v>
      </c>
      <c r="J850" s="84">
        <v>-1.9923881590714295E-4</v>
      </c>
      <c r="K850" s="84">
        <f>I850/'סכום נכסי הקרן'!$C$42</f>
        <v>4.2084493425062784E-7</v>
      </c>
    </row>
    <row r="851" spans="2:11">
      <c r="B851" s="76" t="s">
        <v>3608</v>
      </c>
      <c r="C851" s="73" t="s">
        <v>3610</v>
      </c>
      <c r="D851" s="86" t="s">
        <v>1883</v>
      </c>
      <c r="E851" s="86" t="s">
        <v>138</v>
      </c>
      <c r="F851" s="94">
        <v>43647</v>
      </c>
      <c r="G851" s="83">
        <v>1322757.6000000001</v>
      </c>
      <c r="H851" s="85">
        <v>5.5472999999999999</v>
      </c>
      <c r="I851" s="83">
        <v>73.377309999999994</v>
      </c>
      <c r="J851" s="84">
        <v>-4.9043404437612266E-4</v>
      </c>
      <c r="K851" s="84">
        <f>I851/'סכום נכסי הקרן'!$C$42</f>
        <v>1.0359260680204597E-6</v>
      </c>
    </row>
    <row r="852" spans="2:11">
      <c r="B852" s="76" t="s">
        <v>3608</v>
      </c>
      <c r="C852" s="73" t="s">
        <v>3611</v>
      </c>
      <c r="D852" s="86" t="s">
        <v>1883</v>
      </c>
      <c r="E852" s="86" t="s">
        <v>138</v>
      </c>
      <c r="F852" s="94">
        <v>43647</v>
      </c>
      <c r="G852" s="83">
        <v>599374.54</v>
      </c>
      <c r="H852" s="85">
        <v>5.5472999999999999</v>
      </c>
      <c r="I852" s="83">
        <v>33.249099999999999</v>
      </c>
      <c r="J852" s="84">
        <v>-2.2222796917556857E-4</v>
      </c>
      <c r="K852" s="84">
        <f>I852/'סכום נכסי הקרן'!$C$42</f>
        <v>4.6940409001391667E-7</v>
      </c>
    </row>
    <row r="853" spans="2:11">
      <c r="B853" s="76" t="s">
        <v>3608</v>
      </c>
      <c r="C853" s="73" t="s">
        <v>3612</v>
      </c>
      <c r="D853" s="86" t="s">
        <v>1883</v>
      </c>
      <c r="E853" s="86" t="s">
        <v>138</v>
      </c>
      <c r="F853" s="94">
        <v>43647</v>
      </c>
      <c r="G853" s="83">
        <v>1074740.55</v>
      </c>
      <c r="H853" s="85">
        <v>5.5472999999999999</v>
      </c>
      <c r="I853" s="83">
        <v>59.619070000000001</v>
      </c>
      <c r="J853" s="84">
        <v>-3.9847769865157447E-4</v>
      </c>
      <c r="K853" s="84">
        <f>I853/'סכום נכסי הקרן'!$C$42</f>
        <v>8.4169000967923953E-7</v>
      </c>
    </row>
    <row r="854" spans="2:11">
      <c r="B854" s="76" t="s">
        <v>3608</v>
      </c>
      <c r="C854" s="73" t="s">
        <v>3613</v>
      </c>
      <c r="D854" s="86" t="s">
        <v>1883</v>
      </c>
      <c r="E854" s="86" t="s">
        <v>138</v>
      </c>
      <c r="F854" s="94">
        <v>43647</v>
      </c>
      <c r="G854" s="83">
        <v>7027149.75</v>
      </c>
      <c r="H854" s="85">
        <v>5.5472999999999999</v>
      </c>
      <c r="I854" s="83">
        <v>389.81698</v>
      </c>
      <c r="J854" s="84">
        <v>-2.6054309986000591E-3</v>
      </c>
      <c r="K854" s="84">
        <f>I854/'סכום נכסי הקרן'!$C$42</f>
        <v>5.5033575275382847E-6</v>
      </c>
    </row>
    <row r="855" spans="2:11">
      <c r="B855" s="76" t="s">
        <v>3614</v>
      </c>
      <c r="C855" s="73" t="s">
        <v>3615</v>
      </c>
      <c r="D855" s="86" t="s">
        <v>1883</v>
      </c>
      <c r="E855" s="86" t="s">
        <v>139</v>
      </c>
      <c r="F855" s="94">
        <v>43713</v>
      </c>
      <c r="G855" s="83">
        <v>1287036.44</v>
      </c>
      <c r="H855" s="85">
        <v>0.13750000000000001</v>
      </c>
      <c r="I855" s="83">
        <v>1.7698800000000001</v>
      </c>
      <c r="J855" s="84">
        <v>-1.1829398031358905E-5</v>
      </c>
      <c r="K855" s="84">
        <f>I855/'סכום נכסי הקרן'!$C$42</f>
        <v>2.4986808991336034E-8</v>
      </c>
    </row>
    <row r="856" spans="2:11">
      <c r="B856" s="76" t="s">
        <v>3614</v>
      </c>
      <c r="C856" s="73" t="s">
        <v>3616</v>
      </c>
      <c r="D856" s="86" t="s">
        <v>1883</v>
      </c>
      <c r="E856" s="86" t="s">
        <v>139</v>
      </c>
      <c r="F856" s="94">
        <v>43713</v>
      </c>
      <c r="G856" s="83">
        <v>4755864.1100000003</v>
      </c>
      <c r="H856" s="85">
        <v>0.13750000000000001</v>
      </c>
      <c r="I856" s="83">
        <v>6.5400799999999997</v>
      </c>
      <c r="J856" s="84">
        <v>-4.3712121430226759E-5</v>
      </c>
      <c r="K856" s="84">
        <f>I856/'סכום נכסי הקרן'!$C$42</f>
        <v>9.2331530808900581E-8</v>
      </c>
    </row>
    <row r="857" spans="2:11">
      <c r="B857" s="76" t="s">
        <v>3614</v>
      </c>
      <c r="C857" s="73" t="s">
        <v>3617</v>
      </c>
      <c r="D857" s="86" t="s">
        <v>1883</v>
      </c>
      <c r="E857" s="86" t="s">
        <v>139</v>
      </c>
      <c r="F857" s="94">
        <v>43713</v>
      </c>
      <c r="G857" s="83">
        <v>11680296.48</v>
      </c>
      <c r="H857" s="85">
        <v>0.13750000000000001</v>
      </c>
      <c r="I857" s="83">
        <v>16.0623</v>
      </c>
      <c r="J857" s="84">
        <v>-1.0735605803732236E-4</v>
      </c>
      <c r="K857" s="84">
        <f>I857/'סכום נכסי הקרן'!$C$42</f>
        <v>2.2676431286953737E-7</v>
      </c>
    </row>
    <row r="858" spans="2:11">
      <c r="B858" s="76" t="s">
        <v>3618</v>
      </c>
      <c r="C858" s="73" t="s">
        <v>3619</v>
      </c>
      <c r="D858" s="86" t="s">
        <v>1883</v>
      </c>
      <c r="E858" s="86" t="s">
        <v>139</v>
      </c>
      <c r="F858" s="94">
        <v>43713</v>
      </c>
      <c r="G858" s="83">
        <v>130065905.63</v>
      </c>
      <c r="H858" s="85">
        <v>0.16819999999999999</v>
      </c>
      <c r="I858" s="83">
        <v>218.73766000000001</v>
      </c>
      <c r="J858" s="84">
        <v>-1.4619832104933968E-3</v>
      </c>
      <c r="K858" s="84">
        <f>I858/'סכום נכסי הקרן'!$C$42</f>
        <v>3.0880941813183968E-6</v>
      </c>
    </row>
    <row r="859" spans="2:11">
      <c r="B859" s="76" t="s">
        <v>3620</v>
      </c>
      <c r="C859" s="73" t="s">
        <v>2518</v>
      </c>
      <c r="D859" s="86" t="s">
        <v>1883</v>
      </c>
      <c r="E859" s="86" t="s">
        <v>139</v>
      </c>
      <c r="F859" s="94">
        <v>43720</v>
      </c>
      <c r="G859" s="83">
        <v>82062.740000000005</v>
      </c>
      <c r="H859" s="85">
        <v>0.68330000000000002</v>
      </c>
      <c r="I859" s="83">
        <v>0.56076000000000004</v>
      </c>
      <c r="J859" s="84">
        <v>-3.7479677944633641E-6</v>
      </c>
      <c r="K859" s="84">
        <f>I859/'סכום נכסי הקרן'!$C$42</f>
        <v>7.9166966178393989E-9</v>
      </c>
    </row>
    <row r="860" spans="2:11">
      <c r="B860" s="76" t="s">
        <v>3620</v>
      </c>
      <c r="C860" s="73" t="s">
        <v>3621</v>
      </c>
      <c r="D860" s="86" t="s">
        <v>1883</v>
      </c>
      <c r="E860" s="86" t="s">
        <v>139</v>
      </c>
      <c r="F860" s="94">
        <v>43720</v>
      </c>
      <c r="G860" s="83">
        <v>16013.3</v>
      </c>
      <c r="H860" s="85">
        <v>0.68320000000000003</v>
      </c>
      <c r="I860" s="83">
        <v>0.10940000000000001</v>
      </c>
      <c r="J860" s="84">
        <v>-7.3119993707520516E-7</v>
      </c>
      <c r="K860" s="84">
        <f>I860/'סכום נכסי הקרן'!$C$42</f>
        <v>1.544487142434607E-9</v>
      </c>
    </row>
    <row r="861" spans="2:11">
      <c r="B861" s="76" t="s">
        <v>3620</v>
      </c>
      <c r="C861" s="73" t="s">
        <v>3499</v>
      </c>
      <c r="D861" s="86" t="s">
        <v>1883</v>
      </c>
      <c r="E861" s="86" t="s">
        <v>139</v>
      </c>
      <c r="F861" s="94">
        <v>43720</v>
      </c>
      <c r="G861" s="83">
        <v>1330.74</v>
      </c>
      <c r="H861" s="85">
        <v>0.68310000000000004</v>
      </c>
      <c r="I861" s="83">
        <v>9.0899999999999991E-3</v>
      </c>
      <c r="J861" s="84">
        <v>-6.0755095320051311E-8</v>
      </c>
      <c r="K861" s="84">
        <f>I861/'סכום נכסי הקרן'!$C$42</f>
        <v>1.2833078724616614E-10</v>
      </c>
    </row>
    <row r="862" spans="2:11">
      <c r="B862" s="76" t="s">
        <v>3620</v>
      </c>
      <c r="C862" s="73" t="s">
        <v>3101</v>
      </c>
      <c r="D862" s="86" t="s">
        <v>1883</v>
      </c>
      <c r="E862" s="86" t="s">
        <v>139</v>
      </c>
      <c r="F862" s="94">
        <v>43720</v>
      </c>
      <c r="G862" s="83">
        <v>27590.82</v>
      </c>
      <c r="H862" s="85">
        <v>0.68330000000000002</v>
      </c>
      <c r="I862" s="83">
        <v>0.18853</v>
      </c>
      <c r="J862" s="84">
        <v>-1.2600834016159819E-6</v>
      </c>
      <c r="K862" s="84">
        <f>I862/'סכום נכסי הקרן'!$C$42</f>
        <v>2.6616285279999673E-9</v>
      </c>
    </row>
    <row r="863" spans="2:11">
      <c r="B863" s="76" t="s">
        <v>3620</v>
      </c>
      <c r="C863" s="73" t="s">
        <v>2807</v>
      </c>
      <c r="D863" s="86" t="s">
        <v>1883</v>
      </c>
      <c r="E863" s="86" t="s">
        <v>139</v>
      </c>
      <c r="F863" s="94">
        <v>43720</v>
      </c>
      <c r="G863" s="83">
        <v>73191.09</v>
      </c>
      <c r="H863" s="85">
        <v>0.68330000000000002</v>
      </c>
      <c r="I863" s="83">
        <v>0.50014000000000003</v>
      </c>
      <c r="J863" s="84">
        <v>-3.3428001510858601E-6</v>
      </c>
      <c r="K863" s="84">
        <f>I863/'סכום נכסי הקרן'!$C$42</f>
        <v>7.0608756802307527E-9</v>
      </c>
    </row>
    <row r="864" spans="2:11">
      <c r="B864" s="76" t="s">
        <v>3620</v>
      </c>
      <c r="C864" s="73" t="s">
        <v>3622</v>
      </c>
      <c r="D864" s="86" t="s">
        <v>1883</v>
      </c>
      <c r="E864" s="86" t="s">
        <v>139</v>
      </c>
      <c r="F864" s="94">
        <v>43720</v>
      </c>
      <c r="G864" s="83">
        <v>79844.81</v>
      </c>
      <c r="H864" s="85">
        <v>0.68330000000000002</v>
      </c>
      <c r="I864" s="83">
        <v>0.54559000000000002</v>
      </c>
      <c r="J864" s="84">
        <v>-3.6465756276861168E-6</v>
      </c>
      <c r="K864" s="84">
        <f>I864/'סכום נכסי הקרן'!$C$42</f>
        <v>7.7025296164615826E-9</v>
      </c>
    </row>
    <row r="865" spans="2:11">
      <c r="B865" s="76" t="s">
        <v>3620</v>
      </c>
      <c r="C865" s="73" t="s">
        <v>3623</v>
      </c>
      <c r="D865" s="86" t="s">
        <v>1883</v>
      </c>
      <c r="E865" s="86" t="s">
        <v>139</v>
      </c>
      <c r="F865" s="94">
        <v>43720</v>
      </c>
      <c r="G865" s="83">
        <v>1055725.77</v>
      </c>
      <c r="H865" s="85">
        <v>0.68330000000000002</v>
      </c>
      <c r="I865" s="83">
        <v>7.2138500000000008</v>
      </c>
      <c r="J865" s="84">
        <v>-4.8215417422943045E-5</v>
      </c>
      <c r="K865" s="84">
        <f>I865/'סכום נכסי הקרן'!$C$42</f>
        <v>1.0184367982131526E-7</v>
      </c>
    </row>
    <row r="866" spans="2:11">
      <c r="B866" s="76" t="s">
        <v>3620</v>
      </c>
      <c r="C866" s="73" t="s">
        <v>3624</v>
      </c>
      <c r="D866" s="86" t="s">
        <v>1883</v>
      </c>
      <c r="E866" s="86" t="s">
        <v>139</v>
      </c>
      <c r="F866" s="94">
        <v>43720</v>
      </c>
      <c r="G866" s="83">
        <v>328250.87</v>
      </c>
      <c r="H866" s="85">
        <v>0.68330000000000002</v>
      </c>
      <c r="I866" s="83">
        <v>2.2429600000000001</v>
      </c>
      <c r="J866" s="84">
        <v>-1.4991336479544808E-5</v>
      </c>
      <c r="K866" s="84">
        <f>I866/'סכום נכסי הקרן'!$C$42</f>
        <v>3.166565704748744E-8</v>
      </c>
    </row>
    <row r="867" spans="2:11">
      <c r="B867" s="76" t="s">
        <v>3620</v>
      </c>
      <c r="C867" s="73" t="s">
        <v>2851</v>
      </c>
      <c r="D867" s="86" t="s">
        <v>1883</v>
      </c>
      <c r="E867" s="86" t="s">
        <v>139</v>
      </c>
      <c r="F867" s="94">
        <v>43720</v>
      </c>
      <c r="G867" s="83">
        <v>9758.7999999999993</v>
      </c>
      <c r="H867" s="85">
        <v>0.68320000000000003</v>
      </c>
      <c r="I867" s="83">
        <v>6.6670000000000007E-2</v>
      </c>
      <c r="J867" s="84">
        <v>-4.4560420296895732E-7</v>
      </c>
      <c r="K867" s="84">
        <f>I867/'סכום נכסי הקרן'!$C$42</f>
        <v>9.4123361778898765E-10</v>
      </c>
    </row>
    <row r="868" spans="2:11">
      <c r="B868" s="76" t="s">
        <v>3620</v>
      </c>
      <c r="C868" s="73" t="s">
        <v>3063</v>
      </c>
      <c r="D868" s="86" t="s">
        <v>1883</v>
      </c>
      <c r="E868" s="86" t="s">
        <v>139</v>
      </c>
      <c r="F868" s="94">
        <v>43720</v>
      </c>
      <c r="G868" s="83">
        <v>1020239.19</v>
      </c>
      <c r="H868" s="85">
        <v>0.68330000000000002</v>
      </c>
      <c r="I868" s="83">
        <v>6.9713700000000003</v>
      </c>
      <c r="J868" s="84">
        <v>-4.6594746849433021E-5</v>
      </c>
      <c r="K868" s="84">
        <f>I868/'סכום נכסי הקרן'!$C$42</f>
        <v>9.8420396070880668E-8</v>
      </c>
    </row>
    <row r="869" spans="2:11">
      <c r="B869" s="76" t="s">
        <v>3620</v>
      </c>
      <c r="C869" s="73" t="s">
        <v>3625</v>
      </c>
      <c r="D869" s="86" t="s">
        <v>1883</v>
      </c>
      <c r="E869" s="86" t="s">
        <v>139</v>
      </c>
      <c r="F869" s="94">
        <v>43720</v>
      </c>
      <c r="G869" s="83">
        <v>864985.4</v>
      </c>
      <c r="H869" s="85">
        <v>0.68330000000000002</v>
      </c>
      <c r="I869" s="83">
        <v>5.9105100000000004</v>
      </c>
      <c r="J869" s="84">
        <v>-3.9504246253038123E-5</v>
      </c>
      <c r="K869" s="84">
        <f>I869/'סכום נכסי הקרן'!$C$42</f>
        <v>8.3443388484745606E-8</v>
      </c>
    </row>
    <row r="870" spans="2:11">
      <c r="B870" s="76" t="s">
        <v>3620</v>
      </c>
      <c r="C870" s="73" t="s">
        <v>3626</v>
      </c>
      <c r="D870" s="86" t="s">
        <v>1883</v>
      </c>
      <c r="E870" s="86" t="s">
        <v>139</v>
      </c>
      <c r="F870" s="94">
        <v>43720</v>
      </c>
      <c r="G870" s="83">
        <v>2661.49</v>
      </c>
      <c r="H870" s="85">
        <v>0.68310000000000004</v>
      </c>
      <c r="I870" s="83">
        <v>1.8179999999999998E-2</v>
      </c>
      <c r="J870" s="84">
        <v>-1.2151019064010262E-7</v>
      </c>
      <c r="K870" s="84">
        <f>I870/'סכום נכסי הקרן'!$C$42</f>
        <v>2.5666157449233228E-10</v>
      </c>
    </row>
    <row r="871" spans="2:11">
      <c r="B871" s="76" t="s">
        <v>3620</v>
      </c>
      <c r="C871" s="73" t="s">
        <v>3627</v>
      </c>
      <c r="D871" s="86" t="s">
        <v>1883</v>
      </c>
      <c r="E871" s="86" t="s">
        <v>139</v>
      </c>
      <c r="F871" s="94">
        <v>43720</v>
      </c>
      <c r="G871" s="83">
        <v>4435.82</v>
      </c>
      <c r="H871" s="85">
        <v>0.68330000000000002</v>
      </c>
      <c r="I871" s="83">
        <v>3.031E-2</v>
      </c>
      <c r="J871" s="84">
        <v>-2.0258382168875197E-7</v>
      </c>
      <c r="K871" s="84">
        <f>I871/'סכום נכסי הקרן'!$C$42</f>
        <v>4.2791046880432299E-10</v>
      </c>
    </row>
    <row r="872" spans="2:11">
      <c r="B872" s="76" t="s">
        <v>3620</v>
      </c>
      <c r="C872" s="73" t="s">
        <v>3628</v>
      </c>
      <c r="D872" s="86" t="s">
        <v>1883</v>
      </c>
      <c r="E872" s="86" t="s">
        <v>139</v>
      </c>
      <c r="F872" s="94">
        <v>43720</v>
      </c>
      <c r="G872" s="83">
        <v>34599.43</v>
      </c>
      <c r="H872" s="85">
        <v>0.68330000000000002</v>
      </c>
      <c r="I872" s="83">
        <v>0.23643</v>
      </c>
      <c r="J872" s="84">
        <v>-1.5802340139185625E-6</v>
      </c>
      <c r="K872" s="84">
        <f>I872/'סכום נכסי הקרן'!$C$42</f>
        <v>3.3378710702542424E-9</v>
      </c>
    </row>
    <row r="873" spans="2:11">
      <c r="B873" s="76" t="s">
        <v>3629</v>
      </c>
      <c r="C873" s="73" t="s">
        <v>3630</v>
      </c>
      <c r="D873" s="86" t="s">
        <v>1883</v>
      </c>
      <c r="E873" s="86" t="s">
        <v>136</v>
      </c>
      <c r="F873" s="94">
        <v>43878</v>
      </c>
      <c r="G873" s="83">
        <v>383780.7</v>
      </c>
      <c r="H873" s="85">
        <v>-7.6821000000000002</v>
      </c>
      <c r="I873" s="83">
        <v>-29.482310000000002</v>
      </c>
      <c r="J873" s="84">
        <v>1.9705176615019828E-4</v>
      </c>
      <c r="K873" s="84">
        <f>I873/'סכום נכסי הקרן'!$C$42</f>
        <v>-4.1622530826573344E-7</v>
      </c>
    </row>
    <row r="874" spans="2:11">
      <c r="B874" s="76" t="s">
        <v>3629</v>
      </c>
      <c r="C874" s="73" t="s">
        <v>3631</v>
      </c>
      <c r="D874" s="86" t="s">
        <v>1883</v>
      </c>
      <c r="E874" s="86" t="s">
        <v>136</v>
      </c>
      <c r="F874" s="94">
        <v>43878</v>
      </c>
      <c r="G874" s="83">
        <v>151819.64000000001</v>
      </c>
      <c r="H874" s="85">
        <v>-7.6821000000000002</v>
      </c>
      <c r="I874" s="83">
        <v>-11.6629</v>
      </c>
      <c r="J874" s="84">
        <v>7.7951661299034832E-5</v>
      </c>
      <c r="K874" s="84">
        <f>I874/'סכום נכסי הקרן'!$C$42</f>
        <v>-1.6465447069013325E-7</v>
      </c>
    </row>
    <row r="875" spans="2:11">
      <c r="B875" s="76" t="s">
        <v>3629</v>
      </c>
      <c r="C875" s="73" t="s">
        <v>2497</v>
      </c>
      <c r="D875" s="86" t="s">
        <v>1883</v>
      </c>
      <c r="E875" s="86" t="s">
        <v>136</v>
      </c>
      <c r="F875" s="94">
        <v>43878</v>
      </c>
      <c r="G875" s="83">
        <v>275022</v>
      </c>
      <c r="H875" s="85">
        <v>-7.6821000000000002</v>
      </c>
      <c r="I875" s="83">
        <v>-21.127389999999998</v>
      </c>
      <c r="J875" s="84">
        <v>1.412097462391528E-4</v>
      </c>
      <c r="K875" s="84">
        <f>I875/'סכום נכסי הקרן'!$C$42</f>
        <v>-2.9827223225047064E-7</v>
      </c>
    </row>
    <row r="876" spans="2:11">
      <c r="B876" s="76" t="s">
        <v>3629</v>
      </c>
      <c r="C876" s="73" t="s">
        <v>3632</v>
      </c>
      <c r="D876" s="86" t="s">
        <v>1883</v>
      </c>
      <c r="E876" s="86" t="s">
        <v>136</v>
      </c>
      <c r="F876" s="94">
        <v>43878</v>
      </c>
      <c r="G876" s="83">
        <v>750060</v>
      </c>
      <c r="H876" s="85">
        <v>-7.6821000000000002</v>
      </c>
      <c r="I876" s="83">
        <v>-57.620129999999996</v>
      </c>
      <c r="J876" s="84">
        <v>3.8511732568798112E-4</v>
      </c>
      <c r="K876" s="84">
        <f>I876/'סכום נכסי הקרן'!$C$42</f>
        <v>-8.1346937779168698E-7</v>
      </c>
    </row>
    <row r="877" spans="2:11">
      <c r="B877" s="76" t="s">
        <v>3629</v>
      </c>
      <c r="C877" s="73" t="s">
        <v>3633</v>
      </c>
      <c r="D877" s="86" t="s">
        <v>1883</v>
      </c>
      <c r="E877" s="86" t="s">
        <v>136</v>
      </c>
      <c r="F877" s="94">
        <v>43878</v>
      </c>
      <c r="G877" s="83">
        <v>272074.26</v>
      </c>
      <c r="H877" s="85">
        <v>-7.6821000000000002</v>
      </c>
      <c r="I877" s="83">
        <v>-20.900939999999999</v>
      </c>
      <c r="J877" s="84">
        <v>1.39696215839238E-4</v>
      </c>
      <c r="K877" s="84">
        <f>I877/'סכום נכסי הקרן'!$C$42</f>
        <v>-2.9507525680801799E-7</v>
      </c>
    </row>
    <row r="878" spans="2:11">
      <c r="B878" s="76" t="s">
        <v>3629</v>
      </c>
      <c r="C878" s="73" t="s">
        <v>3634</v>
      </c>
      <c r="D878" s="86" t="s">
        <v>1883</v>
      </c>
      <c r="E878" s="86" t="s">
        <v>136</v>
      </c>
      <c r="F878" s="94">
        <v>43878</v>
      </c>
      <c r="G878" s="83">
        <v>2531452.5</v>
      </c>
      <c r="H878" s="85">
        <v>-7.6821000000000002</v>
      </c>
      <c r="I878" s="83">
        <v>-194.46798000000001</v>
      </c>
      <c r="J878" s="84">
        <v>1.2997712499007519E-3</v>
      </c>
      <c r="K878" s="84">
        <f>I878/'סכום נכסי הקרן'!$C$42</f>
        <v>-2.7454597324061272E-6</v>
      </c>
    </row>
    <row r="879" spans="2:11">
      <c r="B879" s="76" t="s">
        <v>3635</v>
      </c>
      <c r="C879" s="73" t="s">
        <v>3636</v>
      </c>
      <c r="D879" s="86" t="s">
        <v>1883</v>
      </c>
      <c r="E879" s="86" t="s">
        <v>136</v>
      </c>
      <c r="F879" s="94">
        <v>43878</v>
      </c>
      <c r="G879" s="83">
        <v>12501000</v>
      </c>
      <c r="H879" s="85">
        <v>-7.6821000000000002</v>
      </c>
      <c r="I879" s="83">
        <v>-960.33574999999996</v>
      </c>
      <c r="J879" s="84">
        <v>6.4186237657318998E-3</v>
      </c>
      <c r="K879" s="84">
        <f>I879/'סכום נכסי הקרן'!$C$42</f>
        <v>-1.3557826492644378E-5</v>
      </c>
    </row>
    <row r="880" spans="2:11">
      <c r="B880" s="76" t="s">
        <v>3637</v>
      </c>
      <c r="C880" s="73" t="s">
        <v>3638</v>
      </c>
      <c r="D880" s="86" t="s">
        <v>1883</v>
      </c>
      <c r="E880" s="86" t="s">
        <v>138</v>
      </c>
      <c r="F880" s="94">
        <v>43915</v>
      </c>
      <c r="G880" s="83">
        <v>1365105</v>
      </c>
      <c r="H880" s="85">
        <v>0.78249999999999997</v>
      </c>
      <c r="I880" s="83">
        <v>10.682040000000001</v>
      </c>
      <c r="J880" s="84">
        <v>-7.1395859011287249E-5</v>
      </c>
      <c r="K880" s="84">
        <f>I880/'סכום נכסי הקרן'!$C$42</f>
        <v>1.5080688697415146E-7</v>
      </c>
    </row>
    <row r="881" spans="2:11">
      <c r="B881" s="76" t="s">
        <v>3639</v>
      </c>
      <c r="C881" s="73" t="s">
        <v>3640</v>
      </c>
      <c r="D881" s="86" t="s">
        <v>1883</v>
      </c>
      <c r="E881" s="86" t="s">
        <v>138</v>
      </c>
      <c r="F881" s="94">
        <v>43920</v>
      </c>
      <c r="G881" s="83">
        <v>1092084</v>
      </c>
      <c r="H881" s="85">
        <v>-0.88260000000000005</v>
      </c>
      <c r="I881" s="83">
        <v>-9.6391200000000001</v>
      </c>
      <c r="J881" s="84">
        <v>6.44252645106065E-5</v>
      </c>
      <c r="K881" s="84">
        <f>I881/'סכום נכסי הקרן'!$C$42</f>
        <v>-1.3608315269089824E-7</v>
      </c>
    </row>
    <row r="882" spans="2:11">
      <c r="B882" s="76" t="s">
        <v>3641</v>
      </c>
      <c r="C882" s="73" t="s">
        <v>3642</v>
      </c>
      <c r="D882" s="86" t="s">
        <v>1883</v>
      </c>
      <c r="E882" s="86" t="s">
        <v>138</v>
      </c>
      <c r="F882" s="94">
        <v>43920</v>
      </c>
      <c r="G882" s="83">
        <v>8229633</v>
      </c>
      <c r="H882" s="85">
        <v>-0.88029999999999997</v>
      </c>
      <c r="I882" s="83">
        <v>-72.44277000000001</v>
      </c>
      <c r="J882" s="84">
        <v>4.8418783240908195E-4</v>
      </c>
      <c r="K882" s="84">
        <f>I882/'סכום נכסי הקרן'!$C$42</f>
        <v>-1.022732420725297E-6</v>
      </c>
    </row>
    <row r="883" spans="2:11">
      <c r="B883" s="76" t="s">
        <v>3641</v>
      </c>
      <c r="C883" s="73" t="s">
        <v>3643</v>
      </c>
      <c r="D883" s="86" t="s">
        <v>1883</v>
      </c>
      <c r="E883" s="86" t="s">
        <v>138</v>
      </c>
      <c r="F883" s="94">
        <v>43920</v>
      </c>
      <c r="G883" s="83">
        <v>1950150</v>
      </c>
      <c r="H883" s="85">
        <v>-0.88029999999999997</v>
      </c>
      <c r="I883" s="83">
        <v>-17.166529999999998</v>
      </c>
      <c r="J883" s="84">
        <v>1.1473643195429268E-4</v>
      </c>
      <c r="K883" s="84">
        <f>I883/'סכום נכסי הקרן'!$C$42</f>
        <v>-2.4235360937127922E-7</v>
      </c>
    </row>
    <row r="884" spans="2:11">
      <c r="B884" s="76" t="s">
        <v>3644</v>
      </c>
      <c r="C884" s="73" t="s">
        <v>3645</v>
      </c>
      <c r="D884" s="86" t="s">
        <v>1883</v>
      </c>
      <c r="E884" s="86" t="s">
        <v>138</v>
      </c>
      <c r="F884" s="94">
        <v>43920</v>
      </c>
      <c r="G884" s="83">
        <v>2086660.5</v>
      </c>
      <c r="H884" s="85">
        <v>-0.88019999999999998</v>
      </c>
      <c r="I884" s="83">
        <v>-18.36645</v>
      </c>
      <c r="J884" s="84">
        <v>1.227563718856938E-4</v>
      </c>
      <c r="K884" s="84">
        <f>I884/'סכום נכסי הקרן'!$C$42</f>
        <v>-2.5929383799970829E-7</v>
      </c>
    </row>
    <row r="885" spans="2:11">
      <c r="B885" s="76" t="s">
        <v>3646</v>
      </c>
      <c r="C885" s="73" t="s">
        <v>3265</v>
      </c>
      <c r="D885" s="86" t="s">
        <v>1883</v>
      </c>
      <c r="E885" s="86" t="s">
        <v>138</v>
      </c>
      <c r="F885" s="94">
        <v>43823</v>
      </c>
      <c r="G885" s="83">
        <v>4680.3599999999997</v>
      </c>
      <c r="H885" s="85">
        <v>-1.9511000000000001</v>
      </c>
      <c r="I885" s="83">
        <v>-9.1319999999999998E-2</v>
      </c>
      <c r="J885" s="84">
        <v>6.1035811932091159E-7</v>
      </c>
      <c r="K885" s="84">
        <f>I885/'סכום נכסי הקרן'!$C$42</f>
        <v>-1.2892373477799661E-9</v>
      </c>
    </row>
    <row r="886" spans="2:11">
      <c r="B886" s="76" t="s">
        <v>3647</v>
      </c>
      <c r="C886" s="73" t="s">
        <v>3648</v>
      </c>
      <c r="D886" s="86" t="s">
        <v>1883</v>
      </c>
      <c r="E886" s="86" t="s">
        <v>138</v>
      </c>
      <c r="F886" s="94">
        <v>43796</v>
      </c>
      <c r="G886" s="83">
        <v>323.72000000000003</v>
      </c>
      <c r="H886" s="85">
        <v>-1.3746</v>
      </c>
      <c r="I886" s="83">
        <v>-4.45E-3</v>
      </c>
      <c r="J886" s="84">
        <v>2.9742593418506972E-8</v>
      </c>
      <c r="K886" s="84">
        <f>I886/'סכום נכסי הקרן'!$C$42</f>
        <v>-6.2824202777276061E-11</v>
      </c>
    </row>
    <row r="887" spans="2:11">
      <c r="B887" s="76" t="s">
        <v>3649</v>
      </c>
      <c r="C887" s="73" t="s">
        <v>3598</v>
      </c>
      <c r="D887" s="86" t="s">
        <v>1883</v>
      </c>
      <c r="E887" s="86" t="s">
        <v>138</v>
      </c>
      <c r="F887" s="94">
        <v>43920</v>
      </c>
      <c r="G887" s="83">
        <v>46939115.084938005</v>
      </c>
      <c r="H887" s="85">
        <v>-1.2967</v>
      </c>
      <c r="I887" s="83">
        <v>-608.67718982899999</v>
      </c>
      <c r="J887" s="84">
        <v>4.0682332989220972E-3</v>
      </c>
      <c r="K887" s="84">
        <f>I887/'סכום נכסי הקרן'!$C$42</f>
        <v>-8.5931818426336282E-6</v>
      </c>
    </row>
    <row r="888" spans="2:11">
      <c r="B888" s="76" t="s">
        <v>3650</v>
      </c>
      <c r="C888" s="73" t="s">
        <v>3651</v>
      </c>
      <c r="D888" s="86" t="s">
        <v>1883</v>
      </c>
      <c r="E888" s="86" t="s">
        <v>138</v>
      </c>
      <c r="F888" s="94">
        <v>43920</v>
      </c>
      <c r="G888" s="83">
        <v>23139062.960014991</v>
      </c>
      <c r="H888" s="85">
        <v>-1.2197</v>
      </c>
      <c r="I888" s="83">
        <v>-282.22715626099995</v>
      </c>
      <c r="J888" s="84">
        <v>1.8863297888387317E-3</v>
      </c>
      <c r="K888" s="84">
        <f>I888/'סכום נכסי הקרן'!$C$42</f>
        <v>-3.9844260885831543E-6</v>
      </c>
    </row>
    <row r="889" spans="2:11">
      <c r="B889" s="76" t="s">
        <v>3652</v>
      </c>
      <c r="C889" s="73" t="s">
        <v>3022</v>
      </c>
      <c r="D889" s="86" t="s">
        <v>1883</v>
      </c>
      <c r="E889" s="86" t="s">
        <v>138</v>
      </c>
      <c r="F889" s="94">
        <v>43852</v>
      </c>
      <c r="G889" s="83">
        <v>7020.54</v>
      </c>
      <c r="H889" s="85">
        <v>-1.8231999999999999</v>
      </c>
      <c r="I889" s="83">
        <v>-0.128</v>
      </c>
      <c r="J889" s="84">
        <v>8.5551729383570616E-7</v>
      </c>
      <c r="K889" s="84">
        <f>I889/'סכום נכסי הקרן'!$C$42</f>
        <v>-1.807078192245244E-9</v>
      </c>
    </row>
    <row r="890" spans="2:11">
      <c r="B890" s="76" t="s">
        <v>3652</v>
      </c>
      <c r="C890" s="73" t="s">
        <v>3653</v>
      </c>
      <c r="D890" s="86" t="s">
        <v>1883</v>
      </c>
      <c r="E890" s="86" t="s">
        <v>138</v>
      </c>
      <c r="F890" s="94">
        <v>43852</v>
      </c>
      <c r="G890" s="83">
        <v>721555.5</v>
      </c>
      <c r="H890" s="85">
        <v>-1.8231999999999999</v>
      </c>
      <c r="I890" s="83">
        <v>-13.155520000000001</v>
      </c>
      <c r="J890" s="84">
        <v>8.7927928667199293E-5</v>
      </c>
      <c r="K890" s="84">
        <f>I890/'סכום נכסי הקרן'!$C$42</f>
        <v>-1.8572697890348555E-7</v>
      </c>
    </row>
    <row r="891" spans="2:11">
      <c r="B891" s="76" t="s">
        <v>3654</v>
      </c>
      <c r="C891" s="73" t="s">
        <v>3655</v>
      </c>
      <c r="D891" s="86" t="s">
        <v>1883</v>
      </c>
      <c r="E891" s="86" t="s">
        <v>138</v>
      </c>
      <c r="F891" s="94">
        <v>43850</v>
      </c>
      <c r="G891" s="83">
        <v>7800.6</v>
      </c>
      <c r="H891" s="85">
        <v>-1.8414999999999999</v>
      </c>
      <c r="I891" s="83">
        <v>-0.14365</v>
      </c>
      <c r="J891" s="84">
        <v>9.6011765046483749E-7</v>
      </c>
      <c r="K891" s="84">
        <f>I891/'סכום נכסי הקרן'!$C$42</f>
        <v>-2.0280217368439789E-9</v>
      </c>
    </row>
    <row r="892" spans="2:11">
      <c r="B892" s="76" t="s">
        <v>3656</v>
      </c>
      <c r="C892" s="73" t="s">
        <v>3393</v>
      </c>
      <c r="D892" s="86" t="s">
        <v>1883</v>
      </c>
      <c r="E892" s="86" t="s">
        <v>138</v>
      </c>
      <c r="F892" s="94">
        <v>43920</v>
      </c>
      <c r="G892" s="83">
        <v>1251709.735599</v>
      </c>
      <c r="H892" s="85">
        <v>-1.3667</v>
      </c>
      <c r="I892" s="83">
        <v>-17.107060760999996</v>
      </c>
      <c r="J892" s="84">
        <v>1.1433895568541962E-4</v>
      </c>
      <c r="K892" s="84">
        <f>I892/'סכום נכסי הקרן'!$C$42</f>
        <v>-2.415140346454486E-7</v>
      </c>
    </row>
    <row r="893" spans="2:11">
      <c r="B893" s="76" t="s">
        <v>3657</v>
      </c>
      <c r="C893" s="73" t="s">
        <v>3047</v>
      </c>
      <c r="D893" s="86" t="s">
        <v>1883</v>
      </c>
      <c r="E893" s="86" t="s">
        <v>138</v>
      </c>
      <c r="F893" s="94">
        <v>43899</v>
      </c>
      <c r="G893" s="83">
        <v>61250460.776510008</v>
      </c>
      <c r="H893" s="85">
        <v>-4.6597999999999997</v>
      </c>
      <c r="I893" s="83">
        <v>-2854.1485409739994</v>
      </c>
      <c r="J893" s="84">
        <v>1.907635496858754E-2</v>
      </c>
      <c r="K893" s="84">
        <f>I893/'סכום נכסי הקרן'!$C$42</f>
        <v>-4.0294293639239806E-5</v>
      </c>
    </row>
    <row r="894" spans="2:11">
      <c r="B894" s="76" t="s">
        <v>3658</v>
      </c>
      <c r="C894" s="73" t="s">
        <v>3100</v>
      </c>
      <c r="D894" s="86" t="s">
        <v>1883</v>
      </c>
      <c r="E894" s="86" t="s">
        <v>138</v>
      </c>
      <c r="F894" s="94">
        <v>43899</v>
      </c>
      <c r="G894" s="83">
        <v>25316857.120956</v>
      </c>
      <c r="H894" s="85">
        <v>-5.0559000000000003</v>
      </c>
      <c r="I894" s="83">
        <v>-1280.0037178750001</v>
      </c>
      <c r="J894" s="84">
        <v>8.5551977876254914E-3</v>
      </c>
      <c r="K894" s="84">
        <f>I894/'סכום נכסי הקרן'!$C$42</f>
        <v>-1.8070834410662081E-5</v>
      </c>
    </row>
    <row r="895" spans="2:11">
      <c r="B895" s="76" t="s">
        <v>3659</v>
      </c>
      <c r="C895" s="73" t="s">
        <v>3660</v>
      </c>
      <c r="D895" s="86" t="s">
        <v>1883</v>
      </c>
      <c r="E895" s="86" t="s">
        <v>139</v>
      </c>
      <c r="F895" s="94">
        <v>43766</v>
      </c>
      <c r="G895" s="83">
        <v>448657.2</v>
      </c>
      <c r="H895" s="85">
        <v>-4.7117000000000004</v>
      </c>
      <c r="I895" s="83">
        <v>-21.13927</v>
      </c>
      <c r="J895" s="84">
        <v>1.4128914893798693E-4</v>
      </c>
      <c r="K895" s="84">
        <f>I895/'סכום נכסי הקרן'!$C$42</f>
        <v>-2.9843995169518842E-7</v>
      </c>
    </row>
    <row r="896" spans="2:11">
      <c r="B896" s="76" t="s">
        <v>3659</v>
      </c>
      <c r="C896" s="73" t="s">
        <v>3661</v>
      </c>
      <c r="D896" s="86" t="s">
        <v>1883</v>
      </c>
      <c r="E896" s="86" t="s">
        <v>139</v>
      </c>
      <c r="F896" s="94">
        <v>43766</v>
      </c>
      <c r="G896" s="83">
        <v>145153.79999999999</v>
      </c>
      <c r="H896" s="85">
        <v>-4.7117000000000004</v>
      </c>
      <c r="I896" s="83">
        <v>-6.8391800000000007</v>
      </c>
      <c r="J896" s="84">
        <v>4.5711224731681916E-5</v>
      </c>
      <c r="K896" s="84">
        <f>I896/'סכום נכסי הקרן'!$C$42</f>
        <v>-9.6554164303436164E-8</v>
      </c>
    </row>
    <row r="897" spans="2:11">
      <c r="B897" s="76" t="s">
        <v>3662</v>
      </c>
      <c r="C897" s="73" t="s">
        <v>3663</v>
      </c>
      <c r="D897" s="86" t="s">
        <v>1883</v>
      </c>
      <c r="E897" s="86" t="s">
        <v>139</v>
      </c>
      <c r="F897" s="94">
        <v>43766</v>
      </c>
      <c r="G897" s="83">
        <v>14955.24</v>
      </c>
      <c r="H897" s="85">
        <v>-4.6513</v>
      </c>
      <c r="I897" s="83">
        <v>-0.69561000000000006</v>
      </c>
      <c r="J897" s="84">
        <v>4.6492686309769971E-6</v>
      </c>
      <c r="K897" s="84">
        <f>I897/'סכום נכסי הקרן'!$C$42</f>
        <v>-9.8204817289665177E-9</v>
      </c>
    </row>
    <row r="898" spans="2:11">
      <c r="B898" s="76" t="s">
        <v>3662</v>
      </c>
      <c r="C898" s="73" t="s">
        <v>3664</v>
      </c>
      <c r="D898" s="86" t="s">
        <v>1883</v>
      </c>
      <c r="E898" s="86" t="s">
        <v>139</v>
      </c>
      <c r="F898" s="94">
        <v>43766</v>
      </c>
      <c r="G898" s="83">
        <v>39587.4</v>
      </c>
      <c r="H898" s="85">
        <v>-4.6513</v>
      </c>
      <c r="I898" s="83">
        <v>-1.84131</v>
      </c>
      <c r="J898" s="84">
        <v>1.2306816783692375E-5</v>
      </c>
      <c r="K898" s="84">
        <f>I898/'סכום נכסי הקרן'!$C$42</f>
        <v>-2.5995243329399139E-8</v>
      </c>
    </row>
    <row r="899" spans="2:11">
      <c r="B899" s="76" t="s">
        <v>3662</v>
      </c>
      <c r="C899" s="73" t="s">
        <v>2702</v>
      </c>
      <c r="D899" s="86" t="s">
        <v>1883</v>
      </c>
      <c r="E899" s="86" t="s">
        <v>139</v>
      </c>
      <c r="F899" s="94">
        <v>43766</v>
      </c>
      <c r="G899" s="83">
        <v>2859.09</v>
      </c>
      <c r="H899" s="85">
        <v>-4.6508000000000003</v>
      </c>
      <c r="I899" s="83">
        <v>-0.13297</v>
      </c>
      <c r="J899" s="84">
        <v>8.8873542626042074E-7</v>
      </c>
      <c r="K899" s="84">
        <f>I899/'סכום נכסי הקרן'!$C$42</f>
        <v>-1.8772436501785163E-9</v>
      </c>
    </row>
    <row r="900" spans="2:11">
      <c r="B900" s="76" t="s">
        <v>3662</v>
      </c>
      <c r="C900" s="73" t="s">
        <v>3665</v>
      </c>
      <c r="D900" s="86" t="s">
        <v>1883</v>
      </c>
      <c r="E900" s="86" t="s">
        <v>139</v>
      </c>
      <c r="F900" s="94">
        <v>43766</v>
      </c>
      <c r="G900" s="83">
        <v>109965</v>
      </c>
      <c r="H900" s="85">
        <v>-4.6513</v>
      </c>
      <c r="I900" s="83">
        <v>-5.1147499999999999</v>
      </c>
      <c r="J900" s="84">
        <v>3.4185602176923267E-5</v>
      </c>
      <c r="K900" s="84">
        <f>I900/'סכום נכסי הקרן'!$C$42</f>
        <v>-7.220900924833095E-8</v>
      </c>
    </row>
    <row r="901" spans="2:11">
      <c r="B901" s="76" t="s">
        <v>3662</v>
      </c>
      <c r="C901" s="73" t="s">
        <v>3057</v>
      </c>
      <c r="D901" s="86" t="s">
        <v>1883</v>
      </c>
      <c r="E901" s="86" t="s">
        <v>139</v>
      </c>
      <c r="F901" s="94">
        <v>43766</v>
      </c>
      <c r="G901" s="83">
        <v>21113.279999999999</v>
      </c>
      <c r="H901" s="85">
        <v>-4.6512000000000002</v>
      </c>
      <c r="I901" s="83">
        <v>-0.98202999999999996</v>
      </c>
      <c r="J901" s="84">
        <v>6.5636222505115505E-6</v>
      </c>
      <c r="K901" s="84">
        <f>I901/'סכום נכסי הקרן'!$C$42</f>
        <v>-1.3864101540082787E-8</v>
      </c>
    </row>
    <row r="902" spans="2:11">
      <c r="B902" s="76" t="s">
        <v>3666</v>
      </c>
      <c r="C902" s="73" t="s">
        <v>3667</v>
      </c>
      <c r="D902" s="86" t="s">
        <v>1883</v>
      </c>
      <c r="E902" s="86" t="s">
        <v>139</v>
      </c>
      <c r="F902" s="94">
        <v>43766</v>
      </c>
      <c r="G902" s="83">
        <v>395874</v>
      </c>
      <c r="H902" s="85">
        <v>-4.6520999999999999</v>
      </c>
      <c r="I902" s="83">
        <v>-18.416319999999999</v>
      </c>
      <c r="J902" s="84">
        <v>1.2308968944384679E-4</v>
      </c>
      <c r="K902" s="84">
        <f>I902/'סכום נכסי הקרן'!$C$42</f>
        <v>-2.5999789260476504E-7</v>
      </c>
    </row>
    <row r="903" spans="2:11">
      <c r="B903" s="76" t="s">
        <v>3668</v>
      </c>
      <c r="C903" s="73" t="s">
        <v>3669</v>
      </c>
      <c r="D903" s="86" t="s">
        <v>1883</v>
      </c>
      <c r="E903" s="86" t="s">
        <v>139</v>
      </c>
      <c r="F903" s="94">
        <v>43761</v>
      </c>
      <c r="G903" s="83">
        <v>835734</v>
      </c>
      <c r="H903" s="85">
        <v>-4.9911000000000003</v>
      </c>
      <c r="I903" s="83">
        <v>-41.712009999999999</v>
      </c>
      <c r="J903" s="84">
        <v>2.7879176496599931E-4</v>
      </c>
      <c r="K903" s="84">
        <f>I903/'סכום נכסי הקרן'!$C$42</f>
        <v>-5.8888174707590257E-7</v>
      </c>
    </row>
    <row r="904" spans="2:11">
      <c r="B904" s="76" t="s">
        <v>3670</v>
      </c>
      <c r="C904" s="73" t="s">
        <v>3671</v>
      </c>
      <c r="D904" s="86" t="s">
        <v>1883</v>
      </c>
      <c r="E904" s="86" t="s">
        <v>139</v>
      </c>
      <c r="F904" s="94">
        <v>43761</v>
      </c>
      <c r="G904" s="83">
        <v>35188.800000000003</v>
      </c>
      <c r="H904" s="85">
        <v>-4.9424999999999999</v>
      </c>
      <c r="I904" s="83">
        <v>-1.73919</v>
      </c>
      <c r="J904" s="84">
        <v>1.1624274392704077E-5</v>
      </c>
      <c r="K904" s="84">
        <f>I904/'סכום נכסי הקרן'!$C$42</f>
        <v>-2.4553533759148481E-8</v>
      </c>
    </row>
    <row r="905" spans="2:11">
      <c r="B905" s="76" t="s">
        <v>3670</v>
      </c>
      <c r="C905" s="73" t="s">
        <v>3672</v>
      </c>
      <c r="D905" s="86" t="s">
        <v>1883</v>
      </c>
      <c r="E905" s="86" t="s">
        <v>139</v>
      </c>
      <c r="F905" s="94">
        <v>43761</v>
      </c>
      <c r="G905" s="83">
        <v>41346.839999999997</v>
      </c>
      <c r="H905" s="85">
        <v>-4.9424999999999999</v>
      </c>
      <c r="I905" s="83">
        <v>-2.0435499999999998</v>
      </c>
      <c r="J905" s="84">
        <v>1.365853410795279E-5</v>
      </c>
      <c r="K905" s="84">
        <f>I905/'סכום נכסי הקרן'!$C$42</f>
        <v>-2.8850426873146623E-8</v>
      </c>
    </row>
    <row r="906" spans="2:11">
      <c r="B906" s="76" t="s">
        <v>3670</v>
      </c>
      <c r="C906" s="73" t="s">
        <v>3673</v>
      </c>
      <c r="D906" s="86" t="s">
        <v>1883</v>
      </c>
      <c r="E906" s="86" t="s">
        <v>139</v>
      </c>
      <c r="F906" s="94">
        <v>43761</v>
      </c>
      <c r="G906" s="83">
        <v>2639.16</v>
      </c>
      <c r="H906" s="85">
        <v>-4.9424999999999999</v>
      </c>
      <c r="I906" s="83">
        <v>-0.13044</v>
      </c>
      <c r="J906" s="84">
        <v>8.7182559224944934E-7</v>
      </c>
      <c r="K906" s="84">
        <f>I906/'סכום נכסי הקרן'!$C$42</f>
        <v>-1.8415256202849189E-9</v>
      </c>
    </row>
    <row r="907" spans="2:11">
      <c r="B907" s="76" t="s">
        <v>3670</v>
      </c>
      <c r="C907" s="73" t="s">
        <v>2659</v>
      </c>
      <c r="D907" s="86" t="s">
        <v>1883</v>
      </c>
      <c r="E907" s="86" t="s">
        <v>139</v>
      </c>
      <c r="F907" s="94">
        <v>43761</v>
      </c>
      <c r="G907" s="83">
        <v>1319.58</v>
      </c>
      <c r="H907" s="85">
        <v>-4.944</v>
      </c>
      <c r="I907" s="83">
        <v>-6.5239999999999992E-2</v>
      </c>
      <c r="J907" s="84">
        <v>4.3604647070188644E-7</v>
      </c>
      <c r="K907" s="84">
        <f>I907/'סכום נכסי הקרן'!$C$42</f>
        <v>-9.210451661099976E-10</v>
      </c>
    </row>
    <row r="908" spans="2:11">
      <c r="B908" s="76" t="s">
        <v>3670</v>
      </c>
      <c r="C908" s="73" t="s">
        <v>3674</v>
      </c>
      <c r="D908" s="86" t="s">
        <v>1883</v>
      </c>
      <c r="E908" s="86" t="s">
        <v>139</v>
      </c>
      <c r="F908" s="94">
        <v>43761</v>
      </c>
      <c r="G908" s="83">
        <v>747762</v>
      </c>
      <c r="H908" s="85">
        <v>-4.9424999999999999</v>
      </c>
      <c r="I908" s="83">
        <v>-36.95787</v>
      </c>
      <c r="J908" s="84">
        <v>2.4701638225259239E-4</v>
      </c>
      <c r="K908" s="84">
        <f>I908/'סכום נכסי הקרן'!$C$42</f>
        <v>-5.2176375710027129E-7</v>
      </c>
    </row>
    <row r="909" spans="2:11">
      <c r="B909" s="76" t="s">
        <v>3675</v>
      </c>
      <c r="C909" s="73" t="s">
        <v>3676</v>
      </c>
      <c r="D909" s="86" t="s">
        <v>1883</v>
      </c>
      <c r="E909" s="86" t="s">
        <v>139</v>
      </c>
      <c r="F909" s="94">
        <v>43844</v>
      </c>
      <c r="G909" s="83">
        <v>879720</v>
      </c>
      <c r="H909" s="85">
        <v>-5.5522999999999998</v>
      </c>
      <c r="I909" s="83">
        <v>-48.844430000000003</v>
      </c>
      <c r="J909" s="84">
        <v>3.2646292634802798E-4</v>
      </c>
      <c r="K909" s="84">
        <f>I909/'סכום נכסי הקרן'!$C$42</f>
        <v>-6.8957581457538564E-7</v>
      </c>
    </row>
    <row r="910" spans="2:11">
      <c r="B910" s="76" t="s">
        <v>3675</v>
      </c>
      <c r="C910" s="73" t="s">
        <v>2505</v>
      </c>
      <c r="D910" s="86" t="s">
        <v>1883</v>
      </c>
      <c r="E910" s="86" t="s">
        <v>139</v>
      </c>
      <c r="F910" s="94">
        <v>43844</v>
      </c>
      <c r="G910" s="83">
        <v>439860</v>
      </c>
      <c r="H910" s="85">
        <v>-5.5522999999999998</v>
      </c>
      <c r="I910" s="83">
        <v>-24.422220000000003</v>
      </c>
      <c r="J910" s="84">
        <v>1.6323149659265831E-4</v>
      </c>
      <c r="K910" s="84">
        <f>I910/'סכום נכסי הקרן'!$C$42</f>
        <v>-3.4478797787668474E-7</v>
      </c>
    </row>
    <row r="911" spans="2:11">
      <c r="B911" s="76" t="s">
        <v>3677</v>
      </c>
      <c r="C911" s="73" t="s">
        <v>2924</v>
      </c>
      <c r="D911" s="86" t="s">
        <v>1883</v>
      </c>
      <c r="E911" s="86" t="s">
        <v>139</v>
      </c>
      <c r="F911" s="94">
        <v>43844</v>
      </c>
      <c r="G911" s="83">
        <v>2199.3000000000002</v>
      </c>
      <c r="H911" s="85">
        <v>-5.5404</v>
      </c>
      <c r="I911" s="83">
        <v>-0.12185</v>
      </c>
      <c r="J911" s="84">
        <v>8.1441236135844374E-7</v>
      </c>
      <c r="K911" s="84">
        <f>I911/'סכום נכסי הקרן'!$C$42</f>
        <v>-1.7202537322272107E-9</v>
      </c>
    </row>
    <row r="912" spans="2:11">
      <c r="B912" s="76" t="s">
        <v>3677</v>
      </c>
      <c r="C912" s="73" t="s">
        <v>3436</v>
      </c>
      <c r="D912" s="86" t="s">
        <v>1883</v>
      </c>
      <c r="E912" s="86" t="s">
        <v>139</v>
      </c>
      <c r="F912" s="94">
        <v>43844</v>
      </c>
      <c r="G912" s="83">
        <v>272713.2</v>
      </c>
      <c r="H912" s="85">
        <v>-5.5403000000000002</v>
      </c>
      <c r="I912" s="83">
        <v>-15.10904</v>
      </c>
      <c r="J912" s="84">
        <v>1.009847266660581E-4</v>
      </c>
      <c r="K912" s="84">
        <f>I912/'סכום נכסי הקרן'!$C$42</f>
        <v>-2.1330638038875844E-7</v>
      </c>
    </row>
    <row r="913" spans="2:11">
      <c r="B913" s="76" t="s">
        <v>3678</v>
      </c>
      <c r="C913" s="73" t="s">
        <v>3216</v>
      </c>
      <c r="D913" s="86" t="s">
        <v>1883</v>
      </c>
      <c r="E913" s="86" t="s">
        <v>139</v>
      </c>
      <c r="F913" s="94">
        <v>43858</v>
      </c>
      <c r="G913" s="83">
        <v>703776</v>
      </c>
      <c r="H913" s="85">
        <v>-5.6906999999999996</v>
      </c>
      <c r="I913" s="83">
        <v>-40.050129999999996</v>
      </c>
      <c r="J913" s="84">
        <v>2.6768420965131429E-4</v>
      </c>
      <c r="K913" s="84">
        <f>I913/'סכום נכסי הקרן'!$C$42</f>
        <v>-5.6541966030927341E-7</v>
      </c>
    </row>
    <row r="914" spans="2:11">
      <c r="B914" s="76" t="s">
        <v>3679</v>
      </c>
      <c r="C914" s="73" t="s">
        <v>3680</v>
      </c>
      <c r="D914" s="86" t="s">
        <v>1883</v>
      </c>
      <c r="E914" s="86" t="s">
        <v>139</v>
      </c>
      <c r="F914" s="94">
        <v>43864</v>
      </c>
      <c r="G914" s="83">
        <v>9676920</v>
      </c>
      <c r="H914" s="85">
        <v>-5.7887000000000004</v>
      </c>
      <c r="I914" s="83">
        <v>-560.17156999999997</v>
      </c>
      <c r="J914" s="84">
        <v>3.7440348878913969E-3</v>
      </c>
      <c r="K914" s="84">
        <f>I914/'סכום נכסי הקרן'!$C$42</f>
        <v>-7.9083892817404685E-6</v>
      </c>
    </row>
    <row r="915" spans="2:11">
      <c r="B915" s="76" t="s">
        <v>3679</v>
      </c>
      <c r="C915" s="73" t="s">
        <v>2582</v>
      </c>
      <c r="D915" s="86" t="s">
        <v>1883</v>
      </c>
      <c r="E915" s="86" t="s">
        <v>139</v>
      </c>
      <c r="F915" s="94">
        <v>43864</v>
      </c>
      <c r="G915" s="83">
        <v>1583496</v>
      </c>
      <c r="H915" s="85">
        <v>-5.7887000000000004</v>
      </c>
      <c r="I915" s="83">
        <v>-91.664439999999999</v>
      </c>
      <c r="J915" s="84">
        <v>6.1266026288879266E-4</v>
      </c>
      <c r="K915" s="84">
        <f>I915/'סכום נכסי הקרן'!$C$42</f>
        <v>-1.294100082252911E-6</v>
      </c>
    </row>
    <row r="916" spans="2:11">
      <c r="B916" s="76" t="s">
        <v>3681</v>
      </c>
      <c r="C916" s="73" t="s">
        <v>3682</v>
      </c>
      <c r="D916" s="86" t="s">
        <v>1883</v>
      </c>
      <c r="E916" s="86" t="s">
        <v>139</v>
      </c>
      <c r="F916" s="94">
        <v>43864</v>
      </c>
      <c r="G916" s="83">
        <v>659790</v>
      </c>
      <c r="H916" s="85">
        <v>-5.7473999999999998</v>
      </c>
      <c r="I916" s="83">
        <v>-37.920470000000002</v>
      </c>
      <c r="J916" s="84">
        <v>2.5345013965139126E-4</v>
      </c>
      <c r="K916" s="84">
        <f>I916/'סכום נכסי הקרן'!$C$42</f>
        <v>-5.3535354981789072E-7</v>
      </c>
    </row>
    <row r="917" spans="2:11">
      <c r="B917" s="76" t="s">
        <v>3681</v>
      </c>
      <c r="C917" s="73" t="s">
        <v>3683</v>
      </c>
      <c r="D917" s="86" t="s">
        <v>1883</v>
      </c>
      <c r="E917" s="86" t="s">
        <v>139</v>
      </c>
      <c r="F917" s="94">
        <v>43864</v>
      </c>
      <c r="G917" s="83">
        <v>791.75</v>
      </c>
      <c r="H917" s="85">
        <v>-5.7454999999999998</v>
      </c>
      <c r="I917" s="83">
        <v>-4.5490000000000003E-2</v>
      </c>
      <c r="J917" s="84">
        <v>3.040428257545803E-7</v>
      </c>
      <c r="K917" s="84">
        <f>I917/'סכום נכסי הקרן'!$C$42</f>
        <v>-6.4221864816590738E-10</v>
      </c>
    </row>
    <row r="918" spans="2:11">
      <c r="B918" s="76" t="s">
        <v>3684</v>
      </c>
      <c r="C918" s="73" t="s">
        <v>3685</v>
      </c>
      <c r="D918" s="86" t="s">
        <v>1883</v>
      </c>
      <c r="E918" s="86" t="s">
        <v>139</v>
      </c>
      <c r="F918" s="94">
        <v>43864</v>
      </c>
      <c r="G918" s="83">
        <v>7917480</v>
      </c>
      <c r="H918" s="85">
        <v>-5.7314999999999996</v>
      </c>
      <c r="I918" s="83">
        <v>-453.79421000000002</v>
      </c>
      <c r="J918" s="84">
        <v>3.033037457011814E-3</v>
      </c>
      <c r="K918" s="84">
        <f>I918/'סכום נכסי הקרן'!$C$42</f>
        <v>-6.4065751613918643E-6</v>
      </c>
    </row>
    <row r="919" spans="2:11">
      <c r="B919" s="76" t="s">
        <v>3684</v>
      </c>
      <c r="C919" s="73" t="s">
        <v>3686</v>
      </c>
      <c r="D919" s="86" t="s">
        <v>1883</v>
      </c>
      <c r="E919" s="86" t="s">
        <v>139</v>
      </c>
      <c r="F919" s="94">
        <v>43864</v>
      </c>
      <c r="G919" s="83">
        <v>1319580</v>
      </c>
      <c r="H919" s="85">
        <v>-5.7314999999999996</v>
      </c>
      <c r="I919" s="83">
        <v>-75.632369999999995</v>
      </c>
      <c r="J919" s="84">
        <v>5.0550625397485034E-4</v>
      </c>
      <c r="K919" s="84">
        <f>I919/'סכום נכסי הקרן'!$C$42</f>
        <v>-1.0677625504283078E-6</v>
      </c>
    </row>
    <row r="920" spans="2:11">
      <c r="B920" s="76" t="s">
        <v>3687</v>
      </c>
      <c r="C920" s="73" t="s">
        <v>3688</v>
      </c>
      <c r="D920" s="86" t="s">
        <v>1883</v>
      </c>
      <c r="E920" s="86" t="s">
        <v>139</v>
      </c>
      <c r="F920" s="94">
        <v>43815</v>
      </c>
      <c r="G920" s="83">
        <v>219930</v>
      </c>
      <c r="H920" s="85">
        <v>-8.7324000000000002</v>
      </c>
      <c r="I920" s="83">
        <v>-19.205259999999999</v>
      </c>
      <c r="J920" s="84">
        <v>1.2836275048914948E-4</v>
      </c>
      <c r="K920" s="84">
        <f>I920/'סכום נכסי הקרן'!$C$42</f>
        <v>-2.7113598845624914E-7</v>
      </c>
    </row>
    <row r="921" spans="2:11">
      <c r="B921" s="76" t="s">
        <v>3689</v>
      </c>
      <c r="C921" s="73" t="s">
        <v>3690</v>
      </c>
      <c r="D921" s="86" t="s">
        <v>1883</v>
      </c>
      <c r="E921" s="86" t="s">
        <v>139</v>
      </c>
      <c r="F921" s="94">
        <v>43815</v>
      </c>
      <c r="G921" s="83">
        <v>307902</v>
      </c>
      <c r="H921" s="85">
        <v>-8.6837999999999997</v>
      </c>
      <c r="I921" s="83">
        <v>-26.737549999999999</v>
      </c>
      <c r="J921" s="84">
        <v>1.7870653452966315E-4</v>
      </c>
      <c r="K921" s="84">
        <f>I921/'סכום נכסי הקרן'!$C$42</f>
        <v>-3.7747533999270953E-7</v>
      </c>
    </row>
    <row r="922" spans="2:11">
      <c r="B922" s="76" t="s">
        <v>3689</v>
      </c>
      <c r="C922" s="73" t="s">
        <v>2484</v>
      </c>
      <c r="D922" s="86" t="s">
        <v>1883</v>
      </c>
      <c r="E922" s="86" t="s">
        <v>139</v>
      </c>
      <c r="F922" s="94">
        <v>43815</v>
      </c>
      <c r="G922" s="83">
        <v>72576.899999999994</v>
      </c>
      <c r="H922" s="85">
        <v>-8.6837999999999997</v>
      </c>
      <c r="I922" s="83">
        <v>-6.3024199999999997</v>
      </c>
      <c r="J922" s="84">
        <v>4.2123666429812739E-5</v>
      </c>
      <c r="K922" s="84">
        <f>I922/'סכום נכסי הקרן'!$C$42</f>
        <v>-8.8976294846642726E-8</v>
      </c>
    </row>
    <row r="923" spans="2:11">
      <c r="B923" s="76" t="s">
        <v>3689</v>
      </c>
      <c r="C923" s="73" t="s">
        <v>3691</v>
      </c>
      <c r="D923" s="86" t="s">
        <v>1883</v>
      </c>
      <c r="E923" s="86" t="s">
        <v>139</v>
      </c>
      <c r="F923" s="94">
        <v>43815</v>
      </c>
      <c r="G923" s="83">
        <v>61580.4</v>
      </c>
      <c r="H923" s="85">
        <v>-8.6837999999999997</v>
      </c>
      <c r="I923" s="83">
        <v>-5.3475100000000007</v>
      </c>
      <c r="J923" s="84">
        <v>3.5741306905932636E-5</v>
      </c>
      <c r="K923" s="84">
        <f>I923/'סכום נכסי הקרן'!$C$42</f>
        <v>-7.5495067998541909E-8</v>
      </c>
    </row>
    <row r="924" spans="2:11">
      <c r="B924" s="76" t="s">
        <v>3689</v>
      </c>
      <c r="C924" s="73" t="s">
        <v>3047</v>
      </c>
      <c r="D924" s="86" t="s">
        <v>1883</v>
      </c>
      <c r="E924" s="86" t="s">
        <v>139</v>
      </c>
      <c r="F924" s="94">
        <v>43815</v>
      </c>
      <c r="G924" s="83">
        <v>13195.8</v>
      </c>
      <c r="H924" s="85">
        <v>-8.6837</v>
      </c>
      <c r="I924" s="83">
        <v>-1.1458900000000001</v>
      </c>
      <c r="J924" s="84">
        <v>7.6588180611984162E-6</v>
      </c>
      <c r="K924" s="84">
        <f>I924/'סכום נכסי הקרן'!$C$42</f>
        <v>-1.6177443982124239E-8</v>
      </c>
    </row>
    <row r="925" spans="2:11">
      <c r="B925" s="76" t="s">
        <v>3689</v>
      </c>
      <c r="C925" s="73" t="s">
        <v>3692</v>
      </c>
      <c r="D925" s="86" t="s">
        <v>1883</v>
      </c>
      <c r="E925" s="86" t="s">
        <v>139</v>
      </c>
      <c r="F925" s="94">
        <v>43815</v>
      </c>
      <c r="G925" s="83">
        <v>8797.2000000000007</v>
      </c>
      <c r="H925" s="85">
        <v>-8.6837999999999997</v>
      </c>
      <c r="I925" s="83">
        <v>-0.76393</v>
      </c>
      <c r="J925" s="84">
        <v>5.1059009865618044E-6</v>
      </c>
      <c r="K925" s="84">
        <f>I925/'סכום נכסי הקרן'!$C$42</f>
        <v>-1.0785009714077415E-8</v>
      </c>
    </row>
    <row r="926" spans="2:11">
      <c r="B926" s="76" t="s">
        <v>3689</v>
      </c>
      <c r="C926" s="73" t="s">
        <v>3693</v>
      </c>
      <c r="D926" s="86" t="s">
        <v>1883</v>
      </c>
      <c r="E926" s="86" t="s">
        <v>139</v>
      </c>
      <c r="F926" s="94">
        <v>43815</v>
      </c>
      <c r="G926" s="83">
        <v>1539.51</v>
      </c>
      <c r="H926" s="85">
        <v>-8.6852</v>
      </c>
      <c r="I926" s="83">
        <v>-0.13371</v>
      </c>
      <c r="J926" s="84">
        <v>8.9368138561540833E-7</v>
      </c>
      <c r="K926" s="84">
        <f>I926/'סכום נכסי הקרן'!$C$42</f>
        <v>-1.8876908209774339E-9</v>
      </c>
    </row>
    <row r="927" spans="2:11">
      <c r="B927" s="76" t="s">
        <v>3689</v>
      </c>
      <c r="C927" s="73" t="s">
        <v>3317</v>
      </c>
      <c r="D927" s="86" t="s">
        <v>1883</v>
      </c>
      <c r="E927" s="86" t="s">
        <v>139</v>
      </c>
      <c r="F927" s="94">
        <v>43815</v>
      </c>
      <c r="G927" s="83">
        <v>9676.92</v>
      </c>
      <c r="H927" s="85">
        <v>-8.6837999999999997</v>
      </c>
      <c r="I927" s="83">
        <v>-0.84032000000000007</v>
      </c>
      <c r="J927" s="84">
        <v>5.6164710340314115E-6</v>
      </c>
      <c r="K927" s="84">
        <f>I927/'סכום נכסי הקרן'!$C$42</f>
        <v>-1.1863468332090027E-8</v>
      </c>
    </row>
    <row r="928" spans="2:11">
      <c r="B928" s="76" t="s">
        <v>3689</v>
      </c>
      <c r="C928" s="73" t="s">
        <v>3694</v>
      </c>
      <c r="D928" s="86" t="s">
        <v>1883</v>
      </c>
      <c r="E928" s="86" t="s">
        <v>139</v>
      </c>
      <c r="F928" s="94">
        <v>43815</v>
      </c>
      <c r="G928" s="83">
        <v>24632.16</v>
      </c>
      <c r="H928" s="85">
        <v>-8.6837999999999997</v>
      </c>
      <c r="I928" s="83">
        <v>-2.1389999999999998</v>
      </c>
      <c r="J928" s="84">
        <v>1.429649602745762E-5</v>
      </c>
      <c r="K928" s="84">
        <f>I928/'סכום נכסי הקרן'!$C$42</f>
        <v>-3.0197970728223249E-8</v>
      </c>
    </row>
    <row r="929" spans="2:11">
      <c r="B929" s="76" t="s">
        <v>3695</v>
      </c>
      <c r="C929" s="73" t="s">
        <v>3696</v>
      </c>
      <c r="D929" s="86" t="s">
        <v>1883</v>
      </c>
      <c r="E929" s="86" t="s">
        <v>139</v>
      </c>
      <c r="F929" s="94">
        <v>43815</v>
      </c>
      <c r="G929" s="83">
        <v>923706</v>
      </c>
      <c r="H929" s="85">
        <v>-8.6707999999999998</v>
      </c>
      <c r="I929" s="83">
        <v>-80.092850000000013</v>
      </c>
      <c r="J929" s="84">
        <v>5.3531889287179019E-4</v>
      </c>
      <c r="K929" s="84">
        <f>I929/'סכום נכסי הקרן'!$C$42</f>
        <v>-1.1307347077325743E-6</v>
      </c>
    </row>
    <row r="930" spans="2:11">
      <c r="B930" s="76" t="s">
        <v>3697</v>
      </c>
      <c r="C930" s="73" t="s">
        <v>3698</v>
      </c>
      <c r="D930" s="86" t="s">
        <v>1883</v>
      </c>
      <c r="E930" s="86" t="s">
        <v>136</v>
      </c>
      <c r="F930" s="94">
        <v>43773</v>
      </c>
      <c r="G930" s="83">
        <v>786960</v>
      </c>
      <c r="H930" s="85">
        <v>-1.2762</v>
      </c>
      <c r="I930" s="83">
        <v>-10.04322</v>
      </c>
      <c r="J930" s="84">
        <v>6.7126159342161259E-5</v>
      </c>
      <c r="K930" s="84">
        <f>I930/'סכום נכסי הקרן'!$C$42</f>
        <v>-1.4178815501500998E-7</v>
      </c>
    </row>
    <row r="931" spans="2:11">
      <c r="B931" s="76" t="s">
        <v>3699</v>
      </c>
      <c r="C931" s="73" t="s">
        <v>3700</v>
      </c>
      <c r="D931" s="86" t="s">
        <v>1883</v>
      </c>
      <c r="E931" s="86" t="s">
        <v>136</v>
      </c>
      <c r="F931" s="94">
        <v>43773</v>
      </c>
      <c r="G931" s="83">
        <v>114765</v>
      </c>
      <c r="H931" s="85">
        <v>-1.2525999999999999</v>
      </c>
      <c r="I931" s="83">
        <v>-1.4374899999999999</v>
      </c>
      <c r="J931" s="84">
        <v>9.6077933962178847E-6</v>
      </c>
      <c r="K931" s="84">
        <f>I931/'סכום נכסי הקרן'!$C$42</f>
        <v>-2.0294193988832935E-8</v>
      </c>
    </row>
    <row r="932" spans="2:11">
      <c r="B932" s="76" t="s">
        <v>3701</v>
      </c>
      <c r="C932" s="73" t="s">
        <v>3702</v>
      </c>
      <c r="D932" s="86" t="s">
        <v>1883</v>
      </c>
      <c r="E932" s="86" t="s">
        <v>136</v>
      </c>
      <c r="F932" s="94">
        <v>43829</v>
      </c>
      <c r="G932" s="83">
        <v>340271.67</v>
      </c>
      <c r="H932" s="85">
        <v>-9.7799999999999998E-2</v>
      </c>
      <c r="I932" s="83">
        <v>-0.33282999999999996</v>
      </c>
      <c r="J932" s="84">
        <v>2.2245454758385787E-6</v>
      </c>
      <c r="K932" s="84">
        <f>I932/'סכום נכסי הקרן'!$C$42</f>
        <v>-4.6988268337889406E-9</v>
      </c>
    </row>
    <row r="933" spans="2:11">
      <c r="B933" s="76" t="s">
        <v>3703</v>
      </c>
      <c r="C933" s="73" t="s">
        <v>3704</v>
      </c>
      <c r="D933" s="86" t="s">
        <v>1883</v>
      </c>
      <c r="E933" s="86" t="s">
        <v>136</v>
      </c>
      <c r="F933" s="94">
        <v>43829</v>
      </c>
      <c r="G933" s="83">
        <v>905864.38</v>
      </c>
      <c r="H933" s="85">
        <v>-5.62E-2</v>
      </c>
      <c r="I933" s="83">
        <v>-0.50946999999999998</v>
      </c>
      <c r="J933" s="84">
        <v>3.4051593413318529E-6</v>
      </c>
      <c r="K933" s="84">
        <f>I933/'סכום נכסי הקרן'!$C$42</f>
        <v>-7.1925947390873777E-9</v>
      </c>
    </row>
    <row r="934" spans="2:11">
      <c r="B934" s="76" t="s">
        <v>3705</v>
      </c>
      <c r="C934" s="73" t="s">
        <v>3706</v>
      </c>
      <c r="D934" s="86" t="s">
        <v>1883</v>
      </c>
      <c r="E934" s="86" t="s">
        <v>136</v>
      </c>
      <c r="F934" s="94">
        <v>43838</v>
      </c>
      <c r="G934" s="83">
        <v>2776586.52</v>
      </c>
      <c r="H934" s="85">
        <v>8.7225000000000001</v>
      </c>
      <c r="I934" s="83">
        <v>242.18758</v>
      </c>
      <c r="J934" s="84">
        <v>-1.6187161175173327E-3</v>
      </c>
      <c r="K934" s="84">
        <f>I934/'סכום נכסי הקרן'!$C$42</f>
        <v>3.419155423833206E-6</v>
      </c>
    </row>
    <row r="935" spans="2:11">
      <c r="B935" s="76" t="s">
        <v>3705</v>
      </c>
      <c r="C935" s="73" t="s">
        <v>3707</v>
      </c>
      <c r="D935" s="86" t="s">
        <v>1883</v>
      </c>
      <c r="E935" s="86" t="s">
        <v>136</v>
      </c>
      <c r="F935" s="94">
        <v>43838</v>
      </c>
      <c r="G935" s="83">
        <v>166521.15</v>
      </c>
      <c r="H935" s="85">
        <v>8.7225000000000001</v>
      </c>
      <c r="I935" s="83">
        <v>14.524799999999999</v>
      </c>
      <c r="J935" s="84">
        <v>-9.7079824918006743E-5</v>
      </c>
      <c r="K935" s="84">
        <f>I935/'סכום נכסי הקרן'!$C$42</f>
        <v>2.0505819786502904E-7</v>
      </c>
    </row>
    <row r="936" spans="2:11">
      <c r="B936" s="76" t="s">
        <v>3705</v>
      </c>
      <c r="C936" s="73" t="s">
        <v>3708</v>
      </c>
      <c r="D936" s="86" t="s">
        <v>1883</v>
      </c>
      <c r="E936" s="86" t="s">
        <v>136</v>
      </c>
      <c r="F936" s="94">
        <v>43838</v>
      </c>
      <c r="G936" s="83">
        <v>420944.22</v>
      </c>
      <c r="H936" s="85">
        <v>8.7225000000000001</v>
      </c>
      <c r="I936" s="83">
        <v>36.716819999999998</v>
      </c>
      <c r="J936" s="84">
        <v>-2.4540526941134948E-4</v>
      </c>
      <c r="K936" s="84">
        <f>I936/'סכום נכסי הקרן'!$C$42</f>
        <v>5.1836066180151573E-7</v>
      </c>
    </row>
    <row r="937" spans="2:11">
      <c r="B937" s="76" t="s">
        <v>3705</v>
      </c>
      <c r="C937" s="73" t="s">
        <v>3709</v>
      </c>
      <c r="D937" s="86" t="s">
        <v>1883</v>
      </c>
      <c r="E937" s="86" t="s">
        <v>136</v>
      </c>
      <c r="F937" s="94">
        <v>43838</v>
      </c>
      <c r="G937" s="83">
        <v>298420.65999999997</v>
      </c>
      <c r="H937" s="85">
        <v>8.7225000000000001</v>
      </c>
      <c r="I937" s="83">
        <v>26.029720000000001</v>
      </c>
      <c r="J937" s="84">
        <v>-1.7397559073204028E-4</v>
      </c>
      <c r="K937" s="84">
        <f>I937/'סכום נכסי הקרן'!$C$42</f>
        <v>3.6748233876757714E-7</v>
      </c>
    </row>
    <row r="938" spans="2:11">
      <c r="B938" s="76" t="s">
        <v>3705</v>
      </c>
      <c r="C938" s="73" t="s">
        <v>3710</v>
      </c>
      <c r="D938" s="86" t="s">
        <v>1883</v>
      </c>
      <c r="E938" s="86" t="s">
        <v>136</v>
      </c>
      <c r="F938" s="94">
        <v>43838</v>
      </c>
      <c r="G938" s="83">
        <v>10536179.25</v>
      </c>
      <c r="H938" s="85">
        <v>8.7225000000000001</v>
      </c>
      <c r="I938" s="83">
        <v>919.01758999999993</v>
      </c>
      <c r="J938" s="84">
        <v>-6.1424643873766597E-3</v>
      </c>
      <c r="K938" s="84">
        <f>I938/'סכום נכסי הקרן'!$C$42</f>
        <v>1.2974505040459223E-5</v>
      </c>
    </row>
    <row r="939" spans="2:11">
      <c r="B939" s="76" t="s">
        <v>3705</v>
      </c>
      <c r="C939" s="73" t="s">
        <v>3711</v>
      </c>
      <c r="D939" s="86" t="s">
        <v>1883</v>
      </c>
      <c r="E939" s="86" t="s">
        <v>136</v>
      </c>
      <c r="F939" s="94">
        <v>43838</v>
      </c>
      <c r="G939" s="83">
        <v>1580427.56</v>
      </c>
      <c r="H939" s="85">
        <v>8.7225000000000001</v>
      </c>
      <c r="I939" s="83">
        <v>137.85269</v>
      </c>
      <c r="J939" s="84">
        <v>-9.2137000231853525E-4</v>
      </c>
      <c r="K939" s="84">
        <f>I939/'סכום נכסי הקרן'!$C$42</f>
        <v>1.9461764831354999E-6</v>
      </c>
    </row>
    <row r="940" spans="2:11">
      <c r="B940" s="76" t="s">
        <v>3705</v>
      </c>
      <c r="C940" s="73" t="s">
        <v>3712</v>
      </c>
      <c r="D940" s="86" t="s">
        <v>1883</v>
      </c>
      <c r="E940" s="86" t="s">
        <v>136</v>
      </c>
      <c r="F940" s="94">
        <v>43838</v>
      </c>
      <c r="G940" s="83">
        <v>702411.95</v>
      </c>
      <c r="H940" s="85">
        <v>8.7225000000000001</v>
      </c>
      <c r="I940" s="83">
        <v>61.26784</v>
      </c>
      <c r="J940" s="84">
        <v>-4.0949763028092992E-4</v>
      </c>
      <c r="K940" s="84">
        <f>I940/'סכום נכסי הקרן'!$C$42</f>
        <v>8.6496701210914725E-7</v>
      </c>
    </row>
    <row r="941" spans="2:11">
      <c r="B941" s="76" t="s">
        <v>3705</v>
      </c>
      <c r="C941" s="73" t="s">
        <v>3713</v>
      </c>
      <c r="D941" s="86" t="s">
        <v>1883</v>
      </c>
      <c r="E941" s="86" t="s">
        <v>136</v>
      </c>
      <c r="F941" s="94">
        <v>43838</v>
      </c>
      <c r="G941" s="83">
        <v>301653.83</v>
      </c>
      <c r="H941" s="85">
        <v>8.7225000000000001</v>
      </c>
      <c r="I941" s="83">
        <v>26.311720000000001</v>
      </c>
      <c r="J941" s="84">
        <v>-1.7586040227002208E-4</v>
      </c>
      <c r="K941" s="84">
        <f>I941/'סכום נכסי הקרן'!$C$42</f>
        <v>3.7146355790986744E-7</v>
      </c>
    </row>
    <row r="942" spans="2:11">
      <c r="B942" s="76" t="s">
        <v>3714</v>
      </c>
      <c r="C942" s="73" t="s">
        <v>3715</v>
      </c>
      <c r="D942" s="86" t="s">
        <v>1883</v>
      </c>
      <c r="E942" s="86" t="s">
        <v>136</v>
      </c>
      <c r="F942" s="94">
        <v>43838</v>
      </c>
      <c r="G942" s="83">
        <v>43899204.340000004</v>
      </c>
      <c r="H942" s="85">
        <v>8.7225000000000001</v>
      </c>
      <c r="I942" s="83">
        <v>3829.1054300000001</v>
      </c>
      <c r="J942" s="84">
        <v>-2.5592702463165688E-2</v>
      </c>
      <c r="K942" s="84">
        <f>I942/'סכום נכסי הקרן'!$C$42</f>
        <v>5.4058538424694122E-5</v>
      </c>
    </row>
    <row r="943" spans="2:11">
      <c r="B943" s="76" t="s">
        <v>3716</v>
      </c>
      <c r="C943" s="73" t="s">
        <v>3717</v>
      </c>
      <c r="D943" s="86" t="s">
        <v>1883</v>
      </c>
      <c r="E943" s="86" t="s">
        <v>136</v>
      </c>
      <c r="F943" s="94">
        <v>43838</v>
      </c>
      <c r="G943" s="83">
        <v>17545842.890000001</v>
      </c>
      <c r="H943" s="85">
        <v>8.6968999999999994</v>
      </c>
      <c r="I943" s="83">
        <v>1525.9526499999999</v>
      </c>
      <c r="J943" s="84">
        <v>-1.0199053762886129E-2</v>
      </c>
      <c r="K943" s="84">
        <f>I943/'סכום נכסי הקרן'!$C$42</f>
        <v>2.1543091845420619E-5</v>
      </c>
    </row>
    <row r="944" spans="2:11">
      <c r="B944" s="76" t="s">
        <v>3718</v>
      </c>
      <c r="C944" s="73" t="s">
        <v>3719</v>
      </c>
      <c r="D944" s="86" t="s">
        <v>1883</v>
      </c>
      <c r="E944" s="86" t="s">
        <v>136</v>
      </c>
      <c r="F944" s="94">
        <v>43878</v>
      </c>
      <c r="G944" s="83">
        <v>510130.61</v>
      </c>
      <c r="H944" s="85">
        <v>7.1071</v>
      </c>
      <c r="I944" s="83">
        <v>36.255429999999997</v>
      </c>
      <c r="J944" s="84">
        <v>-2.4232146375351463E-4</v>
      </c>
      <c r="K944" s="84">
        <f>I944/'סכום נכסי הקרן'!$C$42</f>
        <v>5.1184685080839049E-7</v>
      </c>
    </row>
    <row r="945" spans="2:11">
      <c r="B945" s="76" t="s">
        <v>3720</v>
      </c>
      <c r="C945" s="73" t="s">
        <v>3721</v>
      </c>
      <c r="D945" s="86" t="s">
        <v>1883</v>
      </c>
      <c r="E945" s="86" t="s">
        <v>138</v>
      </c>
      <c r="F945" s="94">
        <v>43881</v>
      </c>
      <c r="G945" s="83">
        <v>548769.43000000005</v>
      </c>
      <c r="H945" s="85">
        <v>-0.6794</v>
      </c>
      <c r="I945" s="83">
        <v>-3.7283400000000002</v>
      </c>
      <c r="J945" s="84">
        <v>2.4919213650776693E-5</v>
      </c>
      <c r="K945" s="84">
        <f>I945/'סכום נכסי הקרן'!$C$42</f>
        <v>-5.2635952400590885E-8</v>
      </c>
    </row>
    <row r="946" spans="2:11">
      <c r="B946" s="76" t="s">
        <v>3720</v>
      </c>
      <c r="C946" s="73" t="s">
        <v>3722</v>
      </c>
      <c r="D946" s="86" t="s">
        <v>1883</v>
      </c>
      <c r="E946" s="86" t="s">
        <v>138</v>
      </c>
      <c r="F946" s="94">
        <v>43881</v>
      </c>
      <c r="G946" s="83">
        <v>21880721.68</v>
      </c>
      <c r="H946" s="85">
        <v>-0.6794</v>
      </c>
      <c r="I946" s="83">
        <v>-148.65770000000001</v>
      </c>
      <c r="J946" s="84">
        <v>9.9358775946750211E-4</v>
      </c>
      <c r="K946" s="84">
        <f>I946/'סכום נכסי הקרן'!$C$42</f>
        <v>-2.0987194357760611E-6</v>
      </c>
    </row>
    <row r="947" spans="2:11">
      <c r="B947" s="76" t="s">
        <v>3720</v>
      </c>
      <c r="C947" s="73" t="s">
        <v>2515</v>
      </c>
      <c r="D947" s="86" t="s">
        <v>1883</v>
      </c>
      <c r="E947" s="86" t="s">
        <v>138</v>
      </c>
      <c r="F947" s="94">
        <v>43881</v>
      </c>
      <c r="G947" s="83">
        <v>3977605.4</v>
      </c>
      <c r="H947" s="85">
        <v>-0.6794</v>
      </c>
      <c r="I947" s="83">
        <v>-27.023869999999999</v>
      </c>
      <c r="J947" s="84">
        <v>1.8062021977631191E-4</v>
      </c>
      <c r="K947" s="84">
        <f>I947/'סכום נכסי הקרן'!$C$42</f>
        <v>-3.8151754802398807E-7</v>
      </c>
    </row>
    <row r="948" spans="2:11">
      <c r="B948" s="76" t="s">
        <v>3720</v>
      </c>
      <c r="C948" s="73" t="s">
        <v>3723</v>
      </c>
      <c r="D948" s="86" t="s">
        <v>1883</v>
      </c>
      <c r="E948" s="86" t="s">
        <v>138</v>
      </c>
      <c r="F948" s="94">
        <v>43881</v>
      </c>
      <c r="G948" s="83">
        <v>2638763.66</v>
      </c>
      <c r="H948" s="85">
        <v>-0.6794</v>
      </c>
      <c r="I948" s="83">
        <v>-17.927769999999999</v>
      </c>
      <c r="J948" s="84">
        <v>1.1982435371022623E-4</v>
      </c>
      <c r="K948" s="84">
        <f>I948/'סכום נכסי הקרן'!$C$42</f>
        <v>-2.5310064220772277E-7</v>
      </c>
    </row>
    <row r="949" spans="2:11">
      <c r="B949" s="76" t="s">
        <v>3720</v>
      </c>
      <c r="C949" s="73" t="s">
        <v>3724</v>
      </c>
      <c r="D949" s="86" t="s">
        <v>1883</v>
      </c>
      <c r="E949" s="86" t="s">
        <v>138</v>
      </c>
      <c r="F949" s="94">
        <v>43881</v>
      </c>
      <c r="G949" s="83">
        <v>60325717.899999999</v>
      </c>
      <c r="H949" s="85">
        <v>-0.6794</v>
      </c>
      <c r="I949" s="83">
        <v>-409.85314</v>
      </c>
      <c r="J949" s="84">
        <v>2.7393472593973968E-3</v>
      </c>
      <c r="K949" s="84">
        <f>I949/'סכום נכסי הקרן'!$C$42</f>
        <v>-5.7862239946659129E-6</v>
      </c>
    </row>
    <row r="950" spans="2:11">
      <c r="B950" s="76" t="s">
        <v>3725</v>
      </c>
      <c r="C950" s="73" t="s">
        <v>3726</v>
      </c>
      <c r="D950" s="86" t="s">
        <v>1883</v>
      </c>
      <c r="E950" s="86" t="s">
        <v>138</v>
      </c>
      <c r="F950" s="94">
        <v>43915</v>
      </c>
      <c r="G950" s="83">
        <v>1474001.51</v>
      </c>
      <c r="H950" s="85">
        <v>-0.92159999999999997</v>
      </c>
      <c r="I950" s="83">
        <v>-13.584709999999999</v>
      </c>
      <c r="J950" s="84">
        <v>9.079651825580355E-5</v>
      </c>
      <c r="K950" s="84">
        <f>I950/'סכום נכסי הקרן'!$C$42</f>
        <v>-1.9178619678887412E-7</v>
      </c>
    </row>
    <row r="951" spans="2:11">
      <c r="B951" s="76" t="s">
        <v>3725</v>
      </c>
      <c r="C951" s="73" t="s">
        <v>3727</v>
      </c>
      <c r="D951" s="86" t="s">
        <v>1883</v>
      </c>
      <c r="E951" s="86" t="s">
        <v>138</v>
      </c>
      <c r="F951" s="94">
        <v>43915</v>
      </c>
      <c r="G951" s="83">
        <v>136229345</v>
      </c>
      <c r="H951" s="85">
        <v>-0.92159999999999997</v>
      </c>
      <c r="I951" s="83">
        <v>-1255.51845</v>
      </c>
      <c r="J951" s="84">
        <v>8.3915448961312533E-3</v>
      </c>
      <c r="K951" s="84">
        <f>I951/'סכום נכסי הקרן'!$C$42</f>
        <v>-1.7725156335598053E-5</v>
      </c>
    </row>
    <row r="952" spans="2:11">
      <c r="B952" s="76" t="s">
        <v>3728</v>
      </c>
      <c r="C952" s="73" t="s">
        <v>3729</v>
      </c>
      <c r="D952" s="86" t="s">
        <v>1883</v>
      </c>
      <c r="E952" s="86" t="s">
        <v>138</v>
      </c>
      <c r="F952" s="94">
        <v>43881</v>
      </c>
      <c r="G952" s="83">
        <v>38923739.5</v>
      </c>
      <c r="H952" s="85">
        <v>-0.66930000000000001</v>
      </c>
      <c r="I952" s="83">
        <v>-260.53147999999999</v>
      </c>
      <c r="J952" s="84">
        <v>1.7413217713172764E-3</v>
      </c>
      <c r="K952" s="84">
        <f>I952/'סכום נכסי הקרן'!$C$42</f>
        <v>-3.6781309054795148E-6</v>
      </c>
    </row>
    <row r="953" spans="2:11">
      <c r="B953" s="76" t="s">
        <v>3730</v>
      </c>
      <c r="C953" s="73" t="s">
        <v>3731</v>
      </c>
      <c r="D953" s="86" t="s">
        <v>1883</v>
      </c>
      <c r="E953" s="86" t="s">
        <v>138</v>
      </c>
      <c r="F953" s="94">
        <v>43881</v>
      </c>
      <c r="G953" s="83">
        <v>120276558.23</v>
      </c>
      <c r="H953" s="85">
        <v>-0.66749999999999998</v>
      </c>
      <c r="I953" s="83">
        <v>-802.85686999999996</v>
      </c>
      <c r="J953" s="84">
        <v>5.3660776309359792E-3</v>
      </c>
      <c r="K953" s="84">
        <f>I953/'סכום נכסי הקרן'!$C$42</f>
        <v>-1.1334571416181833E-5</v>
      </c>
    </row>
    <row r="954" spans="2:11">
      <c r="B954" s="76" t="s">
        <v>3732</v>
      </c>
      <c r="C954" s="73" t="s">
        <v>2490</v>
      </c>
      <c r="D954" s="86" t="s">
        <v>1883</v>
      </c>
      <c r="E954" s="86" t="s">
        <v>138</v>
      </c>
      <c r="F954" s="94">
        <v>43914</v>
      </c>
      <c r="G954" s="83">
        <v>11289.32</v>
      </c>
      <c r="H954" s="85">
        <v>-0.53010000000000002</v>
      </c>
      <c r="I954" s="83">
        <v>-5.9840000000000004E-2</v>
      </c>
      <c r="J954" s="84">
        <v>3.9995433486819265E-7</v>
      </c>
      <c r="K954" s="84">
        <f>I954/'סכום נכסי הקרן'!$C$42</f>
        <v>-8.4480905487465156E-10</v>
      </c>
    </row>
    <row r="955" spans="2:11">
      <c r="B955" s="76" t="s">
        <v>3732</v>
      </c>
      <c r="C955" s="73" t="s">
        <v>3733</v>
      </c>
      <c r="D955" s="86" t="s">
        <v>1883</v>
      </c>
      <c r="E955" s="86" t="s">
        <v>138</v>
      </c>
      <c r="F955" s="94">
        <v>43914</v>
      </c>
      <c r="G955" s="83">
        <v>44962.67</v>
      </c>
      <c r="H955" s="85">
        <v>-0.53</v>
      </c>
      <c r="I955" s="83">
        <v>-0.23830000000000001</v>
      </c>
      <c r="J955" s="84">
        <v>1.5927325868831937E-6</v>
      </c>
      <c r="K955" s="84">
        <f>I955/'סכום נכסי הקרן'!$C$42</f>
        <v>-3.3642713532190751E-9</v>
      </c>
    </row>
    <row r="956" spans="2:11">
      <c r="B956" s="76" t="s">
        <v>3732</v>
      </c>
      <c r="C956" s="73" t="s">
        <v>3734</v>
      </c>
      <c r="D956" s="86" t="s">
        <v>1883</v>
      </c>
      <c r="E956" s="86" t="s">
        <v>138</v>
      </c>
      <c r="F956" s="94">
        <v>43914</v>
      </c>
      <c r="G956" s="83">
        <v>263781.09000000003</v>
      </c>
      <c r="H956" s="85">
        <v>-0.53</v>
      </c>
      <c r="I956" s="83">
        <v>-1.3979699999999999</v>
      </c>
      <c r="J956" s="84">
        <v>9.3436524317461106E-6</v>
      </c>
      <c r="K956" s="84">
        <f>I956/'סכום נכסי הקרן'!$C$42</f>
        <v>-1.9736258596977216E-8</v>
      </c>
    </row>
    <row r="957" spans="2:11">
      <c r="B957" s="76" t="s">
        <v>3732</v>
      </c>
      <c r="C957" s="73" t="s">
        <v>3735</v>
      </c>
      <c r="D957" s="86" t="s">
        <v>1883</v>
      </c>
      <c r="E957" s="86" t="s">
        <v>138</v>
      </c>
      <c r="F957" s="94">
        <v>43914</v>
      </c>
      <c r="G957" s="83">
        <v>13118.99</v>
      </c>
      <c r="H957" s="85">
        <v>-0.52990000000000004</v>
      </c>
      <c r="I957" s="83">
        <v>-6.9519999999999998E-2</v>
      </c>
      <c r="J957" s="84">
        <v>4.6465283021451789E-7</v>
      </c>
      <c r="K957" s="84">
        <f>I957/'סכום נכסי הקרן'!$C$42</f>
        <v>-9.8146934316319809E-10</v>
      </c>
    </row>
    <row r="958" spans="2:11">
      <c r="B958" s="76" t="s">
        <v>3732</v>
      </c>
      <c r="C958" s="73" t="s">
        <v>3736</v>
      </c>
      <c r="D958" s="86" t="s">
        <v>1883</v>
      </c>
      <c r="E958" s="86" t="s">
        <v>138</v>
      </c>
      <c r="F958" s="94">
        <v>43914</v>
      </c>
      <c r="G958" s="83">
        <v>21410.82</v>
      </c>
      <c r="H958" s="85">
        <v>-0.52990000000000004</v>
      </c>
      <c r="I958" s="83">
        <v>-0.11345000000000001</v>
      </c>
      <c r="J958" s="84">
        <v>7.582690389504755E-7</v>
      </c>
      <c r="K958" s="84">
        <f>I958/'סכום נכסי הקרן'!$C$42</f>
        <v>-1.6016642258611167E-9</v>
      </c>
    </row>
    <row r="959" spans="2:11">
      <c r="B959" s="76" t="s">
        <v>3732</v>
      </c>
      <c r="C959" s="73" t="s">
        <v>3737</v>
      </c>
      <c r="D959" s="86" t="s">
        <v>1883</v>
      </c>
      <c r="E959" s="86" t="s">
        <v>138</v>
      </c>
      <c r="F959" s="94">
        <v>43914</v>
      </c>
      <c r="G959" s="83">
        <v>4968863.17</v>
      </c>
      <c r="H959" s="85">
        <v>-0.53</v>
      </c>
      <c r="I959" s="83">
        <v>-26.333869999999997</v>
      </c>
      <c r="J959" s="84">
        <v>1.7600844686422879E-4</v>
      </c>
      <c r="K959" s="84">
        <f>I959/'סכום נכסי הקרן'!$C$42</f>
        <v>-3.7177626714391606E-7</v>
      </c>
    </row>
    <row r="960" spans="2:11">
      <c r="B960" s="76" t="s">
        <v>3732</v>
      </c>
      <c r="C960" s="73" t="s">
        <v>3738</v>
      </c>
      <c r="D960" s="86" t="s">
        <v>1883</v>
      </c>
      <c r="E960" s="86" t="s">
        <v>138</v>
      </c>
      <c r="F960" s="94">
        <v>43914</v>
      </c>
      <c r="G960" s="83">
        <v>2841.8</v>
      </c>
      <c r="H960" s="85">
        <v>-0.52959999999999996</v>
      </c>
      <c r="I960" s="83">
        <v>-1.5050000000000001E-2</v>
      </c>
      <c r="J960" s="84">
        <v>1.0059011931427639E-7</v>
      </c>
      <c r="K960" s="84">
        <f>I960/'סכום נכסי הקרן'!$C$42</f>
        <v>-2.1247286557258534E-10</v>
      </c>
    </row>
    <row r="961" spans="2:11">
      <c r="B961" s="76" t="s">
        <v>3732</v>
      </c>
      <c r="C961" s="73" t="s">
        <v>3671</v>
      </c>
      <c r="D961" s="86" t="s">
        <v>1883</v>
      </c>
      <c r="E961" s="86" t="s">
        <v>138</v>
      </c>
      <c r="F961" s="94">
        <v>43914</v>
      </c>
      <c r="G961" s="83">
        <v>18257.580000000002</v>
      </c>
      <c r="H961" s="85">
        <v>-0.53</v>
      </c>
      <c r="I961" s="83">
        <v>-9.6759999999999999E-2</v>
      </c>
      <c r="J961" s="84">
        <v>6.4671760430892912E-7</v>
      </c>
      <c r="K961" s="84">
        <f>I961/'סכום נכסי הקרן'!$C$42</f>
        <v>-1.366038170950389E-9</v>
      </c>
    </row>
    <row r="962" spans="2:11">
      <c r="B962" s="76" t="s">
        <v>3732</v>
      </c>
      <c r="C962" s="73" t="s">
        <v>3739</v>
      </c>
      <c r="D962" s="86" t="s">
        <v>1883</v>
      </c>
      <c r="E962" s="86" t="s">
        <v>138</v>
      </c>
      <c r="F962" s="94">
        <v>43914</v>
      </c>
      <c r="G962" s="83">
        <v>1316958.95</v>
      </c>
      <c r="H962" s="85">
        <v>-0.53</v>
      </c>
      <c r="I962" s="83">
        <v>-6.9796000000000005</v>
      </c>
      <c r="J962" s="84">
        <v>4.664975393793512E-5</v>
      </c>
      <c r="K962" s="84">
        <f>I962/'סכום נכסי הקרן'!$C$42</f>
        <v>-9.8536585551522694E-8</v>
      </c>
    </row>
    <row r="963" spans="2:11">
      <c r="B963" s="76" t="s">
        <v>3732</v>
      </c>
      <c r="C963" s="73" t="s">
        <v>3349</v>
      </c>
      <c r="D963" s="86" t="s">
        <v>1883</v>
      </c>
      <c r="E963" s="86" t="s">
        <v>138</v>
      </c>
      <c r="F963" s="94">
        <v>43914</v>
      </c>
      <c r="G963" s="83">
        <v>107054.03</v>
      </c>
      <c r="H963" s="85">
        <v>-0.53</v>
      </c>
      <c r="I963" s="83">
        <v>-0.56734000000000007</v>
      </c>
      <c r="J963" s="84">
        <v>3.791946730349606E-6</v>
      </c>
      <c r="K963" s="84">
        <f>I963/'סכום נכסי הקרן'!$C$42</f>
        <v>-8.0095917311595057E-9</v>
      </c>
    </row>
    <row r="964" spans="2:11">
      <c r="B964" s="76" t="s">
        <v>3732</v>
      </c>
      <c r="C964" s="73" t="s">
        <v>2982</v>
      </c>
      <c r="D964" s="86" t="s">
        <v>1883</v>
      </c>
      <c r="E964" s="86" t="s">
        <v>138</v>
      </c>
      <c r="F964" s="94">
        <v>43914</v>
      </c>
      <c r="G964" s="83">
        <v>573030.9</v>
      </c>
      <c r="H964" s="85">
        <v>-0.53</v>
      </c>
      <c r="I964" s="83">
        <v>-3.03695</v>
      </c>
      <c r="J964" s="84">
        <v>2.0298150355580841E-5</v>
      </c>
      <c r="K964" s="84">
        <f>I964/'סכום נכסי הקרן'!$C$42</f>
        <v>-4.287504778077495E-8</v>
      </c>
    </row>
    <row r="965" spans="2:11">
      <c r="B965" s="76" t="s">
        <v>3732</v>
      </c>
      <c r="C965" s="73" t="s">
        <v>3740</v>
      </c>
      <c r="D965" s="86" t="s">
        <v>1883</v>
      </c>
      <c r="E965" s="86" t="s">
        <v>138</v>
      </c>
      <c r="F965" s="94">
        <v>43914</v>
      </c>
      <c r="G965" s="83">
        <v>404080.24</v>
      </c>
      <c r="H965" s="85">
        <v>-0.53</v>
      </c>
      <c r="I965" s="83">
        <v>-2.1415199999999999</v>
      </c>
      <c r="J965" s="84">
        <v>1.431333902418001E-5</v>
      </c>
      <c r="K965" s="84">
        <f>I965/'סכום נכסי הקרן'!$C$42</f>
        <v>-3.023354758013308E-8</v>
      </c>
    </row>
    <row r="966" spans="2:11">
      <c r="B966" s="76" t="s">
        <v>3741</v>
      </c>
      <c r="C966" s="73" t="s">
        <v>2555</v>
      </c>
      <c r="D966" s="86" t="s">
        <v>1883</v>
      </c>
      <c r="E966" s="86" t="s">
        <v>138</v>
      </c>
      <c r="F966" s="94">
        <v>43915</v>
      </c>
      <c r="G966" s="83">
        <v>743933.68</v>
      </c>
      <c r="H966" s="85">
        <v>-0.85299999999999998</v>
      </c>
      <c r="I966" s="83">
        <v>-6.3456400000000004</v>
      </c>
      <c r="J966" s="84">
        <v>4.2412537191059457E-5</v>
      </c>
      <c r="K966" s="84">
        <f>I966/'סכום נכסי הקרן'!$C$42</f>
        <v>-8.9586466092493048E-8</v>
      </c>
    </row>
    <row r="967" spans="2:11">
      <c r="B967" s="76" t="s">
        <v>3742</v>
      </c>
      <c r="C967" s="73" t="s">
        <v>3743</v>
      </c>
      <c r="D967" s="86" t="s">
        <v>1883</v>
      </c>
      <c r="E967" s="86" t="s">
        <v>138</v>
      </c>
      <c r="F967" s="94">
        <v>43872</v>
      </c>
      <c r="G967" s="83">
        <v>58517.69</v>
      </c>
      <c r="H967" s="85">
        <v>-4.4999999999999997E-3</v>
      </c>
      <c r="I967" s="83">
        <v>-2.66E-3</v>
      </c>
      <c r="J967" s="84">
        <v>1.7778718762523268E-8</v>
      </c>
      <c r="K967" s="84">
        <f>I967/'סכום נכסי הקרן'!$C$42</f>
        <v>-3.7553343682596472E-11</v>
      </c>
    </row>
    <row r="968" spans="2:11">
      <c r="B968" s="76" t="s">
        <v>3742</v>
      </c>
      <c r="C968" s="73" t="s">
        <v>3744</v>
      </c>
      <c r="D968" s="86" t="s">
        <v>1883</v>
      </c>
      <c r="E968" s="86" t="s">
        <v>138</v>
      </c>
      <c r="F968" s="94">
        <v>43872</v>
      </c>
      <c r="G968" s="83">
        <v>21456.49</v>
      </c>
      <c r="H968" s="85">
        <v>-4.4999999999999997E-3</v>
      </c>
      <c r="I968" s="83">
        <v>-9.6999999999999994E-4</v>
      </c>
      <c r="J968" s="84">
        <v>6.4832169923487106E-9</v>
      </c>
      <c r="K968" s="84">
        <f>I968/'סכום נכסי הקרן'!$C$42</f>
        <v>-1.3694264425608489E-11</v>
      </c>
    </row>
    <row r="969" spans="2:11">
      <c r="B969" s="76" t="s">
        <v>3742</v>
      </c>
      <c r="C969" s="73" t="s">
        <v>3745</v>
      </c>
      <c r="D969" s="86" t="s">
        <v>1883</v>
      </c>
      <c r="E969" s="86" t="s">
        <v>138</v>
      </c>
      <c r="F969" s="94">
        <v>43872</v>
      </c>
      <c r="G969" s="83">
        <v>1287.3900000000001</v>
      </c>
      <c r="H969" s="85">
        <v>-3.8999999999999998E-3</v>
      </c>
      <c r="I969" s="83">
        <v>-5.0000000000000002E-5</v>
      </c>
      <c r="J969" s="84">
        <v>3.3418644290457273E-10</v>
      </c>
      <c r="K969" s="84">
        <f>I969/'סכום נכסי הקרן'!$C$42</f>
        <v>-7.0588991884579845E-13</v>
      </c>
    </row>
    <row r="970" spans="2:11">
      <c r="B970" s="76" t="s">
        <v>3742</v>
      </c>
      <c r="C970" s="73" t="s">
        <v>2879</v>
      </c>
      <c r="D970" s="86" t="s">
        <v>1883</v>
      </c>
      <c r="E970" s="86" t="s">
        <v>138</v>
      </c>
      <c r="F970" s="94">
        <v>43872</v>
      </c>
      <c r="G970" s="83">
        <v>351106.16</v>
      </c>
      <c r="H970" s="85">
        <v>-4.4999999999999997E-3</v>
      </c>
      <c r="I970" s="83">
        <v>-1.593E-2</v>
      </c>
      <c r="J970" s="84">
        <v>1.0647180070939686E-7</v>
      </c>
      <c r="K970" s="84">
        <f>I970/'סכום נכסי הקרן'!$C$42</f>
        <v>-2.2489652814427137E-10</v>
      </c>
    </row>
    <row r="971" spans="2:11">
      <c r="B971" s="76" t="s">
        <v>3742</v>
      </c>
      <c r="C971" s="73" t="s">
        <v>2739</v>
      </c>
      <c r="D971" s="86" t="s">
        <v>1883</v>
      </c>
      <c r="E971" s="86" t="s">
        <v>138</v>
      </c>
      <c r="F971" s="94">
        <v>43872</v>
      </c>
      <c r="G971" s="83">
        <v>2340.71</v>
      </c>
      <c r="H971" s="85">
        <v>-4.7000000000000002E-3</v>
      </c>
      <c r="I971" s="83">
        <v>-1.1E-4</v>
      </c>
      <c r="J971" s="84">
        <v>7.3521017439006001E-10</v>
      </c>
      <c r="K971" s="84">
        <f>I971/'סכום נכסי הקרן'!$C$42</f>
        <v>-1.5529578214607565E-12</v>
      </c>
    </row>
    <row r="972" spans="2:11">
      <c r="B972" s="76" t="s">
        <v>3742</v>
      </c>
      <c r="C972" s="73" t="s">
        <v>3325</v>
      </c>
      <c r="D972" s="86" t="s">
        <v>1883</v>
      </c>
      <c r="E972" s="86" t="s">
        <v>138</v>
      </c>
      <c r="F972" s="94">
        <v>43872</v>
      </c>
      <c r="G972" s="83">
        <v>117035.39</v>
      </c>
      <c r="H972" s="85">
        <v>-4.4999999999999997E-3</v>
      </c>
      <c r="I972" s="83">
        <v>-5.3099999999999996E-3</v>
      </c>
      <c r="J972" s="84">
        <v>3.549060023646562E-8</v>
      </c>
      <c r="K972" s="84">
        <f>I972/'סכום נכסי הקרן'!$C$42</f>
        <v>-7.4965509381423785E-11</v>
      </c>
    </row>
    <row r="973" spans="2:11">
      <c r="B973" s="76" t="s">
        <v>3742</v>
      </c>
      <c r="C973" s="73" t="s">
        <v>2487</v>
      </c>
      <c r="D973" s="86" t="s">
        <v>1883</v>
      </c>
      <c r="E973" s="86" t="s">
        <v>138</v>
      </c>
      <c r="F973" s="94">
        <v>43872</v>
      </c>
      <c r="G973" s="83">
        <v>58517.69</v>
      </c>
      <c r="H973" s="85">
        <v>-4.4999999999999997E-3</v>
      </c>
      <c r="I973" s="83">
        <v>-2.66E-3</v>
      </c>
      <c r="J973" s="84">
        <v>1.7778718762523268E-8</v>
      </c>
      <c r="K973" s="84">
        <f>I973/'סכום נכסי הקרן'!$C$42</f>
        <v>-3.7553343682596472E-11</v>
      </c>
    </row>
    <row r="974" spans="2:11">
      <c r="B974" s="76" t="s">
        <v>3746</v>
      </c>
      <c r="C974" s="73" t="s">
        <v>3747</v>
      </c>
      <c r="D974" s="86" t="s">
        <v>1883</v>
      </c>
      <c r="E974" s="86" t="s">
        <v>138</v>
      </c>
      <c r="F974" s="94">
        <v>43874</v>
      </c>
      <c r="G974" s="83">
        <v>117404.36</v>
      </c>
      <c r="H974" s="85">
        <v>8.8000000000000005E-3</v>
      </c>
      <c r="I974" s="83">
        <v>1.03E-2</v>
      </c>
      <c r="J974" s="84">
        <v>-6.8842407238341978E-8</v>
      </c>
      <c r="K974" s="84">
        <f>I974/'סכום נכסי הקרן'!$C$42</f>
        <v>1.4541332328223447E-10</v>
      </c>
    </row>
    <row r="975" spans="2:11">
      <c r="B975" s="76" t="s">
        <v>3748</v>
      </c>
      <c r="C975" s="73" t="s">
        <v>3749</v>
      </c>
      <c r="D975" s="86" t="s">
        <v>1883</v>
      </c>
      <c r="E975" s="86" t="s">
        <v>138</v>
      </c>
      <c r="F975" s="94">
        <v>43872</v>
      </c>
      <c r="G975" s="83">
        <v>667988.31000000006</v>
      </c>
      <c r="H975" s="85">
        <v>0.40970000000000001</v>
      </c>
      <c r="I975" s="83">
        <v>2.7367900000000001</v>
      </c>
      <c r="J975" s="84">
        <v>-1.8291962301536112E-5</v>
      </c>
      <c r="K975" s="84">
        <f>I975/'סכום נכסי הקרן'!$C$42</f>
        <v>3.8637449419959853E-8</v>
      </c>
    </row>
    <row r="976" spans="2:11">
      <c r="B976" s="76" t="s">
        <v>3750</v>
      </c>
      <c r="C976" s="73" t="s">
        <v>3751</v>
      </c>
      <c r="D976" s="86" t="s">
        <v>1883</v>
      </c>
      <c r="E976" s="86" t="s">
        <v>138</v>
      </c>
      <c r="F976" s="94">
        <v>43908</v>
      </c>
      <c r="G976" s="83">
        <v>323854.37</v>
      </c>
      <c r="H976" s="85">
        <v>0.5867</v>
      </c>
      <c r="I976" s="83">
        <v>1.9</v>
      </c>
      <c r="J976" s="84">
        <v>-1.2699084830373762E-5</v>
      </c>
      <c r="K976" s="84">
        <f>I976/'סכום נכסי הקרן'!$C$42</f>
        <v>2.6823816916140337E-8</v>
      </c>
    </row>
    <row r="977" spans="2:11">
      <c r="B977" s="76" t="s">
        <v>3750</v>
      </c>
      <c r="C977" s="73" t="s">
        <v>3592</v>
      </c>
      <c r="D977" s="86" t="s">
        <v>1883</v>
      </c>
      <c r="E977" s="86" t="s">
        <v>138</v>
      </c>
      <c r="F977" s="94">
        <v>43908</v>
      </c>
      <c r="G977" s="83">
        <v>511556.11</v>
      </c>
      <c r="H977" s="85">
        <v>0.5867</v>
      </c>
      <c r="I977" s="83">
        <v>3.0012099999999999</v>
      </c>
      <c r="J977" s="84">
        <v>-2.0059273886192652E-5</v>
      </c>
      <c r="K977" s="84">
        <f>I977/'סכום נכסי הקרן'!$C$42</f>
        <v>4.237047766678397E-8</v>
      </c>
    </row>
    <row r="978" spans="2:11">
      <c r="B978" s="76" t="s">
        <v>3750</v>
      </c>
      <c r="C978" s="73" t="s">
        <v>3752</v>
      </c>
      <c r="D978" s="86" t="s">
        <v>1883</v>
      </c>
      <c r="E978" s="86" t="s">
        <v>138</v>
      </c>
      <c r="F978" s="94">
        <v>43908</v>
      </c>
      <c r="G978" s="83">
        <v>3012278.48</v>
      </c>
      <c r="H978" s="85">
        <v>0.5867</v>
      </c>
      <c r="I978" s="83">
        <v>17.672529999999998</v>
      </c>
      <c r="J978" s="84">
        <v>-1.1811839875648696E-4</v>
      </c>
      <c r="K978" s="84">
        <f>I978/'סכום נכסי הקרן'!$C$42</f>
        <v>2.4949721534999874E-7</v>
      </c>
    </row>
    <row r="979" spans="2:11">
      <c r="B979" s="76" t="s">
        <v>3753</v>
      </c>
      <c r="C979" s="73" t="s">
        <v>3078</v>
      </c>
      <c r="D979" s="86" t="s">
        <v>1883</v>
      </c>
      <c r="E979" s="86" t="s">
        <v>138</v>
      </c>
      <c r="F979" s="94">
        <v>43741</v>
      </c>
      <c r="G979" s="83">
        <v>11082.02</v>
      </c>
      <c r="H979" s="85">
        <v>1.4274</v>
      </c>
      <c r="I979" s="83">
        <v>0.15819</v>
      </c>
      <c r="J979" s="84">
        <v>-1.0572990680614872E-6</v>
      </c>
      <c r="K979" s="84">
        <f>I979/'סכום נכסי הקרן'!$C$42</f>
        <v>2.2332945252443368E-9</v>
      </c>
    </row>
    <row r="980" spans="2:11">
      <c r="B980" s="76" t="s">
        <v>3754</v>
      </c>
      <c r="C980" s="73" t="s">
        <v>3755</v>
      </c>
      <c r="D980" s="86" t="s">
        <v>1883</v>
      </c>
      <c r="E980" s="86" t="s">
        <v>138</v>
      </c>
      <c r="F980" s="94">
        <v>43745</v>
      </c>
      <c r="G980" s="83">
        <v>1821272.94</v>
      </c>
      <c r="H980" s="85">
        <v>1.4630000000000001</v>
      </c>
      <c r="I980" s="83">
        <v>26.644419999999997</v>
      </c>
      <c r="J980" s="84">
        <v>-1.7808407886110909E-4</v>
      </c>
      <c r="K980" s="84">
        <f>I980/'סכום נכסי הקרן'!$C$42</f>
        <v>3.761605494298673E-7</v>
      </c>
    </row>
    <row r="981" spans="2:11">
      <c r="B981" s="76" t="s">
        <v>3754</v>
      </c>
      <c r="C981" s="73" t="s">
        <v>2704</v>
      </c>
      <c r="D981" s="86" t="s">
        <v>1883</v>
      </c>
      <c r="E981" s="86" t="s">
        <v>138</v>
      </c>
      <c r="F981" s="94">
        <v>43745</v>
      </c>
      <c r="G981" s="83">
        <v>3959.29</v>
      </c>
      <c r="H981" s="85">
        <v>1.4629000000000001</v>
      </c>
      <c r="I981" s="83">
        <v>5.7919999999999999E-2</v>
      </c>
      <c r="J981" s="84">
        <v>-3.8712157546065705E-7</v>
      </c>
      <c r="K981" s="84">
        <f>I981/'סכום נכסי הקרן'!$C$42</f>
        <v>8.1770288199097285E-10</v>
      </c>
    </row>
    <row r="982" spans="2:11">
      <c r="B982" s="76" t="s">
        <v>3754</v>
      </c>
      <c r="C982" s="73" t="s">
        <v>3756</v>
      </c>
      <c r="D982" s="86" t="s">
        <v>1883</v>
      </c>
      <c r="E982" s="86" t="s">
        <v>138</v>
      </c>
      <c r="F982" s="94">
        <v>43745</v>
      </c>
      <c r="G982" s="83">
        <v>67.31</v>
      </c>
      <c r="H982" s="85">
        <v>1.456</v>
      </c>
      <c r="I982" s="83">
        <v>9.7999999999999997E-4</v>
      </c>
      <c r="J982" s="84">
        <v>-6.5500542809296246E-9</v>
      </c>
      <c r="K982" s="84">
        <f>I982/'סכום נכסי הקרן'!$C$42</f>
        <v>1.3835442409377648E-11</v>
      </c>
    </row>
    <row r="983" spans="2:11">
      <c r="B983" s="76" t="s">
        <v>3757</v>
      </c>
      <c r="C983" s="73" t="s">
        <v>3758</v>
      </c>
      <c r="D983" s="86" t="s">
        <v>1883</v>
      </c>
      <c r="E983" s="86" t="s">
        <v>138</v>
      </c>
      <c r="F983" s="94">
        <v>43794</v>
      </c>
      <c r="G983" s="83">
        <v>198074.97</v>
      </c>
      <c r="H983" s="85">
        <v>1.5179</v>
      </c>
      <c r="I983" s="83">
        <v>3.0066299999999999</v>
      </c>
      <c r="J983" s="84">
        <v>-2.0095499696603509E-5</v>
      </c>
      <c r="K983" s="84">
        <f>I983/'סכום נכסי הקרן'!$C$42</f>
        <v>4.2446996133986856E-8</v>
      </c>
    </row>
    <row r="984" spans="2:11">
      <c r="B984" s="76" t="s">
        <v>3757</v>
      </c>
      <c r="C984" s="73" t="s">
        <v>3759</v>
      </c>
      <c r="D984" s="86" t="s">
        <v>1883</v>
      </c>
      <c r="E984" s="86" t="s">
        <v>138</v>
      </c>
      <c r="F984" s="94">
        <v>43794</v>
      </c>
      <c r="G984" s="83">
        <v>1069604.81</v>
      </c>
      <c r="H984" s="85">
        <v>1.5179</v>
      </c>
      <c r="I984" s="83">
        <v>16.235799999999998</v>
      </c>
      <c r="J984" s="84">
        <v>-1.0851568499420121E-4</v>
      </c>
      <c r="K984" s="84">
        <f>I984/'סכום נכסי הקרן'!$C$42</f>
        <v>2.2921375088793225E-7</v>
      </c>
    </row>
    <row r="985" spans="2:11">
      <c r="B985" s="76" t="s">
        <v>3757</v>
      </c>
      <c r="C985" s="73" t="s">
        <v>3760</v>
      </c>
      <c r="D985" s="86" t="s">
        <v>1883</v>
      </c>
      <c r="E985" s="86" t="s">
        <v>138</v>
      </c>
      <c r="F985" s="94">
        <v>43794</v>
      </c>
      <c r="G985" s="83">
        <v>138652.48000000001</v>
      </c>
      <c r="H985" s="85">
        <v>1.5179</v>
      </c>
      <c r="I985" s="83">
        <v>2.1046399999999998</v>
      </c>
      <c r="J985" s="84">
        <v>-1.4066843103893597E-5</v>
      </c>
      <c r="K985" s="84">
        <f>I985/'סכום נכסי הקרן'!$C$42</f>
        <v>2.9712883175992421E-8</v>
      </c>
    </row>
    <row r="986" spans="2:11">
      <c r="B986" s="76" t="s">
        <v>3757</v>
      </c>
      <c r="C986" s="73" t="s">
        <v>3761</v>
      </c>
      <c r="D986" s="86" t="s">
        <v>1883</v>
      </c>
      <c r="E986" s="86" t="s">
        <v>138</v>
      </c>
      <c r="F986" s="94">
        <v>43794</v>
      </c>
      <c r="G986" s="83">
        <v>21788.25</v>
      </c>
      <c r="H986" s="85">
        <v>1.5179</v>
      </c>
      <c r="I986" s="83">
        <v>0.33073000000000002</v>
      </c>
      <c r="J986" s="84">
        <v>-2.2105096452365869E-6</v>
      </c>
      <c r="K986" s="84">
        <f>I986/'סכום נכסי הקרן'!$C$42</f>
        <v>4.6691794571974181E-9</v>
      </c>
    </row>
    <row r="987" spans="2:11">
      <c r="B987" s="76" t="s">
        <v>3757</v>
      </c>
      <c r="C987" s="73" t="s">
        <v>3332</v>
      </c>
      <c r="D987" s="86" t="s">
        <v>1883</v>
      </c>
      <c r="E987" s="86" t="s">
        <v>138</v>
      </c>
      <c r="F987" s="94">
        <v>43794</v>
      </c>
      <c r="G987" s="83">
        <v>19807.5</v>
      </c>
      <c r="H987" s="85">
        <v>1.5179</v>
      </c>
      <c r="I987" s="83">
        <v>0.30066000000000004</v>
      </c>
      <c r="J987" s="84">
        <v>-2.0095299184737768E-6</v>
      </c>
      <c r="K987" s="84">
        <f>I987/'סכום נכסי הקרן'!$C$42</f>
        <v>4.2446572600035551E-9</v>
      </c>
    </row>
    <row r="988" spans="2:11">
      <c r="B988" s="76" t="s">
        <v>3762</v>
      </c>
      <c r="C988" s="73" t="s">
        <v>3763</v>
      </c>
      <c r="D988" s="86" t="s">
        <v>1883</v>
      </c>
      <c r="E988" s="86" t="s">
        <v>138</v>
      </c>
      <c r="F988" s="94">
        <v>43741</v>
      </c>
      <c r="G988" s="83">
        <v>118866.37</v>
      </c>
      <c r="H988" s="85">
        <v>1.466</v>
      </c>
      <c r="I988" s="83">
        <v>1.74257</v>
      </c>
      <c r="J988" s="84">
        <v>-1.1646865396244425E-5</v>
      </c>
      <c r="K988" s="84">
        <f>I988/'סכום נכסי הקרן'!$C$42</f>
        <v>2.4601251917662456E-8</v>
      </c>
    </row>
    <row r="989" spans="2:11">
      <c r="B989" s="76" t="s">
        <v>3762</v>
      </c>
      <c r="C989" s="73" t="s">
        <v>3764</v>
      </c>
      <c r="D989" s="86" t="s">
        <v>1883</v>
      </c>
      <c r="E989" s="86" t="s">
        <v>138</v>
      </c>
      <c r="F989" s="94">
        <v>43741</v>
      </c>
      <c r="G989" s="83">
        <v>792442.46</v>
      </c>
      <c r="H989" s="85">
        <v>1.466</v>
      </c>
      <c r="I989" s="83">
        <v>11.617139999999999</v>
      </c>
      <c r="J989" s="84">
        <v>-7.7645813866488545E-5</v>
      </c>
      <c r="K989" s="84">
        <f>I989/'סכום נכסי הקרן'!$C$42</f>
        <v>1.6400844023640555E-7</v>
      </c>
    </row>
    <row r="990" spans="2:11">
      <c r="B990" s="76" t="s">
        <v>3762</v>
      </c>
      <c r="C990" s="73" t="s">
        <v>3765</v>
      </c>
      <c r="D990" s="86" t="s">
        <v>1883</v>
      </c>
      <c r="E990" s="86" t="s">
        <v>138</v>
      </c>
      <c r="F990" s="94">
        <v>43741</v>
      </c>
      <c r="G990" s="83">
        <v>158488.49</v>
      </c>
      <c r="H990" s="85">
        <v>1.466</v>
      </c>
      <c r="I990" s="83">
        <v>2.3234299999999997</v>
      </c>
      <c r="J990" s="84">
        <v>-1.5529176140755427E-5</v>
      </c>
      <c r="K990" s="84">
        <f>I990/'סכום נכסי הקרן'!$C$42</f>
        <v>3.2801716282877863E-8</v>
      </c>
    </row>
    <row r="991" spans="2:11">
      <c r="B991" s="76" t="s">
        <v>3762</v>
      </c>
      <c r="C991" s="73" t="s">
        <v>3766</v>
      </c>
      <c r="D991" s="86" t="s">
        <v>1883</v>
      </c>
      <c r="E991" s="86" t="s">
        <v>138</v>
      </c>
      <c r="F991" s="94">
        <v>43741</v>
      </c>
      <c r="G991" s="83">
        <v>39622.120000000003</v>
      </c>
      <c r="H991" s="85">
        <v>1.466</v>
      </c>
      <c r="I991" s="83">
        <v>0.58086000000000004</v>
      </c>
      <c r="J991" s="84">
        <v>-3.8823107445110024E-6</v>
      </c>
      <c r="K991" s="84">
        <f>I991/'סכום נכסי הקרן'!$C$42</f>
        <v>8.2004643652154089E-9</v>
      </c>
    </row>
    <row r="992" spans="2:11">
      <c r="B992" s="76" t="s">
        <v>3767</v>
      </c>
      <c r="C992" s="73" t="s">
        <v>3768</v>
      </c>
      <c r="D992" s="86" t="s">
        <v>1883</v>
      </c>
      <c r="E992" s="86" t="s">
        <v>138</v>
      </c>
      <c r="F992" s="94">
        <v>43741</v>
      </c>
      <c r="G992" s="83">
        <v>11888027.25</v>
      </c>
      <c r="H992" s="85">
        <v>1.5071000000000001</v>
      </c>
      <c r="I992" s="83">
        <v>179.16223000000002</v>
      </c>
      <c r="J992" s="84">
        <v>-1.1974717669310186E-3</v>
      </c>
      <c r="K992" s="84">
        <f>I992/'סכום נכסי הקרן'!$C$42</f>
        <v>2.5293762398986458E-6</v>
      </c>
    </row>
    <row r="993" spans="2:11">
      <c r="B993" s="76" t="s">
        <v>3769</v>
      </c>
      <c r="C993" s="73" t="s">
        <v>3770</v>
      </c>
      <c r="D993" s="86" t="s">
        <v>1883</v>
      </c>
      <c r="E993" s="86" t="s">
        <v>138</v>
      </c>
      <c r="F993" s="94">
        <v>43745</v>
      </c>
      <c r="G993" s="83">
        <v>27676444.719624009</v>
      </c>
      <c r="H993" s="85">
        <v>1.5133000000000001</v>
      </c>
      <c r="I993" s="83">
        <v>418.84047000299989</v>
      </c>
      <c r="J993" s="84">
        <v>-2.7994161362956383E-3</v>
      </c>
      <c r="K993" s="84">
        <f>I993/'סכום נכסי הקרן'!$C$42</f>
        <v>5.9131053075950729E-6</v>
      </c>
    </row>
    <row r="994" spans="2:11">
      <c r="B994" s="76" t="s">
        <v>3771</v>
      </c>
      <c r="C994" s="73" t="s">
        <v>2948</v>
      </c>
      <c r="D994" s="86" t="s">
        <v>1883</v>
      </c>
      <c r="E994" s="86" t="s">
        <v>138</v>
      </c>
      <c r="F994" s="94">
        <v>43745</v>
      </c>
      <c r="G994" s="83">
        <v>27676444.719624009</v>
      </c>
      <c r="H994" s="85">
        <v>1.5133000000000001</v>
      </c>
      <c r="I994" s="83">
        <v>418.84047000299989</v>
      </c>
      <c r="J994" s="84">
        <v>-2.7994161362956383E-3</v>
      </c>
      <c r="K994" s="84">
        <f>I994/'סכום נכסי הקרן'!$C$42</f>
        <v>5.9131053075950729E-6</v>
      </c>
    </row>
    <row r="995" spans="2:11">
      <c r="B995" s="76" t="s">
        <v>3772</v>
      </c>
      <c r="C995" s="73" t="s">
        <v>3773</v>
      </c>
      <c r="D995" s="86" t="s">
        <v>1883</v>
      </c>
      <c r="E995" s="86" t="s">
        <v>138</v>
      </c>
      <c r="F995" s="94">
        <v>43864</v>
      </c>
      <c r="G995" s="83">
        <v>8327832.8700000001</v>
      </c>
      <c r="H995" s="85">
        <v>1.5508999999999999</v>
      </c>
      <c r="I995" s="83">
        <v>129.15917999999999</v>
      </c>
      <c r="J995" s="84">
        <v>-8.6326493865342851E-4</v>
      </c>
      <c r="K995" s="84">
        <f>I995/'סכום נכסי הקרן'!$C$42</f>
        <v>1.8234432617677971E-6</v>
      </c>
    </row>
    <row r="996" spans="2:11">
      <c r="B996" s="76" t="s">
        <v>3774</v>
      </c>
      <c r="C996" s="73" t="s">
        <v>3775</v>
      </c>
      <c r="D996" s="86" t="s">
        <v>1883</v>
      </c>
      <c r="E996" s="86" t="s">
        <v>138</v>
      </c>
      <c r="F996" s="94">
        <v>43853</v>
      </c>
      <c r="G996" s="83">
        <v>297788.90999999997</v>
      </c>
      <c r="H996" s="85">
        <v>1.7416</v>
      </c>
      <c r="I996" s="83">
        <v>5.1862899999999996</v>
      </c>
      <c r="J996" s="84">
        <v>-3.4663756139431128E-5</v>
      </c>
      <c r="K996" s="84">
        <f>I996/'סכום נכסי הקרן'!$C$42</f>
        <v>7.3218996544215506E-8</v>
      </c>
    </row>
    <row r="997" spans="2:11">
      <c r="B997" s="76" t="s">
        <v>3774</v>
      </c>
      <c r="C997" s="73" t="s">
        <v>3776</v>
      </c>
      <c r="D997" s="86" t="s">
        <v>1883</v>
      </c>
      <c r="E997" s="86" t="s">
        <v>138</v>
      </c>
      <c r="F997" s="94">
        <v>43853</v>
      </c>
      <c r="G997" s="83">
        <v>1985.28</v>
      </c>
      <c r="H997" s="85">
        <v>1.7423</v>
      </c>
      <c r="I997" s="83">
        <v>3.4590000000000003E-2</v>
      </c>
      <c r="J997" s="84">
        <v>-2.3119018120138342E-7</v>
      </c>
      <c r="K997" s="84">
        <f>I997/'סכום נכסי הקרן'!$C$42</f>
        <v>4.8833464585752338E-10</v>
      </c>
    </row>
    <row r="998" spans="2:11">
      <c r="B998" s="76" t="s">
        <v>3777</v>
      </c>
      <c r="C998" s="73" t="s">
        <v>3778</v>
      </c>
      <c r="D998" s="86" t="s">
        <v>1883</v>
      </c>
      <c r="E998" s="86" t="s">
        <v>138</v>
      </c>
      <c r="F998" s="94">
        <v>43753</v>
      </c>
      <c r="G998" s="83">
        <v>596390.63</v>
      </c>
      <c r="H998" s="85">
        <v>1.8754999999999999</v>
      </c>
      <c r="I998" s="83">
        <v>11.18526</v>
      </c>
      <c r="J998" s="84">
        <v>-7.4759245047256013E-5</v>
      </c>
      <c r="K998" s="84">
        <f>I998/'סכום נכסי הקרן'!$C$42</f>
        <v>1.5791124547338308E-7</v>
      </c>
    </row>
    <row r="999" spans="2:11">
      <c r="B999" s="76" t="s">
        <v>3779</v>
      </c>
      <c r="C999" s="73" t="s">
        <v>3780</v>
      </c>
      <c r="D999" s="86" t="s">
        <v>1883</v>
      </c>
      <c r="E999" s="86" t="s">
        <v>138</v>
      </c>
      <c r="F999" s="94">
        <v>43753</v>
      </c>
      <c r="G999" s="83">
        <v>26595629.302157994</v>
      </c>
      <c r="H999" s="85">
        <v>1.8218000000000001</v>
      </c>
      <c r="I999" s="83">
        <v>484.51818586399992</v>
      </c>
      <c r="J999" s="84">
        <v>-3.2383881811293351E-3</v>
      </c>
      <c r="K999" s="84">
        <f>I999/'סכום נכסי הקרן'!$C$42</f>
        <v>6.840330057977047E-6</v>
      </c>
    </row>
    <row r="1000" spans="2:11">
      <c r="B1000" s="76" t="s">
        <v>3781</v>
      </c>
      <c r="C1000" s="73" t="s">
        <v>3782</v>
      </c>
      <c r="D1000" s="86" t="s">
        <v>1883</v>
      </c>
      <c r="E1000" s="86" t="s">
        <v>138</v>
      </c>
      <c r="F1000" s="94">
        <v>43808</v>
      </c>
      <c r="G1000" s="83">
        <v>159134.47</v>
      </c>
      <c r="H1000" s="85">
        <v>1.9353</v>
      </c>
      <c r="I1000" s="83">
        <v>3.0796900000000003</v>
      </c>
      <c r="J1000" s="84">
        <v>-2.0583812926975673E-5</v>
      </c>
      <c r="K1000" s="84">
        <f>I1000/'סכום נכסי הקרן'!$C$42</f>
        <v>4.3478442483404339E-8</v>
      </c>
    </row>
    <row r="1001" spans="2:11">
      <c r="B1001" s="76" t="s">
        <v>3781</v>
      </c>
      <c r="C1001" s="73" t="s">
        <v>3312</v>
      </c>
      <c r="D1001" s="86" t="s">
        <v>1883</v>
      </c>
      <c r="E1001" s="86" t="s">
        <v>138</v>
      </c>
      <c r="F1001" s="94">
        <v>43808</v>
      </c>
      <c r="G1001" s="83">
        <v>457511.6</v>
      </c>
      <c r="H1001" s="85">
        <v>1.9353</v>
      </c>
      <c r="I1001" s="83">
        <v>8.8541000000000007</v>
      </c>
      <c r="J1001" s="84">
        <v>-5.9178403682427548E-5</v>
      </c>
      <c r="K1001" s="84">
        <f>I1001/'סכום נכסי הקרן'!$C$42</f>
        <v>1.2500039860905169E-7</v>
      </c>
    </row>
    <row r="1002" spans="2:11">
      <c r="B1002" s="76" t="s">
        <v>3781</v>
      </c>
      <c r="C1002" s="73" t="s">
        <v>3686</v>
      </c>
      <c r="D1002" s="86" t="s">
        <v>1883</v>
      </c>
      <c r="E1002" s="86" t="s">
        <v>138</v>
      </c>
      <c r="F1002" s="94">
        <v>43808</v>
      </c>
      <c r="G1002" s="83">
        <v>99459.04</v>
      </c>
      <c r="H1002" s="85">
        <v>1.9353</v>
      </c>
      <c r="I1002" s="83">
        <v>1.9247999999999998</v>
      </c>
      <c r="J1002" s="84">
        <v>-1.286484130605443E-5</v>
      </c>
      <c r="K1002" s="84">
        <f>I1002/'סכום נכסי הקרן'!$C$42</f>
        <v>2.7173938315887854E-8</v>
      </c>
    </row>
    <row r="1003" spans="2:11">
      <c r="B1003" s="76" t="s">
        <v>3781</v>
      </c>
      <c r="C1003" s="73" t="s">
        <v>2662</v>
      </c>
      <c r="D1003" s="86" t="s">
        <v>1883</v>
      </c>
      <c r="E1003" s="86" t="s">
        <v>138</v>
      </c>
      <c r="F1003" s="94">
        <v>43808</v>
      </c>
      <c r="G1003" s="83">
        <v>151177.75</v>
      </c>
      <c r="H1003" s="85">
        <v>1.9353</v>
      </c>
      <c r="I1003" s="83">
        <v>2.9257</v>
      </c>
      <c r="J1003" s="84">
        <v>-1.9554585520118169E-5</v>
      </c>
      <c r="K1003" s="84">
        <f>I1003/'סכום נכסי הקרן'!$C$42</f>
        <v>4.1304442711343046E-8</v>
      </c>
    </row>
    <row r="1004" spans="2:11">
      <c r="B1004" s="76" t="s">
        <v>3781</v>
      </c>
      <c r="C1004" s="73" t="s">
        <v>3783</v>
      </c>
      <c r="D1004" s="86" t="s">
        <v>1883</v>
      </c>
      <c r="E1004" s="86" t="s">
        <v>138</v>
      </c>
      <c r="F1004" s="94">
        <v>43808</v>
      </c>
      <c r="G1004" s="83">
        <v>9945.92</v>
      </c>
      <c r="H1004" s="85">
        <v>1.9355</v>
      </c>
      <c r="I1004" s="83">
        <v>0.1925</v>
      </c>
      <c r="J1004" s="84">
        <v>-1.2866178051826051E-6</v>
      </c>
      <c r="K1004" s="84">
        <f>I1004/'סכום נכסי הקרן'!$C$42</f>
        <v>2.7176761875563239E-9</v>
      </c>
    </row>
    <row r="1005" spans="2:11">
      <c r="B1005" s="76" t="s">
        <v>3781</v>
      </c>
      <c r="C1005" s="73" t="s">
        <v>3655</v>
      </c>
      <c r="D1005" s="86" t="s">
        <v>1883</v>
      </c>
      <c r="E1005" s="86" t="s">
        <v>138</v>
      </c>
      <c r="F1005" s="94">
        <v>43808</v>
      </c>
      <c r="G1005" s="83">
        <v>676321.5</v>
      </c>
      <c r="H1005" s="85">
        <v>1.9353</v>
      </c>
      <c r="I1005" s="83">
        <v>13.08867</v>
      </c>
      <c r="J1005" s="84">
        <v>-8.748112139303588E-5</v>
      </c>
      <c r="K1005" s="84">
        <f>I1005/'סכום נכסי הקרן'!$C$42</f>
        <v>1.8478320408198873E-7</v>
      </c>
    </row>
    <row r="1006" spans="2:11">
      <c r="B1006" s="76" t="s">
        <v>3784</v>
      </c>
      <c r="C1006" s="73" t="s">
        <v>3785</v>
      </c>
      <c r="D1006" s="86" t="s">
        <v>1883</v>
      </c>
      <c r="E1006" s="86" t="s">
        <v>138</v>
      </c>
      <c r="F1006" s="94">
        <v>43822</v>
      </c>
      <c r="G1006" s="83">
        <v>16320.78</v>
      </c>
      <c r="H1006" s="85">
        <v>1.9923999999999999</v>
      </c>
      <c r="I1006" s="83">
        <v>0.32517000000000001</v>
      </c>
      <c r="J1006" s="84">
        <v>-2.1733481127855981E-6</v>
      </c>
      <c r="K1006" s="84">
        <f>I1006/'סכום נכסי הקרן'!$C$42</f>
        <v>4.5906844982217651E-9</v>
      </c>
    </row>
    <row r="1007" spans="2:11">
      <c r="B1007" s="76" t="s">
        <v>3786</v>
      </c>
      <c r="C1007" s="73" t="s">
        <v>3210</v>
      </c>
      <c r="D1007" s="86" t="s">
        <v>1883</v>
      </c>
      <c r="E1007" s="86" t="s">
        <v>138</v>
      </c>
      <c r="F1007" s="94">
        <v>43822</v>
      </c>
      <c r="G1007" s="83">
        <v>21301292.341593999</v>
      </c>
      <c r="H1007" s="85">
        <v>1.9359</v>
      </c>
      <c r="I1007" s="83">
        <v>412.36556639399998</v>
      </c>
      <c r="J1007" s="84">
        <v>-2.7561396361908052E-3</v>
      </c>
      <c r="K1007" s="84">
        <f>I1007/'סכום נכסי הקרן'!$C$42</f>
        <v>5.8216939239332471E-6</v>
      </c>
    </row>
    <row r="1008" spans="2:11">
      <c r="B1008" s="76" t="s">
        <v>3787</v>
      </c>
      <c r="C1008" s="73" t="s">
        <v>3788</v>
      </c>
      <c r="D1008" s="86" t="s">
        <v>1883</v>
      </c>
      <c r="E1008" s="86" t="s">
        <v>138</v>
      </c>
      <c r="F1008" s="94">
        <v>43851</v>
      </c>
      <c r="G1008" s="83">
        <v>617292.57999999996</v>
      </c>
      <c r="H1008" s="85">
        <v>2.0379999999999998</v>
      </c>
      <c r="I1008" s="83">
        <v>12.58019</v>
      </c>
      <c r="J1008" s="84">
        <v>-8.4082578943273529E-5</v>
      </c>
      <c r="K1008" s="84">
        <f>I1008/'סכום נכסי הקרן'!$C$42</f>
        <v>1.7760458596329448E-7</v>
      </c>
    </row>
    <row r="1009" spans="2:11">
      <c r="B1009" s="76" t="s">
        <v>3787</v>
      </c>
      <c r="C1009" s="73" t="s">
        <v>3789</v>
      </c>
      <c r="D1009" s="86" t="s">
        <v>1883</v>
      </c>
      <c r="E1009" s="86" t="s">
        <v>138</v>
      </c>
      <c r="F1009" s="94">
        <v>43851</v>
      </c>
      <c r="G1009" s="83">
        <v>88412.21</v>
      </c>
      <c r="H1009" s="85">
        <v>2.0379</v>
      </c>
      <c r="I1009" s="83">
        <v>1.80179</v>
      </c>
      <c r="J1009" s="84">
        <v>-1.2042675819220601E-5</v>
      </c>
      <c r="K1009" s="84">
        <f>I1009/'סכום נכסי הקרן'!$C$42</f>
        <v>2.543730793754342E-8</v>
      </c>
    </row>
    <row r="1010" spans="2:11">
      <c r="B1010" s="76" t="s">
        <v>3787</v>
      </c>
      <c r="C1010" s="73" t="s">
        <v>3790</v>
      </c>
      <c r="D1010" s="86" t="s">
        <v>1883</v>
      </c>
      <c r="E1010" s="86" t="s">
        <v>138</v>
      </c>
      <c r="F1010" s="94">
        <v>43851</v>
      </c>
      <c r="G1010" s="83">
        <v>736768.57</v>
      </c>
      <c r="H1010" s="85">
        <v>2.0379999999999998</v>
      </c>
      <c r="I1010" s="83">
        <v>15.01507</v>
      </c>
      <c r="J1010" s="84">
        <v>-1.0035665666526325E-4</v>
      </c>
      <c r="K1010" s="84">
        <f>I1010/'סכום נכסי הקרן'!$C$42</f>
        <v>2.1197973087527964E-7</v>
      </c>
    </row>
    <row r="1011" spans="2:11">
      <c r="B1011" s="76" t="s">
        <v>3787</v>
      </c>
      <c r="C1011" s="73" t="s">
        <v>3791</v>
      </c>
      <c r="D1011" s="86" t="s">
        <v>1883</v>
      </c>
      <c r="E1011" s="86" t="s">
        <v>138</v>
      </c>
      <c r="F1011" s="94">
        <v>43851</v>
      </c>
      <c r="G1011" s="83">
        <v>3624104.85</v>
      </c>
      <c r="H1011" s="85">
        <v>2.0379999999999998</v>
      </c>
      <c r="I1011" s="83">
        <v>73.857910000000004</v>
      </c>
      <c r="J1011" s="84">
        <v>-4.936462444653214E-4</v>
      </c>
      <c r="K1011" s="84">
        <f>I1011/'סכום נכסי הקרן'!$C$42</f>
        <v>1.0427110819204057E-6</v>
      </c>
    </row>
    <row r="1012" spans="2:11">
      <c r="B1012" s="76" t="s">
        <v>3787</v>
      </c>
      <c r="C1012" s="73" t="s">
        <v>3792</v>
      </c>
      <c r="D1012" s="86" t="s">
        <v>1883</v>
      </c>
      <c r="E1012" s="86" t="s">
        <v>138</v>
      </c>
      <c r="F1012" s="94">
        <v>43851</v>
      </c>
      <c r="G1012" s="83">
        <v>438078.61</v>
      </c>
      <c r="H1012" s="85">
        <v>2.0379999999999998</v>
      </c>
      <c r="I1012" s="83">
        <v>8.92788</v>
      </c>
      <c r="J1012" s="84">
        <v>-5.9671529197577535E-5</v>
      </c>
      <c r="K1012" s="84">
        <f>I1012/'סכום נכסי הקרן'!$C$42</f>
        <v>1.2604200977330052E-7</v>
      </c>
    </row>
    <row r="1013" spans="2:11">
      <c r="B1013" s="76" t="s">
        <v>3793</v>
      </c>
      <c r="C1013" s="73" t="s">
        <v>3794</v>
      </c>
      <c r="D1013" s="86" t="s">
        <v>1883</v>
      </c>
      <c r="E1013" s="86" t="s">
        <v>138</v>
      </c>
      <c r="F1013" s="94">
        <v>43864</v>
      </c>
      <c r="G1013" s="83">
        <v>2911881.31</v>
      </c>
      <c r="H1013" s="85">
        <v>1.8858999999999999</v>
      </c>
      <c r="I1013" s="83">
        <v>54.915300000000002</v>
      </c>
      <c r="J1013" s="84">
        <v>-3.6703897536074966E-4</v>
      </c>
      <c r="K1013" s="84">
        <f>I1013/'סכום נכסי הקרן'!$C$42</f>
        <v>7.7528313320785344E-7</v>
      </c>
    </row>
    <row r="1014" spans="2:11">
      <c r="B1014" s="76" t="s">
        <v>3793</v>
      </c>
      <c r="C1014" s="73" t="s">
        <v>3795</v>
      </c>
      <c r="D1014" s="86" t="s">
        <v>1883</v>
      </c>
      <c r="E1014" s="86" t="s">
        <v>138</v>
      </c>
      <c r="F1014" s="94">
        <v>43864</v>
      </c>
      <c r="G1014" s="83">
        <v>498609.81</v>
      </c>
      <c r="H1014" s="85">
        <v>1.8858999999999999</v>
      </c>
      <c r="I1014" s="83">
        <v>9.4032999999999998</v>
      </c>
      <c r="J1014" s="84">
        <v>-6.2849107571291373E-5</v>
      </c>
      <c r="K1014" s="84">
        <f>I1014/'סכום נכסי הקרן'!$C$42</f>
        <v>1.327538934776539E-7</v>
      </c>
    </row>
    <row r="1015" spans="2:11">
      <c r="B1015" s="76" t="s">
        <v>3793</v>
      </c>
      <c r="C1015" s="73" t="s">
        <v>3796</v>
      </c>
      <c r="D1015" s="86" t="s">
        <v>1883</v>
      </c>
      <c r="E1015" s="86" t="s">
        <v>138</v>
      </c>
      <c r="F1015" s="94">
        <v>43864</v>
      </c>
      <c r="G1015" s="83">
        <v>167532.9</v>
      </c>
      <c r="H1015" s="85">
        <v>1.8858999999999999</v>
      </c>
      <c r="I1015" s="83">
        <v>3.15951</v>
      </c>
      <c r="J1015" s="84">
        <v>-2.111730816442853E-5</v>
      </c>
      <c r="K1015" s="84">
        <f>I1015/'סכום נכסי הקרן'!$C$42</f>
        <v>4.4605325149849772E-8</v>
      </c>
    </row>
    <row r="1016" spans="2:11">
      <c r="B1016" s="76" t="s">
        <v>3797</v>
      </c>
      <c r="C1016" s="73" t="s">
        <v>3798</v>
      </c>
      <c r="D1016" s="86" t="s">
        <v>1883</v>
      </c>
      <c r="E1016" s="86" t="s">
        <v>138</v>
      </c>
      <c r="F1016" s="94">
        <v>43850</v>
      </c>
      <c r="G1016" s="83">
        <v>41772197.604335003</v>
      </c>
      <c r="H1016" s="85">
        <v>1.8637999999999999</v>
      </c>
      <c r="I1016" s="83">
        <v>778.53367222599991</v>
      </c>
      <c r="J1016" s="84">
        <v>-5.2035079720528293E-3</v>
      </c>
      <c r="K1016" s="84">
        <f>I1016/'סכום נכסי הקרן'!$C$42</f>
        <v>1.099118141412665E-5</v>
      </c>
    </row>
    <row r="1017" spans="2:11">
      <c r="B1017" s="76" t="s">
        <v>3799</v>
      </c>
      <c r="C1017" s="73" t="s">
        <v>3800</v>
      </c>
      <c r="D1017" s="86" t="s">
        <v>1883</v>
      </c>
      <c r="E1017" s="86" t="s">
        <v>138</v>
      </c>
      <c r="F1017" s="94">
        <v>43810</v>
      </c>
      <c r="G1017" s="83">
        <v>259392.97</v>
      </c>
      <c r="H1017" s="85">
        <v>2.1676000000000002</v>
      </c>
      <c r="I1017" s="83">
        <v>5.6227200000000002</v>
      </c>
      <c r="J1017" s="84">
        <v>-3.7580735924967981E-5</v>
      </c>
      <c r="K1017" s="84">
        <f>I1017/'סכום נכסי הקרן'!$C$42</f>
        <v>7.9380427289852955E-8</v>
      </c>
    </row>
    <row r="1018" spans="2:11">
      <c r="B1018" s="76" t="s">
        <v>3801</v>
      </c>
      <c r="C1018" s="73" t="s">
        <v>3802</v>
      </c>
      <c r="D1018" s="86" t="s">
        <v>1883</v>
      </c>
      <c r="E1018" s="86" t="s">
        <v>138</v>
      </c>
      <c r="F1018" s="94">
        <v>43843</v>
      </c>
      <c r="G1018" s="83">
        <v>119721.97</v>
      </c>
      <c r="H1018" s="85">
        <v>2.1694</v>
      </c>
      <c r="I1018" s="83">
        <v>2.5972399999999998</v>
      </c>
      <c r="J1018" s="84">
        <v>-1.7359247939389446E-5</v>
      </c>
      <c r="K1018" s="84">
        <f>I1018/'סכום נכסי הקרן'!$C$42</f>
        <v>3.6667310656461228E-8</v>
      </c>
    </row>
    <row r="1019" spans="2:11">
      <c r="B1019" s="76" t="s">
        <v>3803</v>
      </c>
      <c r="C1019" s="73" t="s">
        <v>2713</v>
      </c>
      <c r="D1019" s="86" t="s">
        <v>1883</v>
      </c>
      <c r="E1019" s="86" t="s">
        <v>138</v>
      </c>
      <c r="F1019" s="94">
        <v>43850</v>
      </c>
      <c r="G1019" s="83">
        <v>23677256.930753004</v>
      </c>
      <c r="H1019" s="85">
        <v>1.8898999999999999</v>
      </c>
      <c r="I1019" s="83">
        <v>447.48465340000001</v>
      </c>
      <c r="J1019" s="84">
        <v>-2.9908660914826322E-3</v>
      </c>
      <c r="K1019" s="84">
        <f>I1019/'סכום נכסי הקרן'!$C$42</f>
        <v>6.3174981134653247E-6</v>
      </c>
    </row>
    <row r="1020" spans="2:11">
      <c r="B1020" s="76" t="s">
        <v>3804</v>
      </c>
      <c r="C1020" s="73" t="s">
        <v>3805</v>
      </c>
      <c r="D1020" s="86" t="s">
        <v>1883</v>
      </c>
      <c r="E1020" s="86" t="s">
        <v>138</v>
      </c>
      <c r="F1020" s="94">
        <v>43839</v>
      </c>
      <c r="G1020" s="83">
        <v>98196570.299999997</v>
      </c>
      <c r="H1020" s="85">
        <v>2.0306999999999999</v>
      </c>
      <c r="I1020" s="83">
        <v>1994.05413</v>
      </c>
      <c r="J1020" s="84">
        <v>-1.3327717133277447E-2</v>
      </c>
      <c r="K1020" s="84">
        <f>I1020/'סכום נכסי הקרן'!$C$42</f>
        <v>2.8151654159996583E-5</v>
      </c>
    </row>
    <row r="1021" spans="2:11">
      <c r="B1021" s="76" t="s">
        <v>3804</v>
      </c>
      <c r="C1021" s="73" t="s">
        <v>3806</v>
      </c>
      <c r="D1021" s="86" t="s">
        <v>1883</v>
      </c>
      <c r="E1021" s="86" t="s">
        <v>138</v>
      </c>
      <c r="F1021" s="94">
        <v>43839</v>
      </c>
      <c r="G1021" s="83">
        <v>3840044.74</v>
      </c>
      <c r="H1021" s="85">
        <v>2.0306999999999999</v>
      </c>
      <c r="I1021" s="83">
        <v>77.978859999999997</v>
      </c>
      <c r="J1021" s="84">
        <v>-5.2118955690307338E-4</v>
      </c>
      <c r="K1021" s="84">
        <f>I1021/'סכום נכסי הקרן'!$C$42</f>
        <v>1.1008898231417575E-6</v>
      </c>
    </row>
    <row r="1022" spans="2:11">
      <c r="B1022" s="76" t="s">
        <v>3804</v>
      </c>
      <c r="C1022" s="73" t="s">
        <v>3807</v>
      </c>
      <c r="D1022" s="86" t="s">
        <v>1883</v>
      </c>
      <c r="E1022" s="86" t="s">
        <v>138</v>
      </c>
      <c r="F1022" s="94">
        <v>43839</v>
      </c>
      <c r="G1022" s="83">
        <v>748449.47</v>
      </c>
      <c r="H1022" s="85">
        <v>2.0306999999999999</v>
      </c>
      <c r="I1022" s="83">
        <v>15.19858</v>
      </c>
      <c r="J1022" s="84">
        <v>-1.0158318774801162E-4</v>
      </c>
      <c r="K1022" s="84">
        <f>I1022/'סכום נכסי הקרן'!$C$42</f>
        <v>2.145704880554275E-7</v>
      </c>
    </row>
    <row r="1023" spans="2:11">
      <c r="B1023" s="76" t="s">
        <v>3804</v>
      </c>
      <c r="C1023" s="73" t="s">
        <v>3808</v>
      </c>
      <c r="D1023" s="86" t="s">
        <v>1883</v>
      </c>
      <c r="E1023" s="86" t="s">
        <v>138</v>
      </c>
      <c r="F1023" s="94">
        <v>43839</v>
      </c>
      <c r="G1023" s="83">
        <v>3672392.06</v>
      </c>
      <c r="H1023" s="85">
        <v>2.0306999999999999</v>
      </c>
      <c r="I1023" s="83">
        <v>74.574380000000005</v>
      </c>
      <c r="J1023" s="84">
        <v>-4.9843493568027823E-4</v>
      </c>
      <c r="K1023" s="84">
        <f>I1023/'סכום נכסי הקרן'!$C$42</f>
        <v>1.0528260609235147E-6</v>
      </c>
    </row>
    <row r="1024" spans="2:11">
      <c r="B1024" s="76" t="s">
        <v>3804</v>
      </c>
      <c r="C1024" s="73" t="s">
        <v>3809</v>
      </c>
      <c r="D1024" s="86" t="s">
        <v>1883</v>
      </c>
      <c r="E1024" s="86" t="s">
        <v>138</v>
      </c>
      <c r="F1024" s="94">
        <v>43839</v>
      </c>
      <c r="G1024" s="83">
        <v>2135575.8199999998</v>
      </c>
      <c r="H1024" s="85">
        <v>2.0306999999999999</v>
      </c>
      <c r="I1024" s="83">
        <v>43.366620000000005</v>
      </c>
      <c r="J1024" s="84">
        <v>-2.8985072957188606E-4</v>
      </c>
      <c r="K1024" s="84">
        <f>I1024/'סכום נכסי הקרן'!$C$42</f>
        <v>6.1224119744833156E-7</v>
      </c>
    </row>
    <row r="1025" spans="2:11">
      <c r="B1025" s="76" t="s">
        <v>3810</v>
      </c>
      <c r="C1025" s="73" t="s">
        <v>3811</v>
      </c>
      <c r="D1025" s="86" t="s">
        <v>1883</v>
      </c>
      <c r="E1025" s="86" t="s">
        <v>138</v>
      </c>
      <c r="F1025" s="94">
        <v>43839</v>
      </c>
      <c r="G1025" s="83">
        <v>77793633.239999995</v>
      </c>
      <c r="H1025" s="85">
        <v>2.0743</v>
      </c>
      <c r="I1025" s="83">
        <v>1613.6431399999999</v>
      </c>
      <c r="J1025" s="84">
        <v>-1.0785153221479308E-2</v>
      </c>
      <c r="K1025" s="84">
        <f>I1025/'סכום נכסי הקרן'!$C$42</f>
        <v>2.2781088502813586E-5</v>
      </c>
    </row>
    <row r="1026" spans="2:11">
      <c r="B1026" s="76" t="s">
        <v>3812</v>
      </c>
      <c r="C1026" s="73" t="s">
        <v>3813</v>
      </c>
      <c r="D1026" s="86" t="s">
        <v>1883</v>
      </c>
      <c r="E1026" s="86" t="s">
        <v>138</v>
      </c>
      <c r="F1026" s="94">
        <v>43775</v>
      </c>
      <c r="G1026" s="83">
        <v>99884.17</v>
      </c>
      <c r="H1026" s="85">
        <v>2.3123999999999998</v>
      </c>
      <c r="I1026" s="83">
        <v>2.3097699999999999</v>
      </c>
      <c r="J1026" s="84">
        <v>-1.5437876404553897E-5</v>
      </c>
      <c r="K1026" s="84">
        <f>I1026/'סכום נכסי הקרן'!$C$42</f>
        <v>3.2608867157049191E-8</v>
      </c>
    </row>
    <row r="1027" spans="2:11">
      <c r="B1027" s="76" t="s">
        <v>3812</v>
      </c>
      <c r="C1027" s="73" t="s">
        <v>3814</v>
      </c>
      <c r="D1027" s="86" t="s">
        <v>1883</v>
      </c>
      <c r="E1027" s="86" t="s">
        <v>138</v>
      </c>
      <c r="F1027" s="94">
        <v>43775</v>
      </c>
      <c r="G1027" s="83">
        <v>119861</v>
      </c>
      <c r="H1027" s="85">
        <v>2.3125</v>
      </c>
      <c r="I1027" s="83">
        <v>2.7717299999999998</v>
      </c>
      <c r="J1027" s="84">
        <v>-1.8525491787837826E-5</v>
      </c>
      <c r="K1027" s="84">
        <f>I1027/'סכום נכסי הקרן'!$C$42</f>
        <v>3.9130725295249292E-8</v>
      </c>
    </row>
    <row r="1028" spans="2:11">
      <c r="B1028" s="76" t="s">
        <v>3812</v>
      </c>
      <c r="C1028" s="73" t="s">
        <v>3815</v>
      </c>
      <c r="D1028" s="86" t="s">
        <v>1883</v>
      </c>
      <c r="E1028" s="86" t="s">
        <v>138</v>
      </c>
      <c r="F1028" s="94">
        <v>43775</v>
      </c>
      <c r="G1028" s="83">
        <v>799073.36</v>
      </c>
      <c r="H1028" s="85">
        <v>2.3125</v>
      </c>
      <c r="I1028" s="83">
        <v>18.478180000000002</v>
      </c>
      <c r="J1028" s="84">
        <v>-1.2350314491100836E-4</v>
      </c>
      <c r="K1028" s="84">
        <f>I1028/'סכום נכסי הקרן'!$C$42</f>
        <v>2.608712196123611E-7</v>
      </c>
    </row>
    <row r="1029" spans="2:11">
      <c r="B1029" s="76" t="s">
        <v>3812</v>
      </c>
      <c r="C1029" s="73" t="s">
        <v>3816</v>
      </c>
      <c r="D1029" s="86" t="s">
        <v>1883</v>
      </c>
      <c r="E1029" s="86" t="s">
        <v>138</v>
      </c>
      <c r="F1029" s="94">
        <v>43775</v>
      </c>
      <c r="G1029" s="83">
        <v>139837.84</v>
      </c>
      <c r="H1029" s="85">
        <v>2.3123999999999998</v>
      </c>
      <c r="I1029" s="83">
        <v>3.2336799999999997</v>
      </c>
      <c r="J1029" s="84">
        <v>-2.1613040333833171E-5</v>
      </c>
      <c r="K1029" s="84">
        <f>I1029/'סכום נכסי הקרן'!$C$42</f>
        <v>4.5652442255465619E-8</v>
      </c>
    </row>
    <row r="1030" spans="2:11">
      <c r="B1030" s="76" t="s">
        <v>3817</v>
      </c>
      <c r="C1030" s="73" t="s">
        <v>3818</v>
      </c>
      <c r="D1030" s="86" t="s">
        <v>1883</v>
      </c>
      <c r="E1030" s="86" t="s">
        <v>138</v>
      </c>
      <c r="F1030" s="94">
        <v>43894</v>
      </c>
      <c r="G1030" s="83">
        <v>579369.54</v>
      </c>
      <c r="H1030" s="85">
        <v>2.1265000000000001</v>
      </c>
      <c r="I1030" s="83">
        <v>12.320360000000001</v>
      </c>
      <c r="J1030" s="84">
        <v>-8.234594567407564E-5</v>
      </c>
      <c r="K1030" s="84">
        <f>I1030/'סכום נכסי הקרן'!$C$42</f>
        <v>1.7393635841102041E-7</v>
      </c>
    </row>
    <row r="1031" spans="2:11">
      <c r="B1031" s="76" t="s">
        <v>3819</v>
      </c>
      <c r="C1031" s="73" t="s">
        <v>3820</v>
      </c>
      <c r="D1031" s="86" t="s">
        <v>1883</v>
      </c>
      <c r="E1031" s="86" t="s">
        <v>138</v>
      </c>
      <c r="F1031" s="94">
        <v>43775</v>
      </c>
      <c r="G1031" s="83">
        <v>4994832.38</v>
      </c>
      <c r="H1031" s="85">
        <v>2.3246000000000002</v>
      </c>
      <c r="I1031" s="83">
        <v>116.11208999999999</v>
      </c>
      <c r="J1031" s="84">
        <v>-7.7606172670631219E-4</v>
      </c>
      <c r="K1031" s="84">
        <f>I1031/'סכום נכסי הקרן'!$C$42</f>
        <v>1.6392470757423207E-6</v>
      </c>
    </row>
    <row r="1032" spans="2:11">
      <c r="B1032" s="76" t="s">
        <v>3821</v>
      </c>
      <c r="C1032" s="73" t="s">
        <v>3822</v>
      </c>
      <c r="D1032" s="86" t="s">
        <v>1883</v>
      </c>
      <c r="E1032" s="86" t="s">
        <v>138</v>
      </c>
      <c r="F1032" s="94">
        <v>43766</v>
      </c>
      <c r="G1032" s="83">
        <v>15198379.300000001</v>
      </c>
      <c r="H1032" s="85">
        <v>2.4150999999999998</v>
      </c>
      <c r="I1032" s="83">
        <v>367.06063</v>
      </c>
      <c r="J1032" s="84">
        <v>-2.4533337254002297E-3</v>
      </c>
      <c r="K1032" s="84">
        <f>I1032/'סכום נכסי הקרן'!$C$42</f>
        <v>5.1820879664437526E-6</v>
      </c>
    </row>
    <row r="1033" spans="2:11">
      <c r="B1033" s="76" t="s">
        <v>3821</v>
      </c>
      <c r="C1033" s="73" t="s">
        <v>3823</v>
      </c>
      <c r="D1033" s="86" t="s">
        <v>1883</v>
      </c>
      <c r="E1033" s="86" t="s">
        <v>138</v>
      </c>
      <c r="F1033" s="94">
        <v>43766</v>
      </c>
      <c r="G1033" s="83">
        <v>599936.03</v>
      </c>
      <c r="H1033" s="85">
        <v>2.4150999999999998</v>
      </c>
      <c r="I1033" s="83">
        <v>14.489240000000001</v>
      </c>
      <c r="J1033" s="84">
        <v>-9.6842151519813032E-5</v>
      </c>
      <c r="K1033" s="84">
        <f>I1033/'סכום נכסי הקרן'!$C$42</f>
        <v>2.0455616895474591E-7</v>
      </c>
    </row>
    <row r="1034" spans="2:11">
      <c r="B1034" s="76" t="s">
        <v>3821</v>
      </c>
      <c r="C1034" s="73" t="s">
        <v>3824</v>
      </c>
      <c r="D1034" s="86" t="s">
        <v>1883</v>
      </c>
      <c r="E1034" s="86" t="s">
        <v>138</v>
      </c>
      <c r="F1034" s="94">
        <v>43766</v>
      </c>
      <c r="G1034" s="83">
        <v>2439739.84</v>
      </c>
      <c r="H1034" s="85">
        <v>2.4150999999999998</v>
      </c>
      <c r="I1034" s="83">
        <v>58.922890000000002</v>
      </c>
      <c r="J1034" s="84">
        <v>-3.9382462029514839E-4</v>
      </c>
      <c r="K1034" s="84">
        <f>I1034/'סכום נכסי הקרן'!$C$42</f>
        <v>8.3186148080519816E-7</v>
      </c>
    </row>
    <row r="1035" spans="2:11">
      <c r="B1035" s="76" t="s">
        <v>3821</v>
      </c>
      <c r="C1035" s="73" t="s">
        <v>3825</v>
      </c>
      <c r="D1035" s="86" t="s">
        <v>1883</v>
      </c>
      <c r="E1035" s="86" t="s">
        <v>138</v>
      </c>
      <c r="F1035" s="94">
        <v>43766</v>
      </c>
      <c r="G1035" s="83">
        <v>1959791.02</v>
      </c>
      <c r="H1035" s="85">
        <v>2.4150999999999998</v>
      </c>
      <c r="I1035" s="83">
        <v>47.331499999999998</v>
      </c>
      <c r="J1035" s="84">
        <v>-3.1635091244675565E-4</v>
      </c>
      <c r="K1035" s="84">
        <f>I1035/'סכום נכסי הקרן'!$C$42</f>
        <v>6.6821657387699811E-7</v>
      </c>
    </row>
    <row r="1036" spans="2:11">
      <c r="B1036" s="76" t="s">
        <v>3826</v>
      </c>
      <c r="C1036" s="73" t="s">
        <v>3827</v>
      </c>
      <c r="D1036" s="86" t="s">
        <v>1883</v>
      </c>
      <c r="E1036" s="86" t="s">
        <v>138</v>
      </c>
      <c r="F1036" s="94">
        <v>43766</v>
      </c>
      <c r="G1036" s="83">
        <v>31996588</v>
      </c>
      <c r="H1036" s="85">
        <v>2.4150999999999998</v>
      </c>
      <c r="I1036" s="83">
        <v>772.75922000000003</v>
      </c>
      <c r="J1036" s="84">
        <v>-5.1649130990702435E-3</v>
      </c>
      <c r="K1036" s="84">
        <f>I1036/'סכום נכסי הקרן'!$C$42</f>
        <v>1.0909658861862849E-5</v>
      </c>
    </row>
    <row r="1037" spans="2:11">
      <c r="B1037" s="76" t="s">
        <v>3828</v>
      </c>
      <c r="C1037" s="73" t="s">
        <v>3829</v>
      </c>
      <c r="D1037" s="86" t="s">
        <v>1883</v>
      </c>
      <c r="E1037" s="86" t="s">
        <v>138</v>
      </c>
      <c r="F1037" s="94">
        <v>43790</v>
      </c>
      <c r="G1037" s="83">
        <v>106436069.59999999</v>
      </c>
      <c r="H1037" s="85">
        <v>2.2281</v>
      </c>
      <c r="I1037" s="83">
        <v>2371.48326</v>
      </c>
      <c r="J1037" s="84">
        <v>-1.5850351101342801E-2</v>
      </c>
      <c r="K1037" s="84">
        <f>I1037/'סכום נכסי הקרן'!$C$42</f>
        <v>3.3480122518911389E-5</v>
      </c>
    </row>
    <row r="1038" spans="2:11">
      <c r="B1038" s="76" t="s">
        <v>3830</v>
      </c>
      <c r="C1038" s="73" t="s">
        <v>3831</v>
      </c>
      <c r="D1038" s="86" t="s">
        <v>1883</v>
      </c>
      <c r="E1038" s="86" t="s">
        <v>138</v>
      </c>
      <c r="F1038" s="94">
        <v>43774</v>
      </c>
      <c r="G1038" s="83">
        <v>400135.6</v>
      </c>
      <c r="H1038" s="85">
        <v>2.4586000000000001</v>
      </c>
      <c r="I1038" s="83">
        <v>9.837629999999999</v>
      </c>
      <c r="J1038" s="84">
        <v>-6.5752051526226228E-5</v>
      </c>
      <c r="K1038" s="84">
        <f>I1038/'סכום נכסי הקרן'!$C$42</f>
        <v>1.388856768466998E-7</v>
      </c>
    </row>
    <row r="1039" spans="2:11">
      <c r="B1039" s="76" t="s">
        <v>3830</v>
      </c>
      <c r="C1039" s="73" t="s">
        <v>3832</v>
      </c>
      <c r="D1039" s="86" t="s">
        <v>1883</v>
      </c>
      <c r="E1039" s="86" t="s">
        <v>138</v>
      </c>
      <c r="F1039" s="94">
        <v>43774</v>
      </c>
      <c r="G1039" s="83">
        <v>360122.04</v>
      </c>
      <c r="H1039" s="85">
        <v>2.4586000000000001</v>
      </c>
      <c r="I1039" s="83">
        <v>8.853860000000001</v>
      </c>
      <c r="J1039" s="84">
        <v>-5.9176799587501608E-5</v>
      </c>
      <c r="K1039" s="84">
        <f>I1039/'סכום נכסי הקרן'!$C$42</f>
        <v>1.2499701033744122E-7</v>
      </c>
    </row>
    <row r="1040" spans="2:11">
      <c r="B1040" s="76" t="s">
        <v>3830</v>
      </c>
      <c r="C1040" s="73" t="s">
        <v>3833</v>
      </c>
      <c r="D1040" s="86" t="s">
        <v>1883</v>
      </c>
      <c r="E1040" s="86" t="s">
        <v>138</v>
      </c>
      <c r="F1040" s="94">
        <v>43774</v>
      </c>
      <c r="G1040" s="83">
        <v>1120379.68</v>
      </c>
      <c r="H1040" s="85">
        <v>2.4586000000000001</v>
      </c>
      <c r="I1040" s="83">
        <v>27.545349999999999</v>
      </c>
      <c r="J1040" s="84">
        <v>-1.8410565070122944E-4</v>
      </c>
      <c r="K1040" s="84">
        <f>I1040/'סכום נכסי הקרן'!$C$42</f>
        <v>3.8887969752158223E-7</v>
      </c>
    </row>
    <row r="1041" spans="2:11">
      <c r="B1041" s="76" t="s">
        <v>3830</v>
      </c>
      <c r="C1041" s="73" t="s">
        <v>3834</v>
      </c>
      <c r="D1041" s="86" t="s">
        <v>1883</v>
      </c>
      <c r="E1041" s="86" t="s">
        <v>138</v>
      </c>
      <c r="F1041" s="94">
        <v>43774</v>
      </c>
      <c r="G1041" s="83">
        <v>200067.8</v>
      </c>
      <c r="H1041" s="85">
        <v>2.4586000000000001</v>
      </c>
      <c r="I1041" s="83">
        <v>4.9188100000000006</v>
      </c>
      <c r="J1041" s="84">
        <v>-3.2875992344468831E-5</v>
      </c>
      <c r="K1041" s="84">
        <f>I1041/'סכום נכסי הקרן'!$C$42</f>
        <v>6.9442767834358036E-8</v>
      </c>
    </row>
    <row r="1042" spans="2:11">
      <c r="B1042" s="76" t="s">
        <v>3830</v>
      </c>
      <c r="C1042" s="73" t="s">
        <v>3835</v>
      </c>
      <c r="D1042" s="86" t="s">
        <v>1883</v>
      </c>
      <c r="E1042" s="86" t="s">
        <v>138</v>
      </c>
      <c r="F1042" s="94">
        <v>43774</v>
      </c>
      <c r="G1042" s="83">
        <v>6002034</v>
      </c>
      <c r="H1042" s="85">
        <v>2.4586000000000001</v>
      </c>
      <c r="I1042" s="83">
        <v>147.56440000000001</v>
      </c>
      <c r="J1042" s="84">
        <v>-9.8628043870695073E-4</v>
      </c>
      <c r="K1042" s="84">
        <f>I1042/'סכום נכסי הקרן'!$C$42</f>
        <v>2.0832844468105789E-6</v>
      </c>
    </row>
    <row r="1043" spans="2:11">
      <c r="B1043" s="76" t="s">
        <v>3830</v>
      </c>
      <c r="C1043" s="73" t="s">
        <v>3836</v>
      </c>
      <c r="D1043" s="86" t="s">
        <v>1883</v>
      </c>
      <c r="E1043" s="86" t="s">
        <v>138</v>
      </c>
      <c r="F1043" s="94">
        <v>43774</v>
      </c>
      <c r="G1043" s="83">
        <v>240081.36</v>
      </c>
      <c r="H1043" s="85">
        <v>2.4586000000000001</v>
      </c>
      <c r="I1043" s="83">
        <v>5.9025799999999995</v>
      </c>
      <c r="J1043" s="84">
        <v>-3.9451244283193451E-5</v>
      </c>
      <c r="K1043" s="84">
        <f>I1043/'סכום נכסי הקרן'!$C$42</f>
        <v>8.3331434343616643E-8</v>
      </c>
    </row>
    <row r="1044" spans="2:11">
      <c r="B1044" s="76" t="s">
        <v>3830</v>
      </c>
      <c r="C1044" s="73" t="s">
        <v>3837</v>
      </c>
      <c r="D1044" s="86" t="s">
        <v>1883</v>
      </c>
      <c r="E1044" s="86" t="s">
        <v>138</v>
      </c>
      <c r="F1044" s="94">
        <v>43774</v>
      </c>
      <c r="G1044" s="83">
        <v>600203.4</v>
      </c>
      <c r="H1044" s="85">
        <v>2.4586000000000001</v>
      </c>
      <c r="I1044" s="83">
        <v>14.756440000000001</v>
      </c>
      <c r="J1044" s="84">
        <v>-9.8628043870695073E-5</v>
      </c>
      <c r="K1044" s="84">
        <f>I1044/'סכום נכסי הקרן'!$C$42</f>
        <v>2.0832844468105788E-7</v>
      </c>
    </row>
    <row r="1045" spans="2:11">
      <c r="B1045" s="76" t="s">
        <v>3838</v>
      </c>
      <c r="C1045" s="73" t="s">
        <v>3839</v>
      </c>
      <c r="D1045" s="86" t="s">
        <v>1883</v>
      </c>
      <c r="E1045" s="86" t="s">
        <v>138</v>
      </c>
      <c r="F1045" s="94">
        <v>43774</v>
      </c>
      <c r="G1045" s="83">
        <v>36015412.5</v>
      </c>
      <c r="H1045" s="85">
        <v>2.4672999999999998</v>
      </c>
      <c r="I1045" s="83">
        <v>888.59281999999996</v>
      </c>
      <c r="J1045" s="84">
        <v>-5.9391134741268647E-3</v>
      </c>
      <c r="K1045" s="84">
        <f>I1045/'סכום נכסי הקרן'!$C$42</f>
        <v>1.2544974271935183E-5</v>
      </c>
    </row>
    <row r="1046" spans="2:11">
      <c r="B1046" s="76" t="s">
        <v>3840</v>
      </c>
      <c r="C1046" s="73" t="s">
        <v>3841</v>
      </c>
      <c r="D1046" s="86" t="s">
        <v>1883</v>
      </c>
      <c r="E1046" s="86" t="s">
        <v>138</v>
      </c>
      <c r="F1046" s="94">
        <v>43790</v>
      </c>
      <c r="G1046" s="83">
        <v>8643776</v>
      </c>
      <c r="H1046" s="85">
        <v>2.2376</v>
      </c>
      <c r="I1046" s="83">
        <v>193.41552999999999</v>
      </c>
      <c r="J1046" s="84">
        <v>-1.2927369594640534E-3</v>
      </c>
      <c r="K1046" s="84">
        <f>I1046/'סכום נכסי הקרן'!$C$42</f>
        <v>2.7306014555043417E-6</v>
      </c>
    </row>
    <row r="1047" spans="2:11">
      <c r="B1047" s="76" t="s">
        <v>3840</v>
      </c>
      <c r="C1047" s="73" t="s">
        <v>3842</v>
      </c>
      <c r="D1047" s="86" t="s">
        <v>1883</v>
      </c>
      <c r="E1047" s="86" t="s">
        <v>138</v>
      </c>
      <c r="F1047" s="94">
        <v>43790</v>
      </c>
      <c r="G1047" s="83">
        <v>1140498.22</v>
      </c>
      <c r="H1047" s="85">
        <v>2.2376</v>
      </c>
      <c r="I1047" s="83">
        <v>25.520099999999999</v>
      </c>
      <c r="J1047" s="84">
        <v>-1.7056942883137972E-4</v>
      </c>
      <c r="K1047" s="84">
        <f>I1047/'סכום נכסי הקרן'!$C$42</f>
        <v>3.6028762635873319E-7</v>
      </c>
    </row>
    <row r="1048" spans="2:11">
      <c r="B1048" s="76" t="s">
        <v>3840</v>
      </c>
      <c r="C1048" s="73" t="s">
        <v>3843</v>
      </c>
      <c r="D1048" s="86" t="s">
        <v>1883</v>
      </c>
      <c r="E1048" s="86" t="s">
        <v>138</v>
      </c>
      <c r="F1048" s="94">
        <v>43790</v>
      </c>
      <c r="G1048" s="83">
        <v>2733193.99</v>
      </c>
      <c r="H1048" s="85">
        <v>2.2376</v>
      </c>
      <c r="I1048" s="83">
        <v>61.158709999999999</v>
      </c>
      <c r="J1048" s="84">
        <v>-4.087682349506464E-4</v>
      </c>
      <c r="K1048" s="84">
        <f>I1048/'סכום נכסי הקרן'!$C$42</f>
        <v>8.6342633677227434E-7</v>
      </c>
    </row>
    <row r="1049" spans="2:11">
      <c r="B1049" s="76" t="s">
        <v>3844</v>
      </c>
      <c r="C1049" s="73" t="s">
        <v>3845</v>
      </c>
      <c r="D1049" s="86" t="s">
        <v>1883</v>
      </c>
      <c r="E1049" s="86" t="s">
        <v>138</v>
      </c>
      <c r="F1049" s="94">
        <v>43809</v>
      </c>
      <c r="G1049" s="83">
        <v>80052075</v>
      </c>
      <c r="H1049" s="85">
        <v>2.1793999999999998</v>
      </c>
      <c r="I1049" s="83">
        <v>1744.67058</v>
      </c>
      <c r="J1049" s="84">
        <v>-1.1660905103409155E-2</v>
      </c>
      <c r="K1049" s="84">
        <f>I1049/'סכום נכסי הקרן'!$C$42</f>
        <v>2.4630907482577039E-5</v>
      </c>
    </row>
    <row r="1050" spans="2:11">
      <c r="B1050" s="76" t="s">
        <v>3846</v>
      </c>
      <c r="C1050" s="73" t="s">
        <v>3847</v>
      </c>
      <c r="D1050" s="86" t="s">
        <v>1883</v>
      </c>
      <c r="E1050" s="86" t="s">
        <v>138</v>
      </c>
      <c r="F1050" s="94">
        <v>43809</v>
      </c>
      <c r="G1050" s="83">
        <v>460319.93</v>
      </c>
      <c r="H1050" s="85">
        <v>2.1837</v>
      </c>
      <c r="I1050" s="83">
        <v>10.05223</v>
      </c>
      <c r="J1050" s="84">
        <v>-6.718637973917266E-5</v>
      </c>
      <c r="K1050" s="84">
        <f>I1050/'סכום נכסי הקרן'!$C$42</f>
        <v>1.4191535637838601E-7</v>
      </c>
    </row>
    <row r="1051" spans="2:11">
      <c r="B1051" s="76" t="s">
        <v>3846</v>
      </c>
      <c r="C1051" s="73" t="s">
        <v>3848</v>
      </c>
      <c r="D1051" s="86" t="s">
        <v>1883</v>
      </c>
      <c r="E1051" s="86" t="s">
        <v>138</v>
      </c>
      <c r="F1051" s="94">
        <v>43809</v>
      </c>
      <c r="G1051" s="83">
        <v>1200834.6000000001</v>
      </c>
      <c r="H1051" s="85">
        <v>2.1837</v>
      </c>
      <c r="I1051" s="83">
        <v>26.223209999999998</v>
      </c>
      <c r="J1051" s="84">
        <v>-1.7526882542879239E-4</v>
      </c>
      <c r="K1051" s="84">
        <f>I1051/'סכום נכסי הקרן'!$C$42</f>
        <v>3.7021399157552654E-7</v>
      </c>
    </row>
    <row r="1052" spans="2:11">
      <c r="B1052" s="76" t="s">
        <v>3846</v>
      </c>
      <c r="C1052" s="73" t="s">
        <v>3849</v>
      </c>
      <c r="D1052" s="86" t="s">
        <v>1883</v>
      </c>
      <c r="E1052" s="86" t="s">
        <v>138</v>
      </c>
      <c r="F1052" s="94">
        <v>43809</v>
      </c>
      <c r="G1052" s="83">
        <v>8005564</v>
      </c>
      <c r="H1052" s="85">
        <v>2.1837</v>
      </c>
      <c r="I1052" s="83">
        <v>174.82142000000002</v>
      </c>
      <c r="J1052" s="84">
        <v>-1.1684589698665265E-3</v>
      </c>
      <c r="K1052" s="84">
        <f>I1052/'סכום נכסי הקרן'!$C$42</f>
        <v>2.4680935595261449E-6</v>
      </c>
    </row>
    <row r="1053" spans="2:11">
      <c r="B1053" s="76" t="s">
        <v>3846</v>
      </c>
      <c r="C1053" s="73" t="s">
        <v>3850</v>
      </c>
      <c r="D1053" s="86" t="s">
        <v>1883</v>
      </c>
      <c r="E1053" s="86" t="s">
        <v>138</v>
      </c>
      <c r="F1053" s="94">
        <v>43809</v>
      </c>
      <c r="G1053" s="83">
        <v>520361.66</v>
      </c>
      <c r="H1053" s="85">
        <v>2.1837</v>
      </c>
      <c r="I1053" s="83">
        <v>11.363389999999999</v>
      </c>
      <c r="J1053" s="84">
        <v>-7.5949817668747842E-5</v>
      </c>
      <c r="K1053" s="84">
        <f>I1053/'סכום נכסי הקרן'!$C$42</f>
        <v>1.6042604889826311E-7</v>
      </c>
    </row>
    <row r="1054" spans="2:11">
      <c r="B1054" s="76" t="s">
        <v>3846</v>
      </c>
      <c r="C1054" s="73" t="s">
        <v>3851</v>
      </c>
      <c r="D1054" s="86" t="s">
        <v>1883</v>
      </c>
      <c r="E1054" s="86" t="s">
        <v>138</v>
      </c>
      <c r="F1054" s="94">
        <v>43809</v>
      </c>
      <c r="G1054" s="83">
        <v>800556.4</v>
      </c>
      <c r="H1054" s="85">
        <v>2.1837</v>
      </c>
      <c r="I1054" s="83">
        <v>17.482140000000001</v>
      </c>
      <c r="J1054" s="84">
        <v>-1.1684588361919494E-4</v>
      </c>
      <c r="K1054" s="84">
        <f>I1054/'סכום נכסי הקרן'!$C$42</f>
        <v>2.4680932771701775E-7</v>
      </c>
    </row>
    <row r="1055" spans="2:11">
      <c r="B1055" s="76" t="s">
        <v>3852</v>
      </c>
      <c r="C1055" s="73" t="s">
        <v>3853</v>
      </c>
      <c r="D1055" s="86" t="s">
        <v>1883</v>
      </c>
      <c r="E1055" s="86" t="s">
        <v>138</v>
      </c>
      <c r="F1055" s="94">
        <v>43808</v>
      </c>
      <c r="G1055" s="83">
        <v>18413289.170000002</v>
      </c>
      <c r="H1055" s="85">
        <v>2.1863000000000001</v>
      </c>
      <c r="I1055" s="83">
        <v>402.57828000000001</v>
      </c>
      <c r="J1055" s="84">
        <v>-2.6907240676768219E-3</v>
      </c>
      <c r="K1055" s="84">
        <f>I1055/'סכום נכסי הקרן'!$C$42</f>
        <v>5.683518987965622E-6</v>
      </c>
    </row>
    <row r="1056" spans="2:11">
      <c r="B1056" s="76" t="s">
        <v>3852</v>
      </c>
      <c r="C1056" s="73" t="s">
        <v>3854</v>
      </c>
      <c r="D1056" s="86" t="s">
        <v>1883</v>
      </c>
      <c r="E1056" s="86" t="s">
        <v>138</v>
      </c>
      <c r="F1056" s="94">
        <v>43808</v>
      </c>
      <c r="G1056" s="83">
        <v>2401733.37</v>
      </c>
      <c r="H1056" s="85">
        <v>2.1863000000000001</v>
      </c>
      <c r="I1056" s="83">
        <v>52.510210000000001</v>
      </c>
      <c r="J1056" s="84">
        <v>-3.5096400592144248E-4</v>
      </c>
      <c r="K1056" s="84">
        <f>I1056/'סכום נכסי הקרן'!$C$42</f>
        <v>7.4132855750951662E-7</v>
      </c>
    </row>
    <row r="1057" spans="2:11">
      <c r="B1057" s="76" t="s">
        <v>3852</v>
      </c>
      <c r="C1057" s="73" t="s">
        <v>3855</v>
      </c>
      <c r="D1057" s="86" t="s">
        <v>1883</v>
      </c>
      <c r="E1057" s="86" t="s">
        <v>138</v>
      </c>
      <c r="F1057" s="94">
        <v>43808</v>
      </c>
      <c r="G1057" s="83">
        <v>2201588.92</v>
      </c>
      <c r="H1057" s="85">
        <v>2.1863000000000001</v>
      </c>
      <c r="I1057" s="83">
        <v>48.134360000000001</v>
      </c>
      <c r="J1057" s="84">
        <v>-3.2171701099776299E-4</v>
      </c>
      <c r="K1057" s="84">
        <f>I1057/'סכום נכסי הקרן'!$C$42</f>
        <v>6.7955118948188889E-7</v>
      </c>
    </row>
    <row r="1058" spans="2:11">
      <c r="B1058" s="76" t="s">
        <v>3852</v>
      </c>
      <c r="C1058" s="73" t="s">
        <v>3856</v>
      </c>
      <c r="D1058" s="86" t="s">
        <v>1883</v>
      </c>
      <c r="E1058" s="86" t="s">
        <v>138</v>
      </c>
      <c r="F1058" s="94">
        <v>43808</v>
      </c>
      <c r="G1058" s="83">
        <v>960693.35</v>
      </c>
      <c r="H1058" s="85">
        <v>2.1863000000000001</v>
      </c>
      <c r="I1058" s="83">
        <v>21.004080000000002</v>
      </c>
      <c r="J1058" s="84">
        <v>-1.4038557563366156E-4</v>
      </c>
      <c r="K1058" s="84">
        <f>I1058/'סכום נכסי הקרן'!$C$42</f>
        <v>2.9653136653261315E-7</v>
      </c>
    </row>
    <row r="1059" spans="2:11">
      <c r="B1059" s="76" t="s">
        <v>3852</v>
      </c>
      <c r="C1059" s="73" t="s">
        <v>3857</v>
      </c>
      <c r="D1059" s="86" t="s">
        <v>1883</v>
      </c>
      <c r="E1059" s="86" t="s">
        <v>138</v>
      </c>
      <c r="F1059" s="94">
        <v>43808</v>
      </c>
      <c r="G1059" s="83">
        <v>3402455.61</v>
      </c>
      <c r="H1059" s="85">
        <v>2.1863000000000001</v>
      </c>
      <c r="I1059" s="83">
        <v>74.38946</v>
      </c>
      <c r="J1059" s="84">
        <v>-4.9719898053983988E-4</v>
      </c>
      <c r="K1059" s="84">
        <f>I1059/'סכום נכסי הקרן'!$C$42</f>
        <v>1.0502153976476553E-6</v>
      </c>
    </row>
    <row r="1060" spans="2:11">
      <c r="B1060" s="76" t="s">
        <v>3858</v>
      </c>
      <c r="C1060" s="73" t="s">
        <v>3859</v>
      </c>
      <c r="D1060" s="86" t="s">
        <v>1883</v>
      </c>
      <c r="E1060" s="86" t="s">
        <v>138</v>
      </c>
      <c r="F1060" s="94">
        <v>43845</v>
      </c>
      <c r="G1060" s="83">
        <v>14812931.5</v>
      </c>
      <c r="H1060" s="85">
        <v>2.2801</v>
      </c>
      <c r="I1060" s="83">
        <v>337.75342000000001</v>
      </c>
      <c r="J1060" s="84">
        <v>-2.2574522801730836E-3</v>
      </c>
      <c r="K1060" s="84">
        <f>I1060/'סכום נכסי הקרן'!$C$42</f>
        <v>4.768334684673817E-6</v>
      </c>
    </row>
    <row r="1061" spans="2:11">
      <c r="B1061" s="76" t="s">
        <v>3858</v>
      </c>
      <c r="C1061" s="73" t="s">
        <v>3860</v>
      </c>
      <c r="D1061" s="86" t="s">
        <v>1883</v>
      </c>
      <c r="E1061" s="86" t="s">
        <v>138</v>
      </c>
      <c r="F1061" s="94">
        <v>43845</v>
      </c>
      <c r="G1061" s="83">
        <v>1625418.97</v>
      </c>
      <c r="H1061" s="85">
        <v>2.2801</v>
      </c>
      <c r="I1061" s="83">
        <v>37.061589999999995</v>
      </c>
      <c r="J1061" s="84">
        <v>-2.4770961860975363E-4</v>
      </c>
      <c r="K1061" s="84">
        <f>I1061/'סכום נכסי הקרן'!$C$42</f>
        <v>5.2322805514792503E-7</v>
      </c>
    </row>
    <row r="1062" spans="2:11">
      <c r="B1062" s="76" t="s">
        <v>3858</v>
      </c>
      <c r="C1062" s="73" t="s">
        <v>3861</v>
      </c>
      <c r="D1062" s="86" t="s">
        <v>1883</v>
      </c>
      <c r="E1062" s="86" t="s">
        <v>138</v>
      </c>
      <c r="F1062" s="94">
        <v>43845</v>
      </c>
      <c r="G1062" s="83">
        <v>2642306.7000000002</v>
      </c>
      <c r="H1062" s="85">
        <v>2.2801</v>
      </c>
      <c r="I1062" s="83">
        <v>60.247910000000005</v>
      </c>
      <c r="J1062" s="84">
        <v>-4.0268069470669672E-4</v>
      </c>
      <c r="K1062" s="84">
        <f>I1062/'סכום נכסי הקרן'!$C$42</f>
        <v>8.5056784601057933E-7</v>
      </c>
    </row>
    <row r="1063" spans="2:11">
      <c r="B1063" s="76" t="s">
        <v>3858</v>
      </c>
      <c r="C1063" s="73" t="s">
        <v>3862</v>
      </c>
      <c r="D1063" s="86" t="s">
        <v>1883</v>
      </c>
      <c r="E1063" s="86" t="s">
        <v>138</v>
      </c>
      <c r="F1063" s="94">
        <v>43845</v>
      </c>
      <c r="G1063" s="83">
        <v>2602271.75</v>
      </c>
      <c r="H1063" s="85">
        <v>2.2801</v>
      </c>
      <c r="I1063" s="83">
        <v>59.335059999999999</v>
      </c>
      <c r="J1063" s="84">
        <v>-3.965794528185879E-4</v>
      </c>
      <c r="K1063" s="84">
        <f>I1063/'סכום נכסי הקרן'!$C$42</f>
        <v>8.3768041376221153E-7</v>
      </c>
    </row>
    <row r="1064" spans="2:11">
      <c r="B1064" s="76" t="s">
        <v>3863</v>
      </c>
      <c r="C1064" s="73" t="s">
        <v>3864</v>
      </c>
      <c r="D1064" s="86" t="s">
        <v>1883</v>
      </c>
      <c r="E1064" s="86" t="s">
        <v>138</v>
      </c>
      <c r="F1064" s="94">
        <v>43804</v>
      </c>
      <c r="G1064" s="83">
        <v>5205516.75</v>
      </c>
      <c r="H1064" s="85">
        <v>2.1760000000000002</v>
      </c>
      <c r="I1064" s="83">
        <v>113.27331</v>
      </c>
      <c r="J1064" s="84">
        <v>-7.5708809089853929E-4</v>
      </c>
      <c r="K1064" s="84">
        <f>I1064/'סכום נכסי הקרן'!$C$42</f>
        <v>1.5991697520658992E-6</v>
      </c>
    </row>
    <row r="1065" spans="2:11">
      <c r="B1065" s="76" t="s">
        <v>3863</v>
      </c>
      <c r="C1065" s="73" t="s">
        <v>3865</v>
      </c>
      <c r="D1065" s="86" t="s">
        <v>1883</v>
      </c>
      <c r="E1065" s="86" t="s">
        <v>138</v>
      </c>
      <c r="F1065" s="94">
        <v>43804</v>
      </c>
      <c r="G1065" s="83">
        <v>1261336.75</v>
      </c>
      <c r="H1065" s="85">
        <v>2.1760000000000002</v>
      </c>
      <c r="I1065" s="83">
        <v>27.446990000000003</v>
      </c>
      <c r="J1065" s="84">
        <v>-1.8344823913074758E-4</v>
      </c>
      <c r="K1065" s="84">
        <f>I1065/'סכום נכסי הקרן'!$C$42</f>
        <v>3.8749107087322882E-7</v>
      </c>
    </row>
    <row r="1066" spans="2:11">
      <c r="B1066" s="76" t="s">
        <v>3863</v>
      </c>
      <c r="C1066" s="73" t="s">
        <v>3866</v>
      </c>
      <c r="D1066" s="86" t="s">
        <v>1883</v>
      </c>
      <c r="E1066" s="86" t="s">
        <v>138</v>
      </c>
      <c r="F1066" s="94">
        <v>43804</v>
      </c>
      <c r="G1066" s="83">
        <v>2234367.96</v>
      </c>
      <c r="H1066" s="85">
        <v>2.1760000000000002</v>
      </c>
      <c r="I1066" s="83">
        <v>48.62039</v>
      </c>
      <c r="J1066" s="84">
        <v>-3.2496550373466116E-4</v>
      </c>
      <c r="K1066" s="84">
        <f>I1066/'סכום נכסי הקרן'!$C$42</f>
        <v>6.8641286302702138E-7</v>
      </c>
    </row>
    <row r="1067" spans="2:11">
      <c r="B1067" s="76" t="s">
        <v>3863</v>
      </c>
      <c r="C1067" s="73" t="s">
        <v>3867</v>
      </c>
      <c r="D1067" s="86" t="s">
        <v>1883</v>
      </c>
      <c r="E1067" s="86" t="s">
        <v>138</v>
      </c>
      <c r="F1067" s="94">
        <v>43804</v>
      </c>
      <c r="G1067" s="83">
        <v>226239.78</v>
      </c>
      <c r="H1067" s="85">
        <v>2.1760000000000002</v>
      </c>
      <c r="I1067" s="83">
        <v>4.9230499999999999</v>
      </c>
      <c r="J1067" s="84">
        <v>-3.290433135482713E-5</v>
      </c>
      <c r="K1067" s="84">
        <f>I1067/'סכום נכסי הקרן'!$C$42</f>
        <v>6.9502627299476155E-8</v>
      </c>
    </row>
    <row r="1068" spans="2:11">
      <c r="B1068" s="76" t="s">
        <v>3863</v>
      </c>
      <c r="C1068" s="73" t="s">
        <v>3868</v>
      </c>
      <c r="D1068" s="86" t="s">
        <v>1883</v>
      </c>
      <c r="E1068" s="86" t="s">
        <v>138</v>
      </c>
      <c r="F1068" s="94">
        <v>43804</v>
      </c>
      <c r="G1068" s="83">
        <v>106512881.09</v>
      </c>
      <c r="H1068" s="85">
        <v>2.1760000000000002</v>
      </c>
      <c r="I1068" s="83">
        <v>2317.74613</v>
      </c>
      <c r="J1068" s="84">
        <v>-1.5491186694810788E-2</v>
      </c>
      <c r="K1068" s="84">
        <f>I1068/'סכום נכסי הקרן'!$C$42</f>
        <v>3.2721472552217267E-5</v>
      </c>
    </row>
    <row r="1069" spans="2:11">
      <c r="B1069" s="76" t="s">
        <v>3869</v>
      </c>
      <c r="C1069" s="73" t="s">
        <v>3870</v>
      </c>
      <c r="D1069" s="86" t="s">
        <v>1883</v>
      </c>
      <c r="E1069" s="86" t="s">
        <v>138</v>
      </c>
      <c r="F1069" s="94">
        <v>43804</v>
      </c>
      <c r="G1069" s="83">
        <v>66076490.700000003</v>
      </c>
      <c r="H1069" s="85">
        <v>2.1856</v>
      </c>
      <c r="I1069" s="83">
        <v>1444.13751</v>
      </c>
      <c r="J1069" s="84">
        <v>-9.6522235506393359E-3</v>
      </c>
      <c r="K1069" s="84">
        <f>I1069/'סכום נכסי הקרן'!$C$42</f>
        <v>2.0388042194721467E-5</v>
      </c>
    </row>
    <row r="1070" spans="2:11">
      <c r="B1070" s="76" t="s">
        <v>3871</v>
      </c>
      <c r="C1070" s="73" t="s">
        <v>3872</v>
      </c>
      <c r="D1070" s="86" t="s">
        <v>1883</v>
      </c>
      <c r="E1070" s="86" t="s">
        <v>138</v>
      </c>
      <c r="F1070" s="94">
        <v>43804</v>
      </c>
      <c r="G1070" s="83">
        <v>16019684</v>
      </c>
      <c r="H1070" s="85">
        <v>2.1924999999999999</v>
      </c>
      <c r="I1070" s="83">
        <v>351.22899000000001</v>
      </c>
      <c r="J1070" s="84">
        <v>-2.347519336261315E-3</v>
      </c>
      <c r="K1070" s="84">
        <f>I1070/'סכום נכסי הקרן'!$C$42</f>
        <v>4.9585800649478349E-6</v>
      </c>
    </row>
    <row r="1071" spans="2:11">
      <c r="B1071" s="76" t="s">
        <v>3873</v>
      </c>
      <c r="C1071" s="73" t="s">
        <v>3874</v>
      </c>
      <c r="D1071" s="86" t="s">
        <v>1883</v>
      </c>
      <c r="E1071" s="86" t="s">
        <v>138</v>
      </c>
      <c r="F1071" s="94">
        <v>43768</v>
      </c>
      <c r="G1071" s="83">
        <v>4007416.5</v>
      </c>
      <c r="H1071" s="85">
        <v>2.6059999999999999</v>
      </c>
      <c r="I1071" s="83">
        <v>104.43289</v>
      </c>
      <c r="J1071" s="84">
        <v>-6.9800112062689049E-4</v>
      </c>
      <c r="K1071" s="84">
        <f>I1071/'סכום נכסי הקרן'!$C$42</f>
        <v>1.4743624849386439E-6</v>
      </c>
    </row>
    <row r="1072" spans="2:11">
      <c r="B1072" s="76" t="s">
        <v>3875</v>
      </c>
      <c r="C1072" s="73" t="s">
        <v>3876</v>
      </c>
      <c r="D1072" s="86" t="s">
        <v>1883</v>
      </c>
      <c r="E1072" s="86" t="s">
        <v>138</v>
      </c>
      <c r="F1072" s="94">
        <v>43768</v>
      </c>
      <c r="G1072" s="83">
        <v>15396530.857226999</v>
      </c>
      <c r="H1072" s="85">
        <v>2.6276999999999999</v>
      </c>
      <c r="I1072" s="83">
        <v>404.58187322000015</v>
      </c>
      <c r="J1072" s="84">
        <v>-2.7041155415012132E-3</v>
      </c>
      <c r="K1072" s="84">
        <f>I1072/'סכום נכסי הקרן'!$C$42</f>
        <v>5.7118053130749398E-6</v>
      </c>
    </row>
    <row r="1073" spans="2:11">
      <c r="B1073" s="76" t="s">
        <v>3877</v>
      </c>
      <c r="C1073" s="73" t="s">
        <v>3315</v>
      </c>
      <c r="D1073" s="86" t="s">
        <v>1883</v>
      </c>
      <c r="E1073" s="86" t="s">
        <v>138</v>
      </c>
      <c r="F1073" s="94">
        <v>43894</v>
      </c>
      <c r="G1073" s="83">
        <v>77013445.979344994</v>
      </c>
      <c r="H1073" s="85">
        <v>2.2361</v>
      </c>
      <c r="I1073" s="83">
        <v>1722.0699301489999</v>
      </c>
      <c r="J1073" s="84">
        <v>-1.1509848487788405E-2</v>
      </c>
      <c r="K1073" s="84">
        <f>I1073/'סכום נכסי הקרן'!$C$42</f>
        <v>2.4311836064793343E-5</v>
      </c>
    </row>
    <row r="1074" spans="2:11">
      <c r="B1074" s="76" t="s">
        <v>3878</v>
      </c>
      <c r="C1074" s="73" t="s">
        <v>3879</v>
      </c>
      <c r="D1074" s="86" t="s">
        <v>1883</v>
      </c>
      <c r="E1074" s="86" t="s">
        <v>138</v>
      </c>
      <c r="F1074" s="94">
        <v>43894</v>
      </c>
      <c r="G1074" s="83">
        <v>26046861.228138994</v>
      </c>
      <c r="H1074" s="85">
        <v>2.2446999999999999</v>
      </c>
      <c r="I1074" s="83">
        <v>584.66758052900002</v>
      </c>
      <c r="J1074" s="84">
        <v>-3.9077595803721863E-3</v>
      </c>
      <c r="K1074" s="84">
        <f>I1074/'סכום נכסי הקרן'!$C$42</f>
        <v>8.2542190194277018E-6</v>
      </c>
    </row>
    <row r="1075" spans="2:11">
      <c r="B1075" s="76" t="s">
        <v>3878</v>
      </c>
      <c r="C1075" s="73" t="s">
        <v>2997</v>
      </c>
      <c r="D1075" s="86" t="s">
        <v>1883</v>
      </c>
      <c r="E1075" s="86" t="s">
        <v>138</v>
      </c>
      <c r="F1075" s="94">
        <v>43894</v>
      </c>
      <c r="G1075" s="83">
        <v>1287802.4166000001</v>
      </c>
      <c r="H1075" s="85">
        <v>2.2446999999999999</v>
      </c>
      <c r="I1075" s="83">
        <v>28.906988955999999</v>
      </c>
      <c r="J1075" s="84">
        <v>-1.9320647628574817E-4</v>
      </c>
      <c r="K1075" s="84">
        <f>I1075/'סכום נכסי הקרן'!$C$42</f>
        <v>4.0810304176454462E-7</v>
      </c>
    </row>
    <row r="1076" spans="2:11">
      <c r="B1076" s="76" t="s">
        <v>3880</v>
      </c>
      <c r="C1076" s="73" t="s">
        <v>3562</v>
      </c>
      <c r="D1076" s="86" t="s">
        <v>1883</v>
      </c>
      <c r="E1076" s="86" t="s">
        <v>138</v>
      </c>
      <c r="F1076" s="94">
        <v>43894</v>
      </c>
      <c r="G1076" s="83">
        <v>46920693.117382005</v>
      </c>
      <c r="H1076" s="85">
        <v>2.2618999999999998</v>
      </c>
      <c r="I1076" s="83">
        <v>1061.296671216</v>
      </c>
      <c r="J1076" s="84">
        <v>-7.0934191884027779E-3</v>
      </c>
      <c r="K1076" s="84">
        <f>I1076/'סכום נכסי הקרן'!$C$42</f>
        <v>1.4983172422319564E-5</v>
      </c>
    </row>
    <row r="1077" spans="2:11">
      <c r="B1077" s="76" t="s">
        <v>3881</v>
      </c>
      <c r="C1077" s="73" t="s">
        <v>3882</v>
      </c>
      <c r="D1077" s="86" t="s">
        <v>1883</v>
      </c>
      <c r="E1077" s="86" t="s">
        <v>138</v>
      </c>
      <c r="F1077" s="94">
        <v>43762</v>
      </c>
      <c r="G1077" s="83">
        <v>167376.85999999999</v>
      </c>
      <c r="H1077" s="85">
        <v>2.7616000000000001</v>
      </c>
      <c r="I1077" s="83">
        <v>4.6222700000000003</v>
      </c>
      <c r="J1077" s="84">
        <v>-3.0893999388890387E-5</v>
      </c>
      <c r="K1077" s="84">
        <f>I1077/'סכום נכסי הקרן'!$C$42</f>
        <v>6.5256275903667374E-8</v>
      </c>
    </row>
    <row r="1078" spans="2:11">
      <c r="B1078" s="76" t="s">
        <v>3881</v>
      </c>
      <c r="C1078" s="73" t="s">
        <v>3883</v>
      </c>
      <c r="D1078" s="86" t="s">
        <v>1883</v>
      </c>
      <c r="E1078" s="86" t="s">
        <v>138</v>
      </c>
      <c r="F1078" s="94">
        <v>43762</v>
      </c>
      <c r="G1078" s="83">
        <v>319501.15000000002</v>
      </c>
      <c r="H1078" s="85">
        <v>2.7616000000000001</v>
      </c>
      <c r="I1078" s="83">
        <v>8.8233199999999989</v>
      </c>
      <c r="J1078" s="84">
        <v>-5.8972678508175484E-5</v>
      </c>
      <c r="K1078" s="84">
        <f>I1078/'סכום נכסי הקרן'!$C$42</f>
        <v>1.2456585277501018E-7</v>
      </c>
    </row>
    <row r="1079" spans="2:11">
      <c r="B1079" s="76" t="s">
        <v>3881</v>
      </c>
      <c r="C1079" s="73" t="s">
        <v>3884</v>
      </c>
      <c r="D1079" s="86" t="s">
        <v>1883</v>
      </c>
      <c r="E1079" s="86" t="s">
        <v>138</v>
      </c>
      <c r="F1079" s="94">
        <v>43762</v>
      </c>
      <c r="G1079" s="83">
        <v>1296468.22</v>
      </c>
      <c r="H1079" s="85">
        <v>2.7616000000000001</v>
      </c>
      <c r="I1079" s="83">
        <v>35.803190000000001</v>
      </c>
      <c r="J1079" s="84">
        <v>-2.3929881421473137E-4</v>
      </c>
      <c r="K1079" s="84">
        <f>I1079/'סכום נכסי הקרן'!$C$42</f>
        <v>5.05462217670414E-7</v>
      </c>
    </row>
    <row r="1080" spans="2:11">
      <c r="B1080" s="76" t="s">
        <v>3881</v>
      </c>
      <c r="C1080" s="73" t="s">
        <v>3885</v>
      </c>
      <c r="D1080" s="86" t="s">
        <v>1883</v>
      </c>
      <c r="E1080" s="86" t="s">
        <v>138</v>
      </c>
      <c r="F1080" s="94">
        <v>43762</v>
      </c>
      <c r="G1080" s="83">
        <v>108373.5</v>
      </c>
      <c r="H1080" s="85">
        <v>2.7616000000000001</v>
      </c>
      <c r="I1080" s="83">
        <v>2.9928400000000002</v>
      </c>
      <c r="J1080" s="84">
        <v>-2.000333107565043E-5</v>
      </c>
      <c r="K1080" s="84">
        <f>I1080/'סכום נכסי הקרן'!$C$42</f>
        <v>4.2252311694369185E-8</v>
      </c>
    </row>
    <row r="1081" spans="2:11">
      <c r="B1081" s="76" t="s">
        <v>3886</v>
      </c>
      <c r="C1081" s="73" t="s">
        <v>3887</v>
      </c>
      <c r="D1081" s="86" t="s">
        <v>1883</v>
      </c>
      <c r="E1081" s="86" t="s">
        <v>138</v>
      </c>
      <c r="F1081" s="94">
        <v>43761</v>
      </c>
      <c r="G1081" s="83">
        <v>84301.73</v>
      </c>
      <c r="H1081" s="85">
        <v>2.7448000000000001</v>
      </c>
      <c r="I1081" s="83">
        <v>2.3138800000000002</v>
      </c>
      <c r="J1081" s="84">
        <v>-1.5465346530160654E-5</v>
      </c>
      <c r="K1081" s="84">
        <f>I1081/'סכום נכסי הקרן'!$C$42</f>
        <v>3.2666891308378325E-8</v>
      </c>
    </row>
    <row r="1082" spans="2:11">
      <c r="B1082" s="76" t="s">
        <v>3888</v>
      </c>
      <c r="C1082" s="73" t="s">
        <v>3889</v>
      </c>
      <c r="D1082" s="86" t="s">
        <v>1883</v>
      </c>
      <c r="E1082" s="86" t="s">
        <v>138</v>
      </c>
      <c r="F1082" s="94">
        <v>43762</v>
      </c>
      <c r="G1082" s="83">
        <v>7982831.6299999999</v>
      </c>
      <c r="H1082" s="85">
        <v>2.7875000000000001</v>
      </c>
      <c r="I1082" s="83">
        <v>222.51979999999998</v>
      </c>
      <c r="J1082" s="84">
        <v>-1.4872620087567387E-3</v>
      </c>
      <c r="K1082" s="84">
        <f>I1082/'סכום נכסי הקרן'!$C$42</f>
        <v>3.1414896712716653E-6</v>
      </c>
    </row>
    <row r="1083" spans="2:11">
      <c r="B1083" s="76" t="s">
        <v>3890</v>
      </c>
      <c r="C1083" s="73" t="s">
        <v>3891</v>
      </c>
      <c r="D1083" s="86" t="s">
        <v>1883</v>
      </c>
      <c r="E1083" s="86" t="s">
        <v>138</v>
      </c>
      <c r="F1083" s="94">
        <v>43829</v>
      </c>
      <c r="G1083" s="83">
        <v>20078.080000000002</v>
      </c>
      <c r="H1083" s="85">
        <v>2.8449</v>
      </c>
      <c r="I1083" s="83">
        <v>0.57120000000000004</v>
      </c>
      <c r="J1083" s="84">
        <v>-3.8177459237418388E-6</v>
      </c>
      <c r="K1083" s="84">
        <f>I1083/'סכום נכסי הקרן'!$C$42</f>
        <v>8.0640864328944018E-9</v>
      </c>
    </row>
    <row r="1084" spans="2:11">
      <c r="B1084" s="76" t="s">
        <v>3890</v>
      </c>
      <c r="C1084" s="73" t="s">
        <v>3892</v>
      </c>
      <c r="D1084" s="86" t="s">
        <v>1883</v>
      </c>
      <c r="E1084" s="86" t="s">
        <v>138</v>
      </c>
      <c r="F1084" s="94">
        <v>43829</v>
      </c>
      <c r="G1084" s="83">
        <v>1084.22</v>
      </c>
      <c r="H1084" s="85">
        <v>2.8454000000000002</v>
      </c>
      <c r="I1084" s="83">
        <v>3.0850000000000002E-2</v>
      </c>
      <c r="J1084" s="84">
        <v>-2.0619303527212137E-7</v>
      </c>
      <c r="K1084" s="84">
        <f>I1084/'סכום נכסי הקרן'!$C$42</f>
        <v>4.3553407992785762E-10</v>
      </c>
    </row>
    <row r="1085" spans="2:11">
      <c r="B1085" s="76" t="s">
        <v>3890</v>
      </c>
      <c r="C1085" s="73" t="s">
        <v>3893</v>
      </c>
      <c r="D1085" s="86" t="s">
        <v>1883</v>
      </c>
      <c r="E1085" s="86" t="s">
        <v>138</v>
      </c>
      <c r="F1085" s="94">
        <v>43829</v>
      </c>
      <c r="G1085" s="83">
        <v>172671.49</v>
      </c>
      <c r="H1085" s="85">
        <v>2.8449</v>
      </c>
      <c r="I1085" s="83">
        <v>4.9123299999999999</v>
      </c>
      <c r="J1085" s="84">
        <v>-3.2832681781468392E-5</v>
      </c>
      <c r="K1085" s="84">
        <f>I1085/'סכום נכסי הקרן'!$C$42</f>
        <v>6.9351284500875617E-8</v>
      </c>
    </row>
    <row r="1086" spans="2:11">
      <c r="B1086" s="76" t="s">
        <v>3890</v>
      </c>
      <c r="C1086" s="73" t="s">
        <v>3894</v>
      </c>
      <c r="D1086" s="86" t="s">
        <v>1883</v>
      </c>
      <c r="E1086" s="86" t="s">
        <v>138</v>
      </c>
      <c r="F1086" s="94">
        <v>43829</v>
      </c>
      <c r="G1086" s="83">
        <v>1084216.3200000001</v>
      </c>
      <c r="H1086" s="85">
        <v>2.8449</v>
      </c>
      <c r="I1086" s="83">
        <v>30.844840000000001</v>
      </c>
      <c r="J1086" s="84">
        <v>-2.0615854723121362E-4</v>
      </c>
      <c r="K1086" s="84">
        <f>I1086/'סכום נכסי הקרן'!$C$42</f>
        <v>4.3546123208823275E-7</v>
      </c>
    </row>
    <row r="1087" spans="2:11">
      <c r="B1087" s="76" t="s">
        <v>3890</v>
      </c>
      <c r="C1087" s="73" t="s">
        <v>3895</v>
      </c>
      <c r="D1087" s="86" t="s">
        <v>1883</v>
      </c>
      <c r="E1087" s="86" t="s">
        <v>138</v>
      </c>
      <c r="F1087" s="94">
        <v>43829</v>
      </c>
      <c r="G1087" s="83">
        <v>3413.27</v>
      </c>
      <c r="H1087" s="85">
        <v>2.8448000000000002</v>
      </c>
      <c r="I1087" s="83">
        <v>9.7099999999999992E-2</v>
      </c>
      <c r="J1087" s="84">
        <v>-6.4899007212068011E-7</v>
      </c>
      <c r="K1087" s="84">
        <f>I1087/'סכום נכסי הקרן'!$C$42</f>
        <v>1.3708382223985404E-9</v>
      </c>
    </row>
    <row r="1088" spans="2:11">
      <c r="B1088" s="76" t="s">
        <v>3890</v>
      </c>
      <c r="C1088" s="73" t="s">
        <v>3896</v>
      </c>
      <c r="D1088" s="86" t="s">
        <v>1883</v>
      </c>
      <c r="E1088" s="86" t="s">
        <v>138</v>
      </c>
      <c r="F1088" s="94">
        <v>43829</v>
      </c>
      <c r="G1088" s="83">
        <v>10039.040000000001</v>
      </c>
      <c r="H1088" s="85">
        <v>2.8449</v>
      </c>
      <c r="I1088" s="83">
        <v>0.28560000000000002</v>
      </c>
      <c r="J1088" s="84">
        <v>-1.9088729618709194E-6</v>
      </c>
      <c r="K1088" s="84">
        <f>I1088/'סכום נכסי הקרן'!$C$42</f>
        <v>4.0320432164472009E-9</v>
      </c>
    </row>
    <row r="1089" spans="2:11">
      <c r="B1089" s="76" t="s">
        <v>3897</v>
      </c>
      <c r="C1089" s="73" t="s">
        <v>3898</v>
      </c>
      <c r="D1089" s="86" t="s">
        <v>1883</v>
      </c>
      <c r="E1089" s="86" t="s">
        <v>138</v>
      </c>
      <c r="F1089" s="94">
        <v>43895</v>
      </c>
      <c r="G1089" s="83">
        <v>56076463.126603991</v>
      </c>
      <c r="H1089" s="85">
        <v>2.1875</v>
      </c>
      <c r="I1089" s="83">
        <v>1226.6811651670002</v>
      </c>
      <c r="J1089" s="84">
        <v>-8.1988043033039294E-3</v>
      </c>
      <c r="K1089" s="84">
        <f>I1089/'סכום נכסי הקרן'!$C$42</f>
        <v>1.7318037362588063E-5</v>
      </c>
    </row>
    <row r="1090" spans="2:11">
      <c r="B1090" s="76" t="s">
        <v>3899</v>
      </c>
      <c r="C1090" s="73" t="s">
        <v>3900</v>
      </c>
      <c r="D1090" s="86" t="s">
        <v>1883</v>
      </c>
      <c r="E1090" s="86" t="s">
        <v>138</v>
      </c>
      <c r="F1090" s="94">
        <v>43845</v>
      </c>
      <c r="G1090" s="83">
        <v>643582.31999999995</v>
      </c>
      <c r="H1090" s="85">
        <v>2.6976</v>
      </c>
      <c r="I1090" s="83">
        <v>17.361259999999998</v>
      </c>
      <c r="J1090" s="84">
        <v>-1.1603795447482883E-4</v>
      </c>
      <c r="K1090" s="84">
        <f>I1090/'סכום נכסי הקרן'!$C$42</f>
        <v>2.4510276824921607E-7</v>
      </c>
    </row>
    <row r="1091" spans="2:11">
      <c r="B1091" s="76" t="s">
        <v>3901</v>
      </c>
      <c r="C1091" s="73" t="s">
        <v>3902</v>
      </c>
      <c r="D1091" s="86" t="s">
        <v>1883</v>
      </c>
      <c r="E1091" s="86" t="s">
        <v>138</v>
      </c>
      <c r="F1091" s="94">
        <v>43815</v>
      </c>
      <c r="G1091" s="83">
        <v>804549.2</v>
      </c>
      <c r="H1091" s="85">
        <v>2.6661999999999999</v>
      </c>
      <c r="I1091" s="83">
        <v>21.450970000000002</v>
      </c>
      <c r="J1091" s="84">
        <v>-1.4337246722305406E-4</v>
      </c>
      <c r="K1091" s="84">
        <f>I1091/'סכום נכסי הקרן'!$C$42</f>
        <v>3.0284046944927314E-7</v>
      </c>
    </row>
    <row r="1092" spans="2:11">
      <c r="B1092" s="76" t="s">
        <v>3901</v>
      </c>
      <c r="C1092" s="73" t="s">
        <v>3903</v>
      </c>
      <c r="D1092" s="86" t="s">
        <v>1883</v>
      </c>
      <c r="E1092" s="86" t="s">
        <v>138</v>
      </c>
      <c r="F1092" s="94">
        <v>43815</v>
      </c>
      <c r="G1092" s="83">
        <v>466638.54</v>
      </c>
      <c r="H1092" s="85">
        <v>2.6661999999999999</v>
      </c>
      <c r="I1092" s="83">
        <v>12.441559999999999</v>
      </c>
      <c r="J1092" s="84">
        <v>-8.3156013611676308E-5</v>
      </c>
      <c r="K1092" s="84">
        <f>I1092/'סכום נכסי הקרן'!$C$42</f>
        <v>1.7564743557430261E-7</v>
      </c>
    </row>
    <row r="1093" spans="2:11">
      <c r="B1093" s="76" t="s">
        <v>3901</v>
      </c>
      <c r="C1093" s="73" t="s">
        <v>3904</v>
      </c>
      <c r="D1093" s="86" t="s">
        <v>1883</v>
      </c>
      <c r="E1093" s="86" t="s">
        <v>138</v>
      </c>
      <c r="F1093" s="94">
        <v>43815</v>
      </c>
      <c r="G1093" s="83">
        <v>583298.17000000004</v>
      </c>
      <c r="H1093" s="85">
        <v>2.6661999999999999</v>
      </c>
      <c r="I1093" s="83">
        <v>15.551950000000001</v>
      </c>
      <c r="J1093" s="84">
        <v>-1.039450170145954E-4</v>
      </c>
      <c r="K1093" s="84">
        <f>I1093/'סכום נכסי הקרן'!$C$42</f>
        <v>2.1955929446787831E-7</v>
      </c>
    </row>
    <row r="1094" spans="2:11">
      <c r="B1094" s="76" t="s">
        <v>3901</v>
      </c>
      <c r="C1094" s="73" t="s">
        <v>3905</v>
      </c>
      <c r="D1094" s="86" t="s">
        <v>1883</v>
      </c>
      <c r="E1094" s="86" t="s">
        <v>138</v>
      </c>
      <c r="F1094" s="94">
        <v>43815</v>
      </c>
      <c r="G1094" s="83">
        <v>4746840.28</v>
      </c>
      <c r="H1094" s="85">
        <v>2.6661999999999999</v>
      </c>
      <c r="I1094" s="83">
        <v>126.56071</v>
      </c>
      <c r="J1094" s="84">
        <v>-8.4589746972754372E-4</v>
      </c>
      <c r="K1094" s="84">
        <f>I1094/'סכום נכסי הקרן'!$C$42</f>
        <v>1.7867585862193325E-6</v>
      </c>
    </row>
    <row r="1095" spans="2:11">
      <c r="B1095" s="76" t="s">
        <v>3906</v>
      </c>
      <c r="C1095" s="73" t="s">
        <v>3907</v>
      </c>
      <c r="D1095" s="86" t="s">
        <v>1883</v>
      </c>
      <c r="E1095" s="86" t="s">
        <v>138</v>
      </c>
      <c r="F1095" s="94">
        <v>43845</v>
      </c>
      <c r="G1095" s="83">
        <v>64372492</v>
      </c>
      <c r="H1095" s="85">
        <v>2.7189999999999999</v>
      </c>
      <c r="I1095" s="83">
        <v>1750.2883100000001</v>
      </c>
      <c r="J1095" s="84">
        <v>-1.1698452487527123E-2</v>
      </c>
      <c r="K1095" s="84">
        <f>I1095/'סכום נכסי הקרן'!$C$42</f>
        <v>2.4710217462052996E-5</v>
      </c>
    </row>
    <row r="1096" spans="2:11">
      <c r="B1096" s="76" t="s">
        <v>3908</v>
      </c>
      <c r="C1096" s="73" t="s">
        <v>3909</v>
      </c>
      <c r="D1096" s="86" t="s">
        <v>1883</v>
      </c>
      <c r="E1096" s="86" t="s">
        <v>138</v>
      </c>
      <c r="F1096" s="94">
        <v>43895</v>
      </c>
      <c r="G1096" s="83">
        <v>56178977.693036996</v>
      </c>
      <c r="H1096" s="85">
        <v>2.3561999999999999</v>
      </c>
      <c r="I1096" s="83">
        <v>1323.6661198410004</v>
      </c>
      <c r="J1096" s="84">
        <v>-8.8470254436592358E-3</v>
      </c>
      <c r="K1096" s="84">
        <f>I1096/'סכום נכסי הקרן'!$C$42</f>
        <v>1.8687251398269934E-5</v>
      </c>
    </row>
    <row r="1097" spans="2:11">
      <c r="B1097" s="76" t="s">
        <v>3910</v>
      </c>
      <c r="C1097" s="73" t="s">
        <v>2681</v>
      </c>
      <c r="D1097" s="86" t="s">
        <v>1883</v>
      </c>
      <c r="E1097" s="86" t="s">
        <v>138</v>
      </c>
      <c r="F1097" s="94">
        <v>43895</v>
      </c>
      <c r="G1097" s="83">
        <v>105752247.657997</v>
      </c>
      <c r="H1097" s="85">
        <v>2.3647</v>
      </c>
      <c r="I1097" s="83">
        <v>2500.7489694219998</v>
      </c>
      <c r="J1097" s="84">
        <v>-1.6714328053768285E-2</v>
      </c>
      <c r="K1097" s="84">
        <f>I1097/'סכום נכסי הקרן'!$C$42</f>
        <v>3.5305069741580188E-5</v>
      </c>
    </row>
    <row r="1098" spans="2:11">
      <c r="B1098" s="76" t="s">
        <v>3911</v>
      </c>
      <c r="C1098" s="73" t="s">
        <v>3912</v>
      </c>
      <c r="D1098" s="86" t="s">
        <v>1883</v>
      </c>
      <c r="E1098" s="86" t="s">
        <v>138</v>
      </c>
      <c r="F1098" s="94">
        <v>43846</v>
      </c>
      <c r="G1098" s="83">
        <v>603968.04</v>
      </c>
      <c r="H1098" s="85">
        <v>2.7951000000000001</v>
      </c>
      <c r="I1098" s="83">
        <v>16.881619999999998</v>
      </c>
      <c r="J1098" s="84">
        <v>-1.1283217076533385E-4</v>
      </c>
      <c r="K1098" s="84">
        <f>I1098/'סכום נכסי הקרן'!$C$42</f>
        <v>2.383313074357121E-7</v>
      </c>
    </row>
    <row r="1099" spans="2:11">
      <c r="B1099" s="76" t="s">
        <v>3911</v>
      </c>
      <c r="C1099" s="73" t="s">
        <v>3913</v>
      </c>
      <c r="D1099" s="86" t="s">
        <v>1883</v>
      </c>
      <c r="E1099" s="86" t="s">
        <v>138</v>
      </c>
      <c r="F1099" s="94">
        <v>43846</v>
      </c>
      <c r="G1099" s="83">
        <v>805290.72</v>
      </c>
      <c r="H1099" s="85">
        <v>2.7951000000000001</v>
      </c>
      <c r="I1099" s="83">
        <v>22.508830000000003</v>
      </c>
      <c r="J1099" s="84">
        <v>-1.504429166328747E-4</v>
      </c>
      <c r="K1099" s="84">
        <f>I1099/'סכום נכסי הקרן'!$C$42</f>
        <v>3.1777512364027747E-7</v>
      </c>
    </row>
    <row r="1100" spans="2:11">
      <c r="B1100" s="76" t="s">
        <v>3911</v>
      </c>
      <c r="C1100" s="73" t="s">
        <v>3914</v>
      </c>
      <c r="D1100" s="86" t="s">
        <v>1883</v>
      </c>
      <c r="E1100" s="86" t="s">
        <v>138</v>
      </c>
      <c r="F1100" s="94">
        <v>43846</v>
      </c>
      <c r="G1100" s="83">
        <v>281851.75</v>
      </c>
      <c r="H1100" s="85">
        <v>2.7951000000000001</v>
      </c>
      <c r="I1100" s="83">
        <v>7.8780900000000003</v>
      </c>
      <c r="J1100" s="84">
        <v>-5.2655017479641706E-5</v>
      </c>
      <c r="K1100" s="111">
        <f>I1100/'סכום נכסי הקרן'!$C$42</f>
        <v>1.1122128621519792E-7</v>
      </c>
    </row>
    <row r="1101" spans="2:11">
      <c r="B1101" s="76" t="s">
        <v>3911</v>
      </c>
      <c r="C1101" s="73" t="s">
        <v>3915</v>
      </c>
      <c r="D1101" s="86" t="s">
        <v>1883</v>
      </c>
      <c r="E1101" s="86" t="s">
        <v>138</v>
      </c>
      <c r="F1101" s="94">
        <v>43846</v>
      </c>
      <c r="G1101" s="83">
        <v>6039680.4000000004</v>
      </c>
      <c r="H1101" s="85">
        <v>2.7951000000000001</v>
      </c>
      <c r="I1101" s="83">
        <v>168.81620000000001</v>
      </c>
      <c r="J1101" s="84">
        <v>-1.1283217076533385E-3</v>
      </c>
      <c r="K1101" s="111">
        <f>I1101/'סכום נכסי הקרן'!$C$42</f>
        <v>2.3833130743571217E-6</v>
      </c>
    </row>
    <row r="1102" spans="2:11">
      <c r="B1102" s="76" t="s">
        <v>3911</v>
      </c>
      <c r="C1102" s="73" t="s">
        <v>3916</v>
      </c>
      <c r="D1102" s="86" t="s">
        <v>1883</v>
      </c>
      <c r="E1102" s="86" t="s">
        <v>138</v>
      </c>
      <c r="F1102" s="94">
        <v>43846</v>
      </c>
      <c r="G1102" s="83">
        <v>1207936.08</v>
      </c>
      <c r="H1102" s="85">
        <v>2.7951000000000001</v>
      </c>
      <c r="I1102" s="83">
        <v>33.763239999999996</v>
      </c>
      <c r="J1102" s="84">
        <v>-2.2566434153066769E-4</v>
      </c>
      <c r="K1102" s="111">
        <f>I1102/'סכום נכסי הקרן'!$C$42</f>
        <v>4.766626148714242E-7</v>
      </c>
    </row>
    <row r="1103" spans="2:11">
      <c r="B1103" s="76" t="s">
        <v>3911</v>
      </c>
      <c r="C1103" s="73" t="s">
        <v>3601</v>
      </c>
      <c r="D1103" s="86" t="s">
        <v>1883</v>
      </c>
      <c r="E1103" s="86" t="s">
        <v>138</v>
      </c>
      <c r="F1103" s="94">
        <v>43846</v>
      </c>
      <c r="G1103" s="83">
        <v>402645.36</v>
      </c>
      <c r="H1103" s="85">
        <v>2.7951000000000001</v>
      </c>
      <c r="I1103" s="83">
        <v>11.25441</v>
      </c>
      <c r="J1103" s="84">
        <v>-7.5221424897793047E-5</v>
      </c>
      <c r="K1103" s="111">
        <f>I1103/'סכום נכסי הקרן'!$C$42</f>
        <v>1.5888749123114684E-7</v>
      </c>
    </row>
    <row r="1104" spans="2:11">
      <c r="B1104" s="76" t="s">
        <v>3917</v>
      </c>
      <c r="C1104" s="73" t="s">
        <v>3918</v>
      </c>
      <c r="D1104" s="86" t="s">
        <v>1883</v>
      </c>
      <c r="E1104" s="86" t="s">
        <v>138</v>
      </c>
      <c r="F1104" s="94">
        <v>43846</v>
      </c>
      <c r="G1104" s="83">
        <v>60405360</v>
      </c>
      <c r="H1104" s="85">
        <v>2.8088000000000002</v>
      </c>
      <c r="I1104" s="83">
        <v>1696.6594</v>
      </c>
      <c r="J1104" s="84">
        <v>-1.1340011394132132E-2</v>
      </c>
      <c r="K1104" s="111">
        <f>I1104/'סכום נכסי הקרן'!$C$42</f>
        <v>2.3953095323499219E-5</v>
      </c>
    </row>
    <row r="1105" spans="2:11">
      <c r="B1105" s="76" t="s">
        <v>3919</v>
      </c>
      <c r="C1105" s="73" t="s">
        <v>3920</v>
      </c>
      <c r="D1105" s="86" t="s">
        <v>1883</v>
      </c>
      <c r="E1105" s="86" t="s">
        <v>138</v>
      </c>
      <c r="F1105" s="94">
        <v>43829</v>
      </c>
      <c r="G1105" s="83">
        <v>141419.99</v>
      </c>
      <c r="H1105" s="85">
        <v>3.093</v>
      </c>
      <c r="I1105" s="83">
        <v>4.3740500000000004</v>
      </c>
      <c r="J1105" s="84">
        <v>-2.9234964211734928E-5</v>
      </c>
      <c r="K1105" s="111">
        <f>I1105/'סכום נכסי הקרן'!$C$42</f>
        <v>6.1751955990549291E-8</v>
      </c>
    </row>
    <row r="1106" spans="2:11">
      <c r="B1106" s="76" t="s">
        <v>3919</v>
      </c>
      <c r="C1106" s="73" t="s">
        <v>3921</v>
      </c>
      <c r="D1106" s="86" t="s">
        <v>1883</v>
      </c>
      <c r="E1106" s="86" t="s">
        <v>138</v>
      </c>
      <c r="F1106" s="94">
        <v>43829</v>
      </c>
      <c r="G1106" s="83">
        <v>606085.65</v>
      </c>
      <c r="H1106" s="85">
        <v>3.0929000000000002</v>
      </c>
      <c r="I1106" s="83">
        <v>18.745919999999998</v>
      </c>
      <c r="J1106" s="84">
        <v>-1.2529264647547373E-4</v>
      </c>
      <c r="K1106" s="111">
        <f>I1106/'סכום נכסי הקרן'!$C$42</f>
        <v>2.6465111894979653E-7</v>
      </c>
    </row>
    <row r="1107" spans="2:11">
      <c r="B1107" s="76" t="s">
        <v>3919</v>
      </c>
      <c r="C1107" s="73" t="s">
        <v>3922</v>
      </c>
      <c r="D1107" s="86" t="s">
        <v>1883</v>
      </c>
      <c r="E1107" s="86" t="s">
        <v>138</v>
      </c>
      <c r="F1107" s="94">
        <v>43829</v>
      </c>
      <c r="G1107" s="83">
        <v>141419.99</v>
      </c>
      <c r="H1107" s="85">
        <v>3.093</v>
      </c>
      <c r="I1107" s="83">
        <v>4.3740500000000004</v>
      </c>
      <c r="J1107" s="84">
        <v>-2.9234964211734928E-5</v>
      </c>
      <c r="K1107" s="111">
        <f>I1107/'סכום נכסי הקרן'!$C$42</f>
        <v>6.1751955990549291E-8</v>
      </c>
    </row>
    <row r="1108" spans="2:11">
      <c r="B1108" s="76" t="s">
        <v>3919</v>
      </c>
      <c r="C1108" s="73" t="s">
        <v>3923</v>
      </c>
      <c r="D1108" s="86" t="s">
        <v>1883</v>
      </c>
      <c r="E1108" s="86" t="s">
        <v>138</v>
      </c>
      <c r="F1108" s="94">
        <v>43829</v>
      </c>
      <c r="G1108" s="83">
        <v>1414199.85</v>
      </c>
      <c r="H1108" s="85">
        <v>3.0929000000000002</v>
      </c>
      <c r="I1108" s="83">
        <v>43.740480000000005</v>
      </c>
      <c r="J1108" s="84">
        <v>-2.9234950844277211E-4</v>
      </c>
      <c r="K1108" s="111">
        <f>I1108/'סכום נכסי הקרן'!$C$42</f>
        <v>6.1751927754952539E-7</v>
      </c>
    </row>
    <row r="1109" spans="2:11">
      <c r="B1109" s="76" t="s">
        <v>3924</v>
      </c>
      <c r="C1109" s="73" t="s">
        <v>3925</v>
      </c>
      <c r="D1109" s="86" t="s">
        <v>1883</v>
      </c>
      <c r="E1109" s="86" t="s">
        <v>139</v>
      </c>
      <c r="F1109" s="94">
        <v>43908</v>
      </c>
      <c r="G1109" s="83">
        <v>44967064.363036014</v>
      </c>
      <c r="H1109" s="85">
        <v>-5.0171000000000001</v>
      </c>
      <c r="I1109" s="83">
        <v>-2256.0434361139996</v>
      </c>
      <c r="J1109" s="84">
        <v>1.5078782619062944E-2</v>
      </c>
      <c r="K1109" s="111">
        <f>I1109/'סכום נכסי הקרן'!$C$42</f>
        <v>-3.1850366360622146E-5</v>
      </c>
    </row>
    <row r="1110" spans="2:11">
      <c r="B1110" s="76" t="s">
        <v>3926</v>
      </c>
      <c r="C1110" s="73" t="s">
        <v>3927</v>
      </c>
      <c r="D1110" s="86" t="s">
        <v>1883</v>
      </c>
      <c r="E1110" s="86" t="s">
        <v>139</v>
      </c>
      <c r="F1110" s="94">
        <v>43908</v>
      </c>
      <c r="G1110" s="83">
        <v>60154278.592643999</v>
      </c>
      <c r="H1110" s="85">
        <v>-4.9993999999999996</v>
      </c>
      <c r="I1110" s="83">
        <v>-3007.3429077680016</v>
      </c>
      <c r="J1110" s="84">
        <v>2.0100264578825661E-2</v>
      </c>
      <c r="K1110" s="111">
        <f>I1110/'סכום נכסי הקרן'!$C$42</f>
        <v>-4.2457060822116837E-5</v>
      </c>
    </row>
    <row r="1111" spans="2:11">
      <c r="B1111" s="76" t="s">
        <v>3928</v>
      </c>
      <c r="C1111" s="73" t="s">
        <v>3929</v>
      </c>
      <c r="D1111" s="86" t="s">
        <v>1883</v>
      </c>
      <c r="E1111" s="86" t="s">
        <v>139</v>
      </c>
      <c r="F1111" s="94">
        <v>43741</v>
      </c>
      <c r="G1111" s="83">
        <v>617810.93999999994</v>
      </c>
      <c r="H1111" s="85">
        <v>0.1396</v>
      </c>
      <c r="I1111" s="83">
        <v>0.86253000000000002</v>
      </c>
      <c r="J1111" s="84">
        <v>-5.7649166519696223E-6</v>
      </c>
      <c r="K1111" s="111">
        <f>I1111/'סכום נכסי הקרן'!$C$42</f>
        <v>1.2177024634041329E-8</v>
      </c>
    </row>
    <row r="1112" spans="2:11">
      <c r="B1112" s="76" t="s">
        <v>3928</v>
      </c>
      <c r="C1112" s="73" t="s">
        <v>3930</v>
      </c>
      <c r="D1112" s="86" t="s">
        <v>1883</v>
      </c>
      <c r="E1112" s="86" t="s">
        <v>139</v>
      </c>
      <c r="F1112" s="94">
        <v>43741</v>
      </c>
      <c r="G1112" s="83">
        <v>14783333.09</v>
      </c>
      <c r="H1112" s="85">
        <v>0.1396</v>
      </c>
      <c r="I1112" s="83">
        <v>20.63917</v>
      </c>
      <c r="J1112" s="84">
        <v>-1.3794661613605541E-4</v>
      </c>
      <c r="K1112" s="111">
        <f>I1112/'סכום נכסי הקרן'!$C$42</f>
        <v>2.9137964072689273E-7</v>
      </c>
    </row>
    <row r="1113" spans="2:11">
      <c r="B1113" s="76" t="s">
        <v>3928</v>
      </c>
      <c r="C1113" s="73" t="s">
        <v>3931</v>
      </c>
      <c r="D1113" s="86" t="s">
        <v>1883</v>
      </c>
      <c r="E1113" s="86" t="s">
        <v>139</v>
      </c>
      <c r="F1113" s="94">
        <v>43741</v>
      </c>
      <c r="G1113" s="83">
        <v>1897562.16</v>
      </c>
      <c r="H1113" s="85">
        <v>0.1396</v>
      </c>
      <c r="I1113" s="83">
        <v>2.6492100000000001</v>
      </c>
      <c r="J1113" s="84">
        <v>-1.770660132814446E-5</v>
      </c>
      <c r="K1113" s="111">
        <f>I1113/'סכום נכסי הקרן'!$C$42</f>
        <v>3.7401012638109553E-8</v>
      </c>
    </row>
    <row r="1114" spans="2:11">
      <c r="B1114" s="76" t="s">
        <v>3928</v>
      </c>
      <c r="C1114" s="73" t="s">
        <v>3932</v>
      </c>
      <c r="D1114" s="86" t="s">
        <v>1883</v>
      </c>
      <c r="E1114" s="86" t="s">
        <v>139</v>
      </c>
      <c r="F1114" s="94">
        <v>43741</v>
      </c>
      <c r="G1114" s="83">
        <v>1323880.58</v>
      </c>
      <c r="H1114" s="85">
        <v>0.1396</v>
      </c>
      <c r="I1114" s="83">
        <v>1.8482799999999999</v>
      </c>
      <c r="J1114" s="84">
        <v>-1.2353402373833273E-5</v>
      </c>
      <c r="K1114" s="111">
        <f>I1114/'סכום נכסי הקרן'!$C$42</f>
        <v>2.6093644384086244E-8</v>
      </c>
    </row>
    <row r="1115" spans="2:11">
      <c r="B1115" s="76" t="s">
        <v>3928</v>
      </c>
      <c r="C1115" s="73" t="s">
        <v>3933</v>
      </c>
      <c r="D1115" s="86" t="s">
        <v>1883</v>
      </c>
      <c r="E1115" s="86" t="s">
        <v>139</v>
      </c>
      <c r="F1115" s="94">
        <v>43741</v>
      </c>
      <c r="G1115" s="83">
        <v>3133184.03</v>
      </c>
      <c r="H1115" s="85">
        <v>0.1396</v>
      </c>
      <c r="I1115" s="83">
        <v>4.3742700000000001</v>
      </c>
      <c r="J1115" s="84">
        <v>-2.9236434632083707E-5</v>
      </c>
      <c r="K1115" s="111">
        <f>I1115/'סכום נכסי הקרן'!$C$42</f>
        <v>6.1755061906192212E-8</v>
      </c>
    </row>
    <row r="1116" spans="2:11">
      <c r="B1116" s="76" t="s">
        <v>3928</v>
      </c>
      <c r="C1116" s="73" t="s">
        <v>3934</v>
      </c>
      <c r="D1116" s="86" t="s">
        <v>1883</v>
      </c>
      <c r="E1116" s="86" t="s">
        <v>139</v>
      </c>
      <c r="F1116" s="94">
        <v>43741</v>
      </c>
      <c r="G1116" s="83">
        <v>2184402.9500000002</v>
      </c>
      <c r="H1116" s="85">
        <v>0.1396</v>
      </c>
      <c r="I1116" s="83">
        <v>3.0496699999999999</v>
      </c>
      <c r="J1116" s="84">
        <v>-2.0383167386655766E-5</v>
      </c>
      <c r="K1116" s="111">
        <f>I1116/'סכום נכסי הקרן'!$C$42</f>
        <v>4.3054626176129315E-8</v>
      </c>
    </row>
    <row r="1117" spans="2:11">
      <c r="B1117" s="76" t="s">
        <v>3928</v>
      </c>
      <c r="C1117" s="73" t="s">
        <v>3935</v>
      </c>
      <c r="D1117" s="86" t="s">
        <v>1883</v>
      </c>
      <c r="E1117" s="86" t="s">
        <v>139</v>
      </c>
      <c r="F1117" s="94">
        <v>43741</v>
      </c>
      <c r="G1117" s="83">
        <v>94878107.879999995</v>
      </c>
      <c r="H1117" s="85">
        <v>0.1396</v>
      </c>
      <c r="I1117" s="83">
        <v>132.46038000000001</v>
      </c>
      <c r="J1117" s="84">
        <v>-8.8532926435976023E-4</v>
      </c>
      <c r="K1117" s="111">
        <f>I1117/'סכום נכסי הקרן'!$C$42</f>
        <v>1.8700489377696724E-6</v>
      </c>
    </row>
    <row r="1118" spans="2:11">
      <c r="B1118" s="76" t="s">
        <v>3928</v>
      </c>
      <c r="C1118" s="73" t="s">
        <v>3936</v>
      </c>
      <c r="D1118" s="86" t="s">
        <v>1883</v>
      </c>
      <c r="E1118" s="86" t="s">
        <v>139</v>
      </c>
      <c r="F1118" s="94">
        <v>43741</v>
      </c>
      <c r="G1118" s="83">
        <v>1213557.19</v>
      </c>
      <c r="H1118" s="85">
        <v>0.1396</v>
      </c>
      <c r="I1118" s="83">
        <v>1.6942600000000001</v>
      </c>
      <c r="J1118" s="84">
        <v>-1.1323974455110028E-5</v>
      </c>
      <c r="K1118" s="111">
        <f>I1118/'סכום נכסי הקרן'!$C$42</f>
        <v>2.3919221078073649E-8</v>
      </c>
    </row>
    <row r="1119" spans="2:11">
      <c r="B1119" s="76" t="s">
        <v>3937</v>
      </c>
      <c r="C1119" s="73" t="s">
        <v>3938</v>
      </c>
      <c r="D1119" s="86" t="s">
        <v>1883</v>
      </c>
      <c r="E1119" s="86" t="s">
        <v>139</v>
      </c>
      <c r="F1119" s="94">
        <v>43741</v>
      </c>
      <c r="G1119" s="83">
        <v>40749762.729999997</v>
      </c>
      <c r="H1119" s="85">
        <v>0.16289999999999999</v>
      </c>
      <c r="I1119" s="83">
        <v>66.400199999999998</v>
      </c>
      <c r="J1119" s="84">
        <v>-4.4380093292304415E-4</v>
      </c>
      <c r="K1119" s="111">
        <f>I1119/'סכום נכסי הקרן'!$C$42</f>
        <v>9.3742463578689564E-7</v>
      </c>
    </row>
    <row r="1120" spans="2:11">
      <c r="B1120" s="76" t="s">
        <v>3937</v>
      </c>
      <c r="C1120" s="73" t="s">
        <v>3939</v>
      </c>
      <c r="D1120" s="86" t="s">
        <v>1883</v>
      </c>
      <c r="E1120" s="86" t="s">
        <v>139</v>
      </c>
      <c r="F1120" s="94">
        <v>43741</v>
      </c>
      <c r="G1120" s="83">
        <v>4524318.33</v>
      </c>
      <c r="H1120" s="85">
        <v>0.16289999999999999</v>
      </c>
      <c r="I1120" s="83">
        <v>7.3722099999999999</v>
      </c>
      <c r="J1120" s="84">
        <v>-4.9273852724910398E-5</v>
      </c>
      <c r="K1120" s="111">
        <f>I1120/'סכום נכסי הקרן'!$C$42</f>
        <v>1.0407937437228367E-7</v>
      </c>
    </row>
    <row r="1121" spans="2:11">
      <c r="B1121" s="76" t="s">
        <v>3940</v>
      </c>
      <c r="C1121" s="73" t="s">
        <v>3941</v>
      </c>
      <c r="D1121" s="86" t="s">
        <v>1883</v>
      </c>
      <c r="E1121" s="86" t="s">
        <v>139</v>
      </c>
      <c r="F1121" s="94">
        <v>43766</v>
      </c>
      <c r="G1121" s="83">
        <v>10138646.1</v>
      </c>
      <c r="H1121" s="85">
        <v>4.4855</v>
      </c>
      <c r="I1121" s="83">
        <v>454.76951000000003</v>
      </c>
      <c r="J1121" s="84">
        <v>-3.0395560977671105E-3</v>
      </c>
      <c r="K1121" s="111">
        <f>I1121/'סכום נכסי הקרן'!$C$42</f>
        <v>6.4203442501488707E-6</v>
      </c>
    </row>
    <row r="1122" spans="2:11">
      <c r="B1122" s="76" t="s">
        <v>3940</v>
      </c>
      <c r="C1122" s="73" t="s">
        <v>3942</v>
      </c>
      <c r="D1122" s="86" t="s">
        <v>1883</v>
      </c>
      <c r="E1122" s="86" t="s">
        <v>139</v>
      </c>
      <c r="F1122" s="94">
        <v>43766</v>
      </c>
      <c r="G1122" s="83">
        <v>2857254.81</v>
      </c>
      <c r="H1122" s="85">
        <v>4.4855</v>
      </c>
      <c r="I1122" s="83">
        <v>128.16231999999999</v>
      </c>
      <c r="J1122" s="84">
        <v>-8.5660219670395156E-4</v>
      </c>
      <c r="K1122" s="111">
        <f>I1122/'סכום נכסי הקרן'!$C$42</f>
        <v>1.8093697932777849E-6</v>
      </c>
    </row>
    <row r="1123" spans="2:11">
      <c r="B1123" s="76" t="s">
        <v>3940</v>
      </c>
      <c r="C1123" s="73" t="s">
        <v>3943</v>
      </c>
      <c r="D1123" s="86" t="s">
        <v>1883</v>
      </c>
      <c r="E1123" s="86" t="s">
        <v>139</v>
      </c>
      <c r="F1123" s="94">
        <v>43766</v>
      </c>
      <c r="G1123" s="83">
        <v>345635.66</v>
      </c>
      <c r="H1123" s="85">
        <v>4.4855</v>
      </c>
      <c r="I1123" s="83">
        <v>15.50351</v>
      </c>
      <c r="J1123" s="84">
        <v>-1.0362125718870945E-4</v>
      </c>
      <c r="K1123" s="111">
        <f>I1123/'סכום נכסי הקרן'!$C$42</f>
        <v>2.1887542831450047E-7</v>
      </c>
    </row>
    <row r="1124" spans="2:11">
      <c r="B1124" s="76" t="s">
        <v>3940</v>
      </c>
      <c r="C1124" s="73" t="s">
        <v>3944</v>
      </c>
      <c r="D1124" s="86" t="s">
        <v>1883</v>
      </c>
      <c r="E1124" s="86" t="s">
        <v>139</v>
      </c>
      <c r="F1124" s="94">
        <v>43766</v>
      </c>
      <c r="G1124" s="83">
        <v>322593.28999999998</v>
      </c>
      <c r="H1124" s="85">
        <v>4.4855</v>
      </c>
      <c r="I1124" s="83">
        <v>14.469940000000001</v>
      </c>
      <c r="J1124" s="84">
        <v>-9.671315555285187E-5</v>
      </c>
      <c r="K1124" s="111">
        <f>I1124/'סכום נכסי הקרן'!$C$42</f>
        <v>2.0428369544607146E-7</v>
      </c>
    </row>
    <row r="1125" spans="2:11">
      <c r="B1125" s="76" t="s">
        <v>3940</v>
      </c>
      <c r="C1125" s="73" t="s">
        <v>3945</v>
      </c>
      <c r="D1125" s="86" t="s">
        <v>1883</v>
      </c>
      <c r="E1125" s="86" t="s">
        <v>139</v>
      </c>
      <c r="F1125" s="94">
        <v>43766</v>
      </c>
      <c r="G1125" s="83">
        <v>1889474.96</v>
      </c>
      <c r="H1125" s="85">
        <v>4.4855</v>
      </c>
      <c r="I1125" s="83">
        <v>84.752499999999998</v>
      </c>
      <c r="J1125" s="84">
        <v>-5.6646273004539599E-4</v>
      </c>
      <c r="K1125" s="111">
        <f>I1125/'סכום נכסי הקרן'!$C$42</f>
        <v>1.1965187069395704E-6</v>
      </c>
    </row>
    <row r="1126" spans="2:11">
      <c r="B1126" s="76" t="s">
        <v>3946</v>
      </c>
      <c r="C1126" s="73" t="s">
        <v>2867</v>
      </c>
      <c r="D1126" s="86" t="s">
        <v>1883</v>
      </c>
      <c r="E1126" s="86" t="s">
        <v>139</v>
      </c>
      <c r="F1126" s="94">
        <v>43766</v>
      </c>
      <c r="G1126" s="83">
        <v>244353.12</v>
      </c>
      <c r="H1126" s="85">
        <v>4.4375</v>
      </c>
      <c r="I1126" s="83">
        <v>10.843260000000001</v>
      </c>
      <c r="J1126" s="84">
        <v>-7.247340977778875E-5</v>
      </c>
      <c r="K1126" s="111">
        <f>I1126/'סכום נכסי הקרן'!$C$42</f>
        <v>1.5308295842847784E-7</v>
      </c>
    </row>
    <row r="1127" spans="2:11">
      <c r="B1127" s="76" t="s">
        <v>3946</v>
      </c>
      <c r="C1127" s="73" t="s">
        <v>3947</v>
      </c>
      <c r="D1127" s="86" t="s">
        <v>1883</v>
      </c>
      <c r="E1127" s="86" t="s">
        <v>139</v>
      </c>
      <c r="F1127" s="94">
        <v>43766</v>
      </c>
      <c r="G1127" s="83">
        <v>1521.44</v>
      </c>
      <c r="H1127" s="85">
        <v>4.4371999999999998</v>
      </c>
      <c r="I1127" s="83">
        <v>6.7510000000000001E-2</v>
      </c>
      <c r="J1127" s="84">
        <v>-4.5121853520975407E-7</v>
      </c>
      <c r="K1127" s="111">
        <f>I1127/'סכום נכסי הקרן'!$C$42</f>
        <v>9.5309256842559709E-10</v>
      </c>
    </row>
    <row r="1128" spans="2:11">
      <c r="B1128" s="76" t="s">
        <v>3948</v>
      </c>
      <c r="C1128" s="73" t="s">
        <v>3949</v>
      </c>
      <c r="D1128" s="86" t="s">
        <v>1883</v>
      </c>
      <c r="E1128" s="86" t="s">
        <v>139</v>
      </c>
      <c r="F1128" s="94">
        <v>43761</v>
      </c>
      <c r="G1128" s="83">
        <v>923163.88</v>
      </c>
      <c r="H1128" s="85">
        <v>4.5186999999999999</v>
      </c>
      <c r="I1128" s="83">
        <v>41.714739999999999</v>
      </c>
      <c r="J1128" s="84">
        <v>-2.788100115457819E-4</v>
      </c>
      <c r="K1128" s="111">
        <f>I1128/'סכום נכסי הקרן'!$C$42</f>
        <v>5.8892028866547154E-7</v>
      </c>
    </row>
    <row r="1129" spans="2:11">
      <c r="B1129" s="76" t="s">
        <v>3950</v>
      </c>
      <c r="C1129" s="73" t="s">
        <v>3951</v>
      </c>
      <c r="D1129" s="86" t="s">
        <v>1883</v>
      </c>
      <c r="E1129" s="86" t="s">
        <v>139</v>
      </c>
      <c r="F1129" s="94">
        <v>43761</v>
      </c>
      <c r="G1129" s="83">
        <v>249406.33</v>
      </c>
      <c r="H1129" s="85">
        <v>4.6069000000000004</v>
      </c>
      <c r="I1129" s="83">
        <v>11.489780000000001</v>
      </c>
      <c r="J1129" s="84">
        <v>-7.6794574159122045E-5</v>
      </c>
      <c r="K1129" s="111">
        <f>I1129/'סכום נכסי הקרן'!$C$42</f>
        <v>1.6221039743512157E-7</v>
      </c>
    </row>
    <row r="1130" spans="2:11">
      <c r="B1130" s="76" t="s">
        <v>3952</v>
      </c>
      <c r="C1130" s="73" t="s">
        <v>3953</v>
      </c>
      <c r="D1130" s="86" t="s">
        <v>1883</v>
      </c>
      <c r="E1130" s="86" t="s">
        <v>139</v>
      </c>
      <c r="F1130" s="94">
        <v>43768</v>
      </c>
      <c r="G1130" s="83">
        <v>9237984.5</v>
      </c>
      <c r="H1130" s="85">
        <v>4.5841000000000003</v>
      </c>
      <c r="I1130" s="83">
        <v>423.47833000000003</v>
      </c>
      <c r="J1130" s="84">
        <v>-2.830414334997376E-3</v>
      </c>
      <c r="K1130" s="111">
        <f>I1130/'סכום נכסי הקרן'!$C$42</f>
        <v>5.9785816799330847E-6</v>
      </c>
    </row>
    <row r="1131" spans="2:11">
      <c r="B1131" s="76" t="s">
        <v>3954</v>
      </c>
      <c r="C1131" s="73" t="s">
        <v>3955</v>
      </c>
      <c r="D1131" s="86" t="s">
        <v>1883</v>
      </c>
      <c r="E1131" s="86" t="s">
        <v>139</v>
      </c>
      <c r="F1131" s="94">
        <v>43761</v>
      </c>
      <c r="G1131" s="83">
        <v>16214164.380000001</v>
      </c>
      <c r="H1131" s="85">
        <v>4.5929000000000002</v>
      </c>
      <c r="I1131" s="83">
        <v>744.70256000000006</v>
      </c>
      <c r="J1131" s="84">
        <v>-4.9773899909665836E-3</v>
      </c>
      <c r="K1131" s="111">
        <f>I1131/'סכום נכסי הקרן'!$C$42</f>
        <v>1.0513560592853167E-5</v>
      </c>
    </row>
    <row r="1132" spans="2:11">
      <c r="B1132" s="76" t="s">
        <v>3954</v>
      </c>
      <c r="C1132" s="73" t="s">
        <v>3956</v>
      </c>
      <c r="D1132" s="86" t="s">
        <v>1883</v>
      </c>
      <c r="E1132" s="86" t="s">
        <v>139</v>
      </c>
      <c r="F1132" s="94">
        <v>43761</v>
      </c>
      <c r="G1132" s="83">
        <v>3372176.64</v>
      </c>
      <c r="H1132" s="85">
        <v>4.5929000000000002</v>
      </c>
      <c r="I1132" s="83">
        <v>154.88115999999999</v>
      </c>
      <c r="J1132" s="84">
        <v>-1.0351836786666798E-3</v>
      </c>
      <c r="K1132" s="111">
        <f>I1132/'סכום נכסי הקרן'!$C$42</f>
        <v>2.1865809892628622E-6</v>
      </c>
    </row>
    <row r="1133" spans="2:11">
      <c r="B1133" s="76" t="s">
        <v>3954</v>
      </c>
      <c r="C1133" s="73" t="s">
        <v>3957</v>
      </c>
      <c r="D1133" s="86" t="s">
        <v>1883</v>
      </c>
      <c r="E1133" s="86" t="s">
        <v>139</v>
      </c>
      <c r="F1133" s="94">
        <v>43761</v>
      </c>
      <c r="G1133" s="83">
        <v>762204.31</v>
      </c>
      <c r="H1133" s="85">
        <v>4.5929000000000002</v>
      </c>
      <c r="I1133" s="83">
        <v>35.007390000000001</v>
      </c>
      <c r="J1133" s="84">
        <v>-2.3397990278946221E-4</v>
      </c>
      <c r="K1133" s="111">
        <f>I1133/'סכום נכסי הקרן'!$C$42</f>
        <v>4.9422727372206425E-7</v>
      </c>
    </row>
    <row r="1134" spans="2:11">
      <c r="B1134" s="76" t="s">
        <v>3954</v>
      </c>
      <c r="C1134" s="73" t="s">
        <v>3958</v>
      </c>
      <c r="D1134" s="86" t="s">
        <v>1883</v>
      </c>
      <c r="E1134" s="86" t="s">
        <v>139</v>
      </c>
      <c r="F1134" s="94">
        <v>43761</v>
      </c>
      <c r="G1134" s="83">
        <v>3104250.27</v>
      </c>
      <c r="H1134" s="85">
        <v>4.5929000000000002</v>
      </c>
      <c r="I1134" s="83">
        <v>142.57552999999999</v>
      </c>
      <c r="J1134" s="84">
        <v>-9.5293618431868384E-4</v>
      </c>
      <c r="K1134" s="111">
        <f>I1134/'סכום נכסי הקרן'!$C$42</f>
        <v>2.0128525860219335E-6</v>
      </c>
    </row>
    <row r="1135" spans="2:11">
      <c r="B1135" s="76" t="s">
        <v>3959</v>
      </c>
      <c r="C1135" s="73" t="s">
        <v>3960</v>
      </c>
      <c r="D1135" s="86" t="s">
        <v>1883</v>
      </c>
      <c r="E1135" s="86" t="s">
        <v>139</v>
      </c>
      <c r="F1135" s="94">
        <v>43888</v>
      </c>
      <c r="G1135" s="83">
        <v>1215920.08</v>
      </c>
      <c r="H1135" s="85">
        <v>4.3657000000000004</v>
      </c>
      <c r="I1135" s="83">
        <v>53.083109999999998</v>
      </c>
      <c r="J1135" s="84">
        <v>-3.5479311418424306E-4</v>
      </c>
      <c r="K1135" s="111">
        <f>I1135/'סכום נכסי הקרן'!$C$42</f>
        <v>7.494166441996517E-7</v>
      </c>
    </row>
    <row r="1136" spans="2:11">
      <c r="B1136" s="76" t="s">
        <v>3959</v>
      </c>
      <c r="C1136" s="73" t="s">
        <v>3961</v>
      </c>
      <c r="D1136" s="86" t="s">
        <v>1883</v>
      </c>
      <c r="E1136" s="86" t="s">
        <v>139</v>
      </c>
      <c r="F1136" s="94">
        <v>43888</v>
      </c>
      <c r="G1136" s="83">
        <v>62876475.399999999</v>
      </c>
      <c r="H1136" s="85">
        <v>4.3657000000000004</v>
      </c>
      <c r="I1136" s="83">
        <v>2744.98209</v>
      </c>
      <c r="J1136" s="84">
        <v>-1.8346716009877192E-2</v>
      </c>
      <c r="K1136" s="111">
        <f>I1136/'סכום נכסי הקרן'!$C$42</f>
        <v>3.8753103694865398E-5</v>
      </c>
    </row>
    <row r="1137" spans="2:11">
      <c r="B1137" s="76" t="s">
        <v>3959</v>
      </c>
      <c r="C1137" s="73" t="s">
        <v>3962</v>
      </c>
      <c r="D1137" s="86" t="s">
        <v>1883</v>
      </c>
      <c r="E1137" s="86" t="s">
        <v>139</v>
      </c>
      <c r="F1137" s="94">
        <v>43888</v>
      </c>
      <c r="G1137" s="83">
        <v>855305</v>
      </c>
      <c r="H1137" s="85">
        <v>4.3657000000000004</v>
      </c>
      <c r="I1137" s="83">
        <v>37.339829999999999</v>
      </c>
      <c r="J1137" s="84">
        <v>-2.4956929932722901E-4</v>
      </c>
      <c r="K1137" s="111">
        <f>I1137/'סכום נכסי הקרן'!$C$42</f>
        <v>5.2715619136831811E-7</v>
      </c>
    </row>
    <row r="1138" spans="2:11">
      <c r="B1138" s="76" t="s">
        <v>3963</v>
      </c>
      <c r="C1138" s="73" t="s">
        <v>3964</v>
      </c>
      <c r="D1138" s="86" t="s">
        <v>1883</v>
      </c>
      <c r="E1138" s="86" t="s">
        <v>139</v>
      </c>
      <c r="F1138" s="94">
        <v>43888</v>
      </c>
      <c r="G1138" s="83">
        <v>9525919.5700000003</v>
      </c>
      <c r="H1138" s="85">
        <v>4.3853999999999997</v>
      </c>
      <c r="I1138" s="83">
        <v>417.75130000000001</v>
      </c>
      <c r="J1138" s="84">
        <v>-2.7921364193152208E-3</v>
      </c>
      <c r="K1138" s="111">
        <f>I1138/'סכום נכסי הקרן'!$C$42</f>
        <v>5.8977286250945359E-6</v>
      </c>
    </row>
    <row r="1139" spans="2:11">
      <c r="B1139" s="76" t="s">
        <v>3965</v>
      </c>
      <c r="C1139" s="73" t="s">
        <v>3966</v>
      </c>
      <c r="D1139" s="86" t="s">
        <v>1883</v>
      </c>
      <c r="E1139" s="86" t="s">
        <v>139</v>
      </c>
      <c r="F1139" s="94">
        <v>43888</v>
      </c>
      <c r="G1139" s="83">
        <v>80022663.75</v>
      </c>
      <c r="H1139" s="85">
        <v>4.4131999999999998</v>
      </c>
      <c r="I1139" s="83">
        <v>3531.5516600000001</v>
      </c>
      <c r="J1139" s="84">
        <v>-2.3603933743782779E-2</v>
      </c>
      <c r="K1139" s="111">
        <f>I1139/'סכום נכסי הקרן'!$C$42</f>
        <v>4.9857734293542895E-5</v>
      </c>
    </row>
    <row r="1140" spans="2:11">
      <c r="B1140" s="76" t="s">
        <v>3967</v>
      </c>
      <c r="C1140" s="73" t="s">
        <v>3968</v>
      </c>
      <c r="D1140" s="86" t="s">
        <v>1883</v>
      </c>
      <c r="E1140" s="86" t="s">
        <v>139</v>
      </c>
      <c r="F1140" s="94">
        <v>43788</v>
      </c>
      <c r="G1140" s="83">
        <v>435274.38</v>
      </c>
      <c r="H1140" s="85">
        <v>4.8524000000000003</v>
      </c>
      <c r="I1140" s="83">
        <v>21.121189999999999</v>
      </c>
      <c r="J1140" s="84">
        <v>-1.4116830712023262E-4</v>
      </c>
      <c r="K1140" s="111">
        <f>I1140/'סכום נכסי הקרן'!$C$42</f>
        <v>2.9818470190053377E-7</v>
      </c>
    </row>
    <row r="1141" spans="2:11">
      <c r="B1141" s="76" t="s">
        <v>3967</v>
      </c>
      <c r="C1141" s="73" t="s">
        <v>3969</v>
      </c>
      <c r="D1141" s="86" t="s">
        <v>1883</v>
      </c>
      <c r="E1141" s="86" t="s">
        <v>139</v>
      </c>
      <c r="F1141" s="94">
        <v>43788</v>
      </c>
      <c r="G1141" s="83">
        <v>2560709.91</v>
      </c>
      <c r="H1141" s="85">
        <v>4.8524000000000003</v>
      </c>
      <c r="I1141" s="83">
        <v>124.25551</v>
      </c>
      <c r="J1141" s="84">
        <v>-8.3049013796387126E-4</v>
      </c>
      <c r="K1141" s="111">
        <f>I1141/'סכום נכסי הקרן'!$C$42</f>
        <v>1.7542142374008659E-6</v>
      </c>
    </row>
    <row r="1142" spans="2:11">
      <c r="B1142" s="76" t="s">
        <v>3967</v>
      </c>
      <c r="C1142" s="73" t="s">
        <v>3970</v>
      </c>
      <c r="D1142" s="86" t="s">
        <v>1883</v>
      </c>
      <c r="E1142" s="86" t="s">
        <v>139</v>
      </c>
      <c r="F1142" s="94">
        <v>43788</v>
      </c>
      <c r="G1142" s="83">
        <v>282465.28999999998</v>
      </c>
      <c r="H1142" s="85">
        <v>4.8524000000000003</v>
      </c>
      <c r="I1142" s="83">
        <v>13.706299999999999</v>
      </c>
      <c r="J1142" s="84">
        <v>-9.1609192847658886E-5</v>
      </c>
      <c r="K1142" s="111">
        <f>I1142/'סכום נכסי הקרן'!$C$42</f>
        <v>1.935027798935233E-7</v>
      </c>
    </row>
    <row r="1143" spans="2:11">
      <c r="B1143" s="76" t="s">
        <v>3967</v>
      </c>
      <c r="C1143" s="73" t="s">
        <v>3736</v>
      </c>
      <c r="D1143" s="86" t="s">
        <v>1883</v>
      </c>
      <c r="E1143" s="86" t="s">
        <v>139</v>
      </c>
      <c r="F1143" s="94">
        <v>43788</v>
      </c>
      <c r="G1143" s="83">
        <v>69458.679999999993</v>
      </c>
      <c r="H1143" s="85">
        <v>4.8524000000000003</v>
      </c>
      <c r="I1143" s="83">
        <v>3.3704000000000001</v>
      </c>
      <c r="J1143" s="84">
        <v>-2.2526839743311438E-5</v>
      </c>
      <c r="K1143" s="111">
        <f>I1143/'סכום נכסי הקרן'!$C$42</f>
        <v>4.7582627649557579E-8</v>
      </c>
    </row>
    <row r="1144" spans="2:11">
      <c r="B1144" s="76" t="s">
        <v>3967</v>
      </c>
      <c r="C1144" s="73" t="s">
        <v>3971</v>
      </c>
      <c r="D1144" s="86" t="s">
        <v>1883</v>
      </c>
      <c r="E1144" s="86" t="s">
        <v>139</v>
      </c>
      <c r="F1144" s="94">
        <v>43788</v>
      </c>
      <c r="G1144" s="83">
        <v>8335.0400000000009</v>
      </c>
      <c r="H1144" s="85">
        <v>4.8524000000000003</v>
      </c>
      <c r="I1144" s="83">
        <v>0.40444999999999998</v>
      </c>
      <c r="J1144" s="84">
        <v>-2.7032341366550885E-6</v>
      </c>
      <c r="K1144" s="111">
        <f>I1144/'סכום נכסי הקרן'!$C$42</f>
        <v>5.709943553543663E-9</v>
      </c>
    </row>
    <row r="1145" spans="2:11">
      <c r="B1145" s="76" t="s">
        <v>3967</v>
      </c>
      <c r="C1145" s="73" t="s">
        <v>3972</v>
      </c>
      <c r="D1145" s="86" t="s">
        <v>1883</v>
      </c>
      <c r="E1145" s="86" t="s">
        <v>139</v>
      </c>
      <c r="F1145" s="94">
        <v>43788</v>
      </c>
      <c r="G1145" s="83">
        <v>20837.599999999999</v>
      </c>
      <c r="H1145" s="85">
        <v>4.8524000000000003</v>
      </c>
      <c r="I1145" s="83">
        <v>1.01112</v>
      </c>
      <c r="J1145" s="84">
        <v>-6.7580519229934312E-6</v>
      </c>
      <c r="K1145" s="111">
        <f>I1145/'סכום נכסי הקרן'!$C$42</f>
        <v>1.4274788294867274E-8</v>
      </c>
    </row>
    <row r="1146" spans="2:11">
      <c r="B1146" s="76" t="s">
        <v>3973</v>
      </c>
      <c r="C1146" s="73" t="s">
        <v>3974</v>
      </c>
      <c r="D1146" s="86" t="s">
        <v>1883</v>
      </c>
      <c r="E1146" s="86" t="s">
        <v>139</v>
      </c>
      <c r="F1146" s="94">
        <v>43860</v>
      </c>
      <c r="G1146" s="83">
        <v>222317</v>
      </c>
      <c r="H1146" s="85">
        <v>5.1599000000000004</v>
      </c>
      <c r="I1146" s="83">
        <v>11.471309999999999</v>
      </c>
      <c r="J1146" s="84">
        <v>-7.6671125687113073E-5</v>
      </c>
      <c r="K1146" s="111">
        <f>I1146/'סכום נכסי הקרן'!$C$42</f>
        <v>1.619496416990999E-7</v>
      </c>
    </row>
    <row r="1147" spans="2:11">
      <c r="B1147" s="76" t="s">
        <v>3975</v>
      </c>
      <c r="C1147" s="73" t="s">
        <v>3976</v>
      </c>
      <c r="D1147" s="86" t="s">
        <v>1883</v>
      </c>
      <c r="E1147" s="86" t="s">
        <v>139</v>
      </c>
      <c r="F1147" s="94">
        <v>43860</v>
      </c>
      <c r="G1147" s="83">
        <v>15138454.5</v>
      </c>
      <c r="H1147" s="85">
        <v>5.2093999999999996</v>
      </c>
      <c r="I1147" s="83">
        <v>788.61617000000001</v>
      </c>
      <c r="J1147" s="84">
        <v>-5.2708966533865564E-3</v>
      </c>
      <c r="K1147" s="111">
        <f>I1147/'סכום נכסי הקרן'!$C$42</f>
        <v>1.1133524084835688E-5</v>
      </c>
    </row>
    <row r="1148" spans="2:11">
      <c r="B1148" s="76" t="s">
        <v>3977</v>
      </c>
      <c r="C1148" s="73" t="s">
        <v>3146</v>
      </c>
      <c r="D1148" s="86" t="s">
        <v>1883</v>
      </c>
      <c r="E1148" s="86" t="s">
        <v>139</v>
      </c>
      <c r="F1148" s="94">
        <v>43787</v>
      </c>
      <c r="G1148" s="83">
        <v>69666.16</v>
      </c>
      <c r="H1148" s="85">
        <v>5.1352000000000002</v>
      </c>
      <c r="I1148" s="83">
        <v>3.5774899999999996</v>
      </c>
      <c r="J1148" s="84">
        <v>-2.3910973152533593E-5</v>
      </c>
      <c r="K1148" s="111">
        <f>I1148/'סכום נכסי הקרן'!$C$42</f>
        <v>5.0506282515433101E-8</v>
      </c>
    </row>
    <row r="1149" spans="2:11">
      <c r="B1149" s="76" t="s">
        <v>3978</v>
      </c>
      <c r="C1149" s="73" t="s">
        <v>3979</v>
      </c>
      <c r="D1149" s="86" t="s">
        <v>1883</v>
      </c>
      <c r="E1149" s="86" t="s">
        <v>139</v>
      </c>
      <c r="F1149" s="94">
        <v>43860</v>
      </c>
      <c r="G1149" s="83">
        <v>23225975</v>
      </c>
      <c r="H1149" s="85">
        <v>5.1210000000000004</v>
      </c>
      <c r="I1149" s="83">
        <v>1189.4051499999998</v>
      </c>
      <c r="J1149" s="84">
        <v>-7.9496615250175939E-3</v>
      </c>
      <c r="K1149" s="111">
        <f>I1149/'סכום נכסי הקרן'!$C$42</f>
        <v>1.6791782096165492E-5</v>
      </c>
    </row>
    <row r="1150" spans="2:11">
      <c r="B1150" s="76" t="s">
        <v>3980</v>
      </c>
      <c r="C1150" s="73" t="s">
        <v>2706</v>
      </c>
      <c r="D1150" s="86" t="s">
        <v>1883</v>
      </c>
      <c r="E1150" s="86" t="s">
        <v>139</v>
      </c>
      <c r="F1150" s="94">
        <v>43844</v>
      </c>
      <c r="G1150" s="83">
        <v>32547.31</v>
      </c>
      <c r="H1150" s="85">
        <v>5.2412000000000001</v>
      </c>
      <c r="I1150" s="83">
        <v>1.7058599999999999</v>
      </c>
      <c r="J1150" s="84">
        <v>-1.1401505709863888E-5</v>
      </c>
      <c r="K1150" s="111">
        <f>I1150/'סכום נכסי הקרן'!$C$42</f>
        <v>2.4082987539245871E-8</v>
      </c>
    </row>
    <row r="1151" spans="2:11">
      <c r="B1151" s="76" t="s">
        <v>3980</v>
      </c>
      <c r="C1151" s="73" t="s">
        <v>3981</v>
      </c>
      <c r="D1151" s="86" t="s">
        <v>1883</v>
      </c>
      <c r="E1151" s="86" t="s">
        <v>139</v>
      </c>
      <c r="F1151" s="94">
        <v>43844</v>
      </c>
      <c r="G1151" s="83">
        <v>3115.24</v>
      </c>
      <c r="H1151" s="85">
        <v>5.2409999999999997</v>
      </c>
      <c r="I1151" s="83">
        <v>0.16327</v>
      </c>
      <c r="J1151" s="84">
        <v>-1.0912524106605917E-6</v>
      </c>
      <c r="K1151" s="111">
        <f>I1151/'סכום נכסי הקרן'!$C$42</f>
        <v>2.3050129409990699E-9</v>
      </c>
    </row>
    <row r="1152" spans="2:11">
      <c r="B1152" s="76" t="s">
        <v>3982</v>
      </c>
      <c r="C1152" s="73" t="s">
        <v>3410</v>
      </c>
      <c r="D1152" s="86" t="s">
        <v>1883</v>
      </c>
      <c r="E1152" s="86" t="s">
        <v>139</v>
      </c>
      <c r="F1152" s="94">
        <v>43874</v>
      </c>
      <c r="G1152" s="83">
        <v>69843.7</v>
      </c>
      <c r="H1152" s="85">
        <v>5.3757999999999999</v>
      </c>
      <c r="I1152" s="83">
        <v>3.7546900000000001</v>
      </c>
      <c r="J1152" s="84">
        <v>-2.5095329906187403E-5</v>
      </c>
      <c r="K1152" s="111">
        <f>I1152/'סכום נכסי הקרן'!$C$42</f>
        <v>5.3007956387822618E-8</v>
      </c>
    </row>
    <row r="1153" spans="2:11">
      <c r="B1153" s="76" t="s">
        <v>3982</v>
      </c>
      <c r="C1153" s="73" t="s">
        <v>3983</v>
      </c>
      <c r="D1153" s="86" t="s">
        <v>1883</v>
      </c>
      <c r="E1153" s="86" t="s">
        <v>139</v>
      </c>
      <c r="F1153" s="94">
        <v>43874</v>
      </c>
      <c r="G1153" s="83">
        <v>1862.5</v>
      </c>
      <c r="H1153" s="85">
        <v>5.3756000000000004</v>
      </c>
      <c r="I1153" s="83">
        <v>0.10012</v>
      </c>
      <c r="J1153" s="84">
        <v>-6.6917493327211643E-7</v>
      </c>
      <c r="K1153" s="111">
        <f>I1153/'סכום נכסי הקרן'!$C$42</f>
        <v>1.4134739734968266E-9</v>
      </c>
    </row>
    <row r="1154" spans="2:11">
      <c r="B1154" s="76" t="s">
        <v>3984</v>
      </c>
      <c r="C1154" s="73" t="s">
        <v>3985</v>
      </c>
      <c r="D1154" s="86" t="s">
        <v>1883</v>
      </c>
      <c r="E1154" s="86" t="s">
        <v>139</v>
      </c>
      <c r="F1154" s="94">
        <v>43845</v>
      </c>
      <c r="G1154" s="83">
        <v>18696074.307246</v>
      </c>
      <c r="H1154" s="85">
        <v>5.2285000000000004</v>
      </c>
      <c r="I1154" s="83">
        <v>977.52746986800014</v>
      </c>
      <c r="J1154" s="84">
        <v>-6.5335285599338773E-3</v>
      </c>
      <c r="K1154" s="111">
        <f>I1154/'סכום נכסי הקרן'!$C$42</f>
        <v>1.3800535727493226E-5</v>
      </c>
    </row>
    <row r="1155" spans="2:11">
      <c r="B1155" s="76" t="s">
        <v>3986</v>
      </c>
      <c r="C1155" s="73" t="s">
        <v>2957</v>
      </c>
      <c r="D1155" s="86" t="s">
        <v>1883</v>
      </c>
      <c r="E1155" s="86" t="s">
        <v>139</v>
      </c>
      <c r="F1155" s="94">
        <v>43845</v>
      </c>
      <c r="G1155" s="83">
        <v>24937633.268584996</v>
      </c>
      <c r="H1155" s="85">
        <v>5.2645</v>
      </c>
      <c r="I1155" s="83">
        <v>1312.852767286</v>
      </c>
      <c r="J1155" s="84">
        <v>-8.7747519271346632E-3</v>
      </c>
      <c r="K1155" s="111">
        <f>I1155/'סכום נכסי הקרן'!$C$42</f>
        <v>1.8534590667119927E-5</v>
      </c>
    </row>
    <row r="1156" spans="2:11">
      <c r="B1156" s="76" t="s">
        <v>3987</v>
      </c>
      <c r="C1156" s="73" t="s">
        <v>3988</v>
      </c>
      <c r="D1156" s="86" t="s">
        <v>1883</v>
      </c>
      <c r="E1156" s="86" t="s">
        <v>136</v>
      </c>
      <c r="F1156" s="94">
        <v>43773</v>
      </c>
      <c r="G1156" s="83">
        <v>21424632.120000001</v>
      </c>
      <c r="H1156" s="85">
        <v>1.2657</v>
      </c>
      <c r="I1156" s="83">
        <v>271.16215</v>
      </c>
      <c r="J1156" s="84">
        <v>-1.8123742871771237E-3</v>
      </c>
      <c r="K1156" s="111">
        <f>I1156/'סכום נכסי הקרן'!$C$42</f>
        <v>3.8282125611510439E-6</v>
      </c>
    </row>
    <row r="1157" spans="2:11">
      <c r="B1157" s="76" t="s">
        <v>3987</v>
      </c>
      <c r="C1157" s="73" t="s">
        <v>3989</v>
      </c>
      <c r="D1157" s="86" t="s">
        <v>1883</v>
      </c>
      <c r="E1157" s="86" t="s">
        <v>136</v>
      </c>
      <c r="F1157" s="94">
        <v>43773</v>
      </c>
      <c r="G1157" s="83">
        <v>405195.73</v>
      </c>
      <c r="H1157" s="85">
        <v>1.2657</v>
      </c>
      <c r="I1157" s="83">
        <v>5.1283700000000003</v>
      </c>
      <c r="J1157" s="84">
        <v>-3.4276634563970477E-5</v>
      </c>
      <c r="K1157" s="111">
        <f>I1157/'סכום נכסי הקרן'!$C$42</f>
        <v>7.2401293662224551E-8</v>
      </c>
    </row>
    <row r="1158" spans="2:11">
      <c r="B1158" s="76" t="s">
        <v>3987</v>
      </c>
      <c r="C1158" s="73" t="s">
        <v>3990</v>
      </c>
      <c r="D1158" s="86" t="s">
        <v>1883</v>
      </c>
      <c r="E1158" s="86" t="s">
        <v>136</v>
      </c>
      <c r="F1158" s="94">
        <v>43773</v>
      </c>
      <c r="G1158" s="83">
        <v>2755844.61</v>
      </c>
      <c r="H1158" s="85">
        <v>1.2657</v>
      </c>
      <c r="I1158" s="83">
        <v>34.879529999999995</v>
      </c>
      <c r="J1158" s="84">
        <v>-2.331253212176666E-4</v>
      </c>
      <c r="K1158" s="111">
        <f>I1158/'סכום נכסי הקרן'!$C$42</f>
        <v>4.9242217202159172E-7</v>
      </c>
    </row>
    <row r="1159" spans="2:11">
      <c r="B1159" s="76" t="s">
        <v>3987</v>
      </c>
      <c r="C1159" s="73" t="s">
        <v>3991</v>
      </c>
      <c r="D1159" s="86" t="s">
        <v>1883</v>
      </c>
      <c r="E1159" s="86" t="s">
        <v>136</v>
      </c>
      <c r="F1159" s="94">
        <v>43773</v>
      </c>
      <c r="G1159" s="83">
        <v>12045198.01</v>
      </c>
      <c r="H1159" s="85">
        <v>1.2657</v>
      </c>
      <c r="I1159" s="83">
        <v>152.45079000000001</v>
      </c>
      <c r="J1159" s="84">
        <v>-1.0189397445618401E-3</v>
      </c>
      <c r="K1159" s="111">
        <f>I1159/'סכום נכסי הקרן'!$C$42</f>
        <v>2.1522695156215572E-6</v>
      </c>
    </row>
    <row r="1160" spans="2:11">
      <c r="B1160" s="76" t="s">
        <v>3987</v>
      </c>
      <c r="C1160" s="73" t="s">
        <v>3992</v>
      </c>
      <c r="D1160" s="86" t="s">
        <v>1883</v>
      </c>
      <c r="E1160" s="86" t="s">
        <v>136</v>
      </c>
      <c r="F1160" s="94">
        <v>43773</v>
      </c>
      <c r="G1160" s="83">
        <v>39045212.990000002</v>
      </c>
      <c r="H1160" s="85">
        <v>1.2657</v>
      </c>
      <c r="I1160" s="83">
        <v>494.17809999999997</v>
      </c>
      <c r="J1160" s="84">
        <v>-3.3029524280068045E-3</v>
      </c>
      <c r="K1160" s="111">
        <f>I1160/'סכום נכסי הקרן'!$C$42</f>
        <v>6.9767067780874166E-6</v>
      </c>
    </row>
    <row r="1161" spans="2:11">
      <c r="B1161" s="76" t="s">
        <v>3987</v>
      </c>
      <c r="C1161" s="73" t="s">
        <v>3993</v>
      </c>
      <c r="D1161" s="86" t="s">
        <v>1883</v>
      </c>
      <c r="E1161" s="86" t="s">
        <v>136</v>
      </c>
      <c r="F1161" s="94">
        <v>43773</v>
      </c>
      <c r="G1161" s="83">
        <v>2039468.48</v>
      </c>
      <c r="H1161" s="85">
        <v>1.2657</v>
      </c>
      <c r="I1161" s="83">
        <v>25.812650000000001</v>
      </c>
      <c r="J1161" s="84">
        <v>-1.725247537088144E-4</v>
      </c>
      <c r="K1161" s="111">
        <f>I1161/'סכום נכסי הקרן'!$C$42</f>
        <v>3.6441778827389996E-7</v>
      </c>
    </row>
    <row r="1162" spans="2:11">
      <c r="B1162" s="76" t="s">
        <v>3987</v>
      </c>
      <c r="C1162" s="73" t="s">
        <v>3994</v>
      </c>
      <c r="D1162" s="86" t="s">
        <v>1883</v>
      </c>
      <c r="E1162" s="86" t="s">
        <v>136</v>
      </c>
      <c r="F1162" s="94">
        <v>43773</v>
      </c>
      <c r="G1162" s="83">
        <v>675790.63</v>
      </c>
      <c r="H1162" s="85">
        <v>1.2657</v>
      </c>
      <c r="I1162" s="83">
        <v>8.5531900000000007</v>
      </c>
      <c r="J1162" s="84">
        <v>-5.7167202831739248E-5</v>
      </c>
      <c r="K1162" s="111">
        <f>I1162/'סכום נכסי הקרן'!$C$42</f>
        <v>1.207522118994539E-7</v>
      </c>
    </row>
    <row r="1163" spans="2:11">
      <c r="B1163" s="76" t="s">
        <v>3995</v>
      </c>
      <c r="C1163" s="73" t="s">
        <v>3996</v>
      </c>
      <c r="D1163" s="86" t="s">
        <v>1883</v>
      </c>
      <c r="E1163" s="86" t="s">
        <v>136</v>
      </c>
      <c r="F1163" s="94">
        <v>43773</v>
      </c>
      <c r="G1163" s="83">
        <v>722969.02</v>
      </c>
      <c r="H1163" s="85">
        <v>1.2473000000000001</v>
      </c>
      <c r="I1163" s="83">
        <v>9.0173100000000002</v>
      </c>
      <c r="J1163" s="84">
        <v>-6.0269255069356649E-5</v>
      </c>
      <c r="K1163" s="111">
        <f>I1163/'סכום נכסי הקרן'!$C$42</f>
        <v>1.2730456448214811E-7</v>
      </c>
    </row>
    <row r="1164" spans="2:11">
      <c r="B1164" s="76" t="s">
        <v>3995</v>
      </c>
      <c r="C1164" s="73" t="s">
        <v>3997</v>
      </c>
      <c r="D1164" s="86" t="s">
        <v>1883</v>
      </c>
      <c r="E1164" s="86" t="s">
        <v>136</v>
      </c>
      <c r="F1164" s="94">
        <v>43773</v>
      </c>
      <c r="G1164" s="83">
        <v>7519662.7699999996</v>
      </c>
      <c r="H1164" s="85">
        <v>1.2473000000000001</v>
      </c>
      <c r="I1164" s="83">
        <v>93.78967999999999</v>
      </c>
      <c r="J1164" s="84">
        <v>-6.2686479080716279E-4</v>
      </c>
      <c r="K1164" s="111">
        <f>I1164/'סכום נכסי הקרן'!$C$42</f>
        <v>1.3241037920754678E-6</v>
      </c>
    </row>
    <row r="1165" spans="2:11">
      <c r="B1165" s="76" t="s">
        <v>3995</v>
      </c>
      <c r="C1165" s="73" t="s">
        <v>3998</v>
      </c>
      <c r="D1165" s="86" t="s">
        <v>1883</v>
      </c>
      <c r="E1165" s="86" t="s">
        <v>136</v>
      </c>
      <c r="F1165" s="94">
        <v>43773</v>
      </c>
      <c r="G1165" s="83">
        <v>1427908.2</v>
      </c>
      <c r="H1165" s="85">
        <v>1.2473000000000001</v>
      </c>
      <c r="I1165" s="83">
        <v>17.809699999999999</v>
      </c>
      <c r="J1165" s="84">
        <v>-1.1903520584395137E-4</v>
      </c>
      <c r="K1165" s="111">
        <f>I1165/'סכום נכסי הקרן'!$C$42</f>
        <v>2.5143375375336029E-7</v>
      </c>
    </row>
    <row r="1166" spans="2:11">
      <c r="B1166" s="76" t="s">
        <v>3999</v>
      </c>
      <c r="C1166" s="73" t="s">
        <v>3004</v>
      </c>
      <c r="D1166" s="86" t="s">
        <v>1883</v>
      </c>
      <c r="E1166" s="86" t="s">
        <v>136</v>
      </c>
      <c r="F1166" s="94">
        <v>43867</v>
      </c>
      <c r="G1166" s="83">
        <v>788716.82</v>
      </c>
      <c r="H1166" s="85">
        <v>-0.74790000000000001</v>
      </c>
      <c r="I1166" s="83">
        <v>-5.89872</v>
      </c>
      <c r="J1166" s="84">
        <v>3.942544508980122E-5</v>
      </c>
      <c r="K1166" s="111">
        <f>I1166/'סכום נכסי הקרן'!$C$42</f>
        <v>-8.3276939641881755E-8</v>
      </c>
    </row>
    <row r="1167" spans="2:11">
      <c r="B1167" s="76" t="s">
        <v>4000</v>
      </c>
      <c r="C1167" s="73" t="s">
        <v>4001</v>
      </c>
      <c r="D1167" s="86" t="s">
        <v>1883</v>
      </c>
      <c r="E1167" s="86" t="s">
        <v>136</v>
      </c>
      <c r="F1167" s="94">
        <v>43872</v>
      </c>
      <c r="G1167" s="83">
        <v>78517.02</v>
      </c>
      <c r="H1167" s="85">
        <v>-0.80520000000000003</v>
      </c>
      <c r="I1167" s="83">
        <v>-0.63223000000000007</v>
      </c>
      <c r="J1167" s="84">
        <v>4.2256538959511606E-6</v>
      </c>
      <c r="K1167" s="111">
        <f>I1167/'סכום נכסי הקרן'!$C$42</f>
        <v>-8.9256956678375839E-9</v>
      </c>
    </row>
    <row r="1168" spans="2:11">
      <c r="B1168" s="76" t="s">
        <v>4000</v>
      </c>
      <c r="C1168" s="73" t="s">
        <v>4002</v>
      </c>
      <c r="D1168" s="86" t="s">
        <v>1883</v>
      </c>
      <c r="E1168" s="86" t="s">
        <v>136</v>
      </c>
      <c r="F1168" s="94">
        <v>43872</v>
      </c>
      <c r="G1168" s="83">
        <v>24342.71</v>
      </c>
      <c r="H1168" s="85">
        <v>-0.80520000000000003</v>
      </c>
      <c r="I1168" s="83">
        <v>-0.19600000000000001</v>
      </c>
      <c r="J1168" s="84">
        <v>1.3100108561859252E-6</v>
      </c>
      <c r="K1168" s="111">
        <f>I1168/'סכום נכסי הקרן'!$C$42</f>
        <v>-2.7670884818755299E-9</v>
      </c>
    </row>
    <row r="1169" spans="2:11">
      <c r="B1169" s="76" t="s">
        <v>4000</v>
      </c>
      <c r="C1169" s="73" t="s">
        <v>4003</v>
      </c>
      <c r="D1169" s="86" t="s">
        <v>1883</v>
      </c>
      <c r="E1169" s="86" t="s">
        <v>136</v>
      </c>
      <c r="F1169" s="94">
        <v>43872</v>
      </c>
      <c r="G1169" s="83">
        <v>18322.32</v>
      </c>
      <c r="H1169" s="85">
        <v>-0.80510000000000004</v>
      </c>
      <c r="I1169" s="83">
        <v>-0.14752000000000001</v>
      </c>
      <c r="J1169" s="84">
        <v>9.859836811456515E-7</v>
      </c>
      <c r="K1169" s="111">
        <f>I1169/'סכום נכסי הקרן'!$C$42</f>
        <v>-2.0826576165626436E-9</v>
      </c>
    </row>
    <row r="1170" spans="2:11">
      <c r="B1170" s="76" t="s">
        <v>4000</v>
      </c>
      <c r="C1170" s="73" t="s">
        <v>2652</v>
      </c>
      <c r="D1170" s="86" t="s">
        <v>1883</v>
      </c>
      <c r="E1170" s="86" t="s">
        <v>136</v>
      </c>
      <c r="F1170" s="94">
        <v>43872</v>
      </c>
      <c r="G1170" s="83">
        <v>56761.25</v>
      </c>
      <c r="H1170" s="85">
        <v>-0.80520000000000003</v>
      </c>
      <c r="I1170" s="83">
        <v>-0.45706000000000002</v>
      </c>
      <c r="J1170" s="84">
        <v>3.0548651118792803E-6</v>
      </c>
      <c r="K1170" s="111">
        <f>I1170/'סכום נכסי הקרן'!$C$42</f>
        <v>-6.4526809261532126E-9</v>
      </c>
    </row>
    <row r="1171" spans="2:11">
      <c r="B1171" s="76" t="s">
        <v>4000</v>
      </c>
      <c r="C1171" s="73" t="s">
        <v>2868</v>
      </c>
      <c r="D1171" s="86" t="s">
        <v>1883</v>
      </c>
      <c r="E1171" s="86" t="s">
        <v>136</v>
      </c>
      <c r="F1171" s="94">
        <v>43872</v>
      </c>
      <c r="G1171" s="83">
        <v>63958.67</v>
      </c>
      <c r="H1171" s="85">
        <v>-0.80520000000000003</v>
      </c>
      <c r="I1171" s="83">
        <v>-0.51500000000000001</v>
      </c>
      <c r="J1171" s="84">
        <v>3.4421203619170992E-6</v>
      </c>
      <c r="K1171" s="111">
        <f>I1171/'סכום נכסי הקרן'!$C$42</f>
        <v>-7.2706661641117233E-9</v>
      </c>
    </row>
    <row r="1172" spans="2:11">
      <c r="B1172" s="76" t="s">
        <v>4000</v>
      </c>
      <c r="C1172" s="73" t="s">
        <v>4004</v>
      </c>
      <c r="D1172" s="86" t="s">
        <v>1883</v>
      </c>
      <c r="E1172" s="86" t="s">
        <v>136</v>
      </c>
      <c r="F1172" s="94">
        <v>43872</v>
      </c>
      <c r="G1172" s="83">
        <v>17441.009999999998</v>
      </c>
      <c r="H1172" s="85">
        <v>-0.80520000000000003</v>
      </c>
      <c r="I1172" s="83">
        <v>-0.14044000000000001</v>
      </c>
      <c r="J1172" s="84">
        <v>9.386628808303639E-7</v>
      </c>
      <c r="K1172" s="111">
        <f>I1172/'סכום נכסי הקרן'!$C$42</f>
        <v>-1.9827036040540785E-9</v>
      </c>
    </row>
    <row r="1173" spans="2:11">
      <c r="B1173" s="76" t="s">
        <v>4000</v>
      </c>
      <c r="C1173" s="73" t="s">
        <v>4005</v>
      </c>
      <c r="D1173" s="86" t="s">
        <v>1883</v>
      </c>
      <c r="E1173" s="86" t="s">
        <v>136</v>
      </c>
      <c r="F1173" s="94">
        <v>43872</v>
      </c>
      <c r="G1173" s="83">
        <v>510360.66</v>
      </c>
      <c r="H1173" s="85">
        <v>-0.80520000000000003</v>
      </c>
      <c r="I1173" s="83">
        <v>-4.1094900000000001</v>
      </c>
      <c r="J1173" s="84">
        <v>2.7466716905038251E-5</v>
      </c>
      <c r="K1173" s="111">
        <f>I1173/'סכום נכסי הקרן'!$C$42</f>
        <v>-5.8016951251952402E-8</v>
      </c>
    </row>
    <row r="1174" spans="2:11">
      <c r="B1174" s="76" t="s">
        <v>4006</v>
      </c>
      <c r="C1174" s="73" t="s">
        <v>4007</v>
      </c>
      <c r="D1174" s="86" t="s">
        <v>1883</v>
      </c>
      <c r="E1174" s="86" t="s">
        <v>136</v>
      </c>
      <c r="F1174" s="94">
        <v>43888</v>
      </c>
      <c r="G1174" s="83">
        <v>1960.57</v>
      </c>
      <c r="H1174" s="85">
        <v>-0.92579999999999996</v>
      </c>
      <c r="I1174" s="83">
        <v>-1.8149999999999999E-2</v>
      </c>
      <c r="J1174" s="84">
        <v>1.2130967877435989E-7</v>
      </c>
      <c r="K1174" s="111">
        <f>I1174/'סכום נכסי הקרן'!$C$42</f>
        <v>-2.5623804054102481E-10</v>
      </c>
    </row>
    <row r="1175" spans="2:11">
      <c r="B1175" s="76" t="s">
        <v>4006</v>
      </c>
      <c r="C1175" s="73" t="s">
        <v>4008</v>
      </c>
      <c r="D1175" s="86" t="s">
        <v>1883</v>
      </c>
      <c r="E1175" s="86" t="s">
        <v>136</v>
      </c>
      <c r="F1175" s="94">
        <v>43888</v>
      </c>
      <c r="G1175" s="83">
        <v>653528.88</v>
      </c>
      <c r="H1175" s="85">
        <v>-0.92479999999999996</v>
      </c>
      <c r="I1175" s="83">
        <v>-6.0437799999999999</v>
      </c>
      <c r="J1175" s="84">
        <v>4.039498679795597E-5</v>
      </c>
      <c r="K1175" s="111">
        <f>I1175/'סכום נכסי הקרן'!$C$42</f>
        <v>-8.5324867474437181E-8</v>
      </c>
    </row>
    <row r="1176" spans="2:11">
      <c r="B1176" s="76" t="s">
        <v>4006</v>
      </c>
      <c r="C1176" s="73" t="s">
        <v>3349</v>
      </c>
      <c r="D1176" s="86" t="s">
        <v>1883</v>
      </c>
      <c r="E1176" s="86" t="s">
        <v>136</v>
      </c>
      <c r="F1176" s="94">
        <v>43888</v>
      </c>
      <c r="G1176" s="83">
        <v>1960.57</v>
      </c>
      <c r="H1176" s="85">
        <v>-0.92579999999999996</v>
      </c>
      <c r="I1176" s="83">
        <v>-1.8149999999999999E-2</v>
      </c>
      <c r="J1176" s="84">
        <v>1.2130967877435989E-7</v>
      </c>
      <c r="K1176" s="111">
        <f>I1176/'סכום נכסי הקרן'!$C$42</f>
        <v>-2.5623804054102481E-10</v>
      </c>
    </row>
    <row r="1177" spans="2:11">
      <c r="B1177" s="72"/>
      <c r="C1177" s="73"/>
      <c r="D1177" s="73"/>
      <c r="E1177" s="73"/>
      <c r="F1177" s="73"/>
      <c r="G1177" s="83"/>
      <c r="H1177" s="85"/>
      <c r="I1177" s="73"/>
      <c r="J1177" s="84"/>
      <c r="K1177" s="73"/>
    </row>
    <row r="1178" spans="2:11">
      <c r="B1178" s="89" t="s">
        <v>199</v>
      </c>
      <c r="C1178" s="71"/>
      <c r="D1178" s="71"/>
      <c r="E1178" s="71"/>
      <c r="F1178" s="71"/>
      <c r="G1178" s="80"/>
      <c r="H1178" s="82"/>
      <c r="I1178" s="80">
        <v>413.19959821499998</v>
      </c>
      <c r="J1178" s="81">
        <v>-2.7617140787413895E-3</v>
      </c>
      <c r="K1178" s="110">
        <f>I1178/'סכום נכסי הקרן'!$C$42</f>
        <v>5.8334686170220569E-6</v>
      </c>
    </row>
    <row r="1179" spans="2:11">
      <c r="B1179" s="76" t="s">
        <v>4009</v>
      </c>
      <c r="C1179" s="73" t="s">
        <v>4010</v>
      </c>
      <c r="D1179" s="86" t="s">
        <v>1883</v>
      </c>
      <c r="E1179" s="86" t="s">
        <v>137</v>
      </c>
      <c r="F1179" s="94">
        <v>43614</v>
      </c>
      <c r="G1179" s="83">
        <v>55671.782999999996</v>
      </c>
      <c r="H1179" s="85">
        <v>0.28270000000000001</v>
      </c>
      <c r="I1179" s="83">
        <v>0.15740528599999998</v>
      </c>
      <c r="J1179" s="84">
        <v>-1.0520542524543386E-6</v>
      </c>
      <c r="K1179" s="111">
        <f>I1179/'סכום נכסי הקרן'!$C$42</f>
        <v>2.2222160912087933E-9</v>
      </c>
    </row>
    <row r="1180" spans="2:11">
      <c r="B1180" s="76" t="s">
        <v>4009</v>
      </c>
      <c r="C1180" s="73" t="s">
        <v>2984</v>
      </c>
      <c r="D1180" s="86" t="s">
        <v>1883</v>
      </c>
      <c r="E1180" s="86" t="s">
        <v>137</v>
      </c>
      <c r="F1180" s="94">
        <v>43626</v>
      </c>
      <c r="G1180" s="83">
        <v>11134356.599999998</v>
      </c>
      <c r="H1180" s="85">
        <v>0.91120000000000001</v>
      </c>
      <c r="I1180" s="83">
        <v>101.460391526</v>
      </c>
      <c r="J1180" s="84">
        <v>-6.7813374679558385E-4</v>
      </c>
      <c r="K1180" s="111">
        <f>I1180/'סכום נכסי הקרן'!$C$42</f>
        <v>1.4323973508070214E-6</v>
      </c>
    </row>
    <row r="1181" spans="2:11">
      <c r="B1181" s="76" t="s">
        <v>4009</v>
      </c>
      <c r="C1181" s="73" t="s">
        <v>2922</v>
      </c>
      <c r="D1181" s="86" t="s">
        <v>1883</v>
      </c>
      <c r="E1181" s="86" t="s">
        <v>137</v>
      </c>
      <c r="F1181" s="94">
        <v>43887</v>
      </c>
      <c r="G1181" s="83">
        <v>5567178.2999999989</v>
      </c>
      <c r="H1181" s="85">
        <v>2.5811000000000002</v>
      </c>
      <c r="I1181" s="83">
        <v>143.69693041400001</v>
      </c>
      <c r="J1181" s="84">
        <v>-9.6043132062721139E-4</v>
      </c>
      <c r="K1181" s="111">
        <f>I1181/'סכום נכסי הקרן'!$C$42</f>
        <v>2.0286842909665761E-6</v>
      </c>
    </row>
    <row r="1182" spans="2:11">
      <c r="B1182" s="76" t="s">
        <v>4009</v>
      </c>
      <c r="C1182" s="73" t="s">
        <v>4011</v>
      </c>
      <c r="D1182" s="86" t="s">
        <v>1883</v>
      </c>
      <c r="E1182" s="86" t="s">
        <v>137</v>
      </c>
      <c r="F1182" s="94">
        <v>43881</v>
      </c>
      <c r="G1182" s="83">
        <v>11134356.600000001</v>
      </c>
      <c r="H1182" s="85">
        <v>1.5078</v>
      </c>
      <c r="I1182" s="83">
        <v>167.88487098899998</v>
      </c>
      <c r="J1182" s="84">
        <v>-1.12209695706614E-3</v>
      </c>
      <c r="K1182" s="111">
        <f>I1182/'סכום נכסי הקרן'!$C$42</f>
        <v>2.3701647591572503E-6</v>
      </c>
    </row>
    <row r="1183" spans="2:11">
      <c r="B1183" s="72"/>
      <c r="C1183" s="73"/>
      <c r="D1183" s="73"/>
      <c r="E1183" s="73"/>
      <c r="F1183" s="73"/>
      <c r="G1183" s="83"/>
      <c r="H1183" s="85"/>
      <c r="I1183" s="73"/>
      <c r="J1183" s="84"/>
      <c r="K1183" s="73"/>
    </row>
    <row r="1184" spans="2:11">
      <c r="B1184" s="70" t="s">
        <v>209</v>
      </c>
      <c r="C1184" s="71"/>
      <c r="D1184" s="71"/>
      <c r="E1184" s="71"/>
      <c r="F1184" s="71"/>
      <c r="G1184" s="80"/>
      <c r="H1184" s="82"/>
      <c r="I1184" s="80">
        <v>-20254.467405059997</v>
      </c>
      <c r="J1184" s="81">
        <v>0.13537536830047223</v>
      </c>
      <c r="K1184" s="110">
        <f>I1184/'סכום נכסי הקרן'!$C$42</f>
        <v>-2.8594848705645339E-4</v>
      </c>
    </row>
    <row r="1185" spans="2:11">
      <c r="B1185" s="89" t="s">
        <v>198</v>
      </c>
      <c r="C1185" s="71"/>
      <c r="D1185" s="71"/>
      <c r="E1185" s="71"/>
      <c r="F1185" s="71"/>
      <c r="G1185" s="80"/>
      <c r="H1185" s="82"/>
      <c r="I1185" s="80">
        <v>-20254.467405059997</v>
      </c>
      <c r="J1185" s="81">
        <v>0.13537536830047223</v>
      </c>
      <c r="K1185" s="110">
        <f>I1185/'סכום נכסי הקרן'!$C$42</f>
        <v>-2.8594848705645339E-4</v>
      </c>
    </row>
    <row r="1186" spans="2:11">
      <c r="B1186" s="76" t="s">
        <v>4012</v>
      </c>
      <c r="C1186" s="73" t="s">
        <v>2806</v>
      </c>
      <c r="D1186" s="86" t="s">
        <v>1883</v>
      </c>
      <c r="E1186" s="86" t="s">
        <v>136</v>
      </c>
      <c r="F1186" s="94">
        <v>43866</v>
      </c>
      <c r="G1186" s="83">
        <v>24882176.305040002</v>
      </c>
      <c r="H1186" s="85">
        <v>-22.492799999999999</v>
      </c>
      <c r="I1186" s="83">
        <v>-5596.694483825001</v>
      </c>
      <c r="J1186" s="84">
        <v>3.7406788431462418E-2</v>
      </c>
      <c r="K1186" s="111">
        <f>I1186/'סכום נכסי הקרן'!$C$42</f>
        <v>-7.9013004299839155E-5</v>
      </c>
    </row>
    <row r="1187" spans="2:11">
      <c r="B1187" s="76" t="s">
        <v>4012</v>
      </c>
      <c r="C1187" s="73" t="s">
        <v>3101</v>
      </c>
      <c r="D1187" s="86" t="s">
        <v>1883</v>
      </c>
      <c r="E1187" s="86" t="s">
        <v>136</v>
      </c>
      <c r="F1187" s="94">
        <v>43879</v>
      </c>
      <c r="G1187" s="83">
        <v>62205440.835886993</v>
      </c>
      <c r="H1187" s="85">
        <v>-23.329699999999999</v>
      </c>
      <c r="I1187" s="83">
        <v>-14512.337483565998</v>
      </c>
      <c r="J1187" s="84">
        <v>9.6996528837272375E-2</v>
      </c>
      <c r="K1187" s="111">
        <f>I1187/'סכום נכסי הקרן'!$C$42</f>
        <v>-2.0488225457074481E-4</v>
      </c>
    </row>
    <row r="1188" spans="2:11">
      <c r="B1188" s="76" t="s">
        <v>4012</v>
      </c>
      <c r="C1188" s="73" t="s">
        <v>4013</v>
      </c>
      <c r="D1188" s="86" t="s">
        <v>1883</v>
      </c>
      <c r="E1188" s="86" t="s">
        <v>136</v>
      </c>
      <c r="F1188" s="94">
        <v>43916</v>
      </c>
      <c r="G1188" s="83">
        <v>49587541.138929993</v>
      </c>
      <c r="H1188" s="85">
        <v>-0.29330000000000001</v>
      </c>
      <c r="I1188" s="83">
        <v>-145.43543766900001</v>
      </c>
      <c r="J1188" s="84">
        <v>9.7205103173745634E-4</v>
      </c>
      <c r="K1188" s="111">
        <f>I1188/'סכום נכסי הקרן'!$C$42</f>
        <v>-2.0532281858694719E-6</v>
      </c>
    </row>
    <row r="1192" spans="2:11">
      <c r="B1192" s="115" t="s">
        <v>229</v>
      </c>
    </row>
    <row r="1193" spans="2:11">
      <c r="B1193" s="115" t="s">
        <v>116</v>
      </c>
    </row>
    <row r="1194" spans="2:11">
      <c r="B1194" s="115" t="s">
        <v>211</v>
      </c>
    </row>
    <row r="1195" spans="2:11">
      <c r="B1195" s="115" t="s">
        <v>219</v>
      </c>
    </row>
  </sheetData>
  <sheetProtection sheet="1" objects="1" scenarios="1"/>
  <mergeCells count="2">
    <mergeCell ref="B6:K6"/>
    <mergeCell ref="B7:K7"/>
  </mergeCells>
  <phoneticPr fontId="5" type="noConversion"/>
  <dataValidations count="1">
    <dataValidation allowBlank="1" showInputMessage="1" showErrorMessage="1" sqref="A1:B1048576 C5:C1048576 D1:XFD1048576"/>
  </dataValidations>
  <pageMargins left="0" right="0" top="0.5" bottom="0.5" header="0" footer="0.25"/>
  <pageSetup paperSize="9" scale="64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>
    <tabColor indexed="43"/>
    <pageSetUpPr fitToPage="1"/>
  </sheetPr>
  <dimension ref="B1:Q566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5703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7.5703125" style="1" bestFit="1" customWidth="1"/>
    <col min="12" max="12" width="7" style="1" bestFit="1" customWidth="1"/>
    <col min="13" max="13" width="6.42578125" style="1" bestFit="1" customWidth="1"/>
    <col min="14" max="14" width="8" style="1" bestFit="1" customWidth="1"/>
    <col min="15" max="15" width="11.28515625" style="1" bestFit="1" customWidth="1"/>
    <col min="16" max="16" width="11.85546875" style="1" bestFit="1" customWidth="1"/>
    <col min="17" max="17" width="11.5703125" style="1" bestFit="1" customWidth="1"/>
    <col min="18" max="16384" width="9.140625" style="1"/>
  </cols>
  <sheetData>
    <row r="1" spans="2:17">
      <c r="B1" s="46" t="s">
        <v>150</v>
      </c>
      <c r="C1" s="67" t="s" vm="1">
        <v>238</v>
      </c>
    </row>
    <row r="2" spans="2:17">
      <c r="B2" s="46" t="s">
        <v>149</v>
      </c>
      <c r="C2" s="67" t="s">
        <v>239</v>
      </c>
    </row>
    <row r="3" spans="2:17">
      <c r="B3" s="46" t="s">
        <v>151</v>
      </c>
      <c r="C3" s="67" t="s">
        <v>240</v>
      </c>
    </row>
    <row r="4" spans="2:17">
      <c r="B4" s="46" t="s">
        <v>152</v>
      </c>
      <c r="C4" s="67" t="s">
        <v>241</v>
      </c>
    </row>
    <row r="6" spans="2:17" ht="26.25" customHeight="1">
      <c r="B6" s="164" t="s">
        <v>179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6"/>
    </row>
    <row r="7" spans="2:17" ht="26.25" customHeight="1">
      <c r="B7" s="164" t="s">
        <v>106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6"/>
    </row>
    <row r="8" spans="2:17" s="3" customFormat="1" ht="47.25">
      <c r="B8" s="21" t="s">
        <v>120</v>
      </c>
      <c r="C8" s="29" t="s">
        <v>48</v>
      </c>
      <c r="D8" s="29" t="s">
        <v>54</v>
      </c>
      <c r="E8" s="29" t="s">
        <v>14</v>
      </c>
      <c r="F8" s="29" t="s">
        <v>70</v>
      </c>
      <c r="G8" s="29" t="s">
        <v>108</v>
      </c>
      <c r="H8" s="29" t="s">
        <v>17</v>
      </c>
      <c r="I8" s="29" t="s">
        <v>107</v>
      </c>
      <c r="J8" s="29" t="s">
        <v>16</v>
      </c>
      <c r="K8" s="29" t="s">
        <v>18</v>
      </c>
      <c r="L8" s="29" t="s">
        <v>213</v>
      </c>
      <c r="M8" s="29" t="s">
        <v>212</v>
      </c>
      <c r="N8" s="29" t="s">
        <v>115</v>
      </c>
      <c r="O8" s="29" t="s">
        <v>62</v>
      </c>
      <c r="P8" s="29" t="s">
        <v>153</v>
      </c>
      <c r="Q8" s="30" t="s">
        <v>155</v>
      </c>
    </row>
    <row r="9" spans="2:17" s="3" customFormat="1" ht="18.75" customHeight="1">
      <c r="B9" s="14"/>
      <c r="C9" s="15"/>
      <c r="D9" s="15"/>
      <c r="E9" s="15"/>
      <c r="F9" s="15"/>
      <c r="G9" s="15" t="s">
        <v>21</v>
      </c>
      <c r="H9" s="15" t="s">
        <v>20</v>
      </c>
      <c r="I9" s="15"/>
      <c r="J9" s="15" t="s">
        <v>19</v>
      </c>
      <c r="K9" s="15" t="s">
        <v>19</v>
      </c>
      <c r="L9" s="15" t="s">
        <v>220</v>
      </c>
      <c r="M9" s="15"/>
      <c r="N9" s="15" t="s">
        <v>216</v>
      </c>
      <c r="O9" s="15" t="s">
        <v>19</v>
      </c>
      <c r="P9" s="31" t="s">
        <v>19</v>
      </c>
      <c r="Q9" s="16" t="s">
        <v>19</v>
      </c>
    </row>
    <row r="10" spans="2:17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9" t="s">
        <v>117</v>
      </c>
    </row>
    <row r="11" spans="2:17" s="4" customFormat="1" ht="18" customHeight="1"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</row>
    <row r="12" spans="2:17" ht="18" customHeight="1">
      <c r="B12" s="131" t="s">
        <v>229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</row>
    <row r="13" spans="2:17">
      <c r="B13" s="131" t="s">
        <v>116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</row>
    <row r="14" spans="2:17">
      <c r="B14" s="131" t="s">
        <v>211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</row>
    <row r="15" spans="2:17">
      <c r="B15" s="131" t="s">
        <v>219</v>
      </c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</row>
    <row r="16" spans="2:17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</row>
    <row r="17" spans="2:17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</row>
    <row r="18" spans="2:17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</row>
    <row r="19" spans="2:17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</row>
    <row r="20" spans="2:17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</row>
    <row r="21" spans="2:17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</row>
    <row r="22" spans="2:17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</row>
    <row r="23" spans="2:17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</row>
    <row r="24" spans="2:17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</row>
    <row r="25" spans="2:17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</row>
    <row r="26" spans="2:17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</row>
    <row r="27" spans="2:17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</row>
    <row r="28" spans="2:17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</row>
    <row r="29" spans="2:17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</row>
    <row r="30" spans="2:17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</row>
    <row r="31" spans="2:17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</row>
    <row r="32" spans="2:17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</row>
    <row r="33" spans="2:17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</row>
    <row r="34" spans="2:17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</row>
    <row r="35" spans="2:17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</row>
    <row r="36" spans="2:17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</row>
    <row r="37" spans="2:17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</row>
    <row r="38" spans="2:17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</row>
    <row r="39" spans="2:17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</row>
    <row r="40" spans="2:17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</row>
    <row r="41" spans="2:17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</row>
    <row r="42" spans="2:17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</row>
    <row r="43" spans="2:17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</row>
    <row r="44" spans="2:17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</row>
    <row r="45" spans="2:17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</row>
    <row r="46" spans="2:17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</row>
    <row r="47" spans="2:17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</row>
    <row r="48" spans="2:17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</row>
    <row r="49" spans="2:17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</row>
    <row r="50" spans="2:17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</row>
    <row r="51" spans="2:17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</row>
    <row r="52" spans="2:17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</row>
    <row r="53" spans="2:17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</row>
    <row r="54" spans="2:17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</row>
    <row r="55" spans="2:17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</row>
    <row r="56" spans="2:17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</row>
    <row r="57" spans="2:17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</row>
    <row r="58" spans="2:17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</row>
    <row r="59" spans="2:17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</row>
    <row r="60" spans="2:17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</row>
    <row r="61" spans="2:17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</row>
    <row r="62" spans="2:17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</row>
    <row r="63" spans="2:17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</row>
    <row r="64" spans="2:17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</row>
    <row r="65" spans="2:1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</row>
    <row r="66" spans="2:1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</row>
    <row r="67" spans="2:1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</row>
    <row r="68" spans="2:1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</row>
    <row r="69" spans="2:1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</row>
    <row r="70" spans="2:1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</row>
    <row r="71" spans="2:1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</row>
    <row r="72" spans="2:17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</row>
    <row r="73" spans="2:17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</row>
    <row r="74" spans="2:17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</row>
    <row r="75" spans="2:17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</row>
    <row r="76" spans="2:17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</row>
    <row r="77" spans="2:17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</row>
    <row r="78" spans="2:17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</row>
    <row r="79" spans="2:17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</row>
    <row r="80" spans="2:17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</row>
    <row r="81" spans="2:17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</row>
    <row r="82" spans="2:17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</row>
    <row r="83" spans="2:17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</row>
    <row r="84" spans="2:17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</row>
    <row r="85" spans="2:17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</row>
    <row r="86" spans="2:17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</row>
    <row r="87" spans="2:17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</row>
    <row r="88" spans="2:17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</row>
    <row r="89" spans="2:17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</row>
    <row r="90" spans="2:17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</row>
    <row r="91" spans="2:17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</row>
    <row r="92" spans="2:17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</row>
    <row r="93" spans="2:17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</row>
    <row r="94" spans="2:17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</row>
    <row r="95" spans="2:17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</row>
    <row r="96" spans="2:17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</row>
    <row r="97" spans="2:17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</row>
    <row r="98" spans="2:17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</row>
    <row r="99" spans="2:17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</row>
    <row r="100" spans="2:17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</row>
    <row r="101" spans="2:17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</row>
    <row r="102" spans="2:17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</row>
    <row r="103" spans="2:17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</row>
    <row r="104" spans="2:17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</row>
    <row r="105" spans="2:17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</row>
    <row r="106" spans="2:17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</row>
    <row r="107" spans="2:17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</row>
    <row r="108" spans="2:17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</row>
    <row r="109" spans="2:17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</row>
    <row r="110" spans="2:17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</row>
    <row r="111" spans="2:17">
      <c r="B111" s="113"/>
      <c r="C111" s="113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</row>
    <row r="112" spans="2:17">
      <c r="B112" s="113"/>
      <c r="C112" s="113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</row>
    <row r="113" spans="2:17">
      <c r="B113" s="113"/>
      <c r="C113" s="113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</row>
    <row r="114" spans="2:17">
      <c r="B114" s="113"/>
      <c r="C114" s="113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</row>
    <row r="115" spans="2:17">
      <c r="B115" s="113"/>
      <c r="C115" s="113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</row>
    <row r="116" spans="2:17">
      <c r="B116" s="113"/>
      <c r="C116" s="113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</row>
    <row r="117" spans="2:17">
      <c r="B117" s="113"/>
      <c r="C117" s="113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</row>
    <row r="118" spans="2:17">
      <c r="B118" s="113"/>
      <c r="C118" s="113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</row>
    <row r="119" spans="2:17">
      <c r="B119" s="113"/>
      <c r="C119" s="113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</row>
    <row r="120" spans="2:17">
      <c r="B120" s="113"/>
      <c r="C120" s="113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</row>
    <row r="121" spans="2:17">
      <c r="B121" s="113"/>
      <c r="C121" s="113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</row>
    <row r="122" spans="2:17">
      <c r="B122" s="113"/>
      <c r="C122" s="113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</row>
    <row r="123" spans="2:17">
      <c r="B123" s="113"/>
      <c r="C123" s="113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</row>
    <row r="124" spans="2:17">
      <c r="B124" s="113"/>
      <c r="C124" s="113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</row>
    <row r="125" spans="2:17">
      <c r="B125" s="113"/>
      <c r="C125" s="113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</row>
    <row r="126" spans="2:17">
      <c r="B126" s="113"/>
      <c r="C126" s="113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</row>
    <row r="127" spans="2:17">
      <c r="B127" s="113"/>
      <c r="C127" s="113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</row>
    <row r="128" spans="2:17">
      <c r="B128" s="113"/>
      <c r="C128" s="113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</row>
    <row r="129" spans="2:17">
      <c r="B129" s="113"/>
      <c r="C129" s="113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</row>
    <row r="130" spans="2:17">
      <c r="B130" s="113"/>
      <c r="C130" s="113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</row>
    <row r="131" spans="2:17">
      <c r="B131" s="113"/>
      <c r="C131" s="113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</row>
    <row r="132" spans="2:17">
      <c r="B132" s="113"/>
      <c r="C132" s="113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</row>
    <row r="133" spans="2:17">
      <c r="B133" s="113"/>
      <c r="C133" s="113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</row>
    <row r="134" spans="2:17">
      <c r="B134" s="113"/>
      <c r="C134" s="113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</row>
    <row r="135" spans="2:17">
      <c r="B135" s="113"/>
      <c r="C135" s="113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</row>
    <row r="136" spans="2:17">
      <c r="B136" s="113"/>
      <c r="C136" s="113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</row>
    <row r="137" spans="2:17">
      <c r="B137" s="113"/>
      <c r="C137" s="113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</row>
    <row r="138" spans="2:17">
      <c r="B138" s="113"/>
      <c r="C138" s="113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</row>
    <row r="139" spans="2:17">
      <c r="B139" s="113"/>
      <c r="C139" s="113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</row>
    <row r="140" spans="2:17">
      <c r="B140" s="113"/>
      <c r="C140" s="113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</row>
    <row r="141" spans="2:17">
      <c r="B141" s="113"/>
      <c r="C141" s="113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</row>
    <row r="142" spans="2:17">
      <c r="B142" s="113"/>
      <c r="C142" s="113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</row>
    <row r="143" spans="2:17">
      <c r="B143" s="113"/>
      <c r="C143" s="113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</row>
    <row r="144" spans="2:17">
      <c r="B144" s="113"/>
      <c r="C144" s="113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</row>
    <row r="145" spans="2:17">
      <c r="B145" s="113"/>
      <c r="C145" s="113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</row>
    <row r="146" spans="2:17">
      <c r="B146" s="113"/>
      <c r="C146" s="113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</row>
    <row r="147" spans="2:17">
      <c r="B147" s="113"/>
      <c r="C147" s="113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</row>
    <row r="148" spans="2:17">
      <c r="B148" s="113"/>
      <c r="C148" s="113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</row>
    <row r="149" spans="2:17">
      <c r="B149" s="113"/>
      <c r="C149" s="113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</row>
    <row r="150" spans="2:17">
      <c r="B150" s="113"/>
      <c r="C150" s="113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</row>
    <row r="151" spans="2:17">
      <c r="B151" s="113"/>
      <c r="C151" s="113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</row>
    <row r="152" spans="2:17">
      <c r="B152" s="113"/>
      <c r="C152" s="113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</row>
    <row r="153" spans="2:17">
      <c r="B153" s="113"/>
      <c r="C153" s="113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</row>
    <row r="154" spans="2:17">
      <c r="B154" s="113"/>
      <c r="C154" s="113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</row>
    <row r="155" spans="2:17">
      <c r="B155" s="113"/>
      <c r="C155" s="113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</row>
    <row r="156" spans="2:17">
      <c r="B156" s="113"/>
      <c r="C156" s="113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</row>
    <row r="157" spans="2:17">
      <c r="B157" s="113"/>
      <c r="C157" s="113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</row>
    <row r="158" spans="2:17">
      <c r="B158" s="113"/>
      <c r="C158" s="113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</row>
    <row r="159" spans="2:17">
      <c r="B159" s="113"/>
      <c r="C159" s="113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</row>
    <row r="160" spans="2:17">
      <c r="B160" s="113"/>
      <c r="C160" s="113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</row>
    <row r="161" spans="2:17">
      <c r="B161" s="113"/>
      <c r="C161" s="113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</row>
    <row r="162" spans="2:17">
      <c r="B162" s="113"/>
      <c r="C162" s="113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</row>
    <row r="163" spans="2:17">
      <c r="B163" s="113"/>
      <c r="C163" s="113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</row>
    <row r="164" spans="2:17">
      <c r="B164" s="113"/>
      <c r="C164" s="113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</row>
    <row r="165" spans="2:17">
      <c r="B165" s="113"/>
      <c r="C165" s="113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</row>
    <row r="166" spans="2:17">
      <c r="B166" s="113"/>
      <c r="C166" s="113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</row>
    <row r="167" spans="2:17">
      <c r="B167" s="113"/>
      <c r="C167" s="113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</row>
    <row r="168" spans="2:17">
      <c r="B168" s="113"/>
      <c r="C168" s="113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</row>
    <row r="169" spans="2:17">
      <c r="B169" s="113"/>
      <c r="C169" s="113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</row>
    <row r="170" spans="2:17">
      <c r="B170" s="113"/>
      <c r="C170" s="113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</row>
    <row r="171" spans="2:17">
      <c r="B171" s="113"/>
      <c r="C171" s="113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</row>
    <row r="172" spans="2:17">
      <c r="B172" s="113"/>
      <c r="C172" s="113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</row>
    <row r="173" spans="2:17">
      <c r="B173" s="113"/>
      <c r="C173" s="113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</row>
    <row r="174" spans="2:17">
      <c r="B174" s="113"/>
      <c r="C174" s="113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</row>
    <row r="175" spans="2:17">
      <c r="B175" s="113"/>
      <c r="C175" s="113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</row>
    <row r="176" spans="2:17">
      <c r="B176" s="113"/>
      <c r="C176" s="113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</row>
    <row r="177" spans="2:17">
      <c r="B177" s="113"/>
      <c r="C177" s="113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</row>
    <row r="178" spans="2:17">
      <c r="B178" s="113"/>
      <c r="C178" s="113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</row>
    <row r="179" spans="2:17">
      <c r="B179" s="113"/>
      <c r="C179" s="113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</row>
    <row r="180" spans="2:17">
      <c r="B180" s="113"/>
      <c r="C180" s="113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</row>
    <row r="181" spans="2:17">
      <c r="B181" s="113"/>
      <c r="C181" s="113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</row>
    <row r="182" spans="2:17">
      <c r="B182" s="113"/>
      <c r="C182" s="113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</row>
    <row r="183" spans="2:17">
      <c r="B183" s="113"/>
      <c r="C183" s="113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</row>
    <row r="184" spans="2:17">
      <c r="B184" s="113"/>
      <c r="C184" s="113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</row>
    <row r="185" spans="2:17">
      <c r="B185" s="113"/>
      <c r="C185" s="113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</row>
    <row r="186" spans="2:17">
      <c r="B186" s="113"/>
      <c r="C186" s="113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</row>
    <row r="187" spans="2:17">
      <c r="B187" s="113"/>
      <c r="C187" s="113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</row>
    <row r="188" spans="2:17">
      <c r="B188" s="113"/>
      <c r="C188" s="113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</row>
    <row r="189" spans="2:17">
      <c r="B189" s="113"/>
      <c r="C189" s="113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</row>
    <row r="190" spans="2:17">
      <c r="B190" s="113"/>
      <c r="C190" s="113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</row>
    <row r="191" spans="2:17">
      <c r="B191" s="113"/>
      <c r="C191" s="113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</row>
    <row r="192" spans="2:17">
      <c r="B192" s="113"/>
      <c r="C192" s="113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</row>
    <row r="193" spans="2:17">
      <c r="B193" s="113"/>
      <c r="C193" s="113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</row>
    <row r="194" spans="2:17">
      <c r="B194" s="113"/>
      <c r="C194" s="113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</row>
    <row r="195" spans="2:17">
      <c r="B195" s="113"/>
      <c r="C195" s="113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</row>
    <row r="196" spans="2:17">
      <c r="B196" s="113"/>
      <c r="C196" s="113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</row>
    <row r="197" spans="2:17">
      <c r="B197" s="113"/>
      <c r="C197" s="113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</row>
    <row r="198" spans="2:17">
      <c r="B198" s="113"/>
      <c r="C198" s="113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</row>
    <row r="199" spans="2:17">
      <c r="B199" s="113"/>
      <c r="C199" s="113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</row>
    <row r="200" spans="2:17">
      <c r="B200" s="113"/>
      <c r="C200" s="113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</row>
    <row r="201" spans="2:17">
      <c r="B201" s="113"/>
      <c r="C201" s="113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</row>
    <row r="202" spans="2:17">
      <c r="B202" s="113"/>
      <c r="C202" s="113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</row>
    <row r="203" spans="2:17">
      <c r="B203" s="113"/>
      <c r="C203" s="113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</row>
    <row r="204" spans="2:17">
      <c r="B204" s="113"/>
      <c r="C204" s="113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</row>
    <row r="205" spans="2:17">
      <c r="B205" s="113"/>
      <c r="C205" s="113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</row>
    <row r="206" spans="2:17">
      <c r="B206" s="113"/>
      <c r="C206" s="113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</row>
    <row r="207" spans="2:17">
      <c r="B207" s="113"/>
      <c r="C207" s="113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</row>
    <row r="208" spans="2:17">
      <c r="B208" s="113"/>
      <c r="C208" s="113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</row>
    <row r="209" spans="2:17">
      <c r="B209" s="113"/>
      <c r="C209" s="113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</row>
    <row r="210" spans="2:17">
      <c r="B210" s="113"/>
      <c r="C210" s="113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</row>
    <row r="211" spans="2:17">
      <c r="B211" s="113"/>
      <c r="C211" s="113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</row>
    <row r="212" spans="2:17">
      <c r="B212" s="113"/>
      <c r="C212" s="113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</row>
    <row r="213" spans="2:17">
      <c r="B213" s="113"/>
      <c r="C213" s="113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</row>
    <row r="214" spans="2:17">
      <c r="B214" s="113"/>
      <c r="C214" s="113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</row>
    <row r="215" spans="2:17">
      <c r="B215" s="113"/>
      <c r="C215" s="113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</row>
    <row r="216" spans="2:17">
      <c r="B216" s="113"/>
      <c r="C216" s="113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</row>
    <row r="217" spans="2:17">
      <c r="B217" s="113"/>
      <c r="C217" s="113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</row>
    <row r="218" spans="2:17">
      <c r="B218" s="113"/>
      <c r="C218" s="113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</row>
    <row r="219" spans="2:17">
      <c r="B219" s="113"/>
      <c r="C219" s="113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</row>
    <row r="220" spans="2:17">
      <c r="B220" s="113"/>
      <c r="C220" s="113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</row>
    <row r="221" spans="2:17">
      <c r="B221" s="113"/>
      <c r="C221" s="113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</row>
    <row r="222" spans="2:17">
      <c r="B222" s="113"/>
      <c r="C222" s="113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</row>
    <row r="223" spans="2:17">
      <c r="B223" s="113"/>
      <c r="C223" s="113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</row>
    <row r="224" spans="2:17">
      <c r="B224" s="113"/>
      <c r="C224" s="113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</row>
    <row r="225" spans="2:17">
      <c r="B225" s="113"/>
      <c r="C225" s="113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</row>
    <row r="226" spans="2:17">
      <c r="B226" s="113"/>
      <c r="C226" s="113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</row>
    <row r="227" spans="2:17">
      <c r="B227" s="113"/>
      <c r="C227" s="113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</row>
    <row r="228" spans="2:17">
      <c r="B228" s="113"/>
      <c r="C228" s="113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</row>
    <row r="229" spans="2:17">
      <c r="B229" s="113"/>
      <c r="C229" s="113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</row>
    <row r="230" spans="2:17">
      <c r="B230" s="113"/>
      <c r="C230" s="113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</row>
    <row r="231" spans="2:17">
      <c r="B231" s="113"/>
      <c r="C231" s="113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</row>
    <row r="232" spans="2:17">
      <c r="B232" s="113"/>
      <c r="C232" s="113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</row>
    <row r="233" spans="2:17">
      <c r="B233" s="113"/>
      <c r="C233" s="113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</row>
    <row r="234" spans="2:17">
      <c r="B234" s="113"/>
      <c r="C234" s="113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</row>
    <row r="235" spans="2:17">
      <c r="B235" s="113"/>
      <c r="C235" s="113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</row>
    <row r="236" spans="2:17">
      <c r="B236" s="113"/>
      <c r="C236" s="113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</row>
    <row r="237" spans="2:17">
      <c r="B237" s="113"/>
      <c r="C237" s="113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</row>
    <row r="238" spans="2:17">
      <c r="B238" s="113"/>
      <c r="C238" s="113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</row>
    <row r="239" spans="2:17">
      <c r="B239" s="113"/>
      <c r="C239" s="113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</row>
    <row r="240" spans="2:17">
      <c r="B240" s="113"/>
      <c r="C240" s="113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</row>
    <row r="241" spans="2:17">
      <c r="B241" s="113"/>
      <c r="C241" s="113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</row>
    <row r="242" spans="2:17">
      <c r="B242" s="113"/>
      <c r="C242" s="113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</row>
    <row r="243" spans="2:17">
      <c r="B243" s="113"/>
      <c r="C243" s="113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</row>
    <row r="244" spans="2:17">
      <c r="B244" s="113"/>
      <c r="C244" s="113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</row>
    <row r="245" spans="2:17">
      <c r="B245" s="113"/>
      <c r="C245" s="113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</row>
    <row r="246" spans="2:17">
      <c r="B246" s="113"/>
      <c r="C246" s="113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</row>
    <row r="247" spans="2:17">
      <c r="B247" s="113"/>
      <c r="C247" s="113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</row>
    <row r="248" spans="2:17">
      <c r="B248" s="113"/>
      <c r="C248" s="113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</row>
    <row r="249" spans="2:17">
      <c r="B249" s="113"/>
      <c r="C249" s="113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</row>
    <row r="250" spans="2:17">
      <c r="B250" s="113"/>
      <c r="C250" s="113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</row>
    <row r="251" spans="2:17">
      <c r="B251" s="113"/>
      <c r="C251" s="113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</row>
    <row r="252" spans="2:17">
      <c r="B252" s="113"/>
      <c r="C252" s="113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</row>
    <row r="253" spans="2:17">
      <c r="B253" s="113"/>
      <c r="C253" s="113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</row>
    <row r="254" spans="2:17">
      <c r="B254" s="113"/>
      <c r="C254" s="113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</row>
    <row r="255" spans="2:17">
      <c r="B255" s="113"/>
      <c r="C255" s="113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</row>
    <row r="256" spans="2:17">
      <c r="B256" s="113"/>
      <c r="C256" s="113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</row>
    <row r="257" spans="2:17">
      <c r="B257" s="113"/>
      <c r="C257" s="113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</row>
    <row r="258" spans="2:17">
      <c r="B258" s="113"/>
      <c r="C258" s="113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</row>
    <row r="259" spans="2:17">
      <c r="B259" s="113"/>
      <c r="C259" s="113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</row>
    <row r="260" spans="2:17">
      <c r="B260" s="113"/>
      <c r="C260" s="113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</row>
    <row r="261" spans="2:17">
      <c r="B261" s="113"/>
      <c r="C261" s="113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</row>
    <row r="262" spans="2:17">
      <c r="B262" s="113"/>
      <c r="C262" s="113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</row>
    <row r="263" spans="2:17">
      <c r="B263" s="113"/>
      <c r="C263" s="113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</row>
    <row r="264" spans="2:17">
      <c r="B264" s="113"/>
      <c r="C264" s="113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</row>
    <row r="265" spans="2:17">
      <c r="B265" s="113"/>
      <c r="C265" s="113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</row>
    <row r="266" spans="2:17">
      <c r="B266" s="113"/>
      <c r="C266" s="113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</row>
    <row r="267" spans="2:17">
      <c r="B267" s="113"/>
      <c r="C267" s="113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</row>
    <row r="268" spans="2:17">
      <c r="B268" s="113"/>
      <c r="C268" s="113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</row>
    <row r="269" spans="2:17">
      <c r="B269" s="113"/>
      <c r="C269" s="113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</row>
    <row r="270" spans="2:17">
      <c r="B270" s="113"/>
      <c r="C270" s="113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</row>
    <row r="271" spans="2:17">
      <c r="B271" s="113"/>
      <c r="C271" s="113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</row>
    <row r="272" spans="2:17">
      <c r="B272" s="113"/>
      <c r="C272" s="113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</row>
    <row r="273" spans="2:17">
      <c r="B273" s="113"/>
      <c r="C273" s="113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</row>
    <row r="274" spans="2:17">
      <c r="B274" s="113"/>
      <c r="C274" s="113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</row>
    <row r="275" spans="2:17">
      <c r="B275" s="113"/>
      <c r="C275" s="113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</row>
    <row r="276" spans="2:17">
      <c r="B276" s="113"/>
      <c r="C276" s="113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</row>
    <row r="277" spans="2:17">
      <c r="B277" s="113"/>
      <c r="C277" s="113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</row>
    <row r="278" spans="2:17">
      <c r="B278" s="113"/>
      <c r="C278" s="113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</row>
    <row r="279" spans="2:17">
      <c r="B279" s="113"/>
      <c r="C279" s="113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</row>
    <row r="280" spans="2:17">
      <c r="B280" s="113"/>
      <c r="C280" s="113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</row>
    <row r="281" spans="2:17">
      <c r="B281" s="113"/>
      <c r="C281" s="113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</row>
    <row r="282" spans="2:17">
      <c r="B282" s="113"/>
      <c r="C282" s="113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</row>
    <row r="283" spans="2:17">
      <c r="B283" s="113"/>
      <c r="C283" s="113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</row>
    <row r="284" spans="2:17">
      <c r="B284" s="113"/>
      <c r="C284" s="113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</row>
    <row r="285" spans="2:17">
      <c r="B285" s="113"/>
      <c r="C285" s="113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</row>
    <row r="286" spans="2:17">
      <c r="B286" s="113"/>
      <c r="C286" s="113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</row>
    <row r="287" spans="2:17">
      <c r="B287" s="113"/>
      <c r="C287" s="113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</row>
    <row r="288" spans="2:17">
      <c r="B288" s="113"/>
      <c r="C288" s="113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</row>
    <row r="289" spans="2:17">
      <c r="B289" s="113"/>
      <c r="C289" s="113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</row>
    <row r="290" spans="2:17">
      <c r="B290" s="113"/>
      <c r="C290" s="113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</row>
    <row r="291" spans="2:17">
      <c r="B291" s="113"/>
      <c r="C291" s="113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</row>
    <row r="292" spans="2:17">
      <c r="B292" s="113"/>
      <c r="C292" s="113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</row>
    <row r="293" spans="2:17">
      <c r="B293" s="113"/>
      <c r="C293" s="113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</row>
    <row r="294" spans="2:17">
      <c r="B294" s="113"/>
      <c r="C294" s="113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</row>
    <row r="295" spans="2:17">
      <c r="B295" s="113"/>
      <c r="C295" s="113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</row>
    <row r="296" spans="2:17">
      <c r="B296" s="113"/>
      <c r="C296" s="113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</row>
    <row r="297" spans="2:17">
      <c r="B297" s="113"/>
      <c r="C297" s="113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</row>
    <row r="298" spans="2:17">
      <c r="B298" s="113"/>
      <c r="C298" s="113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</row>
    <row r="299" spans="2:17">
      <c r="B299" s="113"/>
      <c r="C299" s="113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</row>
    <row r="300" spans="2:17">
      <c r="B300" s="113"/>
      <c r="C300" s="113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</row>
    <row r="301" spans="2:17">
      <c r="B301" s="113"/>
      <c r="C301" s="113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</row>
    <row r="302" spans="2:17">
      <c r="B302" s="113"/>
      <c r="C302" s="113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</row>
    <row r="303" spans="2:17">
      <c r="B303" s="113"/>
      <c r="C303" s="113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</row>
    <row r="304" spans="2:17">
      <c r="B304" s="113"/>
      <c r="C304" s="113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</row>
    <row r="305" spans="2:17">
      <c r="B305" s="113"/>
      <c r="C305" s="113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</row>
    <row r="306" spans="2:17">
      <c r="B306" s="113"/>
      <c r="C306" s="113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</row>
    <row r="307" spans="2:17">
      <c r="B307" s="113"/>
      <c r="C307" s="113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</row>
    <row r="308" spans="2:17">
      <c r="B308" s="113"/>
      <c r="C308" s="113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</row>
    <row r="309" spans="2:17">
      <c r="B309" s="113"/>
      <c r="C309" s="113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</row>
    <row r="310" spans="2:17">
      <c r="B310" s="113"/>
      <c r="C310" s="113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</row>
    <row r="311" spans="2:17">
      <c r="B311" s="113"/>
      <c r="C311" s="113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</row>
    <row r="312" spans="2:17">
      <c r="B312" s="113"/>
      <c r="C312" s="113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</row>
    <row r="313" spans="2:17">
      <c r="B313" s="113"/>
      <c r="C313" s="113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</row>
    <row r="314" spans="2:17">
      <c r="B314" s="113"/>
      <c r="C314" s="113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</row>
    <row r="315" spans="2:17">
      <c r="B315" s="113"/>
      <c r="C315" s="113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</row>
    <row r="316" spans="2:17">
      <c r="B316" s="113"/>
      <c r="C316" s="113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</row>
    <row r="317" spans="2:17">
      <c r="B317" s="113"/>
      <c r="C317" s="113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</row>
    <row r="318" spans="2:17">
      <c r="B318" s="113"/>
      <c r="C318" s="113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</row>
    <row r="319" spans="2:17">
      <c r="B319" s="113"/>
      <c r="C319" s="113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</row>
    <row r="320" spans="2:17">
      <c r="B320" s="113"/>
      <c r="C320" s="113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</row>
    <row r="321" spans="2:17">
      <c r="B321" s="113"/>
      <c r="C321" s="113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</row>
    <row r="322" spans="2:17">
      <c r="B322" s="113"/>
      <c r="C322" s="113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</row>
    <row r="323" spans="2:17">
      <c r="B323" s="113"/>
      <c r="C323" s="113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</row>
    <row r="324" spans="2:17">
      <c r="B324" s="113"/>
      <c r="C324" s="113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</row>
    <row r="325" spans="2:17">
      <c r="B325" s="113"/>
      <c r="C325" s="113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</row>
    <row r="326" spans="2:17">
      <c r="B326" s="113"/>
      <c r="C326" s="113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</row>
    <row r="327" spans="2:17">
      <c r="B327" s="113"/>
      <c r="C327" s="113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</row>
    <row r="328" spans="2:17">
      <c r="B328" s="113"/>
      <c r="C328" s="113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</row>
    <row r="329" spans="2:17">
      <c r="B329" s="113"/>
      <c r="C329" s="113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</row>
    <row r="330" spans="2:17">
      <c r="B330" s="113"/>
      <c r="C330" s="113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</row>
    <row r="331" spans="2:17">
      <c r="B331" s="113"/>
      <c r="C331" s="113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</row>
    <row r="332" spans="2:17">
      <c r="B332" s="113"/>
      <c r="C332" s="113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</row>
    <row r="333" spans="2:17">
      <c r="B333" s="113"/>
      <c r="C333" s="113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</row>
    <row r="334" spans="2:17">
      <c r="B334" s="113"/>
      <c r="C334" s="113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</row>
    <row r="335" spans="2:17">
      <c r="B335" s="113"/>
      <c r="C335" s="113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</row>
    <row r="336" spans="2:17">
      <c r="B336" s="113"/>
      <c r="C336" s="113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</row>
    <row r="337" spans="2:17">
      <c r="B337" s="113"/>
      <c r="C337" s="113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</row>
    <row r="338" spans="2:17">
      <c r="B338" s="113"/>
      <c r="C338" s="113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</row>
    <row r="339" spans="2:17">
      <c r="B339" s="113"/>
      <c r="C339" s="113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</row>
    <row r="340" spans="2:17">
      <c r="B340" s="113"/>
      <c r="C340" s="113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</row>
    <row r="341" spans="2:17">
      <c r="B341" s="113"/>
      <c r="C341" s="113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</row>
    <row r="342" spans="2:17">
      <c r="B342" s="113"/>
      <c r="C342" s="113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</row>
    <row r="343" spans="2:17">
      <c r="B343" s="113"/>
      <c r="C343" s="113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</row>
    <row r="344" spans="2:17">
      <c r="B344" s="113"/>
      <c r="C344" s="113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</row>
    <row r="345" spans="2:17">
      <c r="B345" s="113"/>
      <c r="C345" s="113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</row>
    <row r="346" spans="2:17">
      <c r="B346" s="113"/>
      <c r="C346" s="113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</row>
    <row r="347" spans="2:17">
      <c r="B347" s="113"/>
      <c r="C347" s="113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</row>
    <row r="348" spans="2:17">
      <c r="B348" s="113"/>
      <c r="C348" s="113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</row>
    <row r="349" spans="2:17">
      <c r="B349" s="113"/>
      <c r="C349" s="113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</row>
    <row r="350" spans="2:17">
      <c r="B350" s="113"/>
      <c r="C350" s="113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</row>
    <row r="351" spans="2:17">
      <c r="B351" s="113"/>
      <c r="C351" s="113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</row>
    <row r="352" spans="2:17">
      <c r="B352" s="113"/>
      <c r="C352" s="113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</row>
    <row r="353" spans="2:17">
      <c r="B353" s="113"/>
      <c r="C353" s="113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</row>
    <row r="354" spans="2:17">
      <c r="B354" s="113"/>
      <c r="C354" s="113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</row>
    <row r="355" spans="2:17">
      <c r="B355" s="113"/>
      <c r="C355" s="113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</row>
    <row r="356" spans="2:17">
      <c r="B356" s="113"/>
      <c r="C356" s="113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</row>
    <row r="357" spans="2:17">
      <c r="B357" s="113"/>
      <c r="C357" s="113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</row>
    <row r="358" spans="2:17">
      <c r="B358" s="113"/>
      <c r="C358" s="113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</row>
    <row r="359" spans="2:17">
      <c r="B359" s="113"/>
      <c r="C359" s="113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</row>
    <row r="360" spans="2:17">
      <c r="B360" s="113"/>
      <c r="C360" s="113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</row>
    <row r="361" spans="2:17">
      <c r="B361" s="113"/>
      <c r="C361" s="113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</row>
    <row r="362" spans="2:17">
      <c r="B362" s="113"/>
      <c r="C362" s="113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</row>
    <row r="363" spans="2:17">
      <c r="B363" s="113"/>
      <c r="C363" s="113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</row>
    <row r="364" spans="2:17">
      <c r="B364" s="113"/>
      <c r="C364" s="113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</row>
    <row r="365" spans="2:17">
      <c r="B365" s="113"/>
      <c r="C365" s="113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</row>
    <row r="366" spans="2:17">
      <c r="B366" s="113"/>
      <c r="C366" s="113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</row>
    <row r="367" spans="2:17">
      <c r="B367" s="113"/>
      <c r="C367" s="113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</row>
    <row r="368" spans="2:17">
      <c r="B368" s="113"/>
      <c r="C368" s="113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</row>
    <row r="369" spans="2:17">
      <c r="B369" s="113"/>
      <c r="C369" s="113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</row>
    <row r="370" spans="2:17">
      <c r="B370" s="113"/>
      <c r="C370" s="113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</row>
    <row r="371" spans="2:17">
      <c r="B371" s="113"/>
      <c r="C371" s="113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</row>
    <row r="372" spans="2:17">
      <c r="B372" s="113"/>
      <c r="C372" s="113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</row>
    <row r="373" spans="2:17">
      <c r="B373" s="113"/>
      <c r="C373" s="113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</row>
    <row r="374" spans="2:17">
      <c r="B374" s="113"/>
      <c r="C374" s="113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</row>
    <row r="375" spans="2:17">
      <c r="B375" s="113"/>
      <c r="C375" s="113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</row>
    <row r="376" spans="2:17">
      <c r="B376" s="113"/>
      <c r="C376" s="113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</row>
    <row r="377" spans="2:17">
      <c r="B377" s="113"/>
      <c r="C377" s="113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</row>
    <row r="378" spans="2:17">
      <c r="B378" s="113"/>
      <c r="C378" s="113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</row>
    <row r="379" spans="2:17">
      <c r="B379" s="113"/>
      <c r="C379" s="113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</row>
    <row r="380" spans="2:17">
      <c r="B380" s="113"/>
      <c r="C380" s="113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</row>
    <row r="381" spans="2:17">
      <c r="B381" s="113"/>
      <c r="C381" s="113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</row>
    <row r="382" spans="2:17">
      <c r="B382" s="113"/>
      <c r="C382" s="113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</row>
    <row r="383" spans="2:17">
      <c r="B383" s="113"/>
      <c r="C383" s="113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</row>
    <row r="384" spans="2:17">
      <c r="B384" s="113"/>
      <c r="C384" s="113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</row>
    <row r="385" spans="2:17">
      <c r="B385" s="113"/>
      <c r="C385" s="113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</row>
    <row r="386" spans="2:17">
      <c r="B386" s="113"/>
      <c r="C386" s="113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</row>
    <row r="387" spans="2:17">
      <c r="B387" s="113"/>
      <c r="C387" s="113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</row>
    <row r="388" spans="2:17">
      <c r="B388" s="113"/>
      <c r="C388" s="113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</row>
    <row r="389" spans="2:17">
      <c r="B389" s="113"/>
      <c r="C389" s="113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</row>
    <row r="390" spans="2:17">
      <c r="B390" s="113"/>
      <c r="C390" s="113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</row>
    <row r="391" spans="2:17">
      <c r="B391" s="113"/>
      <c r="C391" s="113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</row>
    <row r="392" spans="2:17">
      <c r="B392" s="113"/>
      <c r="C392" s="113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</row>
    <row r="393" spans="2:17">
      <c r="B393" s="113"/>
      <c r="C393" s="113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</row>
    <row r="394" spans="2:17">
      <c r="B394" s="113"/>
      <c r="C394" s="113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</row>
    <row r="395" spans="2:17">
      <c r="B395" s="113"/>
      <c r="C395" s="113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</row>
    <row r="396" spans="2:17">
      <c r="B396" s="113"/>
      <c r="C396" s="113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</row>
    <row r="397" spans="2:17">
      <c r="B397" s="113"/>
      <c r="C397" s="113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</row>
    <row r="398" spans="2:17">
      <c r="B398" s="113"/>
      <c r="C398" s="113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</row>
    <row r="399" spans="2:17">
      <c r="B399" s="113"/>
      <c r="C399" s="113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</row>
    <row r="400" spans="2:17">
      <c r="B400" s="113"/>
      <c r="C400" s="113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</row>
    <row r="401" spans="2:17">
      <c r="B401" s="113"/>
      <c r="C401" s="113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</row>
    <row r="402" spans="2:17">
      <c r="B402" s="113"/>
      <c r="C402" s="113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</row>
    <row r="403" spans="2:17">
      <c r="B403" s="113"/>
      <c r="C403" s="113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</row>
    <row r="404" spans="2:17">
      <c r="B404" s="113"/>
      <c r="C404" s="113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</row>
    <row r="405" spans="2:17">
      <c r="B405" s="113"/>
      <c r="C405" s="113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</row>
    <row r="406" spans="2:17">
      <c r="B406" s="113"/>
      <c r="C406" s="113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</row>
    <row r="407" spans="2:17">
      <c r="B407" s="113"/>
      <c r="C407" s="113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</row>
    <row r="408" spans="2:17">
      <c r="B408" s="113"/>
      <c r="C408" s="113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</row>
    <row r="409" spans="2:17">
      <c r="B409" s="113"/>
      <c r="C409" s="113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</row>
    <row r="410" spans="2:17">
      <c r="B410" s="113"/>
      <c r="C410" s="113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</row>
    <row r="411" spans="2:17">
      <c r="B411" s="113"/>
      <c r="C411" s="113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</row>
    <row r="412" spans="2:17">
      <c r="B412" s="113"/>
      <c r="C412" s="113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</row>
    <row r="413" spans="2:17">
      <c r="B413" s="113"/>
      <c r="C413" s="113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</row>
    <row r="414" spans="2:17">
      <c r="B414" s="113"/>
      <c r="C414" s="113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</row>
    <row r="415" spans="2:17">
      <c r="B415" s="113"/>
      <c r="C415" s="113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</row>
    <row r="416" spans="2:17">
      <c r="B416" s="113"/>
      <c r="C416" s="113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</row>
    <row r="417" spans="2:17">
      <c r="B417" s="113"/>
      <c r="C417" s="113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</row>
    <row r="418" spans="2:17">
      <c r="B418" s="113"/>
      <c r="C418" s="113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</row>
    <row r="419" spans="2:17">
      <c r="B419" s="113"/>
      <c r="C419" s="113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</row>
    <row r="420" spans="2:17">
      <c r="B420" s="113"/>
      <c r="C420" s="113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</row>
    <row r="421" spans="2:17">
      <c r="B421" s="113"/>
      <c r="C421" s="113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</row>
    <row r="422" spans="2:17">
      <c r="B422" s="113"/>
      <c r="C422" s="113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</row>
    <row r="423" spans="2:17">
      <c r="B423" s="113"/>
      <c r="C423" s="113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</row>
    <row r="424" spans="2:17">
      <c r="B424" s="113"/>
      <c r="C424" s="113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</row>
    <row r="425" spans="2:17">
      <c r="B425" s="113"/>
      <c r="C425" s="113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</row>
    <row r="426" spans="2:17">
      <c r="B426" s="113"/>
      <c r="C426" s="113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</row>
    <row r="427" spans="2:17">
      <c r="B427" s="113"/>
      <c r="C427" s="113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</row>
    <row r="428" spans="2:17">
      <c r="B428" s="113"/>
      <c r="C428" s="113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</row>
    <row r="429" spans="2:17">
      <c r="B429" s="113"/>
      <c r="C429" s="113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</row>
    <row r="430" spans="2:17">
      <c r="B430" s="113"/>
      <c r="C430" s="113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</row>
    <row r="431" spans="2:17">
      <c r="B431" s="113"/>
      <c r="C431" s="113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</row>
    <row r="432" spans="2:17">
      <c r="B432" s="113"/>
      <c r="C432" s="113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</row>
    <row r="433" spans="2:17">
      <c r="B433" s="113"/>
      <c r="C433" s="113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</row>
    <row r="434" spans="2:17">
      <c r="B434" s="113"/>
      <c r="C434" s="113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</row>
    <row r="435" spans="2:17">
      <c r="B435" s="113"/>
      <c r="C435" s="113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</row>
    <row r="436" spans="2:17">
      <c r="B436" s="113"/>
      <c r="C436" s="113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</row>
    <row r="437" spans="2:17">
      <c r="B437" s="113"/>
      <c r="C437" s="113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</row>
    <row r="438" spans="2:17">
      <c r="B438" s="113"/>
      <c r="C438" s="113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</row>
    <row r="439" spans="2:17">
      <c r="B439" s="113"/>
      <c r="C439" s="113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</row>
    <row r="440" spans="2:17">
      <c r="B440" s="113"/>
      <c r="C440" s="113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</row>
    <row r="441" spans="2:17">
      <c r="B441" s="113"/>
      <c r="C441" s="113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</row>
    <row r="442" spans="2:17">
      <c r="B442" s="113"/>
      <c r="C442" s="113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</row>
    <row r="443" spans="2:17">
      <c r="B443" s="113"/>
      <c r="C443" s="113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</row>
    <row r="444" spans="2:17">
      <c r="B444" s="113"/>
      <c r="C444" s="113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</row>
    <row r="445" spans="2:17">
      <c r="B445" s="113"/>
      <c r="C445" s="113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</row>
    <row r="446" spans="2:17">
      <c r="B446" s="113"/>
      <c r="C446" s="113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</row>
    <row r="447" spans="2:17">
      <c r="B447" s="113"/>
      <c r="C447" s="113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</row>
    <row r="448" spans="2:17">
      <c r="B448" s="113"/>
      <c r="C448" s="113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</row>
    <row r="449" spans="2:17">
      <c r="B449" s="113"/>
      <c r="C449" s="113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</row>
    <row r="450" spans="2:17">
      <c r="B450" s="113"/>
      <c r="C450" s="113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</row>
    <row r="451" spans="2:17">
      <c r="B451" s="113"/>
      <c r="C451" s="113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</row>
    <row r="452" spans="2:17">
      <c r="B452" s="113"/>
      <c r="C452" s="113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</row>
    <row r="453" spans="2:17">
      <c r="B453" s="113"/>
      <c r="C453" s="113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</row>
    <row r="454" spans="2:17">
      <c r="B454" s="113"/>
      <c r="C454" s="113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</row>
    <row r="455" spans="2:17">
      <c r="B455" s="113"/>
      <c r="C455" s="113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</row>
    <row r="456" spans="2:17">
      <c r="B456" s="113"/>
      <c r="C456" s="113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</row>
    <row r="457" spans="2:17">
      <c r="B457" s="113"/>
      <c r="C457" s="113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</row>
    <row r="458" spans="2:17">
      <c r="B458" s="113"/>
      <c r="C458" s="113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</row>
    <row r="459" spans="2:17">
      <c r="B459" s="113"/>
      <c r="C459" s="113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</row>
    <row r="460" spans="2:17">
      <c r="B460" s="113"/>
      <c r="C460" s="113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</row>
    <row r="461" spans="2:17">
      <c r="B461" s="113"/>
      <c r="C461" s="113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</row>
    <row r="462" spans="2:17">
      <c r="B462" s="113"/>
      <c r="C462" s="113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</row>
    <row r="463" spans="2:17">
      <c r="B463" s="113"/>
      <c r="C463" s="113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</row>
    <row r="464" spans="2:17">
      <c r="B464" s="113"/>
      <c r="C464" s="113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</row>
    <row r="465" spans="2:17">
      <c r="B465" s="113"/>
      <c r="C465" s="113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</row>
    <row r="466" spans="2:17">
      <c r="B466" s="113"/>
      <c r="C466" s="113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</row>
    <row r="467" spans="2:17">
      <c r="B467" s="113"/>
      <c r="C467" s="113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</row>
    <row r="468" spans="2:17">
      <c r="B468" s="113"/>
      <c r="C468" s="113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</row>
    <row r="469" spans="2:17">
      <c r="B469" s="113"/>
      <c r="C469" s="113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</row>
    <row r="470" spans="2:17">
      <c r="B470" s="113"/>
      <c r="C470" s="113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</row>
    <row r="471" spans="2:17">
      <c r="B471" s="113"/>
      <c r="C471" s="113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</row>
    <row r="472" spans="2:17">
      <c r="B472" s="113"/>
      <c r="C472" s="113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</row>
    <row r="473" spans="2:17">
      <c r="B473" s="113"/>
      <c r="C473" s="113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</row>
    <row r="474" spans="2:17">
      <c r="B474" s="113"/>
      <c r="C474" s="113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</row>
    <row r="475" spans="2:17">
      <c r="B475" s="113"/>
      <c r="C475" s="113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</row>
    <row r="476" spans="2:17">
      <c r="B476" s="113"/>
      <c r="C476" s="113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</row>
    <row r="477" spans="2:17">
      <c r="B477" s="113"/>
      <c r="C477" s="113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</row>
    <row r="478" spans="2:17">
      <c r="B478" s="113"/>
      <c r="C478" s="113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</row>
    <row r="479" spans="2:17">
      <c r="B479" s="113"/>
      <c r="C479" s="113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</row>
    <row r="480" spans="2:17">
      <c r="B480" s="113"/>
      <c r="C480" s="113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</row>
    <row r="481" spans="2:17">
      <c r="B481" s="113"/>
      <c r="C481" s="113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</row>
    <row r="482" spans="2:17">
      <c r="B482" s="113"/>
      <c r="C482" s="113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</row>
    <row r="483" spans="2:17">
      <c r="B483" s="113"/>
      <c r="C483" s="113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</row>
    <row r="484" spans="2:17">
      <c r="B484" s="113"/>
      <c r="C484" s="113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</row>
    <row r="485" spans="2:17">
      <c r="B485" s="113"/>
      <c r="C485" s="113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</row>
    <row r="486" spans="2:17">
      <c r="B486" s="113"/>
      <c r="C486" s="113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</row>
    <row r="487" spans="2:17">
      <c r="B487" s="113"/>
      <c r="C487" s="113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</row>
    <row r="488" spans="2:17">
      <c r="B488" s="113"/>
      <c r="C488" s="113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</row>
    <row r="489" spans="2:17">
      <c r="B489" s="113"/>
      <c r="C489" s="113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</row>
    <row r="490" spans="2:17">
      <c r="B490" s="113"/>
      <c r="C490" s="113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</row>
    <row r="491" spans="2:17">
      <c r="B491" s="113"/>
      <c r="C491" s="113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</row>
    <row r="492" spans="2:17">
      <c r="B492" s="113"/>
      <c r="C492" s="113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</row>
    <row r="493" spans="2:17">
      <c r="B493" s="113"/>
      <c r="C493" s="113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</row>
    <row r="494" spans="2:17">
      <c r="B494" s="113"/>
      <c r="C494" s="113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</row>
    <row r="495" spans="2:17">
      <c r="B495" s="113"/>
      <c r="C495" s="113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</row>
    <row r="496" spans="2:17">
      <c r="B496" s="113"/>
      <c r="C496" s="113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</row>
    <row r="497" spans="2:17">
      <c r="B497" s="113"/>
      <c r="C497" s="113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</row>
    <row r="498" spans="2:17">
      <c r="B498" s="113"/>
      <c r="C498" s="113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</row>
    <row r="499" spans="2:17">
      <c r="B499" s="113"/>
      <c r="C499" s="113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</row>
    <row r="500" spans="2:17">
      <c r="B500" s="113"/>
      <c r="C500" s="113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</row>
    <row r="501" spans="2:17">
      <c r="B501" s="113"/>
      <c r="C501" s="113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</row>
    <row r="502" spans="2:17">
      <c r="B502" s="113"/>
      <c r="C502" s="113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</row>
    <row r="503" spans="2:17">
      <c r="B503" s="113"/>
      <c r="C503" s="113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</row>
    <row r="504" spans="2:17">
      <c r="B504" s="113"/>
      <c r="C504" s="113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</row>
    <row r="505" spans="2:17">
      <c r="B505" s="113"/>
      <c r="C505" s="113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</row>
    <row r="506" spans="2:17">
      <c r="B506" s="113"/>
      <c r="C506" s="113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</row>
    <row r="507" spans="2:17">
      <c r="B507" s="113"/>
      <c r="C507" s="113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</row>
    <row r="508" spans="2:17">
      <c r="B508" s="113"/>
      <c r="C508" s="113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</row>
    <row r="509" spans="2:17">
      <c r="B509" s="113"/>
      <c r="C509" s="113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</row>
    <row r="510" spans="2:17">
      <c r="B510" s="113"/>
      <c r="C510" s="113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</row>
    <row r="511" spans="2:17">
      <c r="B511" s="113"/>
      <c r="C511" s="113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</row>
    <row r="512" spans="2:17">
      <c r="B512" s="113"/>
      <c r="C512" s="113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</row>
    <row r="513" spans="2:17">
      <c r="B513" s="113"/>
      <c r="C513" s="113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</row>
    <row r="514" spans="2:17">
      <c r="B514" s="113"/>
      <c r="C514" s="113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</row>
    <row r="515" spans="2:17">
      <c r="B515" s="113"/>
      <c r="C515" s="113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</row>
    <row r="516" spans="2:17">
      <c r="B516" s="113"/>
      <c r="C516" s="113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</row>
    <row r="517" spans="2:17">
      <c r="B517" s="113"/>
      <c r="C517" s="113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</row>
    <row r="518" spans="2:17">
      <c r="B518" s="113"/>
      <c r="C518" s="113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</row>
    <row r="519" spans="2:17">
      <c r="B519" s="113"/>
      <c r="C519" s="113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</row>
    <row r="520" spans="2:17">
      <c r="B520" s="113"/>
      <c r="C520" s="113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</row>
    <row r="521" spans="2:17">
      <c r="B521" s="113"/>
      <c r="C521" s="113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</row>
    <row r="522" spans="2:17">
      <c r="B522" s="113"/>
      <c r="C522" s="113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</row>
    <row r="523" spans="2:17">
      <c r="B523" s="113"/>
      <c r="C523" s="113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</row>
    <row r="524" spans="2:17">
      <c r="B524" s="113"/>
      <c r="C524" s="113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</row>
    <row r="525" spans="2:17">
      <c r="B525" s="113"/>
      <c r="C525" s="113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</row>
    <row r="526" spans="2:17">
      <c r="B526" s="113"/>
      <c r="C526" s="113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</row>
    <row r="527" spans="2:17">
      <c r="B527" s="113"/>
      <c r="C527" s="113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</row>
    <row r="528" spans="2:17">
      <c r="B528" s="113"/>
      <c r="C528" s="113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</row>
    <row r="529" spans="2:17">
      <c r="B529" s="113"/>
      <c r="C529" s="113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</row>
    <row r="530" spans="2:17">
      <c r="B530" s="113"/>
      <c r="C530" s="113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</row>
    <row r="531" spans="2:17">
      <c r="B531" s="113"/>
      <c r="C531" s="113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</row>
    <row r="532" spans="2:17">
      <c r="B532" s="113"/>
      <c r="C532" s="113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</row>
    <row r="533" spans="2:17">
      <c r="B533" s="113"/>
      <c r="C533" s="113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</row>
    <row r="534" spans="2:17">
      <c r="B534" s="113"/>
      <c r="C534" s="113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</row>
    <row r="535" spans="2:17">
      <c r="B535" s="113"/>
      <c r="C535" s="113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</row>
    <row r="536" spans="2:17">
      <c r="B536" s="113"/>
      <c r="C536" s="113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</row>
    <row r="537" spans="2:17">
      <c r="B537" s="113"/>
      <c r="C537" s="113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</row>
    <row r="538" spans="2:17">
      <c r="B538" s="113"/>
      <c r="C538" s="113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</row>
    <row r="539" spans="2:17">
      <c r="B539" s="113"/>
      <c r="C539" s="113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</row>
    <row r="540" spans="2:17">
      <c r="B540" s="113"/>
      <c r="C540" s="113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</row>
    <row r="541" spans="2:17">
      <c r="B541" s="113"/>
      <c r="C541" s="113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</row>
    <row r="542" spans="2:17">
      <c r="B542" s="113"/>
      <c r="C542" s="113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</row>
    <row r="543" spans="2:17">
      <c r="B543" s="113"/>
      <c r="C543" s="113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</row>
    <row r="544" spans="2:17">
      <c r="B544" s="113"/>
      <c r="C544" s="113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</row>
    <row r="545" spans="2:17">
      <c r="B545" s="113"/>
      <c r="C545" s="113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</row>
    <row r="546" spans="2:17">
      <c r="B546" s="113"/>
      <c r="C546" s="113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</row>
    <row r="547" spans="2:17">
      <c r="B547" s="113"/>
      <c r="C547" s="113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</row>
    <row r="548" spans="2:17">
      <c r="B548" s="113"/>
      <c r="C548" s="113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</row>
    <row r="549" spans="2:17">
      <c r="B549" s="113"/>
      <c r="C549" s="113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</row>
    <row r="550" spans="2:17">
      <c r="B550" s="113"/>
      <c r="C550" s="113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</row>
    <row r="551" spans="2:17">
      <c r="B551" s="113"/>
      <c r="C551" s="113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</row>
    <row r="552" spans="2:17">
      <c r="B552" s="113"/>
      <c r="C552" s="113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</row>
    <row r="553" spans="2:17">
      <c r="B553" s="113"/>
      <c r="C553" s="113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</row>
    <row r="554" spans="2:17">
      <c r="B554" s="113"/>
      <c r="C554" s="113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</row>
    <row r="555" spans="2:17">
      <c r="B555" s="113"/>
      <c r="C555" s="113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</row>
    <row r="556" spans="2:17">
      <c r="B556" s="113"/>
      <c r="C556" s="113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</row>
    <row r="557" spans="2:17">
      <c r="B557" s="113"/>
      <c r="C557" s="113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</row>
    <row r="558" spans="2:17">
      <c r="B558" s="113"/>
      <c r="C558" s="113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</row>
    <row r="559" spans="2:17">
      <c r="D559" s="1"/>
    </row>
    <row r="560" spans="2:17">
      <c r="D560" s="1"/>
    </row>
    <row r="561" spans="4:4">
      <c r="D561" s="1"/>
    </row>
    <row r="562" spans="4:4">
      <c r="D562" s="1"/>
    </row>
    <row r="563" spans="4:4">
      <c r="D563" s="1"/>
    </row>
    <row r="564" spans="4:4">
      <c r="D564" s="1"/>
    </row>
    <row r="565" spans="4:4">
      <c r="D565" s="1"/>
    </row>
    <row r="566" spans="4:4">
      <c r="D566" s="1"/>
    </row>
  </sheetData>
  <sheetProtection sheet="1" objects="1" scenarios="1"/>
  <mergeCells count="2">
    <mergeCell ref="B6:Q6"/>
    <mergeCell ref="B7:Q7"/>
  </mergeCells>
  <phoneticPr fontId="5" type="noConversion"/>
  <conditionalFormatting sqref="B16:B110">
    <cfRule type="cellIs" dxfId="88" priority="1" operator="equal">
      <formula>"NR3"</formula>
    </cfRule>
  </conditionalFormatting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56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>
    <tabColor indexed="52"/>
    <pageSetUpPr fitToPage="1"/>
  </sheetPr>
  <dimension ref="B1:R1066"/>
  <sheetViews>
    <sheetView rightToLeft="1" zoomScale="80" zoomScaleNormal="80" workbookViewId="0">
      <selection activeCell="A22" sqref="A22"/>
    </sheetView>
  </sheetViews>
  <sheetFormatPr defaultColWidth="9.140625" defaultRowHeight="18"/>
  <cols>
    <col min="1" max="1" width="6.28515625" style="1" customWidth="1"/>
    <col min="2" max="2" width="46.7109375" style="2" bestFit="1" customWidth="1"/>
    <col min="3" max="3" width="41.7109375" style="2" bestFit="1" customWidth="1"/>
    <col min="4" max="4" width="11.28515625" style="2" bestFit="1" customWidth="1"/>
    <col min="5" max="5" width="12.42578125" style="2" bestFit="1" customWidth="1"/>
    <col min="6" max="6" width="7.28515625" style="1" bestFit="1" customWidth="1"/>
    <col min="7" max="7" width="12.28515625" style="1" bestFit="1" customWidth="1"/>
    <col min="8" max="8" width="11.42578125" style="1" bestFit="1" customWidth="1"/>
    <col min="9" max="9" width="6.7109375" style="1" bestFit="1" customWidth="1"/>
    <col min="10" max="10" width="17" style="1" bestFit="1" customWidth="1"/>
    <col min="11" max="11" width="12.7109375" style="1" bestFit="1" customWidth="1"/>
    <col min="12" max="12" width="7.42578125" style="1" bestFit="1" customWidth="1"/>
    <col min="13" max="13" width="8.7109375" style="1" bestFit="1" customWidth="1"/>
    <col min="14" max="14" width="16.7109375" style="1" bestFit="1" customWidth="1"/>
    <col min="15" max="15" width="12.7109375" style="1" customWidth="1"/>
    <col min="16" max="16" width="14.28515625" style="1" bestFit="1" customWidth="1"/>
    <col min="17" max="17" width="10" style="1" customWidth="1"/>
    <col min="18" max="18" width="9" style="1" customWidth="1"/>
    <col min="19" max="16384" width="9.140625" style="1"/>
  </cols>
  <sheetData>
    <row r="1" spans="2:18">
      <c r="B1" s="46" t="s">
        <v>150</v>
      </c>
      <c r="C1" s="67" t="s" vm="1">
        <v>238</v>
      </c>
    </row>
    <row r="2" spans="2:18">
      <c r="B2" s="46" t="s">
        <v>149</v>
      </c>
      <c r="C2" s="67" t="s">
        <v>239</v>
      </c>
    </row>
    <row r="3" spans="2:18">
      <c r="B3" s="46" t="s">
        <v>151</v>
      </c>
      <c r="C3" s="67" t="s">
        <v>240</v>
      </c>
    </row>
    <row r="4" spans="2:18">
      <c r="B4" s="46" t="s">
        <v>152</v>
      </c>
      <c r="C4" s="67" t="s">
        <v>241</v>
      </c>
    </row>
    <row r="6" spans="2:18" ht="26.25" customHeight="1">
      <c r="B6" s="164" t="s">
        <v>180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6"/>
    </row>
    <row r="7" spans="2:18" s="3" customFormat="1" ht="78.75">
      <c r="B7" s="47" t="s">
        <v>120</v>
      </c>
      <c r="C7" s="48" t="s">
        <v>194</v>
      </c>
      <c r="D7" s="48" t="s">
        <v>48</v>
      </c>
      <c r="E7" s="48" t="s">
        <v>121</v>
      </c>
      <c r="F7" s="48" t="s">
        <v>14</v>
      </c>
      <c r="G7" s="48" t="s">
        <v>108</v>
      </c>
      <c r="H7" s="48" t="s">
        <v>70</v>
      </c>
      <c r="I7" s="48" t="s">
        <v>17</v>
      </c>
      <c r="J7" s="48" t="s">
        <v>237</v>
      </c>
      <c r="K7" s="48" t="s">
        <v>107</v>
      </c>
      <c r="L7" s="48" t="s">
        <v>37</v>
      </c>
      <c r="M7" s="48" t="s">
        <v>18</v>
      </c>
      <c r="N7" s="48" t="s">
        <v>213</v>
      </c>
      <c r="O7" s="48" t="s">
        <v>212</v>
      </c>
      <c r="P7" s="48" t="s">
        <v>115</v>
      </c>
      <c r="Q7" s="48" t="s">
        <v>153</v>
      </c>
      <c r="R7" s="50" t="s">
        <v>155</v>
      </c>
    </row>
    <row r="8" spans="2:18" s="3" customFormat="1" ht="24" customHeight="1">
      <c r="B8" s="14"/>
      <c r="C8" s="57"/>
      <c r="D8" s="15"/>
      <c r="E8" s="15"/>
      <c r="F8" s="15"/>
      <c r="G8" s="15" t="s">
        <v>21</v>
      </c>
      <c r="H8" s="15"/>
      <c r="I8" s="15" t="s">
        <v>20</v>
      </c>
      <c r="J8" s="15"/>
      <c r="K8" s="15"/>
      <c r="L8" s="15" t="s">
        <v>19</v>
      </c>
      <c r="M8" s="15" t="s">
        <v>19</v>
      </c>
      <c r="N8" s="15" t="s">
        <v>220</v>
      </c>
      <c r="O8" s="15"/>
      <c r="P8" s="15" t="s">
        <v>216</v>
      </c>
      <c r="Q8" s="15" t="s">
        <v>19</v>
      </c>
      <c r="R8" s="16" t="s">
        <v>19</v>
      </c>
    </row>
    <row r="9" spans="2:18" s="4" customFormat="1" ht="18" customHeight="1">
      <c r="B9" s="17"/>
      <c r="C9" s="12" t="s">
        <v>0</v>
      </c>
      <c r="D9" s="12" t="s">
        <v>1</v>
      </c>
      <c r="E9" s="12" t="s">
        <v>2</v>
      </c>
      <c r="F9" s="12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8" t="s">
        <v>13</v>
      </c>
      <c r="Q9" s="18" t="s">
        <v>117</v>
      </c>
      <c r="R9" s="19" t="s">
        <v>118</v>
      </c>
    </row>
    <row r="10" spans="2:18" s="4" customFormat="1" ht="18" customHeight="1">
      <c r="B10" s="68" t="s">
        <v>42</v>
      </c>
      <c r="C10" s="69"/>
      <c r="D10" s="69"/>
      <c r="E10" s="69"/>
      <c r="F10" s="69"/>
      <c r="G10" s="69"/>
      <c r="H10" s="69"/>
      <c r="I10" s="77">
        <v>4.9171420971907693</v>
      </c>
      <c r="J10" s="69"/>
      <c r="K10" s="69"/>
      <c r="L10" s="69"/>
      <c r="M10" s="90">
        <v>3.5321856456400354E-2</v>
      </c>
      <c r="N10" s="77"/>
      <c r="O10" s="79"/>
      <c r="P10" s="77">
        <f>P11+P243</f>
        <v>5604745.5650399998</v>
      </c>
      <c r="Q10" s="78">
        <f>P10/$P$10</f>
        <v>1</v>
      </c>
      <c r="R10" s="78">
        <f>P10/'סכום נכסי הקרן'!$C$42</f>
        <v>7.9126667841148676E-2</v>
      </c>
    </row>
    <row r="11" spans="2:18" ht="21.75" customHeight="1">
      <c r="B11" s="70" t="s">
        <v>40</v>
      </c>
      <c r="C11" s="71"/>
      <c r="D11" s="71"/>
      <c r="E11" s="71"/>
      <c r="F11" s="71"/>
      <c r="G11" s="71"/>
      <c r="H11" s="71"/>
      <c r="I11" s="80">
        <v>5.4732851491058714</v>
      </c>
      <c r="J11" s="71"/>
      <c r="K11" s="71"/>
      <c r="L11" s="71"/>
      <c r="M11" s="91">
        <v>3.0274518999537849E-2</v>
      </c>
      <c r="N11" s="80"/>
      <c r="O11" s="82"/>
      <c r="P11" s="80">
        <f>P12+P16+P37</f>
        <v>3202652.5738599999</v>
      </c>
      <c r="Q11" s="81">
        <f t="shared" ref="Q11:Q14" si="0">P11/$P$10</f>
        <v>0.57141801294902195</v>
      </c>
      <c r="R11" s="81">
        <f>P11/'סכום נכסי הקרן'!$C$42</f>
        <v>4.5214403309066453E-2</v>
      </c>
    </row>
    <row r="12" spans="2:18">
      <c r="B12" s="89" t="s">
        <v>89</v>
      </c>
      <c r="C12" s="71"/>
      <c r="D12" s="71"/>
      <c r="E12" s="71"/>
      <c r="F12" s="71"/>
      <c r="G12" s="71"/>
      <c r="H12" s="71"/>
      <c r="I12" s="80">
        <v>2.68665864849594</v>
      </c>
      <c r="J12" s="71"/>
      <c r="K12" s="71"/>
      <c r="L12" s="71"/>
      <c r="M12" s="91">
        <v>2.2783377122897717E-2</v>
      </c>
      <c r="N12" s="80"/>
      <c r="O12" s="82"/>
      <c r="P12" s="83">
        <f>P13+P14</f>
        <v>275868.50799999997</v>
      </c>
      <c r="Q12" s="81">
        <f t="shared" si="0"/>
        <v>4.9220523001213379E-2</v>
      </c>
      <c r="R12" s="81">
        <f>P12/'סכום נכסי הקרן'!$C$42</f>
        <v>3.8946559744846292E-3</v>
      </c>
    </row>
    <row r="13" spans="2:18">
      <c r="B13" s="76" t="s">
        <v>4038</v>
      </c>
      <c r="C13" s="86" t="s">
        <v>4036</v>
      </c>
      <c r="D13" s="73" t="s">
        <v>4039</v>
      </c>
      <c r="E13" s="73"/>
      <c r="F13" s="73" t="s">
        <v>4037</v>
      </c>
      <c r="G13" s="94"/>
      <c r="H13" s="73" t="s">
        <v>4025</v>
      </c>
      <c r="I13" s="83">
        <v>3.2099999999999995</v>
      </c>
      <c r="J13" s="86" t="s">
        <v>29</v>
      </c>
      <c r="K13" s="86" t="s">
        <v>137</v>
      </c>
      <c r="L13" s="73"/>
      <c r="M13" s="87">
        <v>1.9599999999999999E-2</v>
      </c>
      <c r="N13" s="83">
        <v>112447513.59999983</v>
      </c>
      <c r="O13" s="85">
        <f>P13/N13*100000</f>
        <v>105.19395178803204</v>
      </c>
      <c r="P13" s="83">
        <v>118287.9832432246</v>
      </c>
      <c r="Q13" s="84">
        <f t="shared" si="0"/>
        <v>2.1104969328323186E-2</v>
      </c>
      <c r="R13" s="84">
        <f>P13/'סכום נכסי הקרן'!$C$42</f>
        <v>1.6699658978398596E-3</v>
      </c>
    </row>
    <row r="14" spans="2:18">
      <c r="B14" s="76" t="s">
        <v>4040</v>
      </c>
      <c r="C14" s="86" t="s">
        <v>4036</v>
      </c>
      <c r="D14" s="73" t="s">
        <v>4041</v>
      </c>
      <c r="E14" s="73"/>
      <c r="F14" s="73" t="s">
        <v>4037</v>
      </c>
      <c r="G14" s="94"/>
      <c r="H14" s="73" t="s">
        <v>4025</v>
      </c>
      <c r="I14" s="83">
        <v>2.319726663163745</v>
      </c>
      <c r="J14" s="86" t="s">
        <v>29</v>
      </c>
      <c r="K14" s="86" t="s">
        <v>137</v>
      </c>
      <c r="L14" s="73"/>
      <c r="M14" s="87">
        <v>2.5000719307463833E-2</v>
      </c>
      <c r="N14" s="83">
        <v>149799985.7199997</v>
      </c>
      <c r="O14" s="85">
        <f>P14/N14*100000</f>
        <v>105.19395178803204</v>
      </c>
      <c r="P14" s="83">
        <v>157580.52475677538</v>
      </c>
      <c r="Q14" s="84">
        <f t="shared" si="0"/>
        <v>2.8115553672890193E-2</v>
      </c>
      <c r="R14" s="84">
        <f>P14/'סכום נכסי הקרן'!$C$42</f>
        <v>2.22469007664477E-3</v>
      </c>
    </row>
    <row r="15" spans="2:18">
      <c r="B15" s="72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83"/>
      <c r="O15" s="85"/>
      <c r="P15" s="73"/>
      <c r="Q15" s="84"/>
      <c r="R15" s="73"/>
    </row>
    <row r="16" spans="2:18">
      <c r="B16" s="89" t="s">
        <v>38</v>
      </c>
      <c r="C16" s="71"/>
      <c r="D16" s="71"/>
      <c r="E16" s="71"/>
      <c r="F16" s="71"/>
      <c r="G16" s="71"/>
      <c r="H16" s="71"/>
      <c r="I16" s="80">
        <v>7.9699106552340204</v>
      </c>
      <c r="J16" s="71"/>
      <c r="K16" s="71"/>
      <c r="L16" s="71"/>
      <c r="M16" s="91">
        <v>2.1703484963308855E-2</v>
      </c>
      <c r="N16" s="80"/>
      <c r="O16" s="82"/>
      <c r="P16" s="80">
        <f>SUM(P17:P35)</f>
        <v>745865.25203999993</v>
      </c>
      <c r="Q16" s="81">
        <f t="shared" ref="Q16:Q35" si="1">P16/$P$10</f>
        <v>0.13307745077535502</v>
      </c>
      <c r="R16" s="81">
        <f>P16/'סכום נכסי הקרן'!$C$42</f>
        <v>1.052997524464833E-2</v>
      </c>
    </row>
    <row r="17" spans="2:18">
      <c r="B17" s="76" t="s">
        <v>4520</v>
      </c>
      <c r="C17" s="86" t="s">
        <v>4036</v>
      </c>
      <c r="D17" s="73">
        <v>6028</v>
      </c>
      <c r="E17" s="73"/>
      <c r="F17" s="73" t="s">
        <v>700</v>
      </c>
      <c r="G17" s="94">
        <v>43100</v>
      </c>
      <c r="H17" s="73"/>
      <c r="I17" s="83">
        <v>9.8900000000000041</v>
      </c>
      <c r="J17" s="86" t="s">
        <v>29</v>
      </c>
      <c r="K17" s="86" t="s">
        <v>137</v>
      </c>
      <c r="L17" s="87">
        <v>2.5900000000000013E-2</v>
      </c>
      <c r="M17" s="87">
        <v>2.5900000000000013E-2</v>
      </c>
      <c r="N17" s="83">
        <v>19134807.620000001</v>
      </c>
      <c r="O17" s="85">
        <v>101.67</v>
      </c>
      <c r="P17" s="83">
        <v>19454.358899999996</v>
      </c>
      <c r="Q17" s="84">
        <f t="shared" si="1"/>
        <v>3.4710512144115776E-3</v>
      </c>
      <c r="R17" s="84">
        <f>P17/'סכום נכסי הקרן'!$C$42</f>
        <v>2.7465271650236066E-4</v>
      </c>
    </row>
    <row r="18" spans="2:18">
      <c r="B18" s="76" t="s">
        <v>4520</v>
      </c>
      <c r="C18" s="86" t="s">
        <v>4036</v>
      </c>
      <c r="D18" s="73">
        <v>6869</v>
      </c>
      <c r="E18" s="73"/>
      <c r="F18" s="73" t="s">
        <v>700</v>
      </c>
      <c r="G18" s="94">
        <v>43555</v>
      </c>
      <c r="H18" s="73"/>
      <c r="I18" s="83">
        <v>4.8600000000000003</v>
      </c>
      <c r="J18" s="86" t="s">
        <v>29</v>
      </c>
      <c r="K18" s="86" t="s">
        <v>137</v>
      </c>
      <c r="L18" s="87">
        <v>3.6800000000000013E-2</v>
      </c>
      <c r="M18" s="87">
        <v>3.6800000000000013E-2</v>
      </c>
      <c r="N18" s="83">
        <v>5507839.919999999</v>
      </c>
      <c r="O18" s="85">
        <v>110.23</v>
      </c>
      <c r="P18" s="83">
        <v>6071.2919599999987</v>
      </c>
      <c r="Q18" s="84">
        <f t="shared" si="1"/>
        <v>1.0832413156932788E-3</v>
      </c>
      <c r="R18" s="84">
        <f>P18/'סכום נכסי הקרן'!$C$42</f>
        <v>8.5713275778670947E-5</v>
      </c>
    </row>
    <row r="19" spans="2:18">
      <c r="B19" s="76" t="s">
        <v>4520</v>
      </c>
      <c r="C19" s="86" t="s">
        <v>4036</v>
      </c>
      <c r="D19" s="73">
        <v>6870</v>
      </c>
      <c r="E19" s="73"/>
      <c r="F19" s="73" t="s">
        <v>700</v>
      </c>
      <c r="G19" s="94">
        <v>43555</v>
      </c>
      <c r="H19" s="73"/>
      <c r="I19" s="83">
        <v>6.7399999999999993</v>
      </c>
      <c r="J19" s="86" t="s">
        <v>29</v>
      </c>
      <c r="K19" s="86" t="s">
        <v>137</v>
      </c>
      <c r="L19" s="87">
        <v>1.6100000000000003E-2</v>
      </c>
      <c r="M19" s="87">
        <v>1.6100000000000003E-2</v>
      </c>
      <c r="N19" s="83">
        <v>53946980.889999993</v>
      </c>
      <c r="O19" s="85">
        <v>101.61</v>
      </c>
      <c r="P19" s="83">
        <v>54815.527280000002</v>
      </c>
      <c r="Q19" s="84">
        <f t="shared" si="1"/>
        <v>9.7801990552284414E-3</v>
      </c>
      <c r="R19" s="84">
        <f>P19/'סכום נכסי הקרן'!$C$42</f>
        <v>7.7387456206337699E-4</v>
      </c>
    </row>
    <row r="20" spans="2:18">
      <c r="B20" s="76" t="s">
        <v>4520</v>
      </c>
      <c r="C20" s="86" t="s">
        <v>4036</v>
      </c>
      <c r="D20" s="73">
        <v>6868</v>
      </c>
      <c r="E20" s="73"/>
      <c r="F20" s="73" t="s">
        <v>700</v>
      </c>
      <c r="G20" s="94">
        <v>43555</v>
      </c>
      <c r="H20" s="73"/>
      <c r="I20" s="83">
        <v>6.64</v>
      </c>
      <c r="J20" s="86" t="s">
        <v>29</v>
      </c>
      <c r="K20" s="86" t="s">
        <v>137</v>
      </c>
      <c r="L20" s="87">
        <v>2.0999999999999998E-2</v>
      </c>
      <c r="M20" s="87">
        <v>2.0999999999999998E-2</v>
      </c>
      <c r="N20" s="83">
        <v>9861375.1600000001</v>
      </c>
      <c r="O20" s="85">
        <v>109.23</v>
      </c>
      <c r="P20" s="83">
        <v>10771.578840000002</v>
      </c>
      <c r="Q20" s="84">
        <f t="shared" si="1"/>
        <v>1.9218675879220091E-3</v>
      </c>
      <c r="R20" s="84">
        <f>P20/'סכום נכסי הקרן'!$C$42</f>
        <v>1.5207097826417442E-4</v>
      </c>
    </row>
    <row r="21" spans="2:18">
      <c r="B21" s="76" t="s">
        <v>4520</v>
      </c>
      <c r="C21" s="86" t="s">
        <v>4036</v>
      </c>
      <c r="D21" s="73">
        <v>6867</v>
      </c>
      <c r="E21" s="73"/>
      <c r="F21" s="73" t="s">
        <v>700</v>
      </c>
      <c r="G21" s="94">
        <v>43555</v>
      </c>
      <c r="H21" s="73"/>
      <c r="I21" s="83">
        <v>6.6099999999999994</v>
      </c>
      <c r="J21" s="86" t="s">
        <v>29</v>
      </c>
      <c r="K21" s="86" t="s">
        <v>137</v>
      </c>
      <c r="L21" s="87">
        <v>1.2699999999999999E-2</v>
      </c>
      <c r="M21" s="87">
        <v>1.2699999999999999E-2</v>
      </c>
      <c r="N21" s="83">
        <v>24933359.600000005</v>
      </c>
      <c r="O21" s="85">
        <v>107.7</v>
      </c>
      <c r="P21" s="83">
        <v>26853.225190000001</v>
      </c>
      <c r="Q21" s="84">
        <f t="shared" si="1"/>
        <v>4.7911586491095884E-3</v>
      </c>
      <c r="R21" s="84">
        <f>P21/'סכום נכסי הקרן'!$C$42</f>
        <v>3.7910841900234098E-4</v>
      </c>
    </row>
    <row r="22" spans="2:18">
      <c r="B22" s="76" t="s">
        <v>4520</v>
      </c>
      <c r="C22" s="86" t="s">
        <v>4036</v>
      </c>
      <c r="D22" s="73">
        <v>6866</v>
      </c>
      <c r="E22" s="73"/>
      <c r="F22" s="73" t="s">
        <v>700</v>
      </c>
      <c r="G22" s="94">
        <v>43555</v>
      </c>
      <c r="H22" s="73"/>
      <c r="I22" s="83">
        <v>7.3100000000000014</v>
      </c>
      <c r="J22" s="86" t="s">
        <v>29</v>
      </c>
      <c r="K22" s="86" t="s">
        <v>137</v>
      </c>
      <c r="L22" s="87">
        <v>7.1000000000000021E-3</v>
      </c>
      <c r="M22" s="87">
        <v>7.1000000000000021E-3</v>
      </c>
      <c r="N22" s="83">
        <v>34784160.340000004</v>
      </c>
      <c r="O22" s="85">
        <v>103.72</v>
      </c>
      <c r="P22" s="83">
        <v>36078.126919999995</v>
      </c>
      <c r="Q22" s="84">
        <f t="shared" si="1"/>
        <v>6.4370677493443924E-3</v>
      </c>
      <c r="R22" s="84">
        <f>P22/'סכום נכסי הקרן'!$C$42</f>
        <v>5.0934372167334423E-4</v>
      </c>
    </row>
    <row r="23" spans="2:18">
      <c r="B23" s="76" t="s">
        <v>4520</v>
      </c>
      <c r="C23" s="86" t="s">
        <v>4036</v>
      </c>
      <c r="D23" s="73">
        <v>6865</v>
      </c>
      <c r="E23" s="73"/>
      <c r="F23" s="73" t="s">
        <v>700</v>
      </c>
      <c r="G23" s="94">
        <v>43555</v>
      </c>
      <c r="H23" s="73"/>
      <c r="I23" s="83">
        <v>4.8</v>
      </c>
      <c r="J23" s="86" t="s">
        <v>29</v>
      </c>
      <c r="K23" s="86" t="s">
        <v>137</v>
      </c>
      <c r="L23" s="87">
        <v>2.5599999999999998E-2</v>
      </c>
      <c r="M23" s="87">
        <v>2.5599999999999998E-2</v>
      </c>
      <c r="N23" s="83">
        <v>23960744.019999996</v>
      </c>
      <c r="O23" s="85">
        <v>111.51</v>
      </c>
      <c r="P23" s="83">
        <v>26718.628199999999</v>
      </c>
      <c r="Q23" s="84">
        <f t="shared" si="1"/>
        <v>4.7671438230237157E-3</v>
      </c>
      <c r="R23" s="84">
        <f>P23/'סכום נכסי הקרן'!$C$42</f>
        <v>3.7720820583538121E-4</v>
      </c>
    </row>
    <row r="24" spans="2:18">
      <c r="B24" s="76" t="s">
        <v>4520</v>
      </c>
      <c r="C24" s="86" t="s">
        <v>4036</v>
      </c>
      <c r="D24" s="73">
        <v>5212</v>
      </c>
      <c r="E24" s="73"/>
      <c r="F24" s="73" t="s">
        <v>700</v>
      </c>
      <c r="G24" s="94">
        <v>42643</v>
      </c>
      <c r="H24" s="73"/>
      <c r="I24" s="83">
        <v>8.52</v>
      </c>
      <c r="J24" s="86" t="s">
        <v>29</v>
      </c>
      <c r="K24" s="86" t="s">
        <v>137</v>
      </c>
      <c r="L24" s="87">
        <v>2.1100000000000004E-2</v>
      </c>
      <c r="M24" s="87">
        <v>2.1100000000000004E-2</v>
      </c>
      <c r="N24" s="83">
        <v>47251397.93</v>
      </c>
      <c r="O24" s="85">
        <v>99.82</v>
      </c>
      <c r="P24" s="83">
        <v>47149.666410000005</v>
      </c>
      <c r="Q24" s="84">
        <f t="shared" si="1"/>
        <v>8.4124543858153725E-3</v>
      </c>
      <c r="R24" s="84">
        <f>P24/'סכום נכסי הקרן'!$C$42</f>
        <v>6.6564948391522737E-4</v>
      </c>
    </row>
    <row r="25" spans="2:18">
      <c r="B25" s="76" t="s">
        <v>4520</v>
      </c>
      <c r="C25" s="86" t="s">
        <v>4036</v>
      </c>
      <c r="D25" s="73">
        <v>5211</v>
      </c>
      <c r="E25" s="73"/>
      <c r="F25" s="73" t="s">
        <v>700</v>
      </c>
      <c r="G25" s="94">
        <v>42643</v>
      </c>
      <c r="H25" s="73"/>
      <c r="I25" s="83">
        <v>5.6500000000000012</v>
      </c>
      <c r="J25" s="86" t="s">
        <v>29</v>
      </c>
      <c r="K25" s="86" t="s">
        <v>137</v>
      </c>
      <c r="L25" s="87">
        <v>3.0900000000000007E-2</v>
      </c>
      <c r="M25" s="87">
        <v>3.0900000000000007E-2</v>
      </c>
      <c r="N25" s="83">
        <v>44014111.020000003</v>
      </c>
      <c r="O25" s="85">
        <v>104.45</v>
      </c>
      <c r="P25" s="83">
        <v>45972.738969999991</v>
      </c>
      <c r="Q25" s="84">
        <f t="shared" si="1"/>
        <v>8.2024667197665904E-3</v>
      </c>
      <c r="R25" s="84">
        <f>P25/'סכום נכסי הקרן'!$C$42</f>
        <v>6.4903385961304733E-4</v>
      </c>
    </row>
    <row r="26" spans="2:18">
      <c r="B26" s="76" t="s">
        <v>4520</v>
      </c>
      <c r="C26" s="86" t="s">
        <v>4036</v>
      </c>
      <c r="D26" s="73">
        <v>6027</v>
      </c>
      <c r="E26" s="73"/>
      <c r="F26" s="73" t="s">
        <v>700</v>
      </c>
      <c r="G26" s="94">
        <v>43100</v>
      </c>
      <c r="H26" s="73"/>
      <c r="I26" s="83">
        <v>10.06</v>
      </c>
      <c r="J26" s="86" t="s">
        <v>29</v>
      </c>
      <c r="K26" s="86" t="s">
        <v>137</v>
      </c>
      <c r="L26" s="87">
        <v>2.0899999999999998E-2</v>
      </c>
      <c r="M26" s="87">
        <v>2.0899999999999998E-2</v>
      </c>
      <c r="N26" s="83">
        <v>73055136.510000005</v>
      </c>
      <c r="O26" s="85">
        <v>101.61</v>
      </c>
      <c r="P26" s="83">
        <v>74231.324219999995</v>
      </c>
      <c r="Q26" s="84">
        <f t="shared" si="1"/>
        <v>1.3244370035818071E-2</v>
      </c>
      <c r="R26" s="84">
        <f>P26/'סכום נכסי הקרן'!$C$42</f>
        <v>1.0479828685894389E-3</v>
      </c>
    </row>
    <row r="27" spans="2:18">
      <c r="B27" s="76" t="s">
        <v>4520</v>
      </c>
      <c r="C27" s="86" t="s">
        <v>4036</v>
      </c>
      <c r="D27" s="73">
        <v>5025</v>
      </c>
      <c r="E27" s="73"/>
      <c r="F27" s="73" t="s">
        <v>700</v>
      </c>
      <c r="G27" s="94">
        <v>42551</v>
      </c>
      <c r="H27" s="73"/>
      <c r="I27" s="83">
        <v>9.4599999999999991</v>
      </c>
      <c r="J27" s="86" t="s">
        <v>29</v>
      </c>
      <c r="K27" s="86" t="s">
        <v>137</v>
      </c>
      <c r="L27" s="87">
        <v>2.3599999999999999E-2</v>
      </c>
      <c r="M27" s="87">
        <v>2.3599999999999999E-2</v>
      </c>
      <c r="N27" s="83">
        <v>45999495.040000007</v>
      </c>
      <c r="O27" s="85">
        <v>98.34</v>
      </c>
      <c r="P27" s="83">
        <v>45235.90342000001</v>
      </c>
      <c r="Q27" s="84">
        <f t="shared" si="1"/>
        <v>8.0710003505176375E-3</v>
      </c>
      <c r="R27" s="84">
        <f>P27/'סכום נכסי הקרן'!$C$42</f>
        <v>6.3863136388120356E-4</v>
      </c>
    </row>
    <row r="28" spans="2:18">
      <c r="B28" s="76" t="s">
        <v>4520</v>
      </c>
      <c r="C28" s="86" t="s">
        <v>4036</v>
      </c>
      <c r="D28" s="73">
        <v>5024</v>
      </c>
      <c r="E28" s="73"/>
      <c r="F28" s="73" t="s">
        <v>700</v>
      </c>
      <c r="G28" s="94">
        <v>42551</v>
      </c>
      <c r="H28" s="73"/>
      <c r="I28" s="83">
        <v>6.8100000000000014</v>
      </c>
      <c r="J28" s="86" t="s">
        <v>29</v>
      </c>
      <c r="K28" s="86" t="s">
        <v>137</v>
      </c>
      <c r="L28" s="87">
        <v>3.2600000000000004E-2</v>
      </c>
      <c r="M28" s="87">
        <v>3.2600000000000004E-2</v>
      </c>
      <c r="N28" s="83">
        <v>35003926.140000008</v>
      </c>
      <c r="O28" s="85">
        <v>107.73</v>
      </c>
      <c r="P28" s="83">
        <v>37709.72963999999</v>
      </c>
      <c r="Q28" s="84">
        <f t="shared" si="1"/>
        <v>6.7281786840096931E-3</v>
      </c>
      <c r="R28" s="84">
        <f>P28/'סכום נכסי הקרן'!$C$42</f>
        <v>5.3237835990553183E-4</v>
      </c>
    </row>
    <row r="29" spans="2:18">
      <c r="B29" s="76" t="s">
        <v>4520</v>
      </c>
      <c r="C29" s="86" t="s">
        <v>4036</v>
      </c>
      <c r="D29" s="73">
        <v>6026</v>
      </c>
      <c r="E29" s="73"/>
      <c r="F29" s="73" t="s">
        <v>700</v>
      </c>
      <c r="G29" s="94">
        <v>43100</v>
      </c>
      <c r="H29" s="73"/>
      <c r="I29" s="83">
        <v>7.5399999999999983</v>
      </c>
      <c r="J29" s="86" t="s">
        <v>29</v>
      </c>
      <c r="K29" s="86" t="s">
        <v>137</v>
      </c>
      <c r="L29" s="87">
        <v>3.0699999999999998E-2</v>
      </c>
      <c r="M29" s="87">
        <v>3.0699999999999998E-2</v>
      </c>
      <c r="N29" s="83">
        <v>97393389.829999983</v>
      </c>
      <c r="O29" s="85">
        <v>105.49</v>
      </c>
      <c r="P29" s="83">
        <v>102740.28693999999</v>
      </c>
      <c r="Q29" s="84">
        <f t="shared" si="1"/>
        <v>1.8330945757975146E-2</v>
      </c>
      <c r="R29" s="84">
        <f>P29/'סכום נכסי הקרן'!$C$42</f>
        <v>1.4504666562054126E-3</v>
      </c>
    </row>
    <row r="30" spans="2:18">
      <c r="B30" s="76" t="s">
        <v>4520</v>
      </c>
      <c r="C30" s="86" t="s">
        <v>4036</v>
      </c>
      <c r="D30" s="73">
        <v>5023</v>
      </c>
      <c r="E30" s="73"/>
      <c r="F30" s="73" t="s">
        <v>700</v>
      </c>
      <c r="G30" s="94">
        <v>42551</v>
      </c>
      <c r="H30" s="73"/>
      <c r="I30" s="83">
        <v>9.4899999999999984</v>
      </c>
      <c r="J30" s="86" t="s">
        <v>29</v>
      </c>
      <c r="K30" s="86" t="s">
        <v>137</v>
      </c>
      <c r="L30" s="87">
        <v>1.5500000000000003E-2</v>
      </c>
      <c r="M30" s="87">
        <v>1.5500000000000003E-2</v>
      </c>
      <c r="N30" s="83">
        <v>41316806.68</v>
      </c>
      <c r="O30" s="85">
        <v>99.13</v>
      </c>
      <c r="P30" s="83">
        <v>40957.332040000001</v>
      </c>
      <c r="Q30" s="84">
        <f t="shared" si="1"/>
        <v>7.307616655334772E-3</v>
      </c>
      <c r="R30" s="84">
        <f>P30/'סכום נכסי הקרן'!$C$42</f>
        <v>5.7822735579712034E-4</v>
      </c>
    </row>
    <row r="31" spans="2:18">
      <c r="B31" s="76" t="s">
        <v>4520</v>
      </c>
      <c r="C31" s="86" t="s">
        <v>4036</v>
      </c>
      <c r="D31" s="73">
        <v>5210</v>
      </c>
      <c r="E31" s="73"/>
      <c r="F31" s="73" t="s">
        <v>700</v>
      </c>
      <c r="G31" s="94">
        <v>42643</v>
      </c>
      <c r="H31" s="73"/>
      <c r="I31" s="83">
        <v>8.6699999999999982</v>
      </c>
      <c r="J31" s="86" t="s">
        <v>29</v>
      </c>
      <c r="K31" s="86" t="s">
        <v>137</v>
      </c>
      <c r="L31" s="87">
        <v>8.6999999999999994E-3</v>
      </c>
      <c r="M31" s="87">
        <v>8.6999999999999994E-3</v>
      </c>
      <c r="N31" s="83">
        <v>34473539.619999997</v>
      </c>
      <c r="O31" s="85">
        <v>104.81</v>
      </c>
      <c r="P31" s="83">
        <v>36128.45895</v>
      </c>
      <c r="Q31" s="84">
        <f t="shared" si="1"/>
        <v>6.4460480017779643E-3</v>
      </c>
      <c r="R31" s="84">
        <f>P31/'סכום נכסי הקרן'!$C$42</f>
        <v>5.1005429912478518E-4</v>
      </c>
    </row>
    <row r="32" spans="2:18">
      <c r="B32" s="76" t="s">
        <v>4520</v>
      </c>
      <c r="C32" s="86" t="s">
        <v>4036</v>
      </c>
      <c r="D32" s="73">
        <v>6025</v>
      </c>
      <c r="E32" s="73"/>
      <c r="F32" s="73" t="s">
        <v>700</v>
      </c>
      <c r="G32" s="94">
        <v>43100</v>
      </c>
      <c r="H32" s="73"/>
      <c r="I32" s="83">
        <v>9.879999999999999</v>
      </c>
      <c r="J32" s="86" t="s">
        <v>29</v>
      </c>
      <c r="K32" s="86" t="s">
        <v>137</v>
      </c>
      <c r="L32" s="87">
        <v>1.54E-2</v>
      </c>
      <c r="M32" s="87">
        <v>1.54E-2</v>
      </c>
      <c r="N32" s="83">
        <v>40766375.239999995</v>
      </c>
      <c r="O32" s="85">
        <v>106.84</v>
      </c>
      <c r="P32" s="83">
        <v>43554.79032</v>
      </c>
      <c r="Q32" s="84">
        <f t="shared" si="1"/>
        <v>7.771055762401796E-3</v>
      </c>
      <c r="R32" s="84">
        <f>P32/'סכום נכסי הקרן'!$C$42</f>
        <v>6.1489774808661131E-4</v>
      </c>
    </row>
    <row r="33" spans="2:18">
      <c r="B33" s="76" t="s">
        <v>4520</v>
      </c>
      <c r="C33" s="86" t="s">
        <v>4036</v>
      </c>
      <c r="D33" s="73">
        <v>5022</v>
      </c>
      <c r="E33" s="73"/>
      <c r="F33" s="73" t="s">
        <v>700</v>
      </c>
      <c r="G33" s="94">
        <v>42551</v>
      </c>
      <c r="H33" s="73"/>
      <c r="I33" s="83">
        <v>7.8699999999999983</v>
      </c>
      <c r="J33" s="86" t="s">
        <v>29</v>
      </c>
      <c r="K33" s="86" t="s">
        <v>137</v>
      </c>
      <c r="L33" s="87">
        <v>2.5099999999999994E-2</v>
      </c>
      <c r="M33" s="87">
        <v>2.5099999999999994E-2</v>
      </c>
      <c r="N33" s="83">
        <v>30276058.789999995</v>
      </c>
      <c r="O33" s="85">
        <v>102.6</v>
      </c>
      <c r="P33" s="83">
        <v>31063.228040000005</v>
      </c>
      <c r="Q33" s="84">
        <f t="shared" si="1"/>
        <v>5.5423083313110777E-3</v>
      </c>
      <c r="R33" s="84">
        <f>P33/'סכום נכסי הקרן'!$C$42</f>
        <v>4.3854439040488265E-4</v>
      </c>
    </row>
    <row r="34" spans="2:18">
      <c r="B34" s="76" t="s">
        <v>4520</v>
      </c>
      <c r="C34" s="86" t="s">
        <v>4036</v>
      </c>
      <c r="D34" s="73">
        <v>6024</v>
      </c>
      <c r="E34" s="73"/>
      <c r="F34" s="73" t="s">
        <v>700</v>
      </c>
      <c r="G34" s="94">
        <v>43100</v>
      </c>
      <c r="H34" s="73"/>
      <c r="I34" s="83">
        <v>8.5599999999999969</v>
      </c>
      <c r="J34" s="86" t="s">
        <v>29</v>
      </c>
      <c r="K34" s="86" t="s">
        <v>137</v>
      </c>
      <c r="L34" s="87">
        <v>1.95E-2</v>
      </c>
      <c r="M34" s="87">
        <v>1.95E-2</v>
      </c>
      <c r="N34" s="83">
        <v>31651348.460000005</v>
      </c>
      <c r="O34" s="85">
        <v>107.64</v>
      </c>
      <c r="P34" s="83">
        <v>34069.514630000005</v>
      </c>
      <c r="Q34" s="84">
        <f t="shared" si="1"/>
        <v>6.0786906800035729E-3</v>
      </c>
      <c r="R34" s="84">
        <f>P34/'סכום נכסי הקרן'!$C$42</f>
        <v>4.8098653834572887E-4</v>
      </c>
    </row>
    <row r="35" spans="2:18">
      <c r="B35" s="76" t="s">
        <v>4520</v>
      </c>
      <c r="C35" s="86" t="s">
        <v>4036</v>
      </c>
      <c r="D35" s="73">
        <v>5209</v>
      </c>
      <c r="E35" s="73"/>
      <c r="F35" s="73" t="s">
        <v>700</v>
      </c>
      <c r="G35" s="94">
        <v>42643</v>
      </c>
      <c r="H35" s="73"/>
      <c r="I35" s="83">
        <v>6.7</v>
      </c>
      <c r="J35" s="86" t="s">
        <v>29</v>
      </c>
      <c r="K35" s="86" t="s">
        <v>137</v>
      </c>
      <c r="L35" s="87">
        <v>2.2399999999999996E-2</v>
      </c>
      <c r="M35" s="87">
        <v>2.2399999999999996E-2</v>
      </c>
      <c r="N35" s="83">
        <v>25432727.329999998</v>
      </c>
      <c r="O35" s="85">
        <v>103.4</v>
      </c>
      <c r="P35" s="83">
        <v>26289.54117</v>
      </c>
      <c r="Q35" s="84">
        <f t="shared" si="1"/>
        <v>4.690586015890336E-3</v>
      </c>
      <c r="R35" s="84">
        <f>P35/'סכום נכסי הקרן'!$C$42</f>
        <v>3.7115044165969151E-4</v>
      </c>
    </row>
    <row r="36" spans="2:18">
      <c r="B36" s="72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83"/>
      <c r="O36" s="85"/>
      <c r="P36" s="73"/>
      <c r="Q36" s="84"/>
      <c r="R36" s="73"/>
    </row>
    <row r="37" spans="2:18">
      <c r="B37" s="89" t="s">
        <v>39</v>
      </c>
      <c r="C37" s="71"/>
      <c r="D37" s="71"/>
      <c r="E37" s="71"/>
      <c r="F37" s="71"/>
      <c r="G37" s="71"/>
      <c r="H37" s="71"/>
      <c r="I37" s="80">
        <v>4.970019480503602</v>
      </c>
      <c r="J37" s="71"/>
      <c r="K37" s="71"/>
      <c r="L37" s="71"/>
      <c r="M37" s="91">
        <v>3.414845790662685E-2</v>
      </c>
      <c r="N37" s="80"/>
      <c r="O37" s="82"/>
      <c r="P37" s="80">
        <f>SUM(P38:P241)</f>
        <v>2180918.8138200003</v>
      </c>
      <c r="Q37" s="81">
        <f t="shared" ref="Q37:Q100" si="2">P37/$P$10</f>
        <v>0.38912003917245358</v>
      </c>
      <c r="R37" s="81">
        <f>P37/'סכום נכסי הקרן'!$C$42</f>
        <v>3.0789772089933498E-2</v>
      </c>
    </row>
    <row r="38" spans="2:18">
      <c r="B38" s="76" t="s">
        <v>4521</v>
      </c>
      <c r="C38" s="86" t="s">
        <v>4042</v>
      </c>
      <c r="D38" s="73" t="s">
        <v>4043</v>
      </c>
      <c r="E38" s="73" t="s">
        <v>4044</v>
      </c>
      <c r="F38" s="73" t="s">
        <v>402</v>
      </c>
      <c r="G38" s="94">
        <v>42368</v>
      </c>
      <c r="H38" s="73" t="s">
        <v>331</v>
      </c>
      <c r="I38" s="83">
        <v>9.01</v>
      </c>
      <c r="J38" s="86" t="s">
        <v>133</v>
      </c>
      <c r="K38" s="86" t="s">
        <v>137</v>
      </c>
      <c r="L38" s="87">
        <v>3.1699999999999999E-2</v>
      </c>
      <c r="M38" s="87">
        <v>1.6500000000000001E-2</v>
      </c>
      <c r="N38" s="83">
        <v>4002840.5599999996</v>
      </c>
      <c r="O38" s="85">
        <v>115.57</v>
      </c>
      <c r="P38" s="83">
        <v>4626.0829599999997</v>
      </c>
      <c r="Q38" s="84">
        <f t="shared" si="2"/>
        <v>8.2538679166018207E-4</v>
      </c>
      <c r="R38" s="84">
        <f>P38/'סכום נכסי הקרן'!$C$42</f>
        <v>6.5310106504166607E-5</v>
      </c>
    </row>
    <row r="39" spans="2:18">
      <c r="B39" s="76" t="s">
        <v>4521</v>
      </c>
      <c r="C39" s="86" t="s">
        <v>4042</v>
      </c>
      <c r="D39" s="73" t="s">
        <v>4045</v>
      </c>
      <c r="E39" s="73" t="s">
        <v>4044</v>
      </c>
      <c r="F39" s="73" t="s">
        <v>402</v>
      </c>
      <c r="G39" s="94">
        <v>42388</v>
      </c>
      <c r="H39" s="73" t="s">
        <v>331</v>
      </c>
      <c r="I39" s="83">
        <v>9.0100000000000016</v>
      </c>
      <c r="J39" s="86" t="s">
        <v>133</v>
      </c>
      <c r="K39" s="86" t="s">
        <v>137</v>
      </c>
      <c r="L39" s="87">
        <v>3.1899999999999998E-2</v>
      </c>
      <c r="M39" s="87">
        <v>1.6800000000000002E-2</v>
      </c>
      <c r="N39" s="83">
        <v>5603976.6799999997</v>
      </c>
      <c r="O39" s="85">
        <v>115.65</v>
      </c>
      <c r="P39" s="83">
        <v>6480.9991099999988</v>
      </c>
      <c r="Q39" s="84">
        <f t="shared" si="2"/>
        <v>1.1563413601548111E-3</v>
      </c>
      <c r="R39" s="84">
        <f>P39/'סכום נכסי הקרן'!$C$42</f>
        <v>9.1497438715951813E-5</v>
      </c>
    </row>
    <row r="40" spans="2:18">
      <c r="B40" s="76" t="s">
        <v>4521</v>
      </c>
      <c r="C40" s="86" t="s">
        <v>4042</v>
      </c>
      <c r="D40" s="73" t="s">
        <v>4046</v>
      </c>
      <c r="E40" s="73" t="s">
        <v>4044</v>
      </c>
      <c r="F40" s="73" t="s">
        <v>402</v>
      </c>
      <c r="G40" s="94">
        <v>42509</v>
      </c>
      <c r="H40" s="73" t="s">
        <v>331</v>
      </c>
      <c r="I40" s="83">
        <v>9.09</v>
      </c>
      <c r="J40" s="86" t="s">
        <v>133</v>
      </c>
      <c r="K40" s="86" t="s">
        <v>137</v>
      </c>
      <c r="L40" s="87">
        <v>2.7400000000000001E-2</v>
      </c>
      <c r="M40" s="87">
        <v>1.8599999999999998E-2</v>
      </c>
      <c r="N40" s="83">
        <v>5603976.6799999997</v>
      </c>
      <c r="O40" s="85">
        <v>110.22</v>
      </c>
      <c r="P40" s="83">
        <v>6176.7032600000002</v>
      </c>
      <c r="Q40" s="84">
        <f t="shared" si="2"/>
        <v>1.1020488242191808E-3</v>
      </c>
      <c r="R40" s="84">
        <f>P40/'סכום נכסי הקרן'!$C$42</f>
        <v>8.7201451258719567E-5</v>
      </c>
    </row>
    <row r="41" spans="2:18">
      <c r="B41" s="76" t="s">
        <v>4521</v>
      </c>
      <c r="C41" s="86" t="s">
        <v>4042</v>
      </c>
      <c r="D41" s="73" t="s">
        <v>4047</v>
      </c>
      <c r="E41" s="73" t="s">
        <v>4044</v>
      </c>
      <c r="F41" s="73" t="s">
        <v>402</v>
      </c>
      <c r="G41" s="94">
        <v>42723</v>
      </c>
      <c r="H41" s="73" t="s">
        <v>331</v>
      </c>
      <c r="I41" s="83">
        <v>8.82</v>
      </c>
      <c r="J41" s="86" t="s">
        <v>133</v>
      </c>
      <c r="K41" s="86" t="s">
        <v>137</v>
      </c>
      <c r="L41" s="87">
        <v>3.15E-2</v>
      </c>
      <c r="M41" s="87">
        <v>2.6700000000000005E-2</v>
      </c>
      <c r="N41" s="83">
        <v>800568.08</v>
      </c>
      <c r="O41" s="85">
        <v>105.94</v>
      </c>
      <c r="P41" s="83">
        <v>848.12175999999999</v>
      </c>
      <c r="Q41" s="84">
        <f t="shared" si="2"/>
        <v>1.5132208057582844E-4</v>
      </c>
      <c r="R41" s="84">
        <f>P41/'סכום נכסי הקרן'!$C$42</f>
        <v>1.1973612006755114E-5</v>
      </c>
    </row>
    <row r="42" spans="2:18">
      <c r="B42" s="76" t="s">
        <v>4521</v>
      </c>
      <c r="C42" s="86" t="s">
        <v>4042</v>
      </c>
      <c r="D42" s="73" t="s">
        <v>4048</v>
      </c>
      <c r="E42" s="73" t="s">
        <v>4044</v>
      </c>
      <c r="F42" s="73" t="s">
        <v>402</v>
      </c>
      <c r="G42" s="94">
        <v>42918</v>
      </c>
      <c r="H42" s="73" t="s">
        <v>331</v>
      </c>
      <c r="I42" s="83">
        <v>8.6699999999999982</v>
      </c>
      <c r="J42" s="86" t="s">
        <v>133</v>
      </c>
      <c r="K42" s="86" t="s">
        <v>137</v>
      </c>
      <c r="L42" s="87">
        <v>3.1899999999999998E-2</v>
      </c>
      <c r="M42" s="87">
        <v>3.3400000000000006E-2</v>
      </c>
      <c r="N42" s="83">
        <v>4002840.5599999996</v>
      </c>
      <c r="O42" s="85">
        <v>99.7</v>
      </c>
      <c r="P42" s="83">
        <v>3990.8319000000006</v>
      </c>
      <c r="Q42" s="84">
        <f t="shared" si="2"/>
        <v>7.1204515061184918E-4</v>
      </c>
      <c r="R42" s="84">
        <f>P42/'סכום נכסי הקרן'!$C$42</f>
        <v>5.6341760120364473E-5</v>
      </c>
    </row>
    <row r="43" spans="2:18">
      <c r="B43" s="76" t="s">
        <v>4522</v>
      </c>
      <c r="C43" s="86" t="s">
        <v>4042</v>
      </c>
      <c r="D43" s="73" t="s">
        <v>4049</v>
      </c>
      <c r="E43" s="73" t="s">
        <v>4044</v>
      </c>
      <c r="F43" s="73" t="s">
        <v>402</v>
      </c>
      <c r="G43" s="94">
        <v>43915</v>
      </c>
      <c r="H43" s="73" t="s">
        <v>331</v>
      </c>
      <c r="I43" s="83">
        <v>8.9599999999999991</v>
      </c>
      <c r="J43" s="86" t="s">
        <v>133</v>
      </c>
      <c r="K43" s="86" t="s">
        <v>137</v>
      </c>
      <c r="L43" s="87">
        <v>2.6600000000000002E-2</v>
      </c>
      <c r="M43" s="87">
        <v>2.6199999999999987E-2</v>
      </c>
      <c r="N43" s="83">
        <v>8427032.7199999988</v>
      </c>
      <c r="O43" s="85">
        <v>100.58</v>
      </c>
      <c r="P43" s="83">
        <v>8475.9098800000011</v>
      </c>
      <c r="Q43" s="84">
        <f t="shared" si="2"/>
        <v>1.5122738011282963E-3</v>
      </c>
      <c r="R43" s="84">
        <f>P43/'סכום נכסי הקרן'!$C$42</f>
        <v>1.1966118674675003E-4</v>
      </c>
    </row>
    <row r="44" spans="2:18">
      <c r="B44" s="76" t="s">
        <v>4523</v>
      </c>
      <c r="C44" s="86" t="s">
        <v>4042</v>
      </c>
      <c r="D44" s="73" t="s">
        <v>4050</v>
      </c>
      <c r="E44" s="73" t="s">
        <v>4051</v>
      </c>
      <c r="F44" s="73" t="s">
        <v>439</v>
      </c>
      <c r="G44" s="94">
        <v>42229</v>
      </c>
      <c r="H44" s="73" t="s">
        <v>135</v>
      </c>
      <c r="I44" s="83">
        <v>3.6499999999999995</v>
      </c>
      <c r="J44" s="86" t="s">
        <v>133</v>
      </c>
      <c r="K44" s="86" t="s">
        <v>136</v>
      </c>
      <c r="L44" s="87">
        <v>9.8519999999999996E-2</v>
      </c>
      <c r="M44" s="87">
        <v>2.3199999999999995E-2</v>
      </c>
      <c r="N44" s="83">
        <v>7643447.4000000004</v>
      </c>
      <c r="O44" s="85">
        <v>132.09</v>
      </c>
      <c r="P44" s="83">
        <v>35993.058770000003</v>
      </c>
      <c r="Q44" s="84">
        <f t="shared" si="2"/>
        <v>6.4218898703465284E-3</v>
      </c>
      <c r="R44" s="84">
        <f>P44/'סכום נכסי הקרן'!$C$42</f>
        <v>5.0814274668334704E-4</v>
      </c>
    </row>
    <row r="45" spans="2:18">
      <c r="B45" s="76" t="s">
        <v>4523</v>
      </c>
      <c r="C45" s="86" t="s">
        <v>4042</v>
      </c>
      <c r="D45" s="73" t="s">
        <v>4052</v>
      </c>
      <c r="E45" s="73" t="s">
        <v>4051</v>
      </c>
      <c r="F45" s="73" t="s">
        <v>439</v>
      </c>
      <c r="G45" s="94">
        <v>43277</v>
      </c>
      <c r="H45" s="73" t="s">
        <v>135</v>
      </c>
      <c r="I45" s="83">
        <v>3.65</v>
      </c>
      <c r="J45" s="86" t="s">
        <v>133</v>
      </c>
      <c r="K45" s="86" t="s">
        <v>136</v>
      </c>
      <c r="L45" s="87">
        <v>9.8519999999999996E-2</v>
      </c>
      <c r="M45" s="87">
        <v>2.3199999999999998E-2</v>
      </c>
      <c r="N45" s="83">
        <v>14659131.57</v>
      </c>
      <c r="O45" s="85">
        <v>132.09</v>
      </c>
      <c r="P45" s="83">
        <v>69029.975160000002</v>
      </c>
      <c r="Q45" s="84">
        <f t="shared" si="2"/>
        <v>1.2316344133546292E-2</v>
      </c>
      <c r="R45" s="84">
        <f>P45/'סכום נכסי הקרן'!$C$42</f>
        <v>9.745512712723976E-4</v>
      </c>
    </row>
    <row r="46" spans="2:18">
      <c r="B46" s="76" t="s">
        <v>4523</v>
      </c>
      <c r="C46" s="86" t="s">
        <v>4042</v>
      </c>
      <c r="D46" s="73" t="s">
        <v>4053</v>
      </c>
      <c r="E46" s="73" t="s">
        <v>4051</v>
      </c>
      <c r="F46" s="73" t="s">
        <v>439</v>
      </c>
      <c r="G46" s="94">
        <v>41274</v>
      </c>
      <c r="H46" s="73" t="s">
        <v>135</v>
      </c>
      <c r="I46" s="83">
        <v>3.54</v>
      </c>
      <c r="J46" s="86" t="s">
        <v>133</v>
      </c>
      <c r="K46" s="86" t="s">
        <v>137</v>
      </c>
      <c r="L46" s="87">
        <v>3.8450999999999999E-2</v>
      </c>
      <c r="M46" s="87">
        <v>1.2700000000000005E-2</v>
      </c>
      <c r="N46" s="83">
        <v>51296787.090000004</v>
      </c>
      <c r="O46" s="85">
        <v>141.43</v>
      </c>
      <c r="P46" s="83">
        <v>72549.076759999996</v>
      </c>
      <c r="Q46" s="84">
        <f t="shared" si="2"/>
        <v>1.2944223054928672E-2</v>
      </c>
      <c r="R46" s="84">
        <f>P46/'סכום נכסי הקרן'!$C$42</f>
        <v>1.0242332381290799E-3</v>
      </c>
    </row>
    <row r="47" spans="2:18">
      <c r="B47" s="76" t="s">
        <v>4524</v>
      </c>
      <c r="C47" s="86" t="s">
        <v>4036</v>
      </c>
      <c r="D47" s="73">
        <v>6686</v>
      </c>
      <c r="E47" s="73" t="s">
        <v>4054</v>
      </c>
      <c r="F47" s="73" t="s">
        <v>4055</v>
      </c>
      <c r="G47" s="94">
        <v>43471</v>
      </c>
      <c r="H47" s="73" t="s">
        <v>4025</v>
      </c>
      <c r="I47" s="83">
        <v>0.7599999999999999</v>
      </c>
      <c r="J47" s="86" t="s">
        <v>133</v>
      </c>
      <c r="K47" s="86" t="s">
        <v>137</v>
      </c>
      <c r="L47" s="87">
        <v>2.2970000000000001E-2</v>
      </c>
      <c r="M47" s="87">
        <v>2.58E-2</v>
      </c>
      <c r="N47" s="83">
        <v>62336263</v>
      </c>
      <c r="O47" s="85">
        <v>100.33</v>
      </c>
      <c r="P47" s="83">
        <v>62541.973260000013</v>
      </c>
      <c r="Q47" s="84">
        <f t="shared" si="2"/>
        <v>1.1158753333980052E-2</v>
      </c>
      <c r="R47" s="84">
        <f>P47/'סכום נכסי הקרן'!$C$42</f>
        <v>8.8295496857915007E-4</v>
      </c>
    </row>
    <row r="48" spans="2:18">
      <c r="B48" s="76" t="s">
        <v>4525</v>
      </c>
      <c r="C48" s="86" t="s">
        <v>4036</v>
      </c>
      <c r="D48" s="73" t="s">
        <v>4056</v>
      </c>
      <c r="E48" s="73" t="s">
        <v>4057</v>
      </c>
      <c r="F48" s="73" t="s">
        <v>4055</v>
      </c>
      <c r="G48" s="94">
        <v>42201</v>
      </c>
      <c r="H48" s="73" t="s">
        <v>4025</v>
      </c>
      <c r="I48" s="83">
        <v>6.58</v>
      </c>
      <c r="J48" s="86" t="s">
        <v>4486</v>
      </c>
      <c r="K48" s="86" t="s">
        <v>137</v>
      </c>
      <c r="L48" s="87">
        <v>4.2030000000000005E-2</v>
      </c>
      <c r="M48" s="87">
        <v>3.1699999999999999E-2</v>
      </c>
      <c r="N48" s="83">
        <v>2659290.5</v>
      </c>
      <c r="O48" s="85">
        <v>108.32</v>
      </c>
      <c r="P48" s="83">
        <v>2880.5434</v>
      </c>
      <c r="Q48" s="84">
        <f t="shared" si="2"/>
        <v>5.1394721965036111E-4</v>
      </c>
      <c r="R48" s="84">
        <f>P48/'סכום נכסי הקרן'!$C$42</f>
        <v>4.0666930937156003E-5</v>
      </c>
    </row>
    <row r="49" spans="2:18">
      <c r="B49" s="76" t="s">
        <v>4525</v>
      </c>
      <c r="C49" s="86" t="s">
        <v>4042</v>
      </c>
      <c r="D49" s="73" t="s">
        <v>4058</v>
      </c>
      <c r="E49" s="73" t="s">
        <v>4057</v>
      </c>
      <c r="F49" s="73" t="s">
        <v>4055</v>
      </c>
      <c r="G49" s="94">
        <v>40742</v>
      </c>
      <c r="H49" s="73" t="s">
        <v>4025</v>
      </c>
      <c r="I49" s="83">
        <v>4.7399999999999993</v>
      </c>
      <c r="J49" s="86" t="s">
        <v>4486</v>
      </c>
      <c r="K49" s="86" t="s">
        <v>137</v>
      </c>
      <c r="L49" s="87">
        <v>4.4999999999999998E-2</v>
      </c>
      <c r="M49" s="87">
        <v>9.8999999999999991E-3</v>
      </c>
      <c r="N49" s="83">
        <v>32273269.699999999</v>
      </c>
      <c r="O49" s="85">
        <v>122.42</v>
      </c>
      <c r="P49" s="83">
        <v>39508.93507</v>
      </c>
      <c r="Q49" s="84">
        <f t="shared" si="2"/>
        <v>7.0491933329569498E-3</v>
      </c>
      <c r="R49" s="84">
        <f>P49/'סכום נכסי הקרן'!$C$42</f>
        <v>5.577791794049244E-4</v>
      </c>
    </row>
    <row r="50" spans="2:18">
      <c r="B50" s="76" t="s">
        <v>4526</v>
      </c>
      <c r="C50" s="86" t="s">
        <v>4042</v>
      </c>
      <c r="D50" s="73" t="s">
        <v>4059</v>
      </c>
      <c r="E50" s="73" t="s">
        <v>4060</v>
      </c>
      <c r="F50" s="73" t="s">
        <v>524</v>
      </c>
      <c r="G50" s="94">
        <v>43431</v>
      </c>
      <c r="H50" s="73" t="s">
        <v>331</v>
      </c>
      <c r="I50" s="83">
        <v>9.3999999999999986</v>
      </c>
      <c r="J50" s="86" t="s">
        <v>4061</v>
      </c>
      <c r="K50" s="86" t="s">
        <v>137</v>
      </c>
      <c r="L50" s="87">
        <v>3.9599999999999996E-2</v>
      </c>
      <c r="M50" s="87">
        <v>4.3299999999999991E-2</v>
      </c>
      <c r="N50" s="83">
        <v>3251569.419999999</v>
      </c>
      <c r="O50" s="85">
        <v>97.21</v>
      </c>
      <c r="P50" s="83">
        <v>3160.8505900000009</v>
      </c>
      <c r="Q50" s="84">
        <f t="shared" si="2"/>
        <v>5.6395969332060888E-4</v>
      </c>
      <c r="R50" s="84">
        <f>P50/'סכום נכסי הקרן'!$C$42</f>
        <v>4.4624251329175894E-5</v>
      </c>
    </row>
    <row r="51" spans="2:18">
      <c r="B51" s="76" t="s">
        <v>4526</v>
      </c>
      <c r="C51" s="86" t="s">
        <v>4042</v>
      </c>
      <c r="D51" s="73" t="s">
        <v>4062</v>
      </c>
      <c r="E51" s="73" t="s">
        <v>4060</v>
      </c>
      <c r="F51" s="73" t="s">
        <v>524</v>
      </c>
      <c r="G51" s="94">
        <v>43276</v>
      </c>
      <c r="H51" s="73" t="s">
        <v>331</v>
      </c>
      <c r="I51" s="83">
        <v>9.4599999999999973</v>
      </c>
      <c r="J51" s="86" t="s">
        <v>4061</v>
      </c>
      <c r="K51" s="86" t="s">
        <v>137</v>
      </c>
      <c r="L51" s="87">
        <v>3.56E-2</v>
      </c>
      <c r="M51" s="87">
        <v>4.4500000000000005E-2</v>
      </c>
      <c r="N51" s="83">
        <v>3249555.2799999993</v>
      </c>
      <c r="O51" s="85">
        <v>92.6</v>
      </c>
      <c r="P51" s="83">
        <v>3009.08806</v>
      </c>
      <c r="Q51" s="84">
        <f t="shared" si="2"/>
        <v>5.3688218761782896E-4</v>
      </c>
      <c r="R51" s="84">
        <f>P51/'סכום נכסי הקרן'!$C$42</f>
        <v>4.2481698529465216E-5</v>
      </c>
    </row>
    <row r="52" spans="2:18">
      <c r="B52" s="76" t="s">
        <v>4526</v>
      </c>
      <c r="C52" s="86" t="s">
        <v>4042</v>
      </c>
      <c r="D52" s="73" t="s">
        <v>4063</v>
      </c>
      <c r="E52" s="73" t="s">
        <v>4060</v>
      </c>
      <c r="F52" s="73" t="s">
        <v>524</v>
      </c>
      <c r="G52" s="94">
        <v>43222</v>
      </c>
      <c r="H52" s="73" t="s">
        <v>331</v>
      </c>
      <c r="I52" s="83">
        <v>9.4700000000000006</v>
      </c>
      <c r="J52" s="86" t="s">
        <v>4061</v>
      </c>
      <c r="K52" s="86" t="s">
        <v>137</v>
      </c>
      <c r="L52" s="87">
        <v>3.5200000000000002E-2</v>
      </c>
      <c r="M52" s="87">
        <v>4.4599999999999994E-2</v>
      </c>
      <c r="N52" s="83">
        <v>15533175.210000001</v>
      </c>
      <c r="O52" s="85">
        <v>93.01</v>
      </c>
      <c r="P52" s="83">
        <v>14447.405339999999</v>
      </c>
      <c r="Q52" s="84">
        <f t="shared" si="2"/>
        <v>2.5777094022102843E-3</v>
      </c>
      <c r="R52" s="84">
        <f>P52/'סכום נכסי הקרן'!$C$42</f>
        <v>2.0396555565969907E-4</v>
      </c>
    </row>
    <row r="53" spans="2:18">
      <c r="B53" s="76" t="s">
        <v>4526</v>
      </c>
      <c r="C53" s="86" t="s">
        <v>4042</v>
      </c>
      <c r="D53" s="73" t="s">
        <v>4064</v>
      </c>
      <c r="E53" s="73" t="s">
        <v>4060</v>
      </c>
      <c r="F53" s="73" t="s">
        <v>524</v>
      </c>
      <c r="G53" s="94">
        <v>43500</v>
      </c>
      <c r="H53" s="73" t="s">
        <v>331</v>
      </c>
      <c r="I53" s="83">
        <v>9.5300000000000029</v>
      </c>
      <c r="J53" s="86" t="s">
        <v>4061</v>
      </c>
      <c r="K53" s="86" t="s">
        <v>137</v>
      </c>
      <c r="L53" s="87">
        <v>3.7499999999999999E-2</v>
      </c>
      <c r="M53" s="87">
        <v>4.0200000000000007E-2</v>
      </c>
      <c r="N53" s="83">
        <v>6113239.0699999984</v>
      </c>
      <c r="O53" s="85">
        <v>98.1</v>
      </c>
      <c r="P53" s="83">
        <v>5997.087309999999</v>
      </c>
      <c r="Q53" s="84">
        <f t="shared" si="2"/>
        <v>1.0700017048779625E-3</v>
      </c>
      <c r="R53" s="84">
        <f>P53/'סכום נכסי הקרן'!$C$42</f>
        <v>8.4665669491341329E-5</v>
      </c>
    </row>
    <row r="54" spans="2:18">
      <c r="B54" s="76" t="s">
        <v>4526</v>
      </c>
      <c r="C54" s="86" t="s">
        <v>4042</v>
      </c>
      <c r="D54" s="73" t="s">
        <v>4065</v>
      </c>
      <c r="E54" s="73" t="s">
        <v>4060</v>
      </c>
      <c r="F54" s="73" t="s">
        <v>524</v>
      </c>
      <c r="G54" s="94">
        <v>43585</v>
      </c>
      <c r="H54" s="73" t="s">
        <v>331</v>
      </c>
      <c r="I54" s="83">
        <v>9.629999999999999</v>
      </c>
      <c r="J54" s="86" t="s">
        <v>4061</v>
      </c>
      <c r="K54" s="86" t="s">
        <v>137</v>
      </c>
      <c r="L54" s="87">
        <v>3.3500000000000002E-2</v>
      </c>
      <c r="M54" s="87">
        <v>4.0300000000000002E-2</v>
      </c>
      <c r="N54" s="83">
        <v>6183140.2999999998</v>
      </c>
      <c r="O54" s="85">
        <v>94.27</v>
      </c>
      <c r="P54" s="83">
        <v>5828.8464800000002</v>
      </c>
      <c r="Q54" s="84">
        <f t="shared" si="2"/>
        <v>1.0399841370780229E-3</v>
      </c>
      <c r="R54" s="84">
        <f>P54/'סכום נכסי הקרן'!$C$42</f>
        <v>8.2290479374636354E-5</v>
      </c>
    </row>
    <row r="55" spans="2:18">
      <c r="B55" s="76" t="s">
        <v>4526</v>
      </c>
      <c r="C55" s="86" t="s">
        <v>4042</v>
      </c>
      <c r="D55" s="73" t="s">
        <v>4066</v>
      </c>
      <c r="E55" s="73" t="s">
        <v>4060</v>
      </c>
      <c r="F55" s="73" t="s">
        <v>524</v>
      </c>
      <c r="G55" s="94">
        <v>43677</v>
      </c>
      <c r="H55" s="73" t="s">
        <v>331</v>
      </c>
      <c r="I55" s="83">
        <v>9.5399999999999991</v>
      </c>
      <c r="J55" s="86" t="s">
        <v>4061</v>
      </c>
      <c r="K55" s="86" t="s">
        <v>137</v>
      </c>
      <c r="L55" s="87">
        <v>3.2000000000000001E-2</v>
      </c>
      <c r="M55" s="87">
        <v>4.5000000000000012E-2</v>
      </c>
      <c r="N55" s="83">
        <v>5746250.71</v>
      </c>
      <c r="O55" s="85">
        <v>88.82</v>
      </c>
      <c r="P55" s="83">
        <v>5103.8200500000003</v>
      </c>
      <c r="Q55" s="84">
        <f t="shared" si="2"/>
        <v>9.1062475375072185E-4</v>
      </c>
      <c r="R55" s="84">
        <f>P55/'סכום נכסי הקרן'!$C$42</f>
        <v>7.2054702417961183E-5</v>
      </c>
    </row>
    <row r="56" spans="2:18">
      <c r="B56" s="76" t="s">
        <v>4526</v>
      </c>
      <c r="C56" s="86" t="s">
        <v>4042</v>
      </c>
      <c r="D56" s="73" t="s">
        <v>4067</v>
      </c>
      <c r="E56" s="73" t="s">
        <v>4060</v>
      </c>
      <c r="F56" s="73" t="s">
        <v>524</v>
      </c>
      <c r="G56" s="94">
        <v>43708</v>
      </c>
      <c r="H56" s="73" t="s">
        <v>331</v>
      </c>
      <c r="I56" s="83">
        <v>9.7199999999999971</v>
      </c>
      <c r="J56" s="86" t="s">
        <v>4061</v>
      </c>
      <c r="K56" s="86" t="s">
        <v>137</v>
      </c>
      <c r="L56" s="87">
        <v>2.6800000000000001E-2</v>
      </c>
      <c r="M56" s="87">
        <v>4.3400000000000001E-2</v>
      </c>
      <c r="N56" s="83">
        <v>409633.52999999991</v>
      </c>
      <c r="O56" s="85">
        <v>85.44</v>
      </c>
      <c r="P56" s="83">
        <v>349.99093000000005</v>
      </c>
      <c r="Q56" s="84">
        <f t="shared" si="2"/>
        <v>6.2445462677751773E-5</v>
      </c>
      <c r="R56" s="84">
        <f>P56/'סכום נכסי הקרן'!$C$42</f>
        <v>4.9411013834893111E-6</v>
      </c>
    </row>
    <row r="57" spans="2:18">
      <c r="B57" s="76" t="s">
        <v>4526</v>
      </c>
      <c r="C57" s="86" t="s">
        <v>4042</v>
      </c>
      <c r="D57" s="73" t="s">
        <v>4068</v>
      </c>
      <c r="E57" s="73" t="s">
        <v>4060</v>
      </c>
      <c r="F57" s="73" t="s">
        <v>524</v>
      </c>
      <c r="G57" s="94">
        <v>43769</v>
      </c>
      <c r="H57" s="73" t="s">
        <v>331</v>
      </c>
      <c r="I57" s="83">
        <v>9.5799999999999965</v>
      </c>
      <c r="J57" s="86" t="s">
        <v>4061</v>
      </c>
      <c r="K57" s="86" t="s">
        <v>137</v>
      </c>
      <c r="L57" s="87">
        <v>2.7300000000000001E-2</v>
      </c>
      <c r="M57" s="87">
        <v>4.7699999999999972E-2</v>
      </c>
      <c r="N57" s="83">
        <v>6051327.1500000004</v>
      </c>
      <c r="O57" s="85">
        <v>82.56</v>
      </c>
      <c r="P57" s="83">
        <v>4995.975660000001</v>
      </c>
      <c r="Q57" s="84">
        <f t="shared" si="2"/>
        <v>8.9138313274428642E-4</v>
      </c>
      <c r="R57" s="84">
        <f>P57/'סכום נכסי הקרן'!$C$42</f>
        <v>7.053217706385969E-5</v>
      </c>
    </row>
    <row r="58" spans="2:18">
      <c r="B58" s="76" t="s">
        <v>4526</v>
      </c>
      <c r="C58" s="86" t="s">
        <v>4042</v>
      </c>
      <c r="D58" s="73" t="s">
        <v>4069</v>
      </c>
      <c r="E58" s="73" t="s">
        <v>4060</v>
      </c>
      <c r="F58" s="73" t="s">
        <v>524</v>
      </c>
      <c r="G58" s="94">
        <v>43831</v>
      </c>
      <c r="H58" s="73" t="s">
        <v>331</v>
      </c>
      <c r="I58" s="83">
        <v>9.5100000000000069</v>
      </c>
      <c r="J58" s="86" t="s">
        <v>4061</v>
      </c>
      <c r="K58" s="86" t="s">
        <v>137</v>
      </c>
      <c r="L58" s="87">
        <v>2.6800000000000001E-2</v>
      </c>
      <c r="M58" s="87">
        <v>5.1000000000000024E-2</v>
      </c>
      <c r="N58" s="83">
        <v>6283004.4100000001</v>
      </c>
      <c r="O58" s="85">
        <v>79.67</v>
      </c>
      <c r="P58" s="83">
        <v>5005.6697399999985</v>
      </c>
      <c r="Q58" s="84">
        <f t="shared" si="2"/>
        <v>8.9311275273996741E-4</v>
      </c>
      <c r="R58" s="84">
        <f>P58/'סכום נכסי הקרן'!$C$42</f>
        <v>7.066903613074935E-5</v>
      </c>
    </row>
    <row r="59" spans="2:18">
      <c r="B59" s="76" t="s">
        <v>4526</v>
      </c>
      <c r="C59" s="86" t="s">
        <v>4042</v>
      </c>
      <c r="D59" s="73" t="s">
        <v>4070</v>
      </c>
      <c r="E59" s="73" t="s">
        <v>4060</v>
      </c>
      <c r="F59" s="73" t="s">
        <v>524</v>
      </c>
      <c r="G59" s="94">
        <v>43905</v>
      </c>
      <c r="H59" s="73" t="s">
        <v>331</v>
      </c>
      <c r="I59" s="83">
        <v>0</v>
      </c>
      <c r="J59" s="86" t="s">
        <v>4061</v>
      </c>
      <c r="K59" s="86" t="s">
        <v>137</v>
      </c>
      <c r="L59" s="87">
        <v>3.2500000000000001E-2</v>
      </c>
      <c r="M59" s="87">
        <v>3.499227454380209E-3</v>
      </c>
      <c r="N59" s="83">
        <v>3744481.69</v>
      </c>
      <c r="O59" s="85">
        <v>100.15</v>
      </c>
      <c r="P59" s="83">
        <v>3750.0982800000006</v>
      </c>
      <c r="Q59" s="84">
        <f t="shared" si="2"/>
        <v>6.6909340245371819E-4</v>
      </c>
      <c r="R59" s="84">
        <f>P59/'סכום נכסי הקרן'!$C$42</f>
        <v>5.294313141065937E-5</v>
      </c>
    </row>
    <row r="60" spans="2:18">
      <c r="B60" s="76" t="s">
        <v>4527</v>
      </c>
      <c r="C60" s="86" t="s">
        <v>4036</v>
      </c>
      <c r="D60" s="73" t="s">
        <v>4071</v>
      </c>
      <c r="E60" s="73" t="s">
        <v>527</v>
      </c>
      <c r="F60" s="73" t="s">
        <v>1834</v>
      </c>
      <c r="G60" s="94">
        <v>42901</v>
      </c>
      <c r="H60" s="73" t="s">
        <v>4025</v>
      </c>
      <c r="I60" s="83">
        <v>2.02</v>
      </c>
      <c r="J60" s="86" t="s">
        <v>161</v>
      </c>
      <c r="K60" s="86" t="s">
        <v>137</v>
      </c>
      <c r="L60" s="87">
        <v>0.04</v>
      </c>
      <c r="M60" s="87">
        <v>3.2699999999999993E-2</v>
      </c>
      <c r="N60" s="83">
        <v>47233090</v>
      </c>
      <c r="O60" s="85">
        <v>102.69</v>
      </c>
      <c r="P60" s="83">
        <v>48503.659079999998</v>
      </c>
      <c r="Q60" s="84">
        <f t="shared" si="2"/>
        <v>8.6540340711530293E-3</v>
      </c>
      <c r="R60" s="84">
        <f>P60/'סכום נכסי הקרן'!$C$42</f>
        <v>6.8476487943410944E-4</v>
      </c>
    </row>
    <row r="61" spans="2:18">
      <c r="B61" s="76" t="s">
        <v>4528</v>
      </c>
      <c r="C61" s="86" t="s">
        <v>4036</v>
      </c>
      <c r="D61" s="73">
        <v>4069</v>
      </c>
      <c r="E61" s="73" t="s">
        <v>4072</v>
      </c>
      <c r="F61" s="73" t="s">
        <v>532</v>
      </c>
      <c r="G61" s="94">
        <v>42052</v>
      </c>
      <c r="H61" s="73" t="s">
        <v>135</v>
      </c>
      <c r="I61" s="83">
        <v>5.490000000000002</v>
      </c>
      <c r="J61" s="86" t="s">
        <v>467</v>
      </c>
      <c r="K61" s="86" t="s">
        <v>137</v>
      </c>
      <c r="L61" s="87">
        <v>2.9779E-2</v>
      </c>
      <c r="M61" s="87">
        <v>1.5900000000000004E-2</v>
      </c>
      <c r="N61" s="83">
        <v>15692279.880000001</v>
      </c>
      <c r="O61" s="85">
        <v>108.79</v>
      </c>
      <c r="P61" s="83">
        <v>17071.630849999998</v>
      </c>
      <c r="Q61" s="84">
        <f t="shared" si="2"/>
        <v>3.0459243246447284E-3</v>
      </c>
      <c r="R61" s="84">
        <f>P61/'סכום נכסי הקרן'!$C$42</f>
        <v>2.4101384230543852E-4</v>
      </c>
    </row>
    <row r="62" spans="2:18">
      <c r="B62" s="76" t="s">
        <v>4529</v>
      </c>
      <c r="C62" s="86" t="s">
        <v>4042</v>
      </c>
      <c r="D62" s="73" t="s">
        <v>4073</v>
      </c>
      <c r="E62" s="73" t="s">
        <v>4074</v>
      </c>
      <c r="F62" s="73" t="s">
        <v>524</v>
      </c>
      <c r="G62" s="94">
        <v>42033</v>
      </c>
      <c r="H62" s="73" t="s">
        <v>331</v>
      </c>
      <c r="I62" s="83">
        <v>5.12</v>
      </c>
      <c r="J62" s="86" t="s">
        <v>467</v>
      </c>
      <c r="K62" s="86" t="s">
        <v>137</v>
      </c>
      <c r="L62" s="87">
        <v>5.0999999999999997E-2</v>
      </c>
      <c r="M62" s="87">
        <v>3.0499999999999999E-2</v>
      </c>
      <c r="N62" s="83">
        <v>2076106.77</v>
      </c>
      <c r="O62" s="85">
        <v>112.76</v>
      </c>
      <c r="P62" s="83">
        <v>2341.0179600000001</v>
      </c>
      <c r="Q62" s="84">
        <f t="shared" si="2"/>
        <v>4.1768496586219126E-4</v>
      </c>
      <c r="R62" s="84">
        <f>P62/'סכום נכסי הקרן'!$C$42</f>
        <v>3.3050019556019134E-5</v>
      </c>
    </row>
    <row r="63" spans="2:18">
      <c r="B63" s="76" t="s">
        <v>4529</v>
      </c>
      <c r="C63" s="86" t="s">
        <v>4042</v>
      </c>
      <c r="D63" s="73" t="s">
        <v>4075</v>
      </c>
      <c r="E63" s="73" t="s">
        <v>4074</v>
      </c>
      <c r="F63" s="73" t="s">
        <v>524</v>
      </c>
      <c r="G63" s="94">
        <v>42054</v>
      </c>
      <c r="H63" s="73" t="s">
        <v>331</v>
      </c>
      <c r="I63" s="83">
        <v>5.12</v>
      </c>
      <c r="J63" s="86" t="s">
        <v>467</v>
      </c>
      <c r="K63" s="86" t="s">
        <v>137</v>
      </c>
      <c r="L63" s="87">
        <v>5.0999999999999997E-2</v>
      </c>
      <c r="M63" s="87">
        <v>3.04E-2</v>
      </c>
      <c r="N63" s="83">
        <v>4055489.07</v>
      </c>
      <c r="O63" s="85">
        <v>113.79</v>
      </c>
      <c r="P63" s="83">
        <v>4614.7409200000002</v>
      </c>
      <c r="Q63" s="84">
        <f t="shared" si="2"/>
        <v>8.2336314226015464E-4</v>
      </c>
      <c r="R63" s="84">
        <f>P63/'סכום נכסי הקרן'!$C$42</f>
        <v>6.5149981870263706E-5</v>
      </c>
    </row>
    <row r="64" spans="2:18">
      <c r="B64" s="76" t="s">
        <v>4529</v>
      </c>
      <c r="C64" s="86" t="s">
        <v>4042</v>
      </c>
      <c r="D64" s="73" t="s">
        <v>4076</v>
      </c>
      <c r="E64" s="73" t="s">
        <v>4074</v>
      </c>
      <c r="F64" s="73" t="s">
        <v>524</v>
      </c>
      <c r="G64" s="94">
        <v>42565</v>
      </c>
      <c r="H64" s="73" t="s">
        <v>331</v>
      </c>
      <c r="I64" s="83">
        <v>5.12</v>
      </c>
      <c r="J64" s="86" t="s">
        <v>467</v>
      </c>
      <c r="K64" s="86" t="s">
        <v>137</v>
      </c>
      <c r="L64" s="87">
        <v>5.0999999999999997E-2</v>
      </c>
      <c r="M64" s="87">
        <v>3.0500000000000003E-2</v>
      </c>
      <c r="N64" s="83">
        <v>4950085.1100000003</v>
      </c>
      <c r="O64" s="85">
        <v>114.25</v>
      </c>
      <c r="P64" s="83">
        <v>5655.4722000000002</v>
      </c>
      <c r="Q64" s="84">
        <f t="shared" si="2"/>
        <v>1.0090506579418005E-3</v>
      </c>
      <c r="R64" s="84">
        <f>P64/'סכום נכסי הקרן'!$C$42</f>
        <v>7.9842816245853377E-5</v>
      </c>
    </row>
    <row r="65" spans="2:18">
      <c r="B65" s="76" t="s">
        <v>4529</v>
      </c>
      <c r="C65" s="86" t="s">
        <v>4042</v>
      </c>
      <c r="D65" s="73" t="s">
        <v>4077</v>
      </c>
      <c r="E65" s="73" t="s">
        <v>4074</v>
      </c>
      <c r="F65" s="73" t="s">
        <v>524</v>
      </c>
      <c r="G65" s="94">
        <v>41367</v>
      </c>
      <c r="H65" s="73" t="s">
        <v>331</v>
      </c>
      <c r="I65" s="83">
        <v>5.3</v>
      </c>
      <c r="J65" s="86" t="s">
        <v>467</v>
      </c>
      <c r="K65" s="86" t="s">
        <v>137</v>
      </c>
      <c r="L65" s="87">
        <v>5.0999999999999997E-2</v>
      </c>
      <c r="M65" s="87">
        <v>1.4300000000000002E-2</v>
      </c>
      <c r="N65" s="83">
        <v>25099127.239999998</v>
      </c>
      <c r="O65" s="85">
        <v>129.22</v>
      </c>
      <c r="P65" s="83">
        <v>32433.09042</v>
      </c>
      <c r="Q65" s="84">
        <f t="shared" si="2"/>
        <v>5.7867194939773383E-3</v>
      </c>
      <c r="R65" s="84">
        <f>P65/'סכום נכסי הקרן'!$C$42</f>
        <v>4.5788383128984482E-4</v>
      </c>
    </row>
    <row r="66" spans="2:18">
      <c r="B66" s="76" t="s">
        <v>4529</v>
      </c>
      <c r="C66" s="86" t="s">
        <v>4042</v>
      </c>
      <c r="D66" s="73" t="s">
        <v>4078</v>
      </c>
      <c r="E66" s="73" t="s">
        <v>4074</v>
      </c>
      <c r="F66" s="73" t="s">
        <v>524</v>
      </c>
      <c r="G66" s="94">
        <v>41207</v>
      </c>
      <c r="H66" s="73" t="s">
        <v>331</v>
      </c>
      <c r="I66" s="83">
        <v>5.3100000000000005</v>
      </c>
      <c r="J66" s="86" t="s">
        <v>467</v>
      </c>
      <c r="K66" s="86" t="s">
        <v>137</v>
      </c>
      <c r="L66" s="87">
        <v>5.0999999999999997E-2</v>
      </c>
      <c r="M66" s="87">
        <v>1.37E-2</v>
      </c>
      <c r="N66" s="83">
        <v>356767.12</v>
      </c>
      <c r="O66" s="85">
        <v>124.24</v>
      </c>
      <c r="P66" s="83">
        <v>443.24743999999998</v>
      </c>
      <c r="Q66" s="84">
        <f t="shared" si="2"/>
        <v>7.9084310760650317E-5</v>
      </c>
      <c r="R66" s="84">
        <f>P66/'סכום נכסי הקרן'!$C$42</f>
        <v>6.2576779890041572E-6</v>
      </c>
    </row>
    <row r="67" spans="2:18">
      <c r="B67" s="76" t="s">
        <v>4529</v>
      </c>
      <c r="C67" s="86" t="s">
        <v>4042</v>
      </c>
      <c r="D67" s="73" t="s">
        <v>4079</v>
      </c>
      <c r="E67" s="73" t="s">
        <v>4074</v>
      </c>
      <c r="F67" s="73" t="s">
        <v>524</v>
      </c>
      <c r="G67" s="94">
        <v>41239</v>
      </c>
      <c r="H67" s="73" t="s">
        <v>331</v>
      </c>
      <c r="I67" s="83">
        <v>5.1199999999999992</v>
      </c>
      <c r="J67" s="86" t="s">
        <v>467</v>
      </c>
      <c r="K67" s="86" t="s">
        <v>137</v>
      </c>
      <c r="L67" s="87">
        <v>5.0999999999999997E-2</v>
      </c>
      <c r="M67" s="87">
        <v>3.04E-2</v>
      </c>
      <c r="N67" s="83">
        <v>3146247.7</v>
      </c>
      <c r="O67" s="85">
        <v>114.28</v>
      </c>
      <c r="P67" s="83">
        <v>3595.5317500000001</v>
      </c>
      <c r="Q67" s="84">
        <f t="shared" si="2"/>
        <v>6.4151560642241917E-4</v>
      </c>
      <c r="R67" s="84">
        <f>P67/'סכום נכסי הקרן'!$C$42</f>
        <v>5.0760992304299828E-5</v>
      </c>
    </row>
    <row r="68" spans="2:18">
      <c r="B68" s="76" t="s">
        <v>4529</v>
      </c>
      <c r="C68" s="86" t="s">
        <v>4042</v>
      </c>
      <c r="D68" s="73" t="s">
        <v>4080</v>
      </c>
      <c r="E68" s="73" t="s">
        <v>4074</v>
      </c>
      <c r="F68" s="73" t="s">
        <v>524</v>
      </c>
      <c r="G68" s="94">
        <v>41269</v>
      </c>
      <c r="H68" s="73" t="s">
        <v>331</v>
      </c>
      <c r="I68" s="83">
        <v>5.3</v>
      </c>
      <c r="J68" s="86" t="s">
        <v>467</v>
      </c>
      <c r="K68" s="86" t="s">
        <v>137</v>
      </c>
      <c r="L68" s="87">
        <v>5.0999999999999997E-2</v>
      </c>
      <c r="M68" s="87">
        <v>1.4300000000000002E-2</v>
      </c>
      <c r="N68" s="83">
        <v>856582.28</v>
      </c>
      <c r="O68" s="85">
        <v>124.66</v>
      </c>
      <c r="P68" s="83">
        <v>1067.81546</v>
      </c>
      <c r="Q68" s="84">
        <f t="shared" si="2"/>
        <v>1.9051988134137171E-4</v>
      </c>
      <c r="R68" s="84">
        <f>P68/'סכום נכסי הקרן'!$C$42</f>
        <v>1.5075203368033778E-5</v>
      </c>
    </row>
    <row r="69" spans="2:18">
      <c r="B69" s="76" t="s">
        <v>4529</v>
      </c>
      <c r="C69" s="86" t="s">
        <v>4042</v>
      </c>
      <c r="D69" s="73" t="s">
        <v>4081</v>
      </c>
      <c r="E69" s="73" t="s">
        <v>4074</v>
      </c>
      <c r="F69" s="73" t="s">
        <v>524</v>
      </c>
      <c r="G69" s="94">
        <v>41298</v>
      </c>
      <c r="H69" s="73" t="s">
        <v>331</v>
      </c>
      <c r="I69" s="83">
        <v>5.1199999999999992</v>
      </c>
      <c r="J69" s="86" t="s">
        <v>467</v>
      </c>
      <c r="K69" s="86" t="s">
        <v>137</v>
      </c>
      <c r="L69" s="87">
        <v>5.0999999999999997E-2</v>
      </c>
      <c r="M69" s="87">
        <v>3.0499999999999992E-2</v>
      </c>
      <c r="N69" s="83">
        <v>1733284.52</v>
      </c>
      <c r="O69" s="85">
        <v>114.58</v>
      </c>
      <c r="P69" s="83">
        <v>1985.99731</v>
      </c>
      <c r="Q69" s="84">
        <f t="shared" si="2"/>
        <v>3.5434209937874786E-4</v>
      </c>
      <c r="R69" s="84">
        <f>P69/'סכום נכסי הקרן'!$C$42</f>
        <v>2.8037909599677479E-5</v>
      </c>
    </row>
    <row r="70" spans="2:18">
      <c r="B70" s="76" t="s">
        <v>4529</v>
      </c>
      <c r="C70" s="86" t="s">
        <v>4042</v>
      </c>
      <c r="D70" s="73" t="s">
        <v>4082</v>
      </c>
      <c r="E70" s="73" t="s">
        <v>4074</v>
      </c>
      <c r="F70" s="73" t="s">
        <v>524</v>
      </c>
      <c r="G70" s="94">
        <v>41330</v>
      </c>
      <c r="H70" s="73" t="s">
        <v>331</v>
      </c>
      <c r="I70" s="83">
        <v>5.12</v>
      </c>
      <c r="J70" s="86" t="s">
        <v>467</v>
      </c>
      <c r="K70" s="86" t="s">
        <v>137</v>
      </c>
      <c r="L70" s="87">
        <v>5.0999999999999997E-2</v>
      </c>
      <c r="M70" s="87">
        <v>3.0400000000000003E-2</v>
      </c>
      <c r="N70" s="83">
        <v>2686886.51</v>
      </c>
      <c r="O70" s="85">
        <v>114.8</v>
      </c>
      <c r="P70" s="83">
        <v>3084.5455099999999</v>
      </c>
      <c r="Q70" s="84">
        <f t="shared" si="2"/>
        <v>5.5034532329889735E-4</v>
      </c>
      <c r="R70" s="84">
        <f>P70/'סכום נכסי הקרן'!$C$42</f>
        <v>4.3546991594601432E-5</v>
      </c>
    </row>
    <row r="71" spans="2:18">
      <c r="B71" s="76" t="s">
        <v>4529</v>
      </c>
      <c r="C71" s="86" t="s">
        <v>4042</v>
      </c>
      <c r="D71" s="73" t="s">
        <v>4083</v>
      </c>
      <c r="E71" s="73" t="s">
        <v>4074</v>
      </c>
      <c r="F71" s="73" t="s">
        <v>524</v>
      </c>
      <c r="G71" s="94">
        <v>41389</v>
      </c>
      <c r="H71" s="73" t="s">
        <v>331</v>
      </c>
      <c r="I71" s="83">
        <v>5.2899999999999991</v>
      </c>
      <c r="J71" s="86" t="s">
        <v>467</v>
      </c>
      <c r="K71" s="86" t="s">
        <v>137</v>
      </c>
      <c r="L71" s="87">
        <v>5.0999999999999997E-2</v>
      </c>
      <c r="M71" s="87">
        <v>1.47E-2</v>
      </c>
      <c r="N71" s="83">
        <v>1176090.57</v>
      </c>
      <c r="O71" s="85">
        <v>124.14</v>
      </c>
      <c r="P71" s="83">
        <v>1459.9988500000002</v>
      </c>
      <c r="Q71" s="84">
        <f t="shared" si="2"/>
        <v>2.6049333249074624E-4</v>
      </c>
      <c r="R71" s="84">
        <f>P71/'סכום נכסי הקרן'!$C$42</f>
        <v>2.0611969394829182E-5</v>
      </c>
    </row>
    <row r="72" spans="2:18">
      <c r="B72" s="76" t="s">
        <v>4529</v>
      </c>
      <c r="C72" s="86" t="s">
        <v>4042</v>
      </c>
      <c r="D72" s="73" t="s">
        <v>4084</v>
      </c>
      <c r="E72" s="73" t="s">
        <v>4074</v>
      </c>
      <c r="F72" s="73" t="s">
        <v>524</v>
      </c>
      <c r="G72" s="94">
        <v>41422</v>
      </c>
      <c r="H72" s="73" t="s">
        <v>331</v>
      </c>
      <c r="I72" s="83">
        <v>5.2899999999999991</v>
      </c>
      <c r="J72" s="86" t="s">
        <v>467</v>
      </c>
      <c r="K72" s="86" t="s">
        <v>137</v>
      </c>
      <c r="L72" s="87">
        <v>5.0999999999999997E-2</v>
      </c>
      <c r="M72" s="87">
        <v>1.5499999999999998E-2</v>
      </c>
      <c r="N72" s="83">
        <v>430748.57</v>
      </c>
      <c r="O72" s="85">
        <v>123.13</v>
      </c>
      <c r="P72" s="83">
        <v>530.3806800000001</v>
      </c>
      <c r="Q72" s="84">
        <f t="shared" si="2"/>
        <v>9.4630643593937144E-5</v>
      </c>
      <c r="R72" s="84">
        <f>P72/'סכום נכסי הקרן'!$C$42</f>
        <v>7.4878075032515886E-6</v>
      </c>
    </row>
    <row r="73" spans="2:18">
      <c r="B73" s="76" t="s">
        <v>4529</v>
      </c>
      <c r="C73" s="86" t="s">
        <v>4042</v>
      </c>
      <c r="D73" s="73" t="s">
        <v>4085</v>
      </c>
      <c r="E73" s="73" t="s">
        <v>4074</v>
      </c>
      <c r="F73" s="73" t="s">
        <v>524</v>
      </c>
      <c r="G73" s="94">
        <v>41450</v>
      </c>
      <c r="H73" s="73" t="s">
        <v>331</v>
      </c>
      <c r="I73" s="83">
        <v>5.2899999999999991</v>
      </c>
      <c r="J73" s="86" t="s">
        <v>467</v>
      </c>
      <c r="K73" s="86" t="s">
        <v>137</v>
      </c>
      <c r="L73" s="87">
        <v>5.0999999999999997E-2</v>
      </c>
      <c r="M73" s="87">
        <v>1.5600000000000001E-2</v>
      </c>
      <c r="N73" s="83">
        <v>709625.17</v>
      </c>
      <c r="O73" s="85">
        <v>122.94</v>
      </c>
      <c r="P73" s="83">
        <v>872.41316000000006</v>
      </c>
      <c r="Q73" s="84">
        <f t="shared" si="2"/>
        <v>1.5565615778203017E-4</v>
      </c>
      <c r="R73" s="84">
        <f>P73/'סכום נכסי הקרן'!$C$42</f>
        <v>1.2316553094248131E-5</v>
      </c>
    </row>
    <row r="74" spans="2:18">
      <c r="B74" s="76" t="s">
        <v>4529</v>
      </c>
      <c r="C74" s="86" t="s">
        <v>4042</v>
      </c>
      <c r="D74" s="73" t="s">
        <v>4086</v>
      </c>
      <c r="E74" s="73" t="s">
        <v>4074</v>
      </c>
      <c r="F74" s="73" t="s">
        <v>524</v>
      </c>
      <c r="G74" s="94">
        <v>41480</v>
      </c>
      <c r="H74" s="73" t="s">
        <v>331</v>
      </c>
      <c r="I74" s="83">
        <v>5.2399999999999993</v>
      </c>
      <c r="J74" s="86" t="s">
        <v>467</v>
      </c>
      <c r="K74" s="86" t="s">
        <v>137</v>
      </c>
      <c r="L74" s="87">
        <v>5.0999999999999997E-2</v>
      </c>
      <c r="M74" s="87">
        <v>1.9800000000000002E-2</v>
      </c>
      <c r="N74" s="83">
        <v>623190.66</v>
      </c>
      <c r="O74" s="85">
        <v>119.36</v>
      </c>
      <c r="P74" s="83">
        <v>743.84033999999997</v>
      </c>
      <c r="Q74" s="84">
        <f t="shared" si="2"/>
        <v>1.3271616550084933E-4</v>
      </c>
      <c r="R74" s="84">
        <f>P74/'סכום נכסי הקרן'!$C$42</f>
        <v>1.0501387944736621E-5</v>
      </c>
    </row>
    <row r="75" spans="2:18">
      <c r="B75" s="76" t="s">
        <v>4529</v>
      </c>
      <c r="C75" s="86" t="s">
        <v>4042</v>
      </c>
      <c r="D75" s="73" t="s">
        <v>4087</v>
      </c>
      <c r="E75" s="73" t="s">
        <v>4074</v>
      </c>
      <c r="F75" s="73" t="s">
        <v>524</v>
      </c>
      <c r="G75" s="94">
        <v>41512</v>
      </c>
      <c r="H75" s="73" t="s">
        <v>331</v>
      </c>
      <c r="I75" s="83">
        <v>4.93</v>
      </c>
      <c r="J75" s="86" t="s">
        <v>467</v>
      </c>
      <c r="K75" s="86" t="s">
        <v>137</v>
      </c>
      <c r="L75" s="87">
        <v>5.0999999999999997E-2</v>
      </c>
      <c r="M75" s="87">
        <v>4.9500000000000002E-2</v>
      </c>
      <c r="N75" s="83">
        <v>1942909.77</v>
      </c>
      <c r="O75" s="85">
        <v>102.86</v>
      </c>
      <c r="P75" s="83">
        <v>1998.4769799999999</v>
      </c>
      <c r="Q75" s="84">
        <f t="shared" si="2"/>
        <v>3.5656872498649047E-4</v>
      </c>
      <c r="R75" s="84">
        <f>P75/'סכום נכסי הקרן'!$C$42</f>
        <v>2.8214095064547923E-5</v>
      </c>
    </row>
    <row r="76" spans="2:18">
      <c r="B76" s="76" t="s">
        <v>4529</v>
      </c>
      <c r="C76" s="86" t="s">
        <v>4042</v>
      </c>
      <c r="D76" s="73" t="s">
        <v>4088</v>
      </c>
      <c r="E76" s="73" t="s">
        <v>4074</v>
      </c>
      <c r="F76" s="73" t="s">
        <v>524</v>
      </c>
      <c r="G76" s="94">
        <v>41445</v>
      </c>
      <c r="H76" s="73" t="s">
        <v>331</v>
      </c>
      <c r="I76" s="83">
        <v>5.12</v>
      </c>
      <c r="J76" s="86" t="s">
        <v>467</v>
      </c>
      <c r="K76" s="86" t="s">
        <v>137</v>
      </c>
      <c r="L76" s="87">
        <v>5.1879999999999996E-2</v>
      </c>
      <c r="M76" s="87">
        <v>3.04E-2</v>
      </c>
      <c r="N76" s="83">
        <v>977791.11</v>
      </c>
      <c r="O76" s="85">
        <v>116.87</v>
      </c>
      <c r="P76" s="83">
        <v>1142.7444499999999</v>
      </c>
      <c r="Q76" s="84">
        <f t="shared" si="2"/>
        <v>2.0388872906701598E-4</v>
      </c>
      <c r="R76" s="84">
        <f>P76/'סכום נכסי הקרן'!$C$42</f>
        <v>1.6133035741439728E-5</v>
      </c>
    </row>
    <row r="77" spans="2:18">
      <c r="B77" s="76" t="s">
        <v>4529</v>
      </c>
      <c r="C77" s="86" t="s">
        <v>4042</v>
      </c>
      <c r="D77" s="73" t="s">
        <v>4089</v>
      </c>
      <c r="E77" s="73" t="s">
        <v>4074</v>
      </c>
      <c r="F77" s="73" t="s">
        <v>524</v>
      </c>
      <c r="G77" s="94">
        <v>41547</v>
      </c>
      <c r="H77" s="73" t="s">
        <v>331</v>
      </c>
      <c r="I77" s="83">
        <v>4.93</v>
      </c>
      <c r="J77" s="86" t="s">
        <v>467</v>
      </c>
      <c r="K77" s="86" t="s">
        <v>137</v>
      </c>
      <c r="L77" s="87">
        <v>5.0999999999999997E-2</v>
      </c>
      <c r="M77" s="87">
        <v>4.9499999999999995E-2</v>
      </c>
      <c r="N77" s="83">
        <v>1421644.16</v>
      </c>
      <c r="O77" s="85">
        <v>102.76</v>
      </c>
      <c r="P77" s="83">
        <v>1460.88149</v>
      </c>
      <c r="Q77" s="84">
        <f t="shared" si="2"/>
        <v>2.6065081332368636E-4</v>
      </c>
      <c r="R77" s="84">
        <f>P77/'סכום נכסי הקרן'!$C$42</f>
        <v>2.0624430328388579E-5</v>
      </c>
    </row>
    <row r="78" spans="2:18">
      <c r="B78" s="76" t="s">
        <v>4529</v>
      </c>
      <c r="C78" s="86" t="s">
        <v>4042</v>
      </c>
      <c r="D78" s="73" t="s">
        <v>4090</v>
      </c>
      <c r="E78" s="73" t="s">
        <v>4074</v>
      </c>
      <c r="F78" s="73" t="s">
        <v>524</v>
      </c>
      <c r="G78" s="94">
        <v>41571</v>
      </c>
      <c r="H78" s="73" t="s">
        <v>331</v>
      </c>
      <c r="I78" s="83">
        <v>5.21</v>
      </c>
      <c r="J78" s="86" t="s">
        <v>467</v>
      </c>
      <c r="K78" s="86" t="s">
        <v>137</v>
      </c>
      <c r="L78" s="87">
        <v>5.0999999999999997E-2</v>
      </c>
      <c r="M78" s="87">
        <v>2.3000000000000003E-2</v>
      </c>
      <c r="N78" s="83">
        <v>693186.91</v>
      </c>
      <c r="O78" s="85">
        <v>116.96</v>
      </c>
      <c r="P78" s="83">
        <v>810.75138000000004</v>
      </c>
      <c r="Q78" s="84">
        <f t="shared" si="2"/>
        <v>1.4465444873307357E-4</v>
      </c>
      <c r="R78" s="84">
        <f>P78/'סכום נכסי הקרן'!$C$42</f>
        <v>1.1446024516646382E-5</v>
      </c>
    </row>
    <row r="79" spans="2:18">
      <c r="B79" s="76" t="s">
        <v>4529</v>
      </c>
      <c r="C79" s="86" t="s">
        <v>4042</v>
      </c>
      <c r="D79" s="73" t="s">
        <v>4091</v>
      </c>
      <c r="E79" s="73" t="s">
        <v>4074</v>
      </c>
      <c r="F79" s="73" t="s">
        <v>524</v>
      </c>
      <c r="G79" s="94">
        <v>41597</v>
      </c>
      <c r="H79" s="73" t="s">
        <v>331</v>
      </c>
      <c r="I79" s="83">
        <v>5.19</v>
      </c>
      <c r="J79" s="86" t="s">
        <v>467</v>
      </c>
      <c r="K79" s="86" t="s">
        <v>137</v>
      </c>
      <c r="L79" s="87">
        <v>5.0999999999999997E-2</v>
      </c>
      <c r="M79" s="87">
        <v>2.3900000000000001E-2</v>
      </c>
      <c r="N79" s="83">
        <v>179022.12</v>
      </c>
      <c r="O79" s="85">
        <v>116.44</v>
      </c>
      <c r="P79" s="83">
        <v>208.45335999999998</v>
      </c>
      <c r="Q79" s="84">
        <f t="shared" si="2"/>
        <v>3.7192296703037274E-5</v>
      </c>
      <c r="R79" s="84">
        <f>P79/'סכום נכסי הקרן'!$C$42</f>
        <v>2.9429025074706794E-6</v>
      </c>
    </row>
    <row r="80" spans="2:18">
      <c r="B80" s="76" t="s">
        <v>4529</v>
      </c>
      <c r="C80" s="86" t="s">
        <v>4042</v>
      </c>
      <c r="D80" s="73" t="s">
        <v>4092</v>
      </c>
      <c r="E80" s="73" t="s">
        <v>4074</v>
      </c>
      <c r="F80" s="73" t="s">
        <v>524</v>
      </c>
      <c r="G80" s="94">
        <v>41630</v>
      </c>
      <c r="H80" s="73" t="s">
        <v>331</v>
      </c>
      <c r="I80" s="83">
        <v>5.12</v>
      </c>
      <c r="J80" s="86" t="s">
        <v>467</v>
      </c>
      <c r="K80" s="86" t="s">
        <v>137</v>
      </c>
      <c r="L80" s="87">
        <v>5.0999999999999997E-2</v>
      </c>
      <c r="M80" s="87">
        <v>3.0500000000000003E-2</v>
      </c>
      <c r="N80" s="83">
        <v>2036693.77</v>
      </c>
      <c r="O80" s="85">
        <v>112.66</v>
      </c>
      <c r="P80" s="83">
        <v>2294.5391300000001</v>
      </c>
      <c r="Q80" s="84">
        <f t="shared" si="2"/>
        <v>4.0939220226380153E-4</v>
      </c>
      <c r="R80" s="84">
        <f>P80/'סכום נכסי הקרן'!$C$42</f>
        <v>3.2393840805284182E-5</v>
      </c>
    </row>
    <row r="81" spans="2:18">
      <c r="B81" s="76" t="s">
        <v>4529</v>
      </c>
      <c r="C81" s="86" t="s">
        <v>4042</v>
      </c>
      <c r="D81" s="73" t="s">
        <v>4093</v>
      </c>
      <c r="E81" s="73" t="s">
        <v>4074</v>
      </c>
      <c r="F81" s="73" t="s">
        <v>524</v>
      </c>
      <c r="G81" s="94">
        <v>41666</v>
      </c>
      <c r="H81" s="73" t="s">
        <v>331</v>
      </c>
      <c r="I81" s="83">
        <v>5.12</v>
      </c>
      <c r="J81" s="86" t="s">
        <v>467</v>
      </c>
      <c r="K81" s="86" t="s">
        <v>137</v>
      </c>
      <c r="L81" s="87">
        <v>5.0999999999999997E-2</v>
      </c>
      <c r="M81" s="87">
        <v>3.0499999999999999E-2</v>
      </c>
      <c r="N81" s="83">
        <v>393936.88</v>
      </c>
      <c r="O81" s="85">
        <v>112.66</v>
      </c>
      <c r="P81" s="83">
        <v>443.80927000000003</v>
      </c>
      <c r="Q81" s="84">
        <f t="shared" si="2"/>
        <v>7.9184552599192377E-5</v>
      </c>
      <c r="R81" s="84">
        <f>P81/'סכום נכסי הקרן'!$C$42</f>
        <v>6.2656097916662611E-6</v>
      </c>
    </row>
    <row r="82" spans="2:18">
      <c r="B82" s="76" t="s">
        <v>4529</v>
      </c>
      <c r="C82" s="86" t="s">
        <v>4042</v>
      </c>
      <c r="D82" s="73" t="s">
        <v>4094</v>
      </c>
      <c r="E82" s="73" t="s">
        <v>4074</v>
      </c>
      <c r="F82" s="73" t="s">
        <v>524</v>
      </c>
      <c r="G82" s="94">
        <v>41696</v>
      </c>
      <c r="H82" s="73" t="s">
        <v>331</v>
      </c>
      <c r="I82" s="83">
        <v>5.12</v>
      </c>
      <c r="J82" s="86" t="s">
        <v>467</v>
      </c>
      <c r="K82" s="86" t="s">
        <v>137</v>
      </c>
      <c r="L82" s="87">
        <v>5.0999999999999997E-2</v>
      </c>
      <c r="M82" s="87">
        <v>3.0500000000000003E-2</v>
      </c>
      <c r="N82" s="83">
        <v>379164.1</v>
      </c>
      <c r="O82" s="85">
        <v>113.21</v>
      </c>
      <c r="P82" s="83">
        <v>429.25167999999996</v>
      </c>
      <c r="Q82" s="84">
        <f t="shared" si="2"/>
        <v>7.658718402446097E-5</v>
      </c>
      <c r="R82" s="84">
        <f>P82/'סכום נכסי הקרן'!$C$42</f>
        <v>6.0600886711924517E-6</v>
      </c>
    </row>
    <row r="83" spans="2:18">
      <c r="B83" s="76" t="s">
        <v>4529</v>
      </c>
      <c r="C83" s="86" t="s">
        <v>4042</v>
      </c>
      <c r="D83" s="73" t="s">
        <v>4095</v>
      </c>
      <c r="E83" s="73" t="s">
        <v>4074</v>
      </c>
      <c r="F83" s="73" t="s">
        <v>524</v>
      </c>
      <c r="G83" s="94">
        <v>41725</v>
      </c>
      <c r="H83" s="73" t="s">
        <v>331</v>
      </c>
      <c r="I83" s="83">
        <v>5.1199999999999992</v>
      </c>
      <c r="J83" s="86" t="s">
        <v>467</v>
      </c>
      <c r="K83" s="86" t="s">
        <v>137</v>
      </c>
      <c r="L83" s="87">
        <v>5.0999999999999997E-2</v>
      </c>
      <c r="M83" s="87">
        <v>3.0499999999999999E-2</v>
      </c>
      <c r="N83" s="83">
        <v>755116.89</v>
      </c>
      <c r="O83" s="85">
        <v>113.42</v>
      </c>
      <c r="P83" s="83">
        <v>856.45356000000004</v>
      </c>
      <c r="Q83" s="84">
        <f t="shared" si="2"/>
        <v>1.528086422588369E-4</v>
      </c>
      <c r="R83" s="84">
        <f>P83/'סכום נכסי הקרן'!$C$42</f>
        <v>1.2091238679271903E-5</v>
      </c>
    </row>
    <row r="84" spans="2:18">
      <c r="B84" s="76" t="s">
        <v>4529</v>
      </c>
      <c r="C84" s="86" t="s">
        <v>4042</v>
      </c>
      <c r="D84" s="73" t="s">
        <v>4096</v>
      </c>
      <c r="E84" s="73" t="s">
        <v>4074</v>
      </c>
      <c r="F84" s="73" t="s">
        <v>524</v>
      </c>
      <c r="G84" s="94">
        <v>41787</v>
      </c>
      <c r="H84" s="73" t="s">
        <v>331</v>
      </c>
      <c r="I84" s="83">
        <v>5.12</v>
      </c>
      <c r="J84" s="86" t="s">
        <v>467</v>
      </c>
      <c r="K84" s="86" t="s">
        <v>137</v>
      </c>
      <c r="L84" s="87">
        <v>5.0999999999999997E-2</v>
      </c>
      <c r="M84" s="87">
        <v>3.0400000000000003E-2</v>
      </c>
      <c r="N84" s="83">
        <v>475396.68</v>
      </c>
      <c r="O84" s="85">
        <v>112.99</v>
      </c>
      <c r="P84" s="83">
        <v>537.15071</v>
      </c>
      <c r="Q84" s="84">
        <f t="shared" si="2"/>
        <v>9.5838553912333833E-5</v>
      </c>
      <c r="R84" s="84">
        <f>P84/'סכום נכסי הקרן'!$C$42</f>
        <v>7.5833854217972601E-6</v>
      </c>
    </row>
    <row r="85" spans="2:18">
      <c r="B85" s="76" t="s">
        <v>4529</v>
      </c>
      <c r="C85" s="86" t="s">
        <v>4042</v>
      </c>
      <c r="D85" s="73" t="s">
        <v>4097</v>
      </c>
      <c r="E85" s="73" t="s">
        <v>4074</v>
      </c>
      <c r="F85" s="73" t="s">
        <v>524</v>
      </c>
      <c r="G85" s="94">
        <v>41815</v>
      </c>
      <c r="H85" s="73" t="s">
        <v>331</v>
      </c>
      <c r="I85" s="83">
        <v>5.1199999999999992</v>
      </c>
      <c r="J85" s="86" t="s">
        <v>467</v>
      </c>
      <c r="K85" s="86" t="s">
        <v>137</v>
      </c>
      <c r="L85" s="87">
        <v>5.0999999999999997E-2</v>
      </c>
      <c r="M85" s="87">
        <v>3.0400000000000003E-2</v>
      </c>
      <c r="N85" s="83">
        <v>267293.63</v>
      </c>
      <c r="O85" s="85">
        <v>112.88</v>
      </c>
      <c r="P85" s="83">
        <v>301.72104999999999</v>
      </c>
      <c r="Q85" s="84">
        <f t="shared" si="2"/>
        <v>5.383313952412159E-5</v>
      </c>
      <c r="R85" s="84">
        <f>P85/'סכום נכסי הקרן'!$C$42</f>
        <v>4.2596369499713816E-6</v>
      </c>
    </row>
    <row r="86" spans="2:18">
      <c r="B86" s="76" t="s">
        <v>4529</v>
      </c>
      <c r="C86" s="86" t="s">
        <v>4042</v>
      </c>
      <c r="D86" s="73" t="s">
        <v>4098</v>
      </c>
      <c r="E86" s="73" t="s">
        <v>4074</v>
      </c>
      <c r="F86" s="73" t="s">
        <v>524</v>
      </c>
      <c r="G86" s="94">
        <v>41836</v>
      </c>
      <c r="H86" s="73" t="s">
        <v>331</v>
      </c>
      <c r="I86" s="83">
        <v>5.12</v>
      </c>
      <c r="J86" s="86" t="s">
        <v>467</v>
      </c>
      <c r="K86" s="86" t="s">
        <v>137</v>
      </c>
      <c r="L86" s="87">
        <v>5.0999999999999997E-2</v>
      </c>
      <c r="M86" s="87">
        <v>3.0499999999999999E-2</v>
      </c>
      <c r="N86" s="83">
        <v>794632.62</v>
      </c>
      <c r="O86" s="85">
        <v>112.67</v>
      </c>
      <c r="P86" s="83">
        <v>895.3125500000001</v>
      </c>
      <c r="Q86" s="84">
        <f t="shared" si="2"/>
        <v>1.5974187224208284E-4</v>
      </c>
      <c r="R86" s="84">
        <f>P86/'סכום נכסי הקרן'!$C$42</f>
        <v>1.2639842065222498E-5</v>
      </c>
    </row>
    <row r="87" spans="2:18">
      <c r="B87" s="76" t="s">
        <v>4529</v>
      </c>
      <c r="C87" s="86" t="s">
        <v>4042</v>
      </c>
      <c r="D87" s="73" t="s">
        <v>4099</v>
      </c>
      <c r="E87" s="73" t="s">
        <v>4074</v>
      </c>
      <c r="F87" s="73" t="s">
        <v>524</v>
      </c>
      <c r="G87" s="94">
        <v>40903</v>
      </c>
      <c r="H87" s="73" t="s">
        <v>331</v>
      </c>
      <c r="I87" s="83">
        <v>5.3</v>
      </c>
      <c r="J87" s="86" t="s">
        <v>467</v>
      </c>
      <c r="K87" s="86" t="s">
        <v>137</v>
      </c>
      <c r="L87" s="87">
        <v>5.2619999999999993E-2</v>
      </c>
      <c r="M87" s="87">
        <v>1.3600000000000001E-2</v>
      </c>
      <c r="N87" s="83">
        <v>1003227.62</v>
      </c>
      <c r="O87" s="85">
        <v>127.95</v>
      </c>
      <c r="P87" s="83">
        <v>1283.62977</v>
      </c>
      <c r="Q87" s="84">
        <f t="shared" si="2"/>
        <v>2.2902552044587576E-4</v>
      </c>
      <c r="R87" s="84">
        <f>P87/'סכום נכסי הקרן'!$C$42</f>
        <v>1.8122026283467018E-5</v>
      </c>
    </row>
    <row r="88" spans="2:18">
      <c r="B88" s="76" t="s">
        <v>4529</v>
      </c>
      <c r="C88" s="86" t="s">
        <v>4042</v>
      </c>
      <c r="D88" s="73" t="s">
        <v>4100</v>
      </c>
      <c r="E88" s="73" t="s">
        <v>4074</v>
      </c>
      <c r="F88" s="73" t="s">
        <v>524</v>
      </c>
      <c r="G88" s="94">
        <v>41911</v>
      </c>
      <c r="H88" s="73" t="s">
        <v>331</v>
      </c>
      <c r="I88" s="83">
        <v>5.12</v>
      </c>
      <c r="J88" s="86" t="s">
        <v>467</v>
      </c>
      <c r="K88" s="86" t="s">
        <v>137</v>
      </c>
      <c r="L88" s="87">
        <v>5.0999999999999997E-2</v>
      </c>
      <c r="M88" s="87">
        <v>3.0500000000000003E-2</v>
      </c>
      <c r="N88" s="83">
        <v>311892.21000000002</v>
      </c>
      <c r="O88" s="85">
        <v>112.67</v>
      </c>
      <c r="P88" s="83">
        <v>351.40895</v>
      </c>
      <c r="Q88" s="84">
        <f t="shared" si="2"/>
        <v>6.2698466134116483E-5</v>
      </c>
      <c r="R88" s="84">
        <f>P88/'סכום נכסי הקרן'!$C$42</f>
        <v>4.9611207039437447E-6</v>
      </c>
    </row>
    <row r="89" spans="2:18">
      <c r="B89" s="76" t="s">
        <v>4529</v>
      </c>
      <c r="C89" s="86" t="s">
        <v>4042</v>
      </c>
      <c r="D89" s="73" t="s">
        <v>4101</v>
      </c>
      <c r="E89" s="73" t="s">
        <v>4074</v>
      </c>
      <c r="F89" s="73" t="s">
        <v>524</v>
      </c>
      <c r="G89" s="94">
        <v>40933</v>
      </c>
      <c r="H89" s="73" t="s">
        <v>331</v>
      </c>
      <c r="I89" s="83">
        <v>5.1199999999999983</v>
      </c>
      <c r="J89" s="86" t="s">
        <v>467</v>
      </c>
      <c r="K89" s="86" t="s">
        <v>137</v>
      </c>
      <c r="L89" s="87">
        <v>5.1330999999999995E-2</v>
      </c>
      <c r="M89" s="87">
        <v>3.0499999999999999E-2</v>
      </c>
      <c r="N89" s="83">
        <v>3699456.64</v>
      </c>
      <c r="O89" s="85">
        <v>116.65</v>
      </c>
      <c r="P89" s="83">
        <v>4315.4162000000006</v>
      </c>
      <c r="Q89" s="84">
        <f t="shared" si="2"/>
        <v>7.699575564888649E-4</v>
      </c>
      <c r="R89" s="84">
        <f>P89/'סכום נכסי הקרן'!$C$42</f>
        <v>6.0924175824076884E-5</v>
      </c>
    </row>
    <row r="90" spans="2:18">
      <c r="B90" s="76" t="s">
        <v>4529</v>
      </c>
      <c r="C90" s="86" t="s">
        <v>4042</v>
      </c>
      <c r="D90" s="73" t="s">
        <v>4102</v>
      </c>
      <c r="E90" s="73" t="s">
        <v>4074</v>
      </c>
      <c r="F90" s="73" t="s">
        <v>524</v>
      </c>
      <c r="G90" s="94">
        <v>40993</v>
      </c>
      <c r="H90" s="73" t="s">
        <v>331</v>
      </c>
      <c r="I90" s="83">
        <v>5.12</v>
      </c>
      <c r="J90" s="86" t="s">
        <v>467</v>
      </c>
      <c r="K90" s="86" t="s">
        <v>137</v>
      </c>
      <c r="L90" s="87">
        <v>5.1451999999999998E-2</v>
      </c>
      <c r="M90" s="87">
        <v>3.0500000000000003E-2</v>
      </c>
      <c r="N90" s="83">
        <v>2152987.62</v>
      </c>
      <c r="O90" s="85">
        <v>116.72</v>
      </c>
      <c r="P90" s="83">
        <v>2512.9672300000002</v>
      </c>
      <c r="Q90" s="84">
        <f t="shared" si="2"/>
        <v>4.4836419438463228E-4</v>
      </c>
      <c r="R90" s="84">
        <f>P90/'סכום נכסי הקרן'!$C$42</f>
        <v>3.5477564680937019E-5</v>
      </c>
    </row>
    <row r="91" spans="2:18">
      <c r="B91" s="76" t="s">
        <v>4529</v>
      </c>
      <c r="C91" s="86" t="s">
        <v>4042</v>
      </c>
      <c r="D91" s="73" t="s">
        <v>4103</v>
      </c>
      <c r="E91" s="73" t="s">
        <v>4074</v>
      </c>
      <c r="F91" s="73" t="s">
        <v>524</v>
      </c>
      <c r="G91" s="94">
        <v>41053</v>
      </c>
      <c r="H91" s="73" t="s">
        <v>331</v>
      </c>
      <c r="I91" s="83">
        <v>5.12</v>
      </c>
      <c r="J91" s="86" t="s">
        <v>467</v>
      </c>
      <c r="K91" s="86" t="s">
        <v>137</v>
      </c>
      <c r="L91" s="87">
        <v>5.0999999999999997E-2</v>
      </c>
      <c r="M91" s="87">
        <v>3.0399999999999996E-2</v>
      </c>
      <c r="N91" s="83">
        <v>1516513.89</v>
      </c>
      <c r="O91" s="85">
        <v>115.04</v>
      </c>
      <c r="P91" s="83">
        <v>1744.59754</v>
      </c>
      <c r="Q91" s="84">
        <f t="shared" si="2"/>
        <v>3.1127149658354724E-4</v>
      </c>
      <c r="R91" s="84">
        <f>P91/'סכום נכסי הקרן'!$C$42</f>
        <v>2.462987631858359E-5</v>
      </c>
    </row>
    <row r="92" spans="2:18">
      <c r="B92" s="76" t="s">
        <v>4529</v>
      </c>
      <c r="C92" s="86" t="s">
        <v>4042</v>
      </c>
      <c r="D92" s="73" t="s">
        <v>4104</v>
      </c>
      <c r="E92" s="73" t="s">
        <v>4074</v>
      </c>
      <c r="F92" s="73" t="s">
        <v>524</v>
      </c>
      <c r="G92" s="94">
        <v>41085</v>
      </c>
      <c r="H92" s="73" t="s">
        <v>331</v>
      </c>
      <c r="I92" s="83">
        <v>5.12</v>
      </c>
      <c r="J92" s="86" t="s">
        <v>467</v>
      </c>
      <c r="K92" s="86" t="s">
        <v>137</v>
      </c>
      <c r="L92" s="87">
        <v>5.0999999999999997E-2</v>
      </c>
      <c r="M92" s="87">
        <v>3.04E-2</v>
      </c>
      <c r="N92" s="83">
        <v>2790490.56</v>
      </c>
      <c r="O92" s="85">
        <v>115.04</v>
      </c>
      <c r="P92" s="83">
        <v>3210.1802599999996</v>
      </c>
      <c r="Q92" s="84">
        <f t="shared" si="2"/>
        <v>5.7276110445115083E-4</v>
      </c>
      <c r="R92" s="84">
        <f>P92/'סכום נכסי הקרן'!$C$42</f>
        <v>4.5320677664235673E-5</v>
      </c>
    </row>
    <row r="93" spans="2:18">
      <c r="B93" s="76" t="s">
        <v>4529</v>
      </c>
      <c r="C93" s="86" t="s">
        <v>4042</v>
      </c>
      <c r="D93" s="73" t="s">
        <v>4105</v>
      </c>
      <c r="E93" s="73" t="s">
        <v>4074</v>
      </c>
      <c r="F93" s="73" t="s">
        <v>524</v>
      </c>
      <c r="G93" s="94">
        <v>41115</v>
      </c>
      <c r="H93" s="73" t="s">
        <v>331</v>
      </c>
      <c r="I93" s="83">
        <v>4.95</v>
      </c>
      <c r="J93" s="86" t="s">
        <v>467</v>
      </c>
      <c r="K93" s="86" t="s">
        <v>137</v>
      </c>
      <c r="L93" s="87">
        <v>5.0999999999999997E-2</v>
      </c>
      <c r="M93" s="87">
        <v>4.7600000000000003E-2</v>
      </c>
      <c r="N93" s="83">
        <v>1237443.96</v>
      </c>
      <c r="O93" s="85">
        <v>106.17</v>
      </c>
      <c r="P93" s="83">
        <v>1313.7941699999999</v>
      </c>
      <c r="Q93" s="84">
        <f t="shared" si="2"/>
        <v>2.3440745967040586E-4</v>
      </c>
      <c r="R93" s="84">
        <f>P93/'סכום נכסי הקרן'!$C$42</f>
        <v>1.854788120082766E-5</v>
      </c>
    </row>
    <row r="94" spans="2:18">
      <c r="B94" s="76" t="s">
        <v>4529</v>
      </c>
      <c r="C94" s="86" t="s">
        <v>4042</v>
      </c>
      <c r="D94" s="73" t="s">
        <v>4106</v>
      </c>
      <c r="E94" s="73" t="s">
        <v>4074</v>
      </c>
      <c r="F94" s="73" t="s">
        <v>524</v>
      </c>
      <c r="G94" s="94">
        <v>41179</v>
      </c>
      <c r="H94" s="73" t="s">
        <v>331</v>
      </c>
      <c r="I94" s="83">
        <v>5.12</v>
      </c>
      <c r="J94" s="86" t="s">
        <v>467</v>
      </c>
      <c r="K94" s="86" t="s">
        <v>137</v>
      </c>
      <c r="L94" s="87">
        <v>5.0999999999999997E-2</v>
      </c>
      <c r="M94" s="87">
        <v>3.0500000000000003E-2</v>
      </c>
      <c r="N94" s="83">
        <v>1560416.95</v>
      </c>
      <c r="O94" s="85">
        <v>114.05</v>
      </c>
      <c r="P94" s="83">
        <v>1779.65544</v>
      </c>
      <c r="Q94" s="84">
        <f t="shared" si="2"/>
        <v>3.1752653520986351E-4</v>
      </c>
      <c r="R94" s="84">
        <f>P94/'סכום נכסי הקרן'!$C$42</f>
        <v>2.5124816682301672E-5</v>
      </c>
    </row>
    <row r="95" spans="2:18">
      <c r="B95" s="76" t="s">
        <v>4530</v>
      </c>
      <c r="C95" s="86" t="s">
        <v>4042</v>
      </c>
      <c r="D95" s="73" t="s">
        <v>4107</v>
      </c>
      <c r="E95" s="73" t="s">
        <v>4108</v>
      </c>
      <c r="F95" s="73" t="s">
        <v>532</v>
      </c>
      <c r="G95" s="94">
        <v>42122</v>
      </c>
      <c r="H95" s="73" t="s">
        <v>135</v>
      </c>
      <c r="I95" s="83">
        <v>5.4899999999999975</v>
      </c>
      <c r="J95" s="86" t="s">
        <v>467</v>
      </c>
      <c r="K95" s="86" t="s">
        <v>137</v>
      </c>
      <c r="L95" s="87">
        <v>2.4799999999999999E-2</v>
      </c>
      <c r="M95" s="87">
        <v>2.52E-2</v>
      </c>
      <c r="N95" s="83">
        <v>103711532.84</v>
      </c>
      <c r="O95" s="85">
        <v>101.34</v>
      </c>
      <c r="P95" s="83">
        <v>105101.26564</v>
      </c>
      <c r="Q95" s="84">
        <f t="shared" si="2"/>
        <v>1.875219212368473E-2</v>
      </c>
      <c r="R95" s="84">
        <f>P95/'סכום נכסי הקרן'!$C$42</f>
        <v>1.4837984774642059E-3</v>
      </c>
    </row>
    <row r="96" spans="2:18">
      <c r="B96" s="76" t="s">
        <v>4523</v>
      </c>
      <c r="C96" s="86" t="s">
        <v>4042</v>
      </c>
      <c r="D96" s="73" t="s">
        <v>4109</v>
      </c>
      <c r="E96" s="73" t="s">
        <v>4110</v>
      </c>
      <c r="F96" s="73" t="s">
        <v>532</v>
      </c>
      <c r="G96" s="94">
        <v>41455</v>
      </c>
      <c r="H96" s="73" t="s">
        <v>135</v>
      </c>
      <c r="I96" s="83">
        <v>3.7</v>
      </c>
      <c r="J96" s="86" t="s">
        <v>133</v>
      </c>
      <c r="K96" s="86" t="s">
        <v>137</v>
      </c>
      <c r="L96" s="87">
        <v>4.7039999999999998E-2</v>
      </c>
      <c r="M96" s="87">
        <v>1.2199999999999999E-2</v>
      </c>
      <c r="N96" s="83">
        <v>18254903.57</v>
      </c>
      <c r="O96" s="85">
        <v>138.13999999999999</v>
      </c>
      <c r="P96" s="83">
        <v>25217.323800000002</v>
      </c>
      <c r="Q96" s="84">
        <f t="shared" si="2"/>
        <v>4.4992807447486747E-3</v>
      </c>
      <c r="R96" s="84">
        <f>P96/'סכום נכסי הקרן'!$C$42</f>
        <v>3.5601309301380442E-4</v>
      </c>
    </row>
    <row r="97" spans="2:18">
      <c r="B97" s="76" t="s">
        <v>4531</v>
      </c>
      <c r="C97" s="86" t="s">
        <v>4036</v>
      </c>
      <c r="D97" s="73">
        <v>4100</v>
      </c>
      <c r="E97" s="73" t="s">
        <v>4111</v>
      </c>
      <c r="F97" s="73" t="s">
        <v>532</v>
      </c>
      <c r="G97" s="94">
        <v>42052</v>
      </c>
      <c r="H97" s="73" t="s">
        <v>135</v>
      </c>
      <c r="I97" s="83">
        <v>5.49</v>
      </c>
      <c r="J97" s="86" t="s">
        <v>467</v>
      </c>
      <c r="K97" s="86" t="s">
        <v>137</v>
      </c>
      <c r="L97" s="87">
        <v>2.9779E-2</v>
      </c>
      <c r="M97" s="87">
        <v>1.54E-2</v>
      </c>
      <c r="N97" s="83">
        <v>13008593.189999999</v>
      </c>
      <c r="O97" s="85">
        <v>109.11</v>
      </c>
      <c r="P97" s="83">
        <v>14193.67575</v>
      </c>
      <c r="Q97" s="84">
        <f t="shared" si="2"/>
        <v>2.5324389100789988E-3</v>
      </c>
      <c r="R97" s="84">
        <f>P97/'סכום נכסי הקרן'!$C$42</f>
        <v>2.0038345246582153E-4</v>
      </c>
    </row>
    <row r="98" spans="2:18">
      <c r="B98" s="76" t="s">
        <v>4532</v>
      </c>
      <c r="C98" s="86" t="s">
        <v>4042</v>
      </c>
      <c r="D98" s="73" t="s">
        <v>4112</v>
      </c>
      <c r="E98" s="73" t="s">
        <v>4113</v>
      </c>
      <c r="F98" s="73" t="s">
        <v>532</v>
      </c>
      <c r="G98" s="94">
        <v>41767</v>
      </c>
      <c r="H98" s="73" t="s">
        <v>135</v>
      </c>
      <c r="I98" s="83">
        <v>6.0000000000000009</v>
      </c>
      <c r="J98" s="86" t="s">
        <v>467</v>
      </c>
      <c r="K98" s="86" t="s">
        <v>137</v>
      </c>
      <c r="L98" s="87">
        <v>5.3499999999999999E-2</v>
      </c>
      <c r="M98" s="87">
        <v>2.8299999999999995E-2</v>
      </c>
      <c r="N98" s="83">
        <v>642862.59000000008</v>
      </c>
      <c r="O98" s="85">
        <v>116.24</v>
      </c>
      <c r="P98" s="83">
        <v>747.26353000000006</v>
      </c>
      <c r="Q98" s="84">
        <f t="shared" si="2"/>
        <v>1.3332693185237696E-4</v>
      </c>
      <c r="R98" s="84">
        <f>P98/'סכום נכסי הקרן'!$C$42</f>
        <v>1.0549715850962497E-5</v>
      </c>
    </row>
    <row r="99" spans="2:18">
      <c r="B99" s="76" t="s">
        <v>4532</v>
      </c>
      <c r="C99" s="86" t="s">
        <v>4042</v>
      </c>
      <c r="D99" s="73" t="s">
        <v>4114</v>
      </c>
      <c r="E99" s="73" t="s">
        <v>4115</v>
      </c>
      <c r="F99" s="73" t="s">
        <v>532</v>
      </c>
      <c r="G99" s="94">
        <v>41269</v>
      </c>
      <c r="H99" s="73" t="s">
        <v>135</v>
      </c>
      <c r="I99" s="83">
        <v>6.19</v>
      </c>
      <c r="J99" s="86" t="s">
        <v>467</v>
      </c>
      <c r="K99" s="86" t="s">
        <v>137</v>
      </c>
      <c r="L99" s="87">
        <v>5.3499999999999999E-2</v>
      </c>
      <c r="M99" s="87">
        <v>1.3199999999999998E-2</v>
      </c>
      <c r="N99" s="83">
        <v>3192814.81</v>
      </c>
      <c r="O99" s="85">
        <v>129.13</v>
      </c>
      <c r="P99" s="83">
        <v>4122.8819300000005</v>
      </c>
      <c r="Q99" s="84">
        <f t="shared" si="2"/>
        <v>7.3560554750545153E-4</v>
      </c>
      <c r="R99" s="84">
        <f>P99/'סכום נכסי הקרן'!$C$42</f>
        <v>5.820601581957018E-5</v>
      </c>
    </row>
    <row r="100" spans="2:18">
      <c r="B100" s="76" t="s">
        <v>4532</v>
      </c>
      <c r="C100" s="86" t="s">
        <v>4042</v>
      </c>
      <c r="D100" s="73" t="s">
        <v>4116</v>
      </c>
      <c r="E100" s="73" t="s">
        <v>4115</v>
      </c>
      <c r="F100" s="73" t="s">
        <v>532</v>
      </c>
      <c r="G100" s="94">
        <v>41767</v>
      </c>
      <c r="H100" s="73" t="s">
        <v>135</v>
      </c>
      <c r="I100" s="83">
        <v>6.4999999999999982</v>
      </c>
      <c r="J100" s="86" t="s">
        <v>467</v>
      </c>
      <c r="K100" s="86" t="s">
        <v>137</v>
      </c>
      <c r="L100" s="87">
        <v>5.3499999999999999E-2</v>
      </c>
      <c r="M100" s="87">
        <v>3.0299999999999994E-2</v>
      </c>
      <c r="N100" s="83">
        <v>503109.91</v>
      </c>
      <c r="O100" s="85">
        <v>116.24</v>
      </c>
      <c r="P100" s="83">
        <v>584.81500000000017</v>
      </c>
      <c r="Q100" s="84">
        <f t="shared" si="2"/>
        <v>1.0434282755810102E-4</v>
      </c>
      <c r="R100" s="84">
        <f>P100/'סכום נכסי הקרן'!$C$42</f>
        <v>8.2563002577961149E-6</v>
      </c>
    </row>
    <row r="101" spans="2:18">
      <c r="B101" s="76" t="s">
        <v>4532</v>
      </c>
      <c r="C101" s="86" t="s">
        <v>4042</v>
      </c>
      <c r="D101" s="73" t="s">
        <v>4117</v>
      </c>
      <c r="E101" s="73" t="s">
        <v>4118</v>
      </c>
      <c r="F101" s="73" t="s">
        <v>532</v>
      </c>
      <c r="G101" s="94">
        <v>41767</v>
      </c>
      <c r="H101" s="73" t="s">
        <v>135</v>
      </c>
      <c r="I101" s="83">
        <v>6</v>
      </c>
      <c r="J101" s="86" t="s">
        <v>467</v>
      </c>
      <c r="K101" s="86" t="s">
        <v>137</v>
      </c>
      <c r="L101" s="87">
        <v>5.3499999999999999E-2</v>
      </c>
      <c r="M101" s="87">
        <v>2.8300000000000006E-2</v>
      </c>
      <c r="N101" s="83">
        <v>642862.59000000008</v>
      </c>
      <c r="O101" s="85">
        <v>116.24</v>
      </c>
      <c r="P101" s="83">
        <v>747.26351999999997</v>
      </c>
      <c r="Q101" s="84">
        <f t="shared" ref="Q101:Q178" si="3">P101/$P$10</f>
        <v>1.3332693006817462E-4</v>
      </c>
      <c r="R101" s="84">
        <f>P101/'סכום נכסי הקרן'!$C$42</f>
        <v>1.0549715709784512E-5</v>
      </c>
    </row>
    <row r="102" spans="2:18">
      <c r="B102" s="76" t="s">
        <v>4532</v>
      </c>
      <c r="C102" s="86" t="s">
        <v>4042</v>
      </c>
      <c r="D102" s="73" t="s">
        <v>4119</v>
      </c>
      <c r="E102" s="73" t="s">
        <v>4118</v>
      </c>
      <c r="F102" s="73" t="s">
        <v>532</v>
      </c>
      <c r="G102" s="94">
        <v>41269</v>
      </c>
      <c r="H102" s="73" t="s">
        <v>135</v>
      </c>
      <c r="I102" s="83">
        <v>6.19</v>
      </c>
      <c r="J102" s="86" t="s">
        <v>467</v>
      </c>
      <c r="K102" s="86" t="s">
        <v>137</v>
      </c>
      <c r="L102" s="87">
        <v>5.3499999999999999E-2</v>
      </c>
      <c r="M102" s="87">
        <v>1.32E-2</v>
      </c>
      <c r="N102" s="83">
        <v>3392365.6599999992</v>
      </c>
      <c r="O102" s="85">
        <v>129.13</v>
      </c>
      <c r="P102" s="83">
        <v>4380.5619500000003</v>
      </c>
      <c r="Q102" s="84">
        <f t="shared" si="3"/>
        <v>7.8158087627100642E-4</v>
      </c>
      <c r="R102" s="84">
        <f>P102/'סכום נכסי הקרן'!$C$42</f>
        <v>6.1843890387689845E-5</v>
      </c>
    </row>
    <row r="103" spans="2:18">
      <c r="B103" s="76" t="s">
        <v>4532</v>
      </c>
      <c r="C103" s="86" t="s">
        <v>4042</v>
      </c>
      <c r="D103" s="73" t="s">
        <v>4120</v>
      </c>
      <c r="E103" s="73" t="s">
        <v>4121</v>
      </c>
      <c r="F103" s="73" t="s">
        <v>532</v>
      </c>
      <c r="G103" s="94">
        <v>41281</v>
      </c>
      <c r="H103" s="73" t="s">
        <v>135</v>
      </c>
      <c r="I103" s="83">
        <v>6.19</v>
      </c>
      <c r="J103" s="86" t="s">
        <v>467</v>
      </c>
      <c r="K103" s="86" t="s">
        <v>137</v>
      </c>
      <c r="L103" s="87">
        <v>5.3499999999999999E-2</v>
      </c>
      <c r="M103" s="87">
        <v>1.3300000000000003E-2</v>
      </c>
      <c r="N103" s="83">
        <v>4273891.1000000006</v>
      </c>
      <c r="O103" s="85">
        <v>129</v>
      </c>
      <c r="P103" s="83">
        <v>5513.3196999999991</v>
      </c>
      <c r="Q103" s="84">
        <f t="shared" si="3"/>
        <v>9.8368777601426263E-4</v>
      </c>
      <c r="R103" s="84">
        <f>P103/'סכום נכסי הקרן'!$C$42</f>
        <v>7.7835935912078823E-5</v>
      </c>
    </row>
    <row r="104" spans="2:18">
      <c r="B104" s="76" t="s">
        <v>4532</v>
      </c>
      <c r="C104" s="86" t="s">
        <v>4042</v>
      </c>
      <c r="D104" s="73" t="s">
        <v>4122</v>
      </c>
      <c r="E104" s="73" t="s">
        <v>4121</v>
      </c>
      <c r="F104" s="73" t="s">
        <v>532</v>
      </c>
      <c r="G104" s="94">
        <v>41767</v>
      </c>
      <c r="H104" s="73" t="s">
        <v>135</v>
      </c>
      <c r="I104" s="83">
        <v>6</v>
      </c>
      <c r="J104" s="86" t="s">
        <v>467</v>
      </c>
      <c r="K104" s="86" t="s">
        <v>137</v>
      </c>
      <c r="L104" s="87">
        <v>5.3499999999999999E-2</v>
      </c>
      <c r="M104" s="87">
        <v>2.8300000000000002E-2</v>
      </c>
      <c r="N104" s="83">
        <v>754664.7</v>
      </c>
      <c r="O104" s="85">
        <v>116.24</v>
      </c>
      <c r="P104" s="83">
        <v>877.22231000000011</v>
      </c>
      <c r="Q104" s="84">
        <f t="shared" si="3"/>
        <v>1.5651420743730755E-4</v>
      </c>
      <c r="R104" s="84">
        <f>P104/'סכום נכסי הקרן'!$C$42</f>
        <v>1.2384447704312478E-5</v>
      </c>
    </row>
    <row r="105" spans="2:18">
      <c r="B105" s="76" t="s">
        <v>4532</v>
      </c>
      <c r="C105" s="86" t="s">
        <v>4042</v>
      </c>
      <c r="D105" s="73" t="s">
        <v>4123</v>
      </c>
      <c r="E105" s="73" t="s">
        <v>4124</v>
      </c>
      <c r="F105" s="73" t="s">
        <v>532</v>
      </c>
      <c r="G105" s="94">
        <v>41281</v>
      </c>
      <c r="H105" s="73" t="s">
        <v>135</v>
      </c>
      <c r="I105" s="83">
        <v>6.1899999999999995</v>
      </c>
      <c r="J105" s="86" t="s">
        <v>467</v>
      </c>
      <c r="K105" s="86" t="s">
        <v>137</v>
      </c>
      <c r="L105" s="87">
        <v>5.3499999999999999E-2</v>
      </c>
      <c r="M105" s="87">
        <v>1.3300000000000001E-2</v>
      </c>
      <c r="N105" s="83">
        <v>3078650.33</v>
      </c>
      <c r="O105" s="85">
        <v>129</v>
      </c>
      <c r="P105" s="83">
        <v>3971.4590499999999</v>
      </c>
      <c r="Q105" s="84">
        <f t="shared" si="3"/>
        <v>7.0858864223422718E-4</v>
      </c>
      <c r="R105" s="84">
        <f>P105/'סכום נכסי הקרן'!$C$42</f>
        <v>5.6068258130078231E-5</v>
      </c>
    </row>
    <row r="106" spans="2:18">
      <c r="B106" s="76" t="s">
        <v>4532</v>
      </c>
      <c r="C106" s="86" t="s">
        <v>4042</v>
      </c>
      <c r="D106" s="73" t="s">
        <v>4125</v>
      </c>
      <c r="E106" s="73" t="s">
        <v>4124</v>
      </c>
      <c r="F106" s="73" t="s">
        <v>532</v>
      </c>
      <c r="G106" s="94">
        <v>41767</v>
      </c>
      <c r="H106" s="73" t="s">
        <v>135</v>
      </c>
      <c r="I106" s="83">
        <v>6.0000000000000009</v>
      </c>
      <c r="J106" s="86" t="s">
        <v>467</v>
      </c>
      <c r="K106" s="86" t="s">
        <v>137</v>
      </c>
      <c r="L106" s="87">
        <v>5.3499999999999999E-2</v>
      </c>
      <c r="M106" s="87">
        <v>2.8300000000000002E-2</v>
      </c>
      <c r="N106" s="83">
        <v>614771.06999999995</v>
      </c>
      <c r="O106" s="85">
        <v>116.24</v>
      </c>
      <c r="P106" s="83">
        <v>714.60993999999994</v>
      </c>
      <c r="Q106" s="84">
        <f t="shared" si="3"/>
        <v>1.2750087077233806E-4</v>
      </c>
      <c r="R106" s="84">
        <f>P106/'סכום נכסי הקרן'!$C$42</f>
        <v>1.0088719051060016E-5</v>
      </c>
    </row>
    <row r="107" spans="2:18">
      <c r="B107" s="76" t="s">
        <v>4532</v>
      </c>
      <c r="C107" s="86" t="s">
        <v>4042</v>
      </c>
      <c r="D107" s="73" t="s">
        <v>4126</v>
      </c>
      <c r="E107" s="73" t="s">
        <v>4113</v>
      </c>
      <c r="F107" s="73" t="s">
        <v>532</v>
      </c>
      <c r="G107" s="94">
        <v>41281</v>
      </c>
      <c r="H107" s="73" t="s">
        <v>135</v>
      </c>
      <c r="I107" s="83">
        <v>6.1899999999999995</v>
      </c>
      <c r="J107" s="86" t="s">
        <v>467</v>
      </c>
      <c r="K107" s="86" t="s">
        <v>137</v>
      </c>
      <c r="L107" s="87">
        <v>5.3499999999999999E-2</v>
      </c>
      <c r="M107" s="87">
        <v>1.3299999999999999E-2</v>
      </c>
      <c r="N107" s="83">
        <v>3697398.82</v>
      </c>
      <c r="O107" s="85">
        <v>129</v>
      </c>
      <c r="P107" s="83">
        <v>4769.6446500000002</v>
      </c>
      <c r="Q107" s="84">
        <f t="shared" si="3"/>
        <v>8.5100110159344231E-4</v>
      </c>
      <c r="R107" s="84">
        <f>P107/'סכום נכסי הקרן'!$C$42</f>
        <v>6.733688149823593E-5</v>
      </c>
    </row>
    <row r="108" spans="2:18">
      <c r="B108" s="76" t="s">
        <v>4533</v>
      </c>
      <c r="C108" s="86" t="s">
        <v>4042</v>
      </c>
      <c r="D108" s="73">
        <v>7127</v>
      </c>
      <c r="E108" s="73" t="s">
        <v>4127</v>
      </c>
      <c r="F108" s="73" t="s">
        <v>1834</v>
      </c>
      <c r="G108" s="94">
        <v>43708</v>
      </c>
      <c r="H108" s="73" t="s">
        <v>4025</v>
      </c>
      <c r="I108" s="83">
        <v>6.5100000000000025</v>
      </c>
      <c r="J108" s="86" t="s">
        <v>4486</v>
      </c>
      <c r="K108" s="86" t="s">
        <v>137</v>
      </c>
      <c r="L108" s="87">
        <v>3.1E-2</v>
      </c>
      <c r="M108" s="87">
        <v>4.1200000000000007E-2</v>
      </c>
      <c r="N108" s="83">
        <v>27829633.280000005</v>
      </c>
      <c r="O108" s="85">
        <v>94.08</v>
      </c>
      <c r="P108" s="83">
        <v>26182.116899999994</v>
      </c>
      <c r="Q108" s="84">
        <f t="shared" si="3"/>
        <v>4.6714193527914658E-3</v>
      </c>
      <c r="R108" s="84">
        <f>P108/'סכום נכסי הקרן'!$C$42</f>
        <v>3.6963384747504404E-4</v>
      </c>
    </row>
    <row r="109" spans="2:18">
      <c r="B109" s="76" t="s">
        <v>4533</v>
      </c>
      <c r="C109" s="86" t="s">
        <v>4042</v>
      </c>
      <c r="D109" s="73">
        <v>7128</v>
      </c>
      <c r="E109" s="73" t="s">
        <v>4127</v>
      </c>
      <c r="F109" s="73" t="s">
        <v>1834</v>
      </c>
      <c r="G109" s="94">
        <v>43708</v>
      </c>
      <c r="H109" s="73" t="s">
        <v>4025</v>
      </c>
      <c r="I109" s="83">
        <v>6.5299999999999976</v>
      </c>
      <c r="J109" s="86" t="s">
        <v>4486</v>
      </c>
      <c r="K109" s="86" t="s">
        <v>137</v>
      </c>
      <c r="L109" s="87">
        <v>2.4900000000000002E-2</v>
      </c>
      <c r="M109" s="87">
        <v>4.0999999999999981E-2</v>
      </c>
      <c r="N109" s="83">
        <v>11807034.949999999</v>
      </c>
      <c r="O109" s="85">
        <v>91.92</v>
      </c>
      <c r="P109" s="83">
        <v>10853.026270000004</v>
      </c>
      <c r="Q109" s="84">
        <f t="shared" si="3"/>
        <v>1.9363994572200618E-3</v>
      </c>
      <c r="R109" s="84">
        <f>P109/'סכום נכסי הקרן'!$C$42</f>
        <v>1.5322083665923243E-4</v>
      </c>
    </row>
    <row r="110" spans="2:18">
      <c r="B110" s="76" t="s">
        <v>4533</v>
      </c>
      <c r="C110" s="86" t="s">
        <v>4042</v>
      </c>
      <c r="D110" s="73">
        <v>7130</v>
      </c>
      <c r="E110" s="73" t="s">
        <v>4127</v>
      </c>
      <c r="F110" s="73" t="s">
        <v>1834</v>
      </c>
      <c r="G110" s="94">
        <v>43708</v>
      </c>
      <c r="H110" s="73" t="s">
        <v>4025</v>
      </c>
      <c r="I110" s="83">
        <v>6.88</v>
      </c>
      <c r="J110" s="86" t="s">
        <v>4486</v>
      </c>
      <c r="K110" s="86" t="s">
        <v>137</v>
      </c>
      <c r="L110" s="87">
        <v>3.6000000000000004E-2</v>
      </c>
      <c r="M110" s="87">
        <v>4.1300000000000017E-2</v>
      </c>
      <c r="N110" s="83">
        <v>7417839.129999999</v>
      </c>
      <c r="O110" s="85">
        <v>96.93</v>
      </c>
      <c r="P110" s="83">
        <v>7190.1122099999993</v>
      </c>
      <c r="Q110" s="84">
        <f t="shared" si="3"/>
        <v>1.2828614834630204E-3</v>
      </c>
      <c r="R110" s="84">
        <f>P110/'סכום נכסי הקרן'!$C$42</f>
        <v>1.0150855448818167E-4</v>
      </c>
    </row>
    <row r="111" spans="2:18">
      <c r="B111" s="76" t="s">
        <v>4534</v>
      </c>
      <c r="C111" s="86" t="s">
        <v>4036</v>
      </c>
      <c r="D111" s="73">
        <v>7567</v>
      </c>
      <c r="E111" s="73" t="s">
        <v>4026</v>
      </c>
      <c r="F111" s="73" t="s">
        <v>1834</v>
      </c>
      <c r="G111" s="94">
        <v>43919</v>
      </c>
      <c r="H111" s="73" t="s">
        <v>4025</v>
      </c>
      <c r="I111" s="83">
        <v>10.09</v>
      </c>
      <c r="J111" s="86" t="s">
        <v>4486</v>
      </c>
      <c r="K111" s="86" t="s">
        <v>137</v>
      </c>
      <c r="L111" s="87">
        <v>2.69E-2</v>
      </c>
      <c r="M111" s="87">
        <v>2.75E-2</v>
      </c>
      <c r="N111" s="83">
        <v>12785321.630000003</v>
      </c>
      <c r="O111" s="85">
        <v>99.7</v>
      </c>
      <c r="P111" s="83">
        <v>12746.96558</v>
      </c>
      <c r="Q111" s="84">
        <f t="shared" si="3"/>
        <v>2.2743165469473062E-3</v>
      </c>
      <c r="R111" s="84">
        <f>P111/'סכום נכסי הקרן'!$C$42</f>
        <v>1.7995908997592771E-4</v>
      </c>
    </row>
    <row r="112" spans="2:18">
      <c r="B112" s="76" t="s">
        <v>4534</v>
      </c>
      <c r="C112" s="86" t="s">
        <v>4036</v>
      </c>
      <c r="D112" s="73">
        <v>7566</v>
      </c>
      <c r="E112" s="73" t="s">
        <v>4026</v>
      </c>
      <c r="F112" s="73" t="s">
        <v>1834</v>
      </c>
      <c r="G112" s="94">
        <v>43919</v>
      </c>
      <c r="H112" s="73" t="s">
        <v>4025</v>
      </c>
      <c r="I112" s="83">
        <v>9.7199999999999971</v>
      </c>
      <c r="J112" s="86" t="s">
        <v>4486</v>
      </c>
      <c r="K112" s="86" t="s">
        <v>137</v>
      </c>
      <c r="L112" s="87">
        <v>2.69E-2</v>
      </c>
      <c r="M112" s="87">
        <v>2.75E-2</v>
      </c>
      <c r="N112" s="83">
        <v>12785321.620000003</v>
      </c>
      <c r="O112" s="85">
        <v>99.7</v>
      </c>
      <c r="P112" s="83">
        <v>12746.96557</v>
      </c>
      <c r="Q112" s="84">
        <f t="shared" si="3"/>
        <v>2.2743165451631036E-3</v>
      </c>
      <c r="R112" s="84">
        <f>P112/'סכום נכסי הקרן'!$C$42</f>
        <v>1.7995908983474974E-4</v>
      </c>
    </row>
    <row r="113" spans="2:18">
      <c r="B113" s="76" t="s">
        <v>4535</v>
      </c>
      <c r="C113" s="86" t="s">
        <v>4036</v>
      </c>
      <c r="D113" s="73">
        <v>22333</v>
      </c>
      <c r="E113" s="73" t="s">
        <v>4128</v>
      </c>
      <c r="F113" s="73" t="s">
        <v>1834</v>
      </c>
      <c r="G113" s="94">
        <v>41639</v>
      </c>
      <c r="H113" s="73" t="s">
        <v>4025</v>
      </c>
      <c r="I113" s="83">
        <v>1.94</v>
      </c>
      <c r="J113" s="86" t="s">
        <v>132</v>
      </c>
      <c r="K113" s="86" t="s">
        <v>137</v>
      </c>
      <c r="L113" s="87">
        <v>3.7000000000000005E-2</v>
      </c>
      <c r="M113" s="87">
        <v>1.9400000000000001E-2</v>
      </c>
      <c r="N113" s="83">
        <v>32384000.030000001</v>
      </c>
      <c r="O113" s="85">
        <v>104.36</v>
      </c>
      <c r="P113" s="83">
        <v>33795.941070000001</v>
      </c>
      <c r="Q113" s="84">
        <f t="shared" si="3"/>
        <v>6.0298796221553022E-3</v>
      </c>
      <c r="R113" s="84">
        <f>P113/'סכום נכסי הקרן'!$C$42</f>
        <v>4.7712428198439373E-4</v>
      </c>
    </row>
    <row r="114" spans="2:18">
      <c r="B114" s="76" t="s">
        <v>4535</v>
      </c>
      <c r="C114" s="86" t="s">
        <v>4036</v>
      </c>
      <c r="D114" s="73">
        <v>22334</v>
      </c>
      <c r="E114" s="73" t="s">
        <v>4128</v>
      </c>
      <c r="F114" s="73" t="s">
        <v>1834</v>
      </c>
      <c r="G114" s="94">
        <v>42004</v>
      </c>
      <c r="H114" s="73" t="s">
        <v>4025</v>
      </c>
      <c r="I114" s="83">
        <v>2.3899999999999997</v>
      </c>
      <c r="J114" s="86" t="s">
        <v>132</v>
      </c>
      <c r="K114" s="86" t="s">
        <v>137</v>
      </c>
      <c r="L114" s="87">
        <v>3.7000000000000005E-2</v>
      </c>
      <c r="M114" s="87">
        <v>2.0199999999999999E-2</v>
      </c>
      <c r="N114" s="83">
        <v>13493333.390000001</v>
      </c>
      <c r="O114" s="85">
        <v>105.07</v>
      </c>
      <c r="P114" s="83">
        <v>14177.445470000001</v>
      </c>
      <c r="Q114" s="84">
        <f t="shared" si="3"/>
        <v>2.5295430997676017E-3</v>
      </c>
      <c r="R114" s="84">
        <f>P114/'סכום נכסי הקרן'!$C$42</f>
        <v>2.0015431664518064E-4</v>
      </c>
    </row>
    <row r="115" spans="2:18">
      <c r="B115" s="76" t="s">
        <v>4535</v>
      </c>
      <c r="C115" s="86" t="s">
        <v>4036</v>
      </c>
      <c r="D115" s="73" t="s">
        <v>4129</v>
      </c>
      <c r="E115" s="73" t="s">
        <v>4128</v>
      </c>
      <c r="F115" s="73" t="s">
        <v>1834</v>
      </c>
      <c r="G115" s="94">
        <v>42759</v>
      </c>
      <c r="H115" s="73" t="s">
        <v>4025</v>
      </c>
      <c r="I115" s="83">
        <v>3.3999999999999995</v>
      </c>
      <c r="J115" s="86" t="s">
        <v>132</v>
      </c>
      <c r="K115" s="86" t="s">
        <v>137</v>
      </c>
      <c r="L115" s="87">
        <v>2.5499999999999998E-2</v>
      </c>
      <c r="M115" s="87">
        <v>1.8999999999999996E-2</v>
      </c>
      <c r="N115" s="83">
        <v>13936142.59</v>
      </c>
      <c r="O115" s="85">
        <v>102.71</v>
      </c>
      <c r="P115" s="83">
        <v>14313.812110000003</v>
      </c>
      <c r="Q115" s="84">
        <f t="shared" si="3"/>
        <v>2.5538736672157656E-3</v>
      </c>
      <c r="R115" s="84">
        <f>P115/'סכום נכסי הקרן'!$C$42</f>
        <v>2.0207951337403816E-4</v>
      </c>
    </row>
    <row r="116" spans="2:18">
      <c r="B116" s="76" t="s">
        <v>4535</v>
      </c>
      <c r="C116" s="86" t="s">
        <v>4036</v>
      </c>
      <c r="D116" s="73" t="s">
        <v>4130</v>
      </c>
      <c r="E116" s="73" t="s">
        <v>4128</v>
      </c>
      <c r="F116" s="73" t="s">
        <v>1834</v>
      </c>
      <c r="G116" s="94">
        <v>42759</v>
      </c>
      <c r="H116" s="73" t="s">
        <v>4025</v>
      </c>
      <c r="I116" s="83">
        <v>3.2800000000000007</v>
      </c>
      <c r="J116" s="86" t="s">
        <v>132</v>
      </c>
      <c r="K116" s="86" t="s">
        <v>137</v>
      </c>
      <c r="L116" s="87">
        <v>3.8800000000000001E-2</v>
      </c>
      <c r="M116" s="87">
        <v>3.6899999999999995E-2</v>
      </c>
      <c r="N116" s="83">
        <v>13936142.59</v>
      </c>
      <c r="O116" s="85">
        <v>101.42</v>
      </c>
      <c r="P116" s="83">
        <v>14134.036410000001</v>
      </c>
      <c r="Q116" s="84">
        <f t="shared" si="3"/>
        <v>2.5217980452425996E-3</v>
      </c>
      <c r="R116" s="84">
        <f>P116/'סכום נכסי הקרן'!$C$42</f>
        <v>1.995414762883692E-4</v>
      </c>
    </row>
    <row r="117" spans="2:18">
      <c r="B117" s="76" t="s">
        <v>4536</v>
      </c>
      <c r="C117" s="86" t="s">
        <v>4036</v>
      </c>
      <c r="D117" s="73">
        <v>7497</v>
      </c>
      <c r="E117" s="73" t="s">
        <v>4131</v>
      </c>
      <c r="F117" s="73" t="s">
        <v>323</v>
      </c>
      <c r="G117" s="94">
        <v>43921</v>
      </c>
      <c r="H117" s="73" t="s">
        <v>4025</v>
      </c>
      <c r="I117" s="83">
        <v>8.1799999999999979</v>
      </c>
      <c r="J117" s="86" t="s">
        <v>4486</v>
      </c>
      <c r="K117" s="86" t="s">
        <v>137</v>
      </c>
      <c r="L117" s="87">
        <v>2.8500000000000001E-2</v>
      </c>
      <c r="M117" s="87">
        <v>2.63E-2</v>
      </c>
      <c r="N117" s="83">
        <v>23785485</v>
      </c>
      <c r="O117" s="85">
        <v>102.04</v>
      </c>
      <c r="P117" s="83">
        <v>24270.708329999998</v>
      </c>
      <c r="Q117" s="84">
        <f t="shared" si="3"/>
        <v>4.3303853936546687E-3</v>
      </c>
      <c r="R117" s="84">
        <f>P117/'סכום נכסי הקרן'!$C$42</f>
        <v>3.4264896666787485E-4</v>
      </c>
    </row>
    <row r="118" spans="2:18">
      <c r="B118" s="76" t="s">
        <v>4537</v>
      </c>
      <c r="C118" s="86" t="s">
        <v>4036</v>
      </c>
      <c r="D118" s="73">
        <v>2963</v>
      </c>
      <c r="E118" s="73" t="s">
        <v>4132</v>
      </c>
      <c r="F118" s="73" t="s">
        <v>631</v>
      </c>
      <c r="G118" s="94">
        <v>41423</v>
      </c>
      <c r="H118" s="73" t="s">
        <v>135</v>
      </c>
      <c r="I118" s="83">
        <v>4.32</v>
      </c>
      <c r="J118" s="86" t="s">
        <v>4486</v>
      </c>
      <c r="K118" s="86" t="s">
        <v>137</v>
      </c>
      <c r="L118" s="87">
        <v>0.05</v>
      </c>
      <c r="M118" s="87">
        <v>1.84E-2</v>
      </c>
      <c r="N118" s="83">
        <v>8965529.2699999996</v>
      </c>
      <c r="O118" s="85">
        <v>116.84</v>
      </c>
      <c r="P118" s="83">
        <v>10475.32418</v>
      </c>
      <c r="Q118" s="84">
        <f t="shared" si="3"/>
        <v>1.8690097629659732E-3</v>
      </c>
      <c r="R118" s="84">
        <f>P118/'סכום נכסי הקרן'!$C$42</f>
        <v>1.4788851470607259E-4</v>
      </c>
    </row>
    <row r="119" spans="2:18">
      <c r="B119" s="76" t="s">
        <v>4537</v>
      </c>
      <c r="C119" s="86" t="s">
        <v>4036</v>
      </c>
      <c r="D119" s="73">
        <v>2968</v>
      </c>
      <c r="E119" s="73" t="s">
        <v>4132</v>
      </c>
      <c r="F119" s="73" t="s">
        <v>631</v>
      </c>
      <c r="G119" s="94">
        <v>41423</v>
      </c>
      <c r="H119" s="73" t="s">
        <v>135</v>
      </c>
      <c r="I119" s="83">
        <v>4.32</v>
      </c>
      <c r="J119" s="86" t="s">
        <v>4486</v>
      </c>
      <c r="K119" s="86" t="s">
        <v>137</v>
      </c>
      <c r="L119" s="87">
        <v>0.05</v>
      </c>
      <c r="M119" s="87">
        <v>1.84E-2</v>
      </c>
      <c r="N119" s="83">
        <v>2883492.3899999992</v>
      </c>
      <c r="O119" s="85">
        <v>116.84</v>
      </c>
      <c r="P119" s="83">
        <v>3369.0724300000002</v>
      </c>
      <c r="Q119" s="84">
        <f t="shared" si="3"/>
        <v>6.011106821716992E-4</v>
      </c>
      <c r="R119" s="84">
        <f>P119/'סכום נכסי הקרן'!$C$42</f>
        <v>4.7563885283966338E-5</v>
      </c>
    </row>
    <row r="120" spans="2:18">
      <c r="B120" s="76" t="s">
        <v>4537</v>
      </c>
      <c r="C120" s="86" t="s">
        <v>4036</v>
      </c>
      <c r="D120" s="73">
        <v>4605</v>
      </c>
      <c r="E120" s="73" t="s">
        <v>4132</v>
      </c>
      <c r="F120" s="73" t="s">
        <v>631</v>
      </c>
      <c r="G120" s="94">
        <v>42352</v>
      </c>
      <c r="H120" s="73" t="s">
        <v>135</v>
      </c>
      <c r="I120" s="83">
        <v>6.2899999999999991</v>
      </c>
      <c r="J120" s="86" t="s">
        <v>4486</v>
      </c>
      <c r="K120" s="86" t="s">
        <v>137</v>
      </c>
      <c r="L120" s="87">
        <v>0.05</v>
      </c>
      <c r="M120" s="87">
        <v>3.0700000000000009E-2</v>
      </c>
      <c r="N120" s="83">
        <v>9077936.8399999999</v>
      </c>
      <c r="O120" s="85">
        <v>114.43</v>
      </c>
      <c r="P120" s="83">
        <v>10387.88277</v>
      </c>
      <c r="Q120" s="84">
        <f t="shared" si="3"/>
        <v>1.8534084463700119E-3</v>
      </c>
      <c r="R120" s="84">
        <f>P120/'סכום נכסי הקרן'!$C$42</f>
        <v>1.4665403450989936E-4</v>
      </c>
    </row>
    <row r="121" spans="2:18">
      <c r="B121" s="76" t="s">
        <v>4537</v>
      </c>
      <c r="C121" s="86" t="s">
        <v>4036</v>
      </c>
      <c r="D121" s="73">
        <v>4606</v>
      </c>
      <c r="E121" s="73" t="s">
        <v>4132</v>
      </c>
      <c r="F121" s="73" t="s">
        <v>631</v>
      </c>
      <c r="G121" s="94">
        <v>42352</v>
      </c>
      <c r="H121" s="73" t="s">
        <v>135</v>
      </c>
      <c r="I121" s="83">
        <v>8.2799999999999994</v>
      </c>
      <c r="J121" s="86" t="s">
        <v>4486</v>
      </c>
      <c r="K121" s="86" t="s">
        <v>137</v>
      </c>
      <c r="L121" s="87">
        <v>4.0999999999999995E-2</v>
      </c>
      <c r="M121" s="87">
        <v>2.7599999999999993E-2</v>
      </c>
      <c r="N121" s="83">
        <v>24798593.979999997</v>
      </c>
      <c r="O121" s="85">
        <v>113.24</v>
      </c>
      <c r="P121" s="83">
        <v>28081.928720000007</v>
      </c>
      <c r="Q121" s="84">
        <f t="shared" si="3"/>
        <v>5.0103842171111282E-3</v>
      </c>
      <c r="R121" s="84">
        <f>P121/'סכום נכסי הקרן'!$C$42</f>
        <v>3.9645500770388602E-4</v>
      </c>
    </row>
    <row r="122" spans="2:18">
      <c r="B122" s="76" t="s">
        <v>4537</v>
      </c>
      <c r="C122" s="86" t="s">
        <v>4036</v>
      </c>
      <c r="D122" s="73">
        <v>5150</v>
      </c>
      <c r="E122" s="73" t="s">
        <v>4132</v>
      </c>
      <c r="F122" s="73" t="s">
        <v>631</v>
      </c>
      <c r="G122" s="94">
        <v>42631</v>
      </c>
      <c r="H122" s="73" t="s">
        <v>135</v>
      </c>
      <c r="I122" s="83">
        <v>8.0600000000000023</v>
      </c>
      <c r="J122" s="86" t="s">
        <v>4486</v>
      </c>
      <c r="K122" s="86" t="s">
        <v>137</v>
      </c>
      <c r="L122" s="87">
        <v>4.0999999999999995E-2</v>
      </c>
      <c r="M122" s="87">
        <v>3.5800000000000012E-2</v>
      </c>
      <c r="N122" s="83">
        <v>7359001.3499999996</v>
      </c>
      <c r="O122" s="85">
        <v>106.48</v>
      </c>
      <c r="P122" s="83">
        <v>7835.864279999998</v>
      </c>
      <c r="Q122" s="84">
        <f t="shared" si="3"/>
        <v>1.3980767171442644E-3</v>
      </c>
      <c r="R122" s="84">
        <f>P122/'סכום נכסי הקרן'!$C$42</f>
        <v>1.1062515201391778E-4</v>
      </c>
    </row>
    <row r="123" spans="2:18">
      <c r="B123" s="76" t="s">
        <v>4538</v>
      </c>
      <c r="C123" s="86" t="s">
        <v>4036</v>
      </c>
      <c r="D123" s="73">
        <v>7490</v>
      </c>
      <c r="E123" s="73" t="s">
        <v>4133</v>
      </c>
      <c r="F123" s="73" t="s">
        <v>323</v>
      </c>
      <c r="G123" s="94">
        <v>43921</v>
      </c>
      <c r="H123" s="73" t="s">
        <v>4025</v>
      </c>
      <c r="I123" s="83">
        <v>4.8100000000000014</v>
      </c>
      <c r="J123" s="86" t="s">
        <v>133</v>
      </c>
      <c r="K123" s="86" t="s">
        <v>137</v>
      </c>
      <c r="L123" s="87">
        <v>2.3889999999999998E-2</v>
      </c>
      <c r="M123" s="87">
        <v>3.2199999999999993E-2</v>
      </c>
      <c r="N123" s="83">
        <v>17616190.939999998</v>
      </c>
      <c r="O123" s="85">
        <v>96.35</v>
      </c>
      <c r="P123" s="83">
        <v>16973.199700000001</v>
      </c>
      <c r="Q123" s="84">
        <f t="shared" si="3"/>
        <v>3.0283622160962214E-3</v>
      </c>
      <c r="R123" s="84">
        <f>P123/'סכום נכסי הקרן'!$C$42</f>
        <v>2.396242111757306E-4</v>
      </c>
    </row>
    <row r="124" spans="2:18">
      <c r="B124" s="76" t="s">
        <v>4538</v>
      </c>
      <c r="C124" s="86" t="s">
        <v>4036</v>
      </c>
      <c r="D124" s="73">
        <v>7491</v>
      </c>
      <c r="E124" s="73" t="s">
        <v>4133</v>
      </c>
      <c r="F124" s="73" t="s">
        <v>323</v>
      </c>
      <c r="G124" s="94">
        <v>43921</v>
      </c>
      <c r="H124" s="73" t="s">
        <v>4025</v>
      </c>
      <c r="I124" s="83">
        <v>4.9800000000000013</v>
      </c>
      <c r="J124" s="86" t="s">
        <v>133</v>
      </c>
      <c r="K124" s="86" t="s">
        <v>137</v>
      </c>
      <c r="L124" s="87">
        <v>1.2969999999999999E-2</v>
      </c>
      <c r="M124" s="87">
        <v>2.0099999999999996E-2</v>
      </c>
      <c r="N124" s="83">
        <v>35232381.909999996</v>
      </c>
      <c r="O124" s="85">
        <v>96.63</v>
      </c>
      <c r="P124" s="83">
        <v>34045.049050000001</v>
      </c>
      <c r="Q124" s="84">
        <f t="shared" si="3"/>
        <v>6.0743255255614852E-3</v>
      </c>
      <c r="R124" s="84">
        <f>P124/'סכום נכסי הקרן'!$C$42</f>
        <v>4.8064113822011452E-4</v>
      </c>
    </row>
    <row r="125" spans="2:18">
      <c r="B125" s="76" t="s">
        <v>4539</v>
      </c>
      <c r="C125" s="86" t="s">
        <v>4042</v>
      </c>
      <c r="D125" s="73" t="s">
        <v>4134</v>
      </c>
      <c r="E125" s="73" t="s">
        <v>4135</v>
      </c>
      <c r="F125" s="73" t="s">
        <v>631</v>
      </c>
      <c r="G125" s="94">
        <v>43011</v>
      </c>
      <c r="H125" s="73" t="s">
        <v>135</v>
      </c>
      <c r="I125" s="83">
        <v>8.0300000000000029</v>
      </c>
      <c r="J125" s="86" t="s">
        <v>4061</v>
      </c>
      <c r="K125" s="86" t="s">
        <v>137</v>
      </c>
      <c r="L125" s="87">
        <v>3.9E-2</v>
      </c>
      <c r="M125" s="87">
        <v>4.7899999999999998E-2</v>
      </c>
      <c r="N125" s="83">
        <v>2742049.08</v>
      </c>
      <c r="O125" s="85">
        <v>94.84</v>
      </c>
      <c r="P125" s="83">
        <v>2600.5593599999997</v>
      </c>
      <c r="Q125" s="84">
        <f t="shared" si="3"/>
        <v>4.6399240247785273E-4</v>
      </c>
      <c r="R125" s="84">
        <f>P125/'סכום נכסי הקרן'!$C$42</f>
        <v>3.6714172711681627E-5</v>
      </c>
    </row>
    <row r="126" spans="2:18">
      <c r="B126" s="76" t="s">
        <v>4539</v>
      </c>
      <c r="C126" s="86" t="s">
        <v>4042</v>
      </c>
      <c r="D126" s="73" t="s">
        <v>4136</v>
      </c>
      <c r="E126" s="73" t="s">
        <v>4135</v>
      </c>
      <c r="F126" s="73" t="s">
        <v>631</v>
      </c>
      <c r="G126" s="94">
        <v>43104</v>
      </c>
      <c r="H126" s="73" t="s">
        <v>135</v>
      </c>
      <c r="I126" s="83">
        <v>8.0200000000000014</v>
      </c>
      <c r="J126" s="86" t="s">
        <v>4061</v>
      </c>
      <c r="K126" s="86" t="s">
        <v>137</v>
      </c>
      <c r="L126" s="87">
        <v>3.8199999999999998E-2</v>
      </c>
      <c r="M126" s="87">
        <v>5.2300000000000006E-2</v>
      </c>
      <c r="N126" s="83">
        <v>4879089.3599999985</v>
      </c>
      <c r="O126" s="85">
        <v>89.21</v>
      </c>
      <c r="P126" s="83">
        <v>4352.6356399999995</v>
      </c>
      <c r="Q126" s="84">
        <f t="shared" si="3"/>
        <v>7.7659825758190967E-4</v>
      </c>
      <c r="R126" s="84">
        <f>P126/'סכום נכסי הקרן'!$C$42</f>
        <v>6.1449632373698586E-5</v>
      </c>
    </row>
    <row r="127" spans="2:18">
      <c r="B127" s="76" t="s">
        <v>4539</v>
      </c>
      <c r="C127" s="86" t="s">
        <v>4042</v>
      </c>
      <c r="D127" s="73" t="s">
        <v>4137</v>
      </c>
      <c r="E127" s="73" t="s">
        <v>4135</v>
      </c>
      <c r="F127" s="73" t="s">
        <v>631</v>
      </c>
      <c r="G127" s="94">
        <v>43194</v>
      </c>
      <c r="H127" s="73" t="s">
        <v>135</v>
      </c>
      <c r="I127" s="83">
        <v>8.0900000000000034</v>
      </c>
      <c r="J127" s="86" t="s">
        <v>4061</v>
      </c>
      <c r="K127" s="86" t="s">
        <v>137</v>
      </c>
      <c r="L127" s="87">
        <v>3.7900000000000003E-2</v>
      </c>
      <c r="M127" s="87">
        <v>4.7200000000000013E-2</v>
      </c>
      <c r="N127" s="83">
        <v>3149614.82</v>
      </c>
      <c r="O127" s="85">
        <v>92.75</v>
      </c>
      <c r="P127" s="83">
        <v>2921.2677499999995</v>
      </c>
      <c r="Q127" s="84">
        <f t="shared" si="3"/>
        <v>5.212132675962341E-4</v>
      </c>
      <c r="R127" s="84">
        <f>P127/'סכום נכסי הקרן'!$C$42</f>
        <v>4.1241869099486951E-5</v>
      </c>
    </row>
    <row r="128" spans="2:18">
      <c r="B128" s="76" t="s">
        <v>4539</v>
      </c>
      <c r="C128" s="86" t="s">
        <v>4042</v>
      </c>
      <c r="D128" s="73" t="s">
        <v>4138</v>
      </c>
      <c r="E128" s="73" t="s">
        <v>4135</v>
      </c>
      <c r="F128" s="73" t="s">
        <v>631</v>
      </c>
      <c r="G128" s="94">
        <v>43285</v>
      </c>
      <c r="H128" s="73" t="s">
        <v>135</v>
      </c>
      <c r="I128" s="83">
        <v>8.0600000000000023</v>
      </c>
      <c r="J128" s="86" t="s">
        <v>4061</v>
      </c>
      <c r="K128" s="86" t="s">
        <v>137</v>
      </c>
      <c r="L128" s="87">
        <v>4.0099999999999997E-2</v>
      </c>
      <c r="M128" s="87">
        <v>4.7099999999999989E-2</v>
      </c>
      <c r="N128" s="83">
        <v>4185797.5600000005</v>
      </c>
      <c r="O128" s="85">
        <v>93.41</v>
      </c>
      <c r="P128" s="83">
        <v>3909.9535699999997</v>
      </c>
      <c r="Q128" s="84">
        <f t="shared" si="3"/>
        <v>6.9761482026742011E-4</v>
      </c>
      <c r="R128" s="84">
        <f>P128/'סכום נכסי הקרן'!$C$42</f>
        <v>5.5199936164362791E-5</v>
      </c>
    </row>
    <row r="129" spans="2:18">
      <c r="B129" s="76" t="s">
        <v>4539</v>
      </c>
      <c r="C129" s="86" t="s">
        <v>4042</v>
      </c>
      <c r="D129" s="73" t="s">
        <v>4139</v>
      </c>
      <c r="E129" s="73" t="s">
        <v>4135</v>
      </c>
      <c r="F129" s="73" t="s">
        <v>631</v>
      </c>
      <c r="G129" s="94">
        <v>43377</v>
      </c>
      <c r="H129" s="73" t="s">
        <v>135</v>
      </c>
      <c r="I129" s="83">
        <v>8.0399999999999974</v>
      </c>
      <c r="J129" s="86" t="s">
        <v>4061</v>
      </c>
      <c r="K129" s="86" t="s">
        <v>137</v>
      </c>
      <c r="L129" s="87">
        <v>3.9699999999999999E-2</v>
      </c>
      <c r="M129" s="87">
        <v>4.8900000000000013E-2</v>
      </c>
      <c r="N129" s="83">
        <v>8374568.6799999988</v>
      </c>
      <c r="O129" s="85">
        <v>91.77</v>
      </c>
      <c r="P129" s="83">
        <v>7685.34159</v>
      </c>
      <c r="Q129" s="84">
        <f t="shared" si="3"/>
        <v>1.3712204239810395E-3</v>
      </c>
      <c r="R129" s="84">
        <f>P129/'סכום נכסי הקרן'!$C$42</f>
        <v>1.0850010302534678E-4</v>
      </c>
    </row>
    <row r="130" spans="2:18">
      <c r="B130" s="76" t="s">
        <v>4539</v>
      </c>
      <c r="C130" s="86" t="s">
        <v>4042</v>
      </c>
      <c r="D130" s="73" t="s">
        <v>4140</v>
      </c>
      <c r="E130" s="73" t="s">
        <v>4135</v>
      </c>
      <c r="F130" s="73" t="s">
        <v>631</v>
      </c>
      <c r="G130" s="94">
        <v>43469</v>
      </c>
      <c r="H130" s="73" t="s">
        <v>135</v>
      </c>
      <c r="I130" s="83">
        <v>9.5699999999999967</v>
      </c>
      <c r="J130" s="86" t="s">
        <v>4061</v>
      </c>
      <c r="K130" s="86" t="s">
        <v>137</v>
      </c>
      <c r="L130" s="87">
        <v>4.1700000000000001E-2</v>
      </c>
      <c r="M130" s="87">
        <v>3.8099999999999995E-2</v>
      </c>
      <c r="N130" s="83">
        <v>5895371.9699999988</v>
      </c>
      <c r="O130" s="85">
        <v>101.51</v>
      </c>
      <c r="P130" s="83">
        <v>5984.3923300000006</v>
      </c>
      <c r="Q130" s="84">
        <f t="shared" si="3"/>
        <v>1.0677366636102224E-3</v>
      </c>
      <c r="R130" s="84">
        <f>P130/'סכום נכסי הקרן'!$C$42</f>
        <v>8.4486444323302371E-5</v>
      </c>
    </row>
    <row r="131" spans="2:18">
      <c r="B131" s="76" t="s">
        <v>4539</v>
      </c>
      <c r="C131" s="86" t="s">
        <v>4042</v>
      </c>
      <c r="D131" s="73" t="s">
        <v>4141</v>
      </c>
      <c r="E131" s="73" t="s">
        <v>4135</v>
      </c>
      <c r="F131" s="73" t="s">
        <v>631</v>
      </c>
      <c r="G131" s="94">
        <v>43559</v>
      </c>
      <c r="H131" s="73" t="s">
        <v>135</v>
      </c>
      <c r="I131" s="83">
        <v>9.5200000000000014</v>
      </c>
      <c r="J131" s="86" t="s">
        <v>4061</v>
      </c>
      <c r="K131" s="86" t="s">
        <v>137</v>
      </c>
      <c r="L131" s="87">
        <v>3.7200000000000004E-2</v>
      </c>
      <c r="M131" s="87">
        <v>4.3299999999999998E-2</v>
      </c>
      <c r="N131" s="83">
        <v>14108313.490000002</v>
      </c>
      <c r="O131" s="85">
        <v>92.77</v>
      </c>
      <c r="P131" s="83">
        <v>13088.282189999998</v>
      </c>
      <c r="Q131" s="84">
        <f t="shared" si="3"/>
        <v>2.3352143354444296E-3</v>
      </c>
      <c r="R131" s="84">
        <f>P131/'סכום נכסי הקרן'!$C$42</f>
        <v>1.8477772905860015E-4</v>
      </c>
    </row>
    <row r="132" spans="2:18">
      <c r="B132" s="76" t="s">
        <v>4539</v>
      </c>
      <c r="C132" s="86" t="s">
        <v>4042</v>
      </c>
      <c r="D132" s="73" t="s">
        <v>4142</v>
      </c>
      <c r="E132" s="73" t="s">
        <v>4135</v>
      </c>
      <c r="F132" s="73" t="s">
        <v>631</v>
      </c>
      <c r="G132" s="94">
        <v>43742</v>
      </c>
      <c r="H132" s="73" t="s">
        <v>135</v>
      </c>
      <c r="I132" s="83">
        <v>9.35</v>
      </c>
      <c r="J132" s="86" t="s">
        <v>4061</v>
      </c>
      <c r="K132" s="86" t="s">
        <v>137</v>
      </c>
      <c r="L132" s="87">
        <v>3.1E-2</v>
      </c>
      <c r="M132" s="87">
        <v>5.3399999999999975E-2</v>
      </c>
      <c r="N132" s="83">
        <v>16602869.9</v>
      </c>
      <c r="O132" s="85">
        <v>81.64</v>
      </c>
      <c r="P132" s="83">
        <v>13554.582920000001</v>
      </c>
      <c r="Q132" s="84">
        <f t="shared" si="3"/>
        <v>2.4184118195387278E-3</v>
      </c>
      <c r="R132" s="84">
        <f>P132/'סכום נכסי הקרן'!$C$42</f>
        <v>1.9136086874774891E-4</v>
      </c>
    </row>
    <row r="133" spans="2:18">
      <c r="B133" s="76" t="s">
        <v>4539</v>
      </c>
      <c r="C133" s="86" t="s">
        <v>4042</v>
      </c>
      <c r="D133" s="73" t="s">
        <v>4143</v>
      </c>
      <c r="E133" s="73" t="s">
        <v>4135</v>
      </c>
      <c r="F133" s="73" t="s">
        <v>631</v>
      </c>
      <c r="G133" s="94">
        <v>42935</v>
      </c>
      <c r="H133" s="73" t="s">
        <v>135</v>
      </c>
      <c r="I133" s="83">
        <v>9.4700000000000006</v>
      </c>
      <c r="J133" s="86" t="s">
        <v>4061</v>
      </c>
      <c r="K133" s="86" t="s">
        <v>137</v>
      </c>
      <c r="L133" s="87">
        <v>4.0800000000000003E-2</v>
      </c>
      <c r="M133" s="87">
        <v>4.2700000000000002E-2</v>
      </c>
      <c r="N133" s="83">
        <v>12803813.57</v>
      </c>
      <c r="O133" s="85">
        <v>97.78</v>
      </c>
      <c r="P133" s="83">
        <v>12519.568839999998</v>
      </c>
      <c r="Q133" s="84">
        <f t="shared" si="3"/>
        <v>2.2337443680033758E-3</v>
      </c>
      <c r="R133" s="84">
        <f>P133/'סכום נכסי הקרן'!$C$42</f>
        <v>1.7674874864903969E-4</v>
      </c>
    </row>
    <row r="134" spans="2:18">
      <c r="B134" s="76" t="s">
        <v>4540</v>
      </c>
      <c r="C134" s="86" t="s">
        <v>4036</v>
      </c>
      <c r="D134" s="73">
        <v>4099</v>
      </c>
      <c r="E134" s="73" t="s">
        <v>4144</v>
      </c>
      <c r="F134" s="73" t="s">
        <v>631</v>
      </c>
      <c r="G134" s="94">
        <v>42052</v>
      </c>
      <c r="H134" s="73" t="s">
        <v>135</v>
      </c>
      <c r="I134" s="83">
        <v>5.21</v>
      </c>
      <c r="J134" s="86" t="s">
        <v>467</v>
      </c>
      <c r="K134" s="86" t="s">
        <v>137</v>
      </c>
      <c r="L134" s="87">
        <v>2.9779E-2</v>
      </c>
      <c r="M134" s="87">
        <v>4.2099999999999992E-2</v>
      </c>
      <c r="N134" s="83">
        <v>11416915.069999998</v>
      </c>
      <c r="O134" s="85">
        <v>94.96</v>
      </c>
      <c r="P134" s="83">
        <v>10841.502259999999</v>
      </c>
      <c r="Q134" s="84">
        <f t="shared" si="3"/>
        <v>1.9343433406905468E-3</v>
      </c>
      <c r="R134" s="84">
        <f>P134/'סכום נכסי הקרן'!$C$42</f>
        <v>1.5305814300955878E-4</v>
      </c>
    </row>
    <row r="135" spans="2:18">
      <c r="B135" s="76" t="s">
        <v>4540</v>
      </c>
      <c r="C135" s="86" t="s">
        <v>4036</v>
      </c>
      <c r="D135" s="73" t="s">
        <v>4145</v>
      </c>
      <c r="E135" s="73" t="s">
        <v>4144</v>
      </c>
      <c r="F135" s="73" t="s">
        <v>631</v>
      </c>
      <c r="G135" s="94">
        <v>42054</v>
      </c>
      <c r="H135" s="73" t="s">
        <v>135</v>
      </c>
      <c r="I135" s="83">
        <v>5.2100000000000009</v>
      </c>
      <c r="J135" s="86" t="s">
        <v>467</v>
      </c>
      <c r="K135" s="86" t="s">
        <v>137</v>
      </c>
      <c r="L135" s="87">
        <v>2.9779E-2</v>
      </c>
      <c r="M135" s="87">
        <v>4.2099999999999999E-2</v>
      </c>
      <c r="N135" s="83">
        <v>322876.56</v>
      </c>
      <c r="O135" s="85">
        <v>94.96</v>
      </c>
      <c r="P135" s="83">
        <v>306.60356999999999</v>
      </c>
      <c r="Q135" s="84">
        <f t="shared" si="3"/>
        <v>5.470427987176824E-5</v>
      </c>
      <c r="R135" s="84">
        <f>P135/'סכום נכסי הקרן'!$C$42</f>
        <v>4.3285673829026415E-6</v>
      </c>
    </row>
    <row r="136" spans="2:18">
      <c r="B136" s="76" t="s">
        <v>4525</v>
      </c>
      <c r="C136" s="86" t="s">
        <v>4036</v>
      </c>
      <c r="D136" s="73" t="s">
        <v>4146</v>
      </c>
      <c r="E136" s="73" t="s">
        <v>4057</v>
      </c>
      <c r="F136" s="73" t="s">
        <v>323</v>
      </c>
      <c r="G136" s="94">
        <v>40742</v>
      </c>
      <c r="H136" s="73" t="s">
        <v>4025</v>
      </c>
      <c r="I136" s="83">
        <v>7.39</v>
      </c>
      <c r="J136" s="86" t="s">
        <v>4486</v>
      </c>
      <c r="K136" s="86" t="s">
        <v>137</v>
      </c>
      <c r="L136" s="87">
        <v>0.06</v>
      </c>
      <c r="M136" s="87">
        <v>1.2400000000000001E-2</v>
      </c>
      <c r="N136" s="83">
        <v>34294131.660000004</v>
      </c>
      <c r="O136" s="85">
        <v>146.53</v>
      </c>
      <c r="P136" s="83">
        <v>50251.190049999997</v>
      </c>
      <c r="Q136" s="84">
        <f t="shared" si="3"/>
        <v>8.9658289509956315E-3</v>
      </c>
      <c r="R136" s="84">
        <f>P136/'סכום נכסי הקרן'!$C$42</f>
        <v>7.0943616932598577E-4</v>
      </c>
    </row>
    <row r="137" spans="2:18">
      <c r="B137" s="76" t="s">
        <v>4541</v>
      </c>
      <c r="C137" s="86" t="s">
        <v>4042</v>
      </c>
      <c r="D137" s="73" t="s">
        <v>4147</v>
      </c>
      <c r="E137" s="73" t="s">
        <v>4148</v>
      </c>
      <c r="F137" s="73" t="s">
        <v>323</v>
      </c>
      <c r="G137" s="94">
        <v>42680</v>
      </c>
      <c r="H137" s="73" t="s">
        <v>4025</v>
      </c>
      <c r="I137" s="83">
        <v>3.2899999999999996</v>
      </c>
      <c r="J137" s="86" t="s">
        <v>133</v>
      </c>
      <c r="K137" s="86" t="s">
        <v>137</v>
      </c>
      <c r="L137" s="87">
        <v>2.3E-2</v>
      </c>
      <c r="M137" s="87">
        <v>4.4900000000000002E-2</v>
      </c>
      <c r="N137" s="83">
        <v>4818586.9499999993</v>
      </c>
      <c r="O137" s="85">
        <v>94.96</v>
      </c>
      <c r="P137" s="83">
        <v>4575.7302900000004</v>
      </c>
      <c r="Q137" s="84">
        <f t="shared" si="3"/>
        <v>8.1640285663303689E-4</v>
      </c>
      <c r="R137" s="84">
        <f>P137/'סכום נכסי הקרן'!$C$42</f>
        <v>6.459923766136724E-5</v>
      </c>
    </row>
    <row r="138" spans="2:18">
      <c r="B138" s="76" t="s">
        <v>4542</v>
      </c>
      <c r="C138" s="86" t="s">
        <v>4036</v>
      </c>
      <c r="D138" s="73" t="s">
        <v>4149</v>
      </c>
      <c r="E138" s="73" t="s">
        <v>4150</v>
      </c>
      <c r="F138" s="73" t="s">
        <v>631</v>
      </c>
      <c r="G138" s="94">
        <v>42432</v>
      </c>
      <c r="H138" s="73" t="s">
        <v>135</v>
      </c>
      <c r="I138" s="83">
        <v>5.94</v>
      </c>
      <c r="J138" s="86" t="s">
        <v>467</v>
      </c>
      <c r="K138" s="86" t="s">
        <v>137</v>
      </c>
      <c r="L138" s="87">
        <v>2.5399999999999999E-2</v>
      </c>
      <c r="M138" s="87">
        <v>1.7300000000000003E-2</v>
      </c>
      <c r="N138" s="83">
        <v>19022152.550000001</v>
      </c>
      <c r="O138" s="85">
        <v>106.55</v>
      </c>
      <c r="P138" s="83">
        <v>20268.10385</v>
      </c>
      <c r="Q138" s="84">
        <f t="shared" si="3"/>
        <v>3.6162397765964155E-3</v>
      </c>
      <c r="R138" s="84">
        <f>P138/'סכום נכסי הקרן'!$C$42</f>
        <v>2.8614100363669425E-4</v>
      </c>
    </row>
    <row r="139" spans="2:18">
      <c r="B139" s="76" t="s">
        <v>4543</v>
      </c>
      <c r="C139" s="86" t="s">
        <v>4036</v>
      </c>
      <c r="D139" s="73">
        <v>7134</v>
      </c>
      <c r="E139" s="73" t="s">
        <v>4151</v>
      </c>
      <c r="F139" s="73" t="s">
        <v>631</v>
      </c>
      <c r="G139" s="94">
        <v>43738</v>
      </c>
      <c r="H139" s="73" t="s">
        <v>135</v>
      </c>
      <c r="I139" s="83">
        <v>6.1999999999999993</v>
      </c>
      <c r="J139" s="86" t="s">
        <v>467</v>
      </c>
      <c r="K139" s="86" t="s">
        <v>137</v>
      </c>
      <c r="L139" s="87">
        <v>0.04</v>
      </c>
      <c r="M139" s="87">
        <v>5.4499999999999986E-2</v>
      </c>
      <c r="N139" s="83">
        <v>1640185.92</v>
      </c>
      <c r="O139" s="85">
        <v>92.74</v>
      </c>
      <c r="P139" s="83">
        <v>1521.1084600000002</v>
      </c>
      <c r="Q139" s="84">
        <f t="shared" si="3"/>
        <v>2.7139652324059503E-4</v>
      </c>
      <c r="R139" s="84">
        <f>P139/'סכום נכסי הקרן'!$C$42</f>
        <v>2.1474702547701148E-5</v>
      </c>
    </row>
    <row r="140" spans="2:18">
      <c r="B140" s="76" t="s">
        <v>4543</v>
      </c>
      <c r="C140" s="86" t="s">
        <v>4036</v>
      </c>
      <c r="D140" s="73" t="s">
        <v>4152</v>
      </c>
      <c r="E140" s="73" t="s">
        <v>4151</v>
      </c>
      <c r="F140" s="73" t="s">
        <v>631</v>
      </c>
      <c r="G140" s="94">
        <v>43072</v>
      </c>
      <c r="H140" s="73" t="s">
        <v>135</v>
      </c>
      <c r="I140" s="83">
        <v>6.2400000000000011</v>
      </c>
      <c r="J140" s="86" t="s">
        <v>467</v>
      </c>
      <c r="K140" s="86" t="s">
        <v>137</v>
      </c>
      <c r="L140" s="87">
        <v>0.04</v>
      </c>
      <c r="M140" s="87">
        <v>5.2100000000000014E-2</v>
      </c>
      <c r="N140" s="83">
        <v>26948114.730000004</v>
      </c>
      <c r="O140" s="85">
        <v>94.65</v>
      </c>
      <c r="P140" s="83">
        <v>25506.391709999993</v>
      </c>
      <c r="Q140" s="84">
        <f t="shared" si="3"/>
        <v>4.5508563081075315E-3</v>
      </c>
      <c r="R140" s="84">
        <f>P140/'סכום נכסי הקרן'!$C$42</f>
        <v>3.6009409548442081E-4</v>
      </c>
    </row>
    <row r="141" spans="2:18">
      <c r="B141" s="76" t="s">
        <v>4550</v>
      </c>
      <c r="C141" s="86" t="s">
        <v>4042</v>
      </c>
      <c r="D141" s="73" t="s">
        <v>4187</v>
      </c>
      <c r="E141" s="73" t="s">
        <v>4188</v>
      </c>
      <c r="F141" s="73" t="s">
        <v>631</v>
      </c>
      <c r="G141" s="94">
        <v>42326</v>
      </c>
      <c r="H141" s="73" t="s">
        <v>135</v>
      </c>
      <c r="I141" s="83">
        <v>9.7400096154723599</v>
      </c>
      <c r="J141" s="86" t="s">
        <v>467</v>
      </c>
      <c r="K141" s="86" t="s">
        <v>137</v>
      </c>
      <c r="L141" s="87">
        <v>3.5499999999999997E-2</v>
      </c>
      <c r="M141" s="87">
        <v>2.3400000000000004E-2</v>
      </c>
      <c r="N141" s="83">
        <v>603862.71</v>
      </c>
      <c r="O141" s="85">
        <v>113.24</v>
      </c>
      <c r="P141" s="83">
        <v>683.81456000000003</v>
      </c>
      <c r="Q141" s="84">
        <f t="shared" ref="Q141:Q154" si="4">P141/$P$10</f>
        <v>1.2200635195027266E-4</v>
      </c>
      <c r="R141" s="84">
        <f>P141/'סכום נכסי הקרן'!$C$42</f>
        <v>9.6539560852795065E-6</v>
      </c>
    </row>
    <row r="142" spans="2:18">
      <c r="B142" s="76" t="s">
        <v>4550</v>
      </c>
      <c r="C142" s="86" t="s">
        <v>4042</v>
      </c>
      <c r="D142" s="73" t="s">
        <v>4189</v>
      </c>
      <c r="E142" s="73" t="s">
        <v>4188</v>
      </c>
      <c r="F142" s="73" t="s">
        <v>631</v>
      </c>
      <c r="G142" s="94">
        <v>42606</v>
      </c>
      <c r="H142" s="73" t="s">
        <v>135</v>
      </c>
      <c r="I142" s="83">
        <v>9.5499999999999954</v>
      </c>
      <c r="J142" s="86" t="s">
        <v>467</v>
      </c>
      <c r="K142" s="86" t="s">
        <v>137</v>
      </c>
      <c r="L142" s="87">
        <v>3.5499999999999997E-2</v>
      </c>
      <c r="M142" s="87">
        <v>2.919999999999999E-2</v>
      </c>
      <c r="N142" s="83">
        <v>2540014.2399999998</v>
      </c>
      <c r="O142" s="85">
        <v>107.22</v>
      </c>
      <c r="P142" s="83">
        <v>2723.4022800000007</v>
      </c>
      <c r="Q142" s="84">
        <f t="shared" si="4"/>
        <v>4.8591006467580197E-4</v>
      </c>
      <c r="R142" s="84">
        <f>P142/'סכום נכסי הקרן'!$C$42</f>
        <v>3.8448444288273254E-5</v>
      </c>
    </row>
    <row r="143" spans="2:18">
      <c r="B143" s="76" t="s">
        <v>4550</v>
      </c>
      <c r="C143" s="86" t="s">
        <v>4042</v>
      </c>
      <c r="D143" s="73" t="s">
        <v>4190</v>
      </c>
      <c r="E143" s="73" t="s">
        <v>4188</v>
      </c>
      <c r="F143" s="73" t="s">
        <v>631</v>
      </c>
      <c r="G143" s="94">
        <v>42648</v>
      </c>
      <c r="H143" s="73" t="s">
        <v>135</v>
      </c>
      <c r="I143" s="83">
        <v>9.5499999999999989</v>
      </c>
      <c r="J143" s="86" t="s">
        <v>467</v>
      </c>
      <c r="K143" s="86" t="s">
        <v>137</v>
      </c>
      <c r="L143" s="87">
        <v>3.5499999999999997E-2</v>
      </c>
      <c r="M143" s="87">
        <v>2.9300000000000003E-2</v>
      </c>
      <c r="N143" s="83">
        <v>2329969.35</v>
      </c>
      <c r="O143" s="85">
        <v>107.15</v>
      </c>
      <c r="P143" s="83">
        <v>2496.5607200000004</v>
      </c>
      <c r="Q143" s="84">
        <f t="shared" si="4"/>
        <v>4.4543694107587614E-4</v>
      </c>
      <c r="R143" s="84">
        <f>P143/'סכום נכסי הקרן'!$C$42</f>
        <v>3.5245940880688165E-5</v>
      </c>
    </row>
    <row r="144" spans="2:18">
      <c r="B144" s="76" t="s">
        <v>4550</v>
      </c>
      <c r="C144" s="86" t="s">
        <v>4042</v>
      </c>
      <c r="D144" s="73" t="s">
        <v>4191</v>
      </c>
      <c r="E144" s="73" t="s">
        <v>4188</v>
      </c>
      <c r="F144" s="73" t="s">
        <v>631</v>
      </c>
      <c r="G144" s="94">
        <v>42718</v>
      </c>
      <c r="H144" s="73" t="s">
        <v>135</v>
      </c>
      <c r="I144" s="83">
        <v>9.4700000000000006</v>
      </c>
      <c r="J144" s="86" t="s">
        <v>467</v>
      </c>
      <c r="K144" s="86" t="s">
        <v>137</v>
      </c>
      <c r="L144" s="87">
        <v>3.5499999999999997E-2</v>
      </c>
      <c r="M144" s="87">
        <v>3.1399999999999997E-2</v>
      </c>
      <c r="N144" s="83">
        <v>1627891.06</v>
      </c>
      <c r="O144" s="85">
        <v>105.05</v>
      </c>
      <c r="P144" s="83">
        <v>1710.0990900000002</v>
      </c>
      <c r="Q144" s="84">
        <f t="shared" si="4"/>
        <v>3.0511627515562265E-4</v>
      </c>
      <c r="R144" s="84">
        <f>P144/'סכום נכסי הקרן'!$C$42</f>
        <v>2.4142834157167477E-5</v>
      </c>
    </row>
    <row r="145" spans="2:18">
      <c r="B145" s="76" t="s">
        <v>4550</v>
      </c>
      <c r="C145" s="86" t="s">
        <v>4042</v>
      </c>
      <c r="D145" s="73" t="s">
        <v>4192</v>
      </c>
      <c r="E145" s="73" t="s">
        <v>4188</v>
      </c>
      <c r="F145" s="73" t="s">
        <v>631</v>
      </c>
      <c r="G145" s="94">
        <v>42900</v>
      </c>
      <c r="H145" s="73" t="s">
        <v>135</v>
      </c>
      <c r="I145" s="83">
        <v>9.1199999999999992</v>
      </c>
      <c r="J145" s="86" t="s">
        <v>467</v>
      </c>
      <c r="K145" s="86" t="s">
        <v>137</v>
      </c>
      <c r="L145" s="87">
        <v>3.5499999999999997E-2</v>
      </c>
      <c r="M145" s="87">
        <v>4.2299999999999997E-2</v>
      </c>
      <c r="N145" s="83">
        <v>1928298.86</v>
      </c>
      <c r="O145" s="85">
        <v>95.32</v>
      </c>
      <c r="P145" s="83">
        <v>1838.0532400000002</v>
      </c>
      <c r="Q145" s="84">
        <f t="shared" si="4"/>
        <v>3.2794588419231524E-4</v>
      </c>
      <c r="R145" s="84">
        <f>P145/'סכום נכסי הקרן'!$C$42</f>
        <v>2.5949265048357138E-5</v>
      </c>
    </row>
    <row r="146" spans="2:18">
      <c r="B146" s="76" t="s">
        <v>4550</v>
      </c>
      <c r="C146" s="86" t="s">
        <v>4042</v>
      </c>
      <c r="D146" s="73" t="s">
        <v>4193</v>
      </c>
      <c r="E146" s="73" t="s">
        <v>4188</v>
      </c>
      <c r="F146" s="73" t="s">
        <v>631</v>
      </c>
      <c r="G146" s="94">
        <v>43075</v>
      </c>
      <c r="H146" s="73" t="s">
        <v>135</v>
      </c>
      <c r="I146" s="83">
        <v>8.9</v>
      </c>
      <c r="J146" s="86" t="s">
        <v>467</v>
      </c>
      <c r="K146" s="86" t="s">
        <v>137</v>
      </c>
      <c r="L146" s="87">
        <v>3.5499999999999997E-2</v>
      </c>
      <c r="M146" s="87">
        <v>4.8799999999999996E-2</v>
      </c>
      <c r="N146" s="83">
        <v>1196520.1599999999</v>
      </c>
      <c r="O146" s="85">
        <v>90.13</v>
      </c>
      <c r="P146" s="83">
        <v>1078.4233700000002</v>
      </c>
      <c r="Q146" s="84">
        <f t="shared" si="4"/>
        <v>1.9241254709700703E-4</v>
      </c>
      <c r="R146" s="84">
        <f>P146/'סכום נכסי הקרן'!$C$42</f>
        <v>1.5224963702614251E-5</v>
      </c>
    </row>
    <row r="147" spans="2:18">
      <c r="B147" s="76" t="s">
        <v>4550</v>
      </c>
      <c r="C147" s="86" t="s">
        <v>4042</v>
      </c>
      <c r="D147" s="73" t="s">
        <v>4194</v>
      </c>
      <c r="E147" s="73" t="s">
        <v>4188</v>
      </c>
      <c r="F147" s="73" t="s">
        <v>631</v>
      </c>
      <c r="G147" s="94">
        <v>43292</v>
      </c>
      <c r="H147" s="73" t="s">
        <v>135</v>
      </c>
      <c r="I147" s="83">
        <v>9.08</v>
      </c>
      <c r="J147" s="86" t="s">
        <v>467</v>
      </c>
      <c r="K147" s="86" t="s">
        <v>137</v>
      </c>
      <c r="L147" s="87">
        <v>3.5499999999999997E-2</v>
      </c>
      <c r="M147" s="87">
        <v>4.3299999999999998E-2</v>
      </c>
      <c r="N147" s="83">
        <v>3262638.88</v>
      </c>
      <c r="O147" s="85">
        <v>94.46</v>
      </c>
      <c r="P147" s="83">
        <v>3081.8873199999998</v>
      </c>
      <c r="Q147" s="84">
        <f t="shared" si="4"/>
        <v>5.4987104842430163E-4</v>
      </c>
      <c r="R147" s="84">
        <f>P147/'סכום נכסי הקרן'!$C$42</f>
        <v>4.3509463804133899E-5</v>
      </c>
    </row>
    <row r="148" spans="2:18">
      <c r="B148" s="76" t="s">
        <v>4551</v>
      </c>
      <c r="C148" s="86" t="s">
        <v>4042</v>
      </c>
      <c r="D148" s="73" t="s">
        <v>4195</v>
      </c>
      <c r="E148" s="73" t="s">
        <v>4188</v>
      </c>
      <c r="F148" s="73" t="s">
        <v>631</v>
      </c>
      <c r="G148" s="94">
        <v>42326</v>
      </c>
      <c r="H148" s="73" t="s">
        <v>135</v>
      </c>
      <c r="I148" s="83">
        <v>9.4499999999999957</v>
      </c>
      <c r="J148" s="86" t="s">
        <v>467</v>
      </c>
      <c r="K148" s="86" t="s">
        <v>137</v>
      </c>
      <c r="L148" s="87">
        <v>3.5499999999999997E-2</v>
      </c>
      <c r="M148" s="87">
        <v>3.1999903862675094E-2</v>
      </c>
      <c r="N148" s="83">
        <v>1344081.41</v>
      </c>
      <c r="O148" s="85">
        <v>104.52</v>
      </c>
      <c r="P148" s="83">
        <v>1404.8341800000003</v>
      </c>
      <c r="Q148" s="84">
        <f t="shared" si="4"/>
        <v>2.5065083931066447E-4</v>
      </c>
      <c r="R148" s="84">
        <f>P148/'סכום נכסי הקרן'!$C$42</f>
        <v>1.9833165706240079E-5</v>
      </c>
    </row>
    <row r="149" spans="2:18">
      <c r="B149" s="76" t="s">
        <v>4551</v>
      </c>
      <c r="C149" s="86" t="s">
        <v>4042</v>
      </c>
      <c r="D149" s="73" t="s">
        <v>4196</v>
      </c>
      <c r="E149" s="73" t="s">
        <v>4188</v>
      </c>
      <c r="F149" s="73" t="s">
        <v>631</v>
      </c>
      <c r="G149" s="94">
        <v>42606</v>
      </c>
      <c r="H149" s="73" t="s">
        <v>135</v>
      </c>
      <c r="I149" s="83">
        <v>9.3099999999999987</v>
      </c>
      <c r="J149" s="86" t="s">
        <v>467</v>
      </c>
      <c r="K149" s="86" t="s">
        <v>137</v>
      </c>
      <c r="L149" s="87">
        <v>3.5499999999999997E-2</v>
      </c>
      <c r="M149" s="87">
        <v>3.6199999999999996E-2</v>
      </c>
      <c r="N149" s="83">
        <v>5653579.6699999999</v>
      </c>
      <c r="O149" s="85">
        <v>100.57</v>
      </c>
      <c r="P149" s="83">
        <v>5685.8019400000003</v>
      </c>
      <c r="Q149" s="84">
        <f t="shared" si="4"/>
        <v>1.014462097167371E-3</v>
      </c>
      <c r="R149" s="84">
        <f>P149/'סכום נכסי הקרן'!$C$42</f>
        <v>8.027100539999766E-5</v>
      </c>
    </row>
    <row r="150" spans="2:18">
      <c r="B150" s="76" t="s">
        <v>4551</v>
      </c>
      <c r="C150" s="86" t="s">
        <v>4042</v>
      </c>
      <c r="D150" s="73" t="s">
        <v>4197</v>
      </c>
      <c r="E150" s="73" t="s">
        <v>4188</v>
      </c>
      <c r="F150" s="73" t="s">
        <v>631</v>
      </c>
      <c r="G150" s="94">
        <v>42648</v>
      </c>
      <c r="H150" s="73" t="s">
        <v>135</v>
      </c>
      <c r="I150" s="83">
        <v>9.3200000000000021</v>
      </c>
      <c r="J150" s="86" t="s">
        <v>467</v>
      </c>
      <c r="K150" s="86" t="s">
        <v>137</v>
      </c>
      <c r="L150" s="87">
        <v>3.5499999999999997E-2</v>
      </c>
      <c r="M150" s="87">
        <v>3.5900000000000001E-2</v>
      </c>
      <c r="N150" s="83">
        <v>5186060.9799999995</v>
      </c>
      <c r="O150" s="85">
        <v>100.83</v>
      </c>
      <c r="P150" s="83">
        <v>5229.1021000000001</v>
      </c>
      <c r="Q150" s="84">
        <f t="shared" si="4"/>
        <v>9.329776060874016E-4</v>
      </c>
      <c r="R150" s="84">
        <f>P150/'סכום נכסי הקרן'!$C$42</f>
        <v>7.3823409140107876E-5</v>
      </c>
    </row>
    <row r="151" spans="2:18">
      <c r="B151" s="76" t="s">
        <v>4551</v>
      </c>
      <c r="C151" s="86" t="s">
        <v>4042</v>
      </c>
      <c r="D151" s="73" t="s">
        <v>4198</v>
      </c>
      <c r="E151" s="73" t="s">
        <v>4188</v>
      </c>
      <c r="F151" s="73" t="s">
        <v>631</v>
      </c>
      <c r="G151" s="94">
        <v>42718</v>
      </c>
      <c r="H151" s="73" t="s">
        <v>135</v>
      </c>
      <c r="I151" s="83">
        <v>9.2900096116178705</v>
      </c>
      <c r="J151" s="86" t="s">
        <v>467</v>
      </c>
      <c r="K151" s="86" t="s">
        <v>137</v>
      </c>
      <c r="L151" s="87">
        <v>3.5499999999999997E-2</v>
      </c>
      <c r="M151" s="87">
        <v>3.6600000000000001E-2</v>
      </c>
      <c r="N151" s="83">
        <v>3623370.38</v>
      </c>
      <c r="O151" s="85">
        <v>100.19</v>
      </c>
      <c r="P151" s="83">
        <v>3630.25252</v>
      </c>
      <c r="Q151" s="84">
        <f t="shared" si="4"/>
        <v>6.4771049423616286E-4</v>
      </c>
      <c r="R151" s="84">
        <f>P151/'סכום נכסי הקרן'!$C$42</f>
        <v>5.1251173134651101E-5</v>
      </c>
    </row>
    <row r="152" spans="2:18">
      <c r="B152" s="76" t="s">
        <v>4551</v>
      </c>
      <c r="C152" s="86" t="s">
        <v>4042</v>
      </c>
      <c r="D152" s="73" t="s">
        <v>4199</v>
      </c>
      <c r="E152" s="73" t="s">
        <v>4188</v>
      </c>
      <c r="F152" s="73" t="s">
        <v>631</v>
      </c>
      <c r="G152" s="94">
        <v>42900</v>
      </c>
      <c r="H152" s="73" t="s">
        <v>135</v>
      </c>
      <c r="I152" s="83">
        <v>8.94</v>
      </c>
      <c r="J152" s="86" t="s">
        <v>467</v>
      </c>
      <c r="K152" s="86" t="s">
        <v>137</v>
      </c>
      <c r="L152" s="87">
        <v>3.5499999999999997E-2</v>
      </c>
      <c r="M152" s="87">
        <v>4.7699999999999992E-2</v>
      </c>
      <c r="N152" s="83">
        <v>4292019.87</v>
      </c>
      <c r="O152" s="85">
        <v>90.92</v>
      </c>
      <c r="P152" s="83">
        <v>3902.3022900000001</v>
      </c>
      <c r="Q152" s="84">
        <f t="shared" si="4"/>
        <v>6.9624967712020487E-4</v>
      </c>
      <c r="R152" s="84">
        <f>P152/'סכום נכסי הקרן'!$C$42</f>
        <v>5.5091916935997465E-5</v>
      </c>
    </row>
    <row r="153" spans="2:18">
      <c r="B153" s="76" t="s">
        <v>4551</v>
      </c>
      <c r="C153" s="86" t="s">
        <v>4042</v>
      </c>
      <c r="D153" s="73" t="s">
        <v>4200</v>
      </c>
      <c r="E153" s="73" t="s">
        <v>4188</v>
      </c>
      <c r="F153" s="73" t="s">
        <v>631</v>
      </c>
      <c r="G153" s="94">
        <v>43075</v>
      </c>
      <c r="H153" s="73" t="s">
        <v>135</v>
      </c>
      <c r="I153" s="83">
        <v>8.7899999999999991</v>
      </c>
      <c r="J153" s="86" t="s">
        <v>467</v>
      </c>
      <c r="K153" s="86" t="s">
        <v>137</v>
      </c>
      <c r="L153" s="87">
        <v>3.5499999999999997E-2</v>
      </c>
      <c r="M153" s="87">
        <v>5.2299999999999992E-2</v>
      </c>
      <c r="N153" s="83">
        <v>2663222.6400000006</v>
      </c>
      <c r="O153" s="85">
        <v>87.46</v>
      </c>
      <c r="P153" s="83">
        <v>2329.25423</v>
      </c>
      <c r="Q153" s="84">
        <f t="shared" si="4"/>
        <v>4.1558607843483378E-4</v>
      </c>
      <c r="R153" s="84">
        <f>P153/'סכום נכסי הקרן'!$C$42</f>
        <v>3.2883941587718653E-5</v>
      </c>
    </row>
    <row r="154" spans="2:18">
      <c r="B154" s="76" t="s">
        <v>4551</v>
      </c>
      <c r="C154" s="86" t="s">
        <v>4042</v>
      </c>
      <c r="D154" s="73" t="s">
        <v>4201</v>
      </c>
      <c r="E154" s="73" t="s">
        <v>4188</v>
      </c>
      <c r="F154" s="73" t="s">
        <v>631</v>
      </c>
      <c r="G154" s="94">
        <v>43292</v>
      </c>
      <c r="H154" s="73" t="s">
        <v>135</v>
      </c>
      <c r="I154" s="83">
        <v>8.84</v>
      </c>
      <c r="J154" s="86" t="s">
        <v>467</v>
      </c>
      <c r="K154" s="86" t="s">
        <v>137</v>
      </c>
      <c r="L154" s="87">
        <v>3.5499999999999997E-2</v>
      </c>
      <c r="M154" s="87">
        <v>5.0800000000000012E-2</v>
      </c>
      <c r="N154" s="83">
        <v>7262002.7000000011</v>
      </c>
      <c r="O154" s="85">
        <v>88.58</v>
      </c>
      <c r="P154" s="83">
        <v>6432.6782499999999</v>
      </c>
      <c r="Q154" s="84">
        <f t="shared" si="4"/>
        <v>1.1477199411377903E-3</v>
      </c>
      <c r="R154" s="84">
        <f>P154/'סכום נכסי הקרן'!$C$42</f>
        <v>9.081525455707265E-5</v>
      </c>
    </row>
    <row r="155" spans="2:18">
      <c r="B155" s="76" t="s">
        <v>4522</v>
      </c>
      <c r="C155" s="86" t="s">
        <v>4042</v>
      </c>
      <c r="D155" s="73" t="s">
        <v>4153</v>
      </c>
      <c r="E155" s="73" t="s">
        <v>4154</v>
      </c>
      <c r="F155" s="73" t="s">
        <v>635</v>
      </c>
      <c r="G155" s="94">
        <v>42516</v>
      </c>
      <c r="H155" s="73" t="s">
        <v>331</v>
      </c>
      <c r="I155" s="83">
        <v>4.8</v>
      </c>
      <c r="J155" s="86" t="s">
        <v>467</v>
      </c>
      <c r="K155" s="86" t="s">
        <v>137</v>
      </c>
      <c r="L155" s="87">
        <v>2.3269999999999999E-2</v>
      </c>
      <c r="M155" s="87">
        <v>4.5499999999999992E-2</v>
      </c>
      <c r="N155" s="83">
        <v>33630849.140000001</v>
      </c>
      <c r="O155" s="85">
        <v>91.65</v>
      </c>
      <c r="P155" s="83">
        <v>30822.671230000004</v>
      </c>
      <c r="Q155" s="84">
        <f t="shared" si="3"/>
        <v>5.4993881296340396E-3</v>
      </c>
      <c r="R155" s="84">
        <f>P155/'סכום נכסי הקרן'!$C$42</f>
        <v>4.3514825786310853E-4</v>
      </c>
    </row>
    <row r="156" spans="2:18">
      <c r="B156" s="76" t="s">
        <v>4541</v>
      </c>
      <c r="C156" s="86" t="s">
        <v>4042</v>
      </c>
      <c r="D156" s="73" t="s">
        <v>4155</v>
      </c>
      <c r="E156" s="73" t="s">
        <v>4148</v>
      </c>
      <c r="F156" s="73" t="s">
        <v>323</v>
      </c>
      <c r="G156" s="94">
        <v>42680</v>
      </c>
      <c r="H156" s="73" t="s">
        <v>4025</v>
      </c>
      <c r="I156" s="83">
        <v>2.19</v>
      </c>
      <c r="J156" s="86" t="s">
        <v>133</v>
      </c>
      <c r="K156" s="86" t="s">
        <v>137</v>
      </c>
      <c r="L156" s="87">
        <v>2.35E-2</v>
      </c>
      <c r="M156" s="87">
        <v>4.0300000000000002E-2</v>
      </c>
      <c r="N156" s="83">
        <v>9280766.4900000002</v>
      </c>
      <c r="O156" s="85">
        <v>96.63</v>
      </c>
      <c r="P156" s="83">
        <v>8968.0049399999989</v>
      </c>
      <c r="Q156" s="84">
        <f t="shared" si="3"/>
        <v>1.6000735155469981E-3</v>
      </c>
      <c r="R156" s="84">
        <f>P156/'סכום נכסי הקרן'!$C$42</f>
        <v>1.2660848558610638E-4</v>
      </c>
    </row>
    <row r="157" spans="2:18">
      <c r="B157" s="76" t="s">
        <v>4541</v>
      </c>
      <c r="C157" s="86" t="s">
        <v>4042</v>
      </c>
      <c r="D157" s="73" t="s">
        <v>4156</v>
      </c>
      <c r="E157" s="73" t="s">
        <v>4148</v>
      </c>
      <c r="F157" s="73" t="s">
        <v>323</v>
      </c>
      <c r="G157" s="94">
        <v>42680</v>
      </c>
      <c r="H157" s="73" t="s">
        <v>4025</v>
      </c>
      <c r="I157" s="83">
        <v>3.2899999999999996</v>
      </c>
      <c r="J157" s="86" t="s">
        <v>133</v>
      </c>
      <c r="K157" s="86" t="s">
        <v>137</v>
      </c>
      <c r="L157" s="87">
        <v>3.3700000000000001E-2</v>
      </c>
      <c r="M157" s="87">
        <v>4.4199999999999996E-2</v>
      </c>
      <c r="N157" s="83">
        <v>2465137.9699999997</v>
      </c>
      <c r="O157" s="85">
        <v>97.02</v>
      </c>
      <c r="P157" s="83">
        <v>2391.67686</v>
      </c>
      <c r="Q157" s="84">
        <f t="shared" si="3"/>
        <v>4.2672353851676249E-4</v>
      </c>
      <c r="R157" s="84">
        <f>P157/'סכום נכסי הקרן'!$C$42</f>
        <v>3.376521169221548E-5</v>
      </c>
    </row>
    <row r="158" spans="2:18">
      <c r="B158" s="76" t="s">
        <v>4541</v>
      </c>
      <c r="C158" s="86" t="s">
        <v>4042</v>
      </c>
      <c r="D158" s="73" t="s">
        <v>4157</v>
      </c>
      <c r="E158" s="73" t="s">
        <v>4148</v>
      </c>
      <c r="F158" s="73" t="s">
        <v>323</v>
      </c>
      <c r="G158" s="94">
        <v>42717</v>
      </c>
      <c r="H158" s="73" t="s">
        <v>4025</v>
      </c>
      <c r="I158" s="83">
        <v>3.05</v>
      </c>
      <c r="J158" s="86" t="s">
        <v>133</v>
      </c>
      <c r="K158" s="86" t="s">
        <v>137</v>
      </c>
      <c r="L158" s="87">
        <v>3.85E-2</v>
      </c>
      <c r="M158" s="87">
        <v>5.4699756799279527E-2</v>
      </c>
      <c r="N158" s="83">
        <v>634281.25999999989</v>
      </c>
      <c r="O158" s="85">
        <v>95.71</v>
      </c>
      <c r="P158" s="83">
        <v>607.07057000000009</v>
      </c>
      <c r="Q158" s="84">
        <f t="shared" si="3"/>
        <v>1.0831367150484869E-4</v>
      </c>
      <c r="R158" s="84">
        <f>P158/'סכום נכסי הקרן'!$C$42</f>
        <v>8.5704999078194528E-6</v>
      </c>
    </row>
    <row r="159" spans="2:18">
      <c r="B159" s="76" t="s">
        <v>4541</v>
      </c>
      <c r="C159" s="86" t="s">
        <v>4042</v>
      </c>
      <c r="D159" s="73" t="s">
        <v>4158</v>
      </c>
      <c r="E159" s="73" t="s">
        <v>4148</v>
      </c>
      <c r="F159" s="73" t="s">
        <v>323</v>
      </c>
      <c r="G159" s="94">
        <v>42710</v>
      </c>
      <c r="H159" s="73" t="s">
        <v>4025</v>
      </c>
      <c r="I159" s="83">
        <v>3.0500000000000003</v>
      </c>
      <c r="J159" s="86" t="s">
        <v>133</v>
      </c>
      <c r="K159" s="86" t="s">
        <v>137</v>
      </c>
      <c r="L159" s="87">
        <v>3.8399999999999997E-2</v>
      </c>
      <c r="M159" s="87">
        <v>5.45E-2</v>
      </c>
      <c r="N159" s="83">
        <v>1896324.66</v>
      </c>
      <c r="O159" s="85">
        <v>95.73</v>
      </c>
      <c r="P159" s="83">
        <v>1815.3516100000002</v>
      </c>
      <c r="Q159" s="84">
        <f t="shared" si="3"/>
        <v>3.2389545411720119E-4</v>
      </c>
      <c r="R159" s="84">
        <f>P159/'סכום נכסי הקרן'!$C$42</f>
        <v>2.5628768013189791E-5</v>
      </c>
    </row>
    <row r="160" spans="2:18">
      <c r="B160" s="76" t="s">
        <v>4541</v>
      </c>
      <c r="C160" s="86" t="s">
        <v>4042</v>
      </c>
      <c r="D160" s="73" t="s">
        <v>4159</v>
      </c>
      <c r="E160" s="73" t="s">
        <v>4148</v>
      </c>
      <c r="F160" s="73" t="s">
        <v>323</v>
      </c>
      <c r="G160" s="94">
        <v>42680</v>
      </c>
      <c r="H160" s="73" t="s">
        <v>4025</v>
      </c>
      <c r="I160" s="83">
        <v>4.2099999999999991</v>
      </c>
      <c r="J160" s="86" t="s">
        <v>133</v>
      </c>
      <c r="K160" s="86" t="s">
        <v>137</v>
      </c>
      <c r="L160" s="87">
        <v>3.6699999999999997E-2</v>
      </c>
      <c r="M160" s="87">
        <v>4.58E-2</v>
      </c>
      <c r="N160" s="83">
        <v>8473662.8599999994</v>
      </c>
      <c r="O160" s="85">
        <v>96.76</v>
      </c>
      <c r="P160" s="83">
        <v>8199.1165499999988</v>
      </c>
      <c r="Q160" s="84">
        <f t="shared" si="3"/>
        <v>1.4628882711719463E-3</v>
      </c>
      <c r="R160" s="84">
        <f>P160/'סכום נכסי הקרן'!$C$42</f>
        <v>1.1575347432173483E-4</v>
      </c>
    </row>
    <row r="161" spans="2:18">
      <c r="B161" s="76" t="s">
        <v>4541</v>
      </c>
      <c r="C161" s="86" t="s">
        <v>4042</v>
      </c>
      <c r="D161" s="73" t="s">
        <v>4160</v>
      </c>
      <c r="E161" s="73" t="s">
        <v>4148</v>
      </c>
      <c r="F161" s="73" t="s">
        <v>323</v>
      </c>
      <c r="G161" s="94">
        <v>42680</v>
      </c>
      <c r="H161" s="73" t="s">
        <v>4025</v>
      </c>
      <c r="I161" s="83">
        <v>2.1799999999999993</v>
      </c>
      <c r="J161" s="86" t="s">
        <v>133</v>
      </c>
      <c r="K161" s="86" t="s">
        <v>137</v>
      </c>
      <c r="L161" s="87">
        <v>3.1800000000000002E-2</v>
      </c>
      <c r="M161" s="87">
        <v>4.4999999999999991E-2</v>
      </c>
      <c r="N161" s="83">
        <v>9480926.870000001</v>
      </c>
      <c r="O161" s="85">
        <v>97.49</v>
      </c>
      <c r="P161" s="83">
        <v>9242.9560600000004</v>
      </c>
      <c r="Q161" s="84">
        <f t="shared" si="3"/>
        <v>1.6491303579690749E-3</v>
      </c>
      <c r="R161" s="84">
        <f>P161/'סכום נכסי הקרן'!$C$42</f>
        <v>1.3049019006177362E-4</v>
      </c>
    </row>
    <row r="162" spans="2:18">
      <c r="B162" s="76" t="s">
        <v>4544</v>
      </c>
      <c r="C162" s="86" t="s">
        <v>4036</v>
      </c>
      <c r="D162" s="73" t="s">
        <v>4161</v>
      </c>
      <c r="E162" s="73" t="s">
        <v>4162</v>
      </c>
      <c r="F162" s="73" t="s">
        <v>323</v>
      </c>
      <c r="G162" s="94">
        <v>42884</v>
      </c>
      <c r="H162" s="73" t="s">
        <v>4025</v>
      </c>
      <c r="I162" s="83">
        <v>0.65999999999999992</v>
      </c>
      <c r="J162" s="86" t="s">
        <v>133</v>
      </c>
      <c r="K162" s="86" t="s">
        <v>137</v>
      </c>
      <c r="L162" s="87">
        <v>2.2099999999999998E-2</v>
      </c>
      <c r="M162" s="87">
        <v>3.2899999999999999E-2</v>
      </c>
      <c r="N162" s="83">
        <v>4701001.6999999993</v>
      </c>
      <c r="O162" s="85">
        <v>99.5</v>
      </c>
      <c r="P162" s="83">
        <v>4677.4966300000006</v>
      </c>
      <c r="Q162" s="84">
        <f t="shared" si="3"/>
        <v>8.3456003055271935E-4</v>
      </c>
      <c r="R162" s="84">
        <f>P162/'סכום נכסי הקרן'!$C$42</f>
        <v>6.6035954331043918E-5</v>
      </c>
    </row>
    <row r="163" spans="2:18">
      <c r="B163" s="76" t="s">
        <v>4544</v>
      </c>
      <c r="C163" s="86" t="s">
        <v>4036</v>
      </c>
      <c r="D163" s="73" t="s">
        <v>4163</v>
      </c>
      <c r="E163" s="73" t="s">
        <v>4162</v>
      </c>
      <c r="F163" s="73" t="s">
        <v>323</v>
      </c>
      <c r="G163" s="94">
        <v>43006</v>
      </c>
      <c r="H163" s="73" t="s">
        <v>4025</v>
      </c>
      <c r="I163" s="83">
        <v>0.85999999999999988</v>
      </c>
      <c r="J163" s="86" t="s">
        <v>133</v>
      </c>
      <c r="K163" s="86" t="s">
        <v>137</v>
      </c>
      <c r="L163" s="87">
        <v>2.0799999999999999E-2</v>
      </c>
      <c r="M163" s="87">
        <v>3.5600000000000007E-2</v>
      </c>
      <c r="N163" s="83">
        <v>5641202.0899999999</v>
      </c>
      <c r="O163" s="85">
        <v>98.79</v>
      </c>
      <c r="P163" s="83">
        <v>5572.9433199999985</v>
      </c>
      <c r="Q163" s="84">
        <f t="shared" si="3"/>
        <v>9.9432583608462612E-4</v>
      </c>
      <c r="R163" s="84">
        <f>P163/'סכום נכסי הקרן'!$C$42</f>
        <v>7.8677690157740669E-5</v>
      </c>
    </row>
    <row r="164" spans="2:18">
      <c r="B164" s="76" t="s">
        <v>4544</v>
      </c>
      <c r="C164" s="86" t="s">
        <v>4036</v>
      </c>
      <c r="D164" s="73" t="s">
        <v>4164</v>
      </c>
      <c r="E164" s="73" t="s">
        <v>4162</v>
      </c>
      <c r="F164" s="73" t="s">
        <v>323</v>
      </c>
      <c r="G164" s="94">
        <v>43321</v>
      </c>
      <c r="H164" s="73" t="s">
        <v>4025</v>
      </c>
      <c r="I164" s="83">
        <v>1.2100000000000002</v>
      </c>
      <c r="J164" s="86" t="s">
        <v>133</v>
      </c>
      <c r="K164" s="86" t="s">
        <v>137</v>
      </c>
      <c r="L164" s="87">
        <v>2.3980000000000001E-2</v>
      </c>
      <c r="M164" s="87">
        <v>3.1900000000000012E-2</v>
      </c>
      <c r="N164" s="83">
        <v>10671318.460000001</v>
      </c>
      <c r="O164" s="85">
        <v>99.43</v>
      </c>
      <c r="P164" s="83">
        <v>10610.492259999997</v>
      </c>
      <c r="Q164" s="84">
        <f t="shared" si="3"/>
        <v>1.8931264830617288E-3</v>
      </c>
      <c r="R164" s="84">
        <f>P164/'סכום נכסי הקרן'!$C$42</f>
        <v>1.4979679040650739E-4</v>
      </c>
    </row>
    <row r="165" spans="2:18">
      <c r="B165" s="76" t="s">
        <v>4544</v>
      </c>
      <c r="C165" s="86" t="s">
        <v>4036</v>
      </c>
      <c r="D165" s="73" t="s">
        <v>4165</v>
      </c>
      <c r="E165" s="73" t="s">
        <v>4162</v>
      </c>
      <c r="F165" s="73" t="s">
        <v>323</v>
      </c>
      <c r="G165" s="94">
        <v>43343</v>
      </c>
      <c r="H165" s="73" t="s">
        <v>4025</v>
      </c>
      <c r="I165" s="83">
        <v>1.26</v>
      </c>
      <c r="J165" s="86" t="s">
        <v>133</v>
      </c>
      <c r="K165" s="86" t="s">
        <v>137</v>
      </c>
      <c r="L165" s="87">
        <v>2.3789999999999999E-2</v>
      </c>
      <c r="M165" s="87">
        <v>3.3800000000000004E-2</v>
      </c>
      <c r="N165" s="83">
        <v>10671318.460000001</v>
      </c>
      <c r="O165" s="85">
        <v>98.99</v>
      </c>
      <c r="P165" s="83">
        <v>10563.538359999999</v>
      </c>
      <c r="Q165" s="84">
        <f t="shared" si="3"/>
        <v>1.8847489573640636E-3</v>
      </c>
      <c r="R165" s="84">
        <f>P165/'סכום נכסי הקרן'!$C$42</f>
        <v>1.4913390471329755E-4</v>
      </c>
    </row>
    <row r="166" spans="2:18">
      <c r="B166" s="76" t="s">
        <v>4544</v>
      </c>
      <c r="C166" s="86" t="s">
        <v>4036</v>
      </c>
      <c r="D166" s="73" t="s">
        <v>4166</v>
      </c>
      <c r="E166" s="73" t="s">
        <v>4162</v>
      </c>
      <c r="F166" s="73" t="s">
        <v>323</v>
      </c>
      <c r="G166" s="94">
        <v>42828</v>
      </c>
      <c r="H166" s="73" t="s">
        <v>4025</v>
      </c>
      <c r="I166" s="83">
        <v>0.51000000000000012</v>
      </c>
      <c r="J166" s="86" t="s">
        <v>133</v>
      </c>
      <c r="K166" s="86" t="s">
        <v>137</v>
      </c>
      <c r="L166" s="87">
        <v>2.2700000000000001E-2</v>
      </c>
      <c r="M166" s="87">
        <v>3.1199999999999992E-2</v>
      </c>
      <c r="N166" s="83">
        <v>4701001.6999999993</v>
      </c>
      <c r="O166" s="85">
        <v>100.14</v>
      </c>
      <c r="P166" s="83">
        <v>4707.5829800000001</v>
      </c>
      <c r="Q166" s="84">
        <f t="shared" si="3"/>
        <v>8.3992804407819767E-4</v>
      </c>
      <c r="R166" s="84">
        <f>P166/'סכום נכסי הקרן'!$C$42</f>
        <v>6.6460707354241231E-5</v>
      </c>
    </row>
    <row r="167" spans="2:18">
      <c r="B167" s="76" t="s">
        <v>4544</v>
      </c>
      <c r="C167" s="86" t="s">
        <v>4036</v>
      </c>
      <c r="D167" s="73" t="s">
        <v>4167</v>
      </c>
      <c r="E167" s="73" t="s">
        <v>4162</v>
      </c>
      <c r="F167" s="73" t="s">
        <v>323</v>
      </c>
      <c r="G167" s="94">
        <v>42859</v>
      </c>
      <c r="H167" s="73" t="s">
        <v>4025</v>
      </c>
      <c r="I167" s="83">
        <v>0.59</v>
      </c>
      <c r="J167" s="86" t="s">
        <v>133</v>
      </c>
      <c r="K167" s="86" t="s">
        <v>137</v>
      </c>
      <c r="L167" s="87">
        <v>2.2799999999999997E-2</v>
      </c>
      <c r="M167" s="87">
        <v>3.1300000000000001E-2</v>
      </c>
      <c r="N167" s="83">
        <v>4701001.6999999993</v>
      </c>
      <c r="O167" s="85">
        <v>99.87</v>
      </c>
      <c r="P167" s="83">
        <v>4694.8906200000001</v>
      </c>
      <c r="Q167" s="84">
        <f t="shared" si="3"/>
        <v>8.3766347027146337E-4</v>
      </c>
      <c r="R167" s="84">
        <f>P167/'סכום נכסי הקרן'!$C$42</f>
        <v>6.6281519174834008E-5</v>
      </c>
    </row>
    <row r="168" spans="2:18">
      <c r="B168" s="76" t="s">
        <v>4544</v>
      </c>
      <c r="C168" s="86" t="s">
        <v>4036</v>
      </c>
      <c r="D168" s="73" t="s">
        <v>4168</v>
      </c>
      <c r="E168" s="73" t="s">
        <v>4162</v>
      </c>
      <c r="F168" s="73" t="s">
        <v>323</v>
      </c>
      <c r="G168" s="94">
        <v>43614</v>
      </c>
      <c r="H168" s="73" t="s">
        <v>4025</v>
      </c>
      <c r="I168" s="83">
        <v>1.6100000000000003</v>
      </c>
      <c r="J168" s="86" t="s">
        <v>133</v>
      </c>
      <c r="K168" s="86" t="s">
        <v>137</v>
      </c>
      <c r="L168" s="87">
        <v>2.427E-2</v>
      </c>
      <c r="M168" s="87">
        <v>3.6100000000000014E-2</v>
      </c>
      <c r="N168" s="83">
        <v>13872713.979999995</v>
      </c>
      <c r="O168" s="85">
        <v>98.39</v>
      </c>
      <c r="P168" s="83">
        <v>13649.363129999998</v>
      </c>
      <c r="Q168" s="84">
        <f t="shared" si="3"/>
        <v>2.4353225265280327E-3</v>
      </c>
      <c r="R168" s="84">
        <f>P168/'סכום נכסי הקרן'!$C$42</f>
        <v>1.9269895664265061E-4</v>
      </c>
    </row>
    <row r="169" spans="2:18">
      <c r="B169" s="76" t="s">
        <v>4544</v>
      </c>
      <c r="C169" s="86" t="s">
        <v>4036</v>
      </c>
      <c r="D169" s="73">
        <v>7355</v>
      </c>
      <c r="E169" s="73" t="s">
        <v>4162</v>
      </c>
      <c r="F169" s="73" t="s">
        <v>323</v>
      </c>
      <c r="G169" s="94">
        <v>43842</v>
      </c>
      <c r="H169" s="73" t="s">
        <v>4025</v>
      </c>
      <c r="I169" s="83">
        <v>1.8200000000000005</v>
      </c>
      <c r="J169" s="86" t="s">
        <v>133</v>
      </c>
      <c r="K169" s="86" t="s">
        <v>137</v>
      </c>
      <c r="L169" s="87">
        <v>2.0838000000000002E-2</v>
      </c>
      <c r="M169" s="87">
        <v>4.4500000000000012E-2</v>
      </c>
      <c r="N169" s="83">
        <v>17074109.490000002</v>
      </c>
      <c r="O169" s="85">
        <v>96.33</v>
      </c>
      <c r="P169" s="83">
        <v>16447.490249999999</v>
      </c>
      <c r="Q169" s="84">
        <f t="shared" si="3"/>
        <v>2.9345650144392624E-3</v>
      </c>
      <c r="R169" s="84">
        <f>P169/'סכום נכסי הקרן'!$C$42</f>
        <v>2.322023511557912E-4</v>
      </c>
    </row>
    <row r="170" spans="2:18">
      <c r="B170" s="76" t="s">
        <v>4537</v>
      </c>
      <c r="C170" s="86" t="s">
        <v>4036</v>
      </c>
      <c r="D170" s="73">
        <v>9922</v>
      </c>
      <c r="E170" s="73" t="s">
        <v>4132</v>
      </c>
      <c r="F170" s="73" t="s">
        <v>631</v>
      </c>
      <c r="G170" s="94">
        <v>40489</v>
      </c>
      <c r="H170" s="73" t="s">
        <v>135</v>
      </c>
      <c r="I170" s="83">
        <v>3.4299999999999997</v>
      </c>
      <c r="J170" s="86" t="s">
        <v>4486</v>
      </c>
      <c r="K170" s="86" t="s">
        <v>137</v>
      </c>
      <c r="L170" s="87">
        <v>5.7000000000000002E-2</v>
      </c>
      <c r="M170" s="87">
        <v>1.84E-2</v>
      </c>
      <c r="N170" s="83">
        <v>7425342.04</v>
      </c>
      <c r="O170" s="85">
        <v>121.03</v>
      </c>
      <c r="P170" s="83">
        <v>8986.8919999999998</v>
      </c>
      <c r="Q170" s="84">
        <f t="shared" si="3"/>
        <v>1.603443349160465E-3</v>
      </c>
      <c r="R170" s="84">
        <f>P170/'סכום נכסי הקרן'!$C$42</f>
        <v>1.2687512929111911E-4</v>
      </c>
    </row>
    <row r="171" spans="2:18">
      <c r="B171" s="76" t="s">
        <v>4545</v>
      </c>
      <c r="C171" s="86" t="s">
        <v>4042</v>
      </c>
      <c r="D171" s="73" t="s">
        <v>4169</v>
      </c>
      <c r="E171" s="73" t="s">
        <v>4170</v>
      </c>
      <c r="F171" s="73" t="s">
        <v>956</v>
      </c>
      <c r="G171" s="94">
        <v>43093</v>
      </c>
      <c r="H171" s="73" t="s">
        <v>4025</v>
      </c>
      <c r="I171" s="83">
        <v>3.67</v>
      </c>
      <c r="J171" s="86" t="s">
        <v>696</v>
      </c>
      <c r="K171" s="86" t="s">
        <v>137</v>
      </c>
      <c r="L171" s="87">
        <v>2.6089999999999999E-2</v>
      </c>
      <c r="M171" s="87">
        <v>4.9099999999999991E-2</v>
      </c>
      <c r="N171" s="83">
        <v>14356426.500000002</v>
      </c>
      <c r="O171" s="85">
        <v>93.69</v>
      </c>
      <c r="P171" s="83">
        <v>13450.535800000003</v>
      </c>
      <c r="Q171" s="84">
        <f t="shared" si="3"/>
        <v>2.3998477083239387E-3</v>
      </c>
      <c r="R171" s="84">
        <f>P171/'סכום נכסי הקרן'!$C$42</f>
        <v>1.8989195248589016E-4</v>
      </c>
    </row>
    <row r="172" spans="2:18">
      <c r="B172" s="76" t="s">
        <v>4545</v>
      </c>
      <c r="C172" s="86" t="s">
        <v>4042</v>
      </c>
      <c r="D172" s="73" t="s">
        <v>4171</v>
      </c>
      <c r="E172" s="73" t="s">
        <v>4170</v>
      </c>
      <c r="F172" s="73" t="s">
        <v>956</v>
      </c>
      <c r="G172" s="94">
        <v>43374</v>
      </c>
      <c r="H172" s="73" t="s">
        <v>4025</v>
      </c>
      <c r="I172" s="83">
        <v>3.6699999999999995</v>
      </c>
      <c r="J172" s="86" t="s">
        <v>696</v>
      </c>
      <c r="K172" s="86" t="s">
        <v>137</v>
      </c>
      <c r="L172" s="87">
        <v>2.6849999999999999E-2</v>
      </c>
      <c r="M172" s="87">
        <v>4.4800000000000006E-2</v>
      </c>
      <c r="N172" s="83">
        <v>20098997.099999998</v>
      </c>
      <c r="O172" s="85">
        <v>94.46</v>
      </c>
      <c r="P172" s="83">
        <v>18985.51168</v>
      </c>
      <c r="Q172" s="84">
        <f t="shared" si="3"/>
        <v>3.3873993849825195E-3</v>
      </c>
      <c r="R172" s="84">
        <f>P172/'סכום נכסי הקרן'!$C$42</f>
        <v>2.6803362598082315E-4</v>
      </c>
    </row>
    <row r="173" spans="2:18">
      <c r="B173" s="76" t="s">
        <v>4546</v>
      </c>
      <c r="C173" s="86" t="s">
        <v>4042</v>
      </c>
      <c r="D173" s="73" t="s">
        <v>4172</v>
      </c>
      <c r="E173" s="73" t="s">
        <v>4173</v>
      </c>
      <c r="F173" s="73" t="s">
        <v>653</v>
      </c>
      <c r="G173" s="94">
        <v>43552</v>
      </c>
      <c r="H173" s="73" t="s">
        <v>135</v>
      </c>
      <c r="I173" s="83">
        <v>7.3500000000000005</v>
      </c>
      <c r="J173" s="86" t="s">
        <v>467</v>
      </c>
      <c r="K173" s="86" t="s">
        <v>137</v>
      </c>
      <c r="L173" s="87">
        <v>3.5500999999999998E-2</v>
      </c>
      <c r="M173" s="87">
        <v>5.0700000000000002E-2</v>
      </c>
      <c r="N173" s="83">
        <v>27173264.290000007</v>
      </c>
      <c r="O173" s="85">
        <v>90.55</v>
      </c>
      <c r="P173" s="83">
        <v>24605.390820000001</v>
      </c>
      <c r="Q173" s="84">
        <f t="shared" si="3"/>
        <v>4.3900995209270304E-3</v>
      </c>
      <c r="R173" s="84">
        <f>P173/'סכום נכסי הקרן'!$C$42</f>
        <v>3.4737394658197908E-4</v>
      </c>
    </row>
    <row r="174" spans="2:18">
      <c r="B174" s="76" t="s">
        <v>4547</v>
      </c>
      <c r="C174" s="86" t="s">
        <v>4042</v>
      </c>
      <c r="D174" s="73" t="s">
        <v>4174</v>
      </c>
      <c r="E174" s="73" t="s">
        <v>918</v>
      </c>
      <c r="F174" s="73" t="s">
        <v>661</v>
      </c>
      <c r="G174" s="94">
        <v>43301</v>
      </c>
      <c r="H174" s="73" t="s">
        <v>331</v>
      </c>
      <c r="I174" s="83">
        <v>0.86999999999999955</v>
      </c>
      <c r="J174" s="86" t="s">
        <v>131</v>
      </c>
      <c r="K174" s="86" t="s">
        <v>136</v>
      </c>
      <c r="L174" s="87">
        <v>6.0563000000000006E-2</v>
      </c>
      <c r="M174" s="87">
        <v>6.6499999999999976E-2</v>
      </c>
      <c r="N174" s="83">
        <v>19612656.68</v>
      </c>
      <c r="O174" s="85">
        <v>100.43</v>
      </c>
      <c r="P174" s="83">
        <v>70219.774280000012</v>
      </c>
      <c r="Q174" s="84">
        <f t="shared" si="3"/>
        <v>1.2528628367717683E-2</v>
      </c>
      <c r="R174" s="84">
        <f>P174/'סכום נכסי הקרן'!$C$42</f>
        <v>9.9134861535758972E-4</v>
      </c>
    </row>
    <row r="175" spans="2:18">
      <c r="B175" s="76" t="s">
        <v>4547</v>
      </c>
      <c r="C175" s="86" t="s">
        <v>4042</v>
      </c>
      <c r="D175" s="73" t="s">
        <v>4175</v>
      </c>
      <c r="E175" s="73" t="s">
        <v>918</v>
      </c>
      <c r="F175" s="73" t="s">
        <v>661</v>
      </c>
      <c r="G175" s="94">
        <v>43496</v>
      </c>
      <c r="H175" s="73" t="s">
        <v>331</v>
      </c>
      <c r="I175" s="83">
        <v>0.86999999999999988</v>
      </c>
      <c r="J175" s="86" t="s">
        <v>131</v>
      </c>
      <c r="K175" s="86" t="s">
        <v>136</v>
      </c>
      <c r="L175" s="87">
        <v>6.0563000000000006E-2</v>
      </c>
      <c r="M175" s="87">
        <v>6.6499815362402653E-2</v>
      </c>
      <c r="N175" s="83">
        <v>8730724.7699999996</v>
      </c>
      <c r="O175" s="85">
        <v>100.43</v>
      </c>
      <c r="P175" s="83">
        <v>31258.871879999999</v>
      </c>
      <c r="Q175" s="84">
        <f t="shared" si="3"/>
        <v>5.5772151504930824E-3</v>
      </c>
      <c r="R175" s="84">
        <f>P175/'סכום נכסי הקרן'!$C$42</f>
        <v>4.4130645069168816E-4</v>
      </c>
    </row>
    <row r="176" spans="2:18">
      <c r="B176" s="76" t="s">
        <v>4547</v>
      </c>
      <c r="C176" s="86" t="s">
        <v>4042</v>
      </c>
      <c r="D176" s="73" t="s">
        <v>4176</v>
      </c>
      <c r="E176" s="73" t="s">
        <v>918</v>
      </c>
      <c r="F176" s="73" t="s">
        <v>661</v>
      </c>
      <c r="G176" s="94">
        <v>43738</v>
      </c>
      <c r="H176" s="73" t="s">
        <v>331</v>
      </c>
      <c r="I176" s="83">
        <v>0.86999999999999988</v>
      </c>
      <c r="J176" s="86" t="s">
        <v>131</v>
      </c>
      <c r="K176" s="86" t="s">
        <v>136</v>
      </c>
      <c r="L176" s="87">
        <v>6.0563000000000006E-2</v>
      </c>
      <c r="M176" s="87">
        <v>6.7100000000000007E-2</v>
      </c>
      <c r="N176" s="83">
        <v>1996706.9</v>
      </c>
      <c r="O176" s="85">
        <v>100.38</v>
      </c>
      <c r="P176" s="83">
        <v>7145.3095700000003</v>
      </c>
      <c r="Q176" s="84">
        <f t="shared" si="3"/>
        <v>1.2748677860721061E-3</v>
      </c>
      <c r="R176" s="84">
        <f>P176/'סכום נכסי הקרן'!$C$42</f>
        <v>1.0087603984990814E-4</v>
      </c>
    </row>
    <row r="177" spans="2:18">
      <c r="B177" s="76" t="s">
        <v>4547</v>
      </c>
      <c r="C177" s="86" t="s">
        <v>4042</v>
      </c>
      <c r="D177" s="73">
        <v>6615</v>
      </c>
      <c r="E177" s="73" t="s">
        <v>918</v>
      </c>
      <c r="F177" s="73" t="s">
        <v>661</v>
      </c>
      <c r="G177" s="94">
        <v>43496</v>
      </c>
      <c r="H177" s="73" t="s">
        <v>331</v>
      </c>
      <c r="I177" s="83">
        <v>0.87000000000000022</v>
      </c>
      <c r="J177" s="86" t="s">
        <v>131</v>
      </c>
      <c r="K177" s="86" t="s">
        <v>136</v>
      </c>
      <c r="L177" s="87">
        <v>6.0563000000000006E-2</v>
      </c>
      <c r="M177" s="87">
        <v>6.7100000000000007E-2</v>
      </c>
      <c r="N177" s="83">
        <v>1399088.5599999996</v>
      </c>
      <c r="O177" s="85">
        <v>100.38</v>
      </c>
      <c r="P177" s="83">
        <v>5006.7041899999995</v>
      </c>
      <c r="Q177" s="84">
        <f t="shared" si="3"/>
        <v>8.9329731954821887E-4</v>
      </c>
      <c r="R177" s="84">
        <f>P177/'סכום נכסי הקרן'!$C$42</f>
        <v>7.0683640287280363E-5</v>
      </c>
    </row>
    <row r="178" spans="2:18">
      <c r="B178" s="76" t="s">
        <v>4547</v>
      </c>
      <c r="C178" s="86" t="s">
        <v>4042</v>
      </c>
      <c r="D178" s="73" t="s">
        <v>4177</v>
      </c>
      <c r="E178" s="73" t="s">
        <v>918</v>
      </c>
      <c r="F178" s="73" t="s">
        <v>661</v>
      </c>
      <c r="G178" s="94">
        <v>43496</v>
      </c>
      <c r="H178" s="73" t="s">
        <v>331</v>
      </c>
      <c r="I178" s="83">
        <v>0.87000000000000022</v>
      </c>
      <c r="J178" s="86" t="s">
        <v>131</v>
      </c>
      <c r="K178" s="86" t="s">
        <v>136</v>
      </c>
      <c r="L178" s="87">
        <v>6.0563000000000006E-2</v>
      </c>
      <c r="M178" s="87">
        <v>6.7099999999999993E-2</v>
      </c>
      <c r="N178" s="83">
        <v>1208835.2599999998</v>
      </c>
      <c r="O178" s="85">
        <v>100.38</v>
      </c>
      <c r="P178" s="83">
        <v>4325.8737499999997</v>
      </c>
      <c r="Q178" s="84">
        <f t="shared" si="3"/>
        <v>7.7182339497852421E-4</v>
      </c>
      <c r="R178" s="84">
        <f>P178/'סכום נכסי הקרן'!$C$42</f>
        <v>6.1071813406493391E-5</v>
      </c>
    </row>
    <row r="179" spans="2:18">
      <c r="B179" s="76" t="s">
        <v>4547</v>
      </c>
      <c r="C179" s="86" t="s">
        <v>4042</v>
      </c>
      <c r="D179" s="73">
        <v>6719</v>
      </c>
      <c r="E179" s="73" t="s">
        <v>918</v>
      </c>
      <c r="F179" s="73" t="s">
        <v>661</v>
      </c>
      <c r="G179" s="94">
        <v>43487</v>
      </c>
      <c r="H179" s="73" t="s">
        <v>331</v>
      </c>
      <c r="I179" s="83">
        <v>0.87</v>
      </c>
      <c r="J179" s="86" t="s">
        <v>131</v>
      </c>
      <c r="K179" s="86" t="s">
        <v>136</v>
      </c>
      <c r="L179" s="87">
        <v>6.0563000000000006E-2</v>
      </c>
      <c r="M179" s="87">
        <v>6.7100018685543883E-2</v>
      </c>
      <c r="N179" s="83">
        <v>560066.19000000006</v>
      </c>
      <c r="O179" s="85">
        <v>100.38</v>
      </c>
      <c r="P179" s="83">
        <v>2004.2231700000004</v>
      </c>
      <c r="Q179" s="84">
        <f t="shared" ref="Q179:Q228" si="5">P179/$P$10</f>
        <v>3.5759396153528994E-4</v>
      </c>
      <c r="R179" s="84">
        <f>P179/'סכום נכסי הקרן'!$C$42</f>
        <v>2.8295218616403381E-5</v>
      </c>
    </row>
    <row r="180" spans="2:18">
      <c r="B180" s="76" t="s">
        <v>4547</v>
      </c>
      <c r="C180" s="86" t="s">
        <v>4042</v>
      </c>
      <c r="D180" s="73">
        <v>6735</v>
      </c>
      <c r="E180" s="73" t="s">
        <v>918</v>
      </c>
      <c r="F180" s="73" t="s">
        <v>661</v>
      </c>
      <c r="G180" s="94">
        <v>43493</v>
      </c>
      <c r="H180" s="73" t="s">
        <v>331</v>
      </c>
      <c r="I180" s="83">
        <v>0.87</v>
      </c>
      <c r="J180" s="86" t="s">
        <v>131</v>
      </c>
      <c r="K180" s="86" t="s">
        <v>136</v>
      </c>
      <c r="L180" s="87">
        <v>6.0563000000000006E-2</v>
      </c>
      <c r="M180" s="87">
        <v>6.7099981312168711E-2</v>
      </c>
      <c r="N180" s="83">
        <v>1379837.1500000006</v>
      </c>
      <c r="O180" s="85">
        <v>100.38</v>
      </c>
      <c r="P180" s="83">
        <v>4937.8121300000003</v>
      </c>
      <c r="Q180" s="84">
        <f t="shared" si="5"/>
        <v>8.810055822694175E-4</v>
      </c>
      <c r="R180" s="84">
        <f>P180/'סכום נכסי הקרן'!$C$42</f>
        <v>6.971103607442998E-5</v>
      </c>
    </row>
    <row r="181" spans="2:18">
      <c r="B181" s="76" t="s">
        <v>4547</v>
      </c>
      <c r="C181" s="86" t="s">
        <v>4042</v>
      </c>
      <c r="D181" s="73">
        <v>6956</v>
      </c>
      <c r="E181" s="73" t="s">
        <v>918</v>
      </c>
      <c r="F181" s="73" t="s">
        <v>661</v>
      </c>
      <c r="G181" s="94">
        <v>43628</v>
      </c>
      <c r="H181" s="73" t="s">
        <v>331</v>
      </c>
      <c r="I181" s="83">
        <v>0.87</v>
      </c>
      <c r="J181" s="86" t="s">
        <v>131</v>
      </c>
      <c r="K181" s="86" t="s">
        <v>136</v>
      </c>
      <c r="L181" s="87">
        <v>6.0563000000000006E-2</v>
      </c>
      <c r="M181" s="87">
        <v>6.9800000000000029E-2</v>
      </c>
      <c r="N181" s="83">
        <v>2382478.73</v>
      </c>
      <c r="O181" s="85">
        <v>100.38</v>
      </c>
      <c r="P181" s="83">
        <v>8525.812249999999</v>
      </c>
      <c r="Q181" s="84">
        <f t="shared" si="5"/>
        <v>1.5211773935252942E-3</v>
      </c>
      <c r="R181" s="84">
        <f>P181/'סכום נכסי הקרן'!$C$42</f>
        <v>1.2036569834494026E-4</v>
      </c>
    </row>
    <row r="182" spans="2:18">
      <c r="B182" s="76" t="s">
        <v>4547</v>
      </c>
      <c r="C182" s="86" t="s">
        <v>4042</v>
      </c>
      <c r="D182" s="73">
        <v>6829</v>
      </c>
      <c r="E182" s="73" t="s">
        <v>918</v>
      </c>
      <c r="F182" s="73" t="s">
        <v>661</v>
      </c>
      <c r="G182" s="94">
        <v>43738</v>
      </c>
      <c r="H182" s="73" t="s">
        <v>331</v>
      </c>
      <c r="I182" s="83">
        <v>0.87000000000000011</v>
      </c>
      <c r="J182" s="86" t="s">
        <v>131</v>
      </c>
      <c r="K182" s="86" t="s">
        <v>136</v>
      </c>
      <c r="L182" s="87">
        <v>6.0563000000000006E-2</v>
      </c>
      <c r="M182" s="87">
        <v>6.7099975045753296E-2</v>
      </c>
      <c r="N182" s="83">
        <v>966338.77</v>
      </c>
      <c r="O182" s="85">
        <v>100.38</v>
      </c>
      <c r="P182" s="83">
        <v>3458.0887599999996</v>
      </c>
      <c r="Q182" s="84">
        <f t="shared" si="5"/>
        <v>6.1699299635831369E-4</v>
      </c>
      <c r="R182" s="84">
        <f>P182/'סכום נכסי הקרן'!$C$42</f>
        <v>4.8820599883159345E-5</v>
      </c>
    </row>
    <row r="183" spans="2:18">
      <c r="B183" s="76" t="s">
        <v>4547</v>
      </c>
      <c r="C183" s="86" t="s">
        <v>4042</v>
      </c>
      <c r="D183" s="73">
        <v>6886</v>
      </c>
      <c r="E183" s="73" t="s">
        <v>918</v>
      </c>
      <c r="F183" s="73" t="s">
        <v>661</v>
      </c>
      <c r="G183" s="94">
        <v>43578</v>
      </c>
      <c r="H183" s="73" t="s">
        <v>331</v>
      </c>
      <c r="I183" s="83">
        <v>0.87000000000000011</v>
      </c>
      <c r="J183" s="86" t="s">
        <v>131</v>
      </c>
      <c r="K183" s="86" t="s">
        <v>136</v>
      </c>
      <c r="L183" s="87">
        <v>6.0563000000000006E-2</v>
      </c>
      <c r="M183" s="87">
        <v>6.9800000000000015E-2</v>
      </c>
      <c r="N183" s="83">
        <v>624632.24</v>
      </c>
      <c r="O183" s="85">
        <v>100.38</v>
      </c>
      <c r="P183" s="83">
        <v>2235.2757200000001</v>
      </c>
      <c r="Q183" s="84">
        <f t="shared" si="5"/>
        <v>3.9881841094494848E-4</v>
      </c>
      <c r="R183" s="84">
        <f>P183/'סכום נכסי הקרן'!$C$42</f>
        <v>3.155717193177567E-5</v>
      </c>
    </row>
    <row r="184" spans="2:18">
      <c r="B184" s="76" t="s">
        <v>4547</v>
      </c>
      <c r="C184" s="86" t="s">
        <v>4042</v>
      </c>
      <c r="D184" s="73">
        <v>6889</v>
      </c>
      <c r="E184" s="73" t="s">
        <v>918</v>
      </c>
      <c r="F184" s="73" t="s">
        <v>661</v>
      </c>
      <c r="G184" s="94">
        <v>43584</v>
      </c>
      <c r="H184" s="73" t="s">
        <v>331</v>
      </c>
      <c r="I184" s="83">
        <v>0.87000000000000011</v>
      </c>
      <c r="J184" s="86" t="s">
        <v>131</v>
      </c>
      <c r="K184" s="86" t="s">
        <v>136</v>
      </c>
      <c r="L184" s="87">
        <v>6.0563000000000006E-2</v>
      </c>
      <c r="M184" s="87">
        <v>6.9799999999999987E-2</v>
      </c>
      <c r="N184" s="83">
        <v>1194093.6599999997</v>
      </c>
      <c r="O184" s="85">
        <v>100.38</v>
      </c>
      <c r="P184" s="83">
        <v>4273.12032</v>
      </c>
      <c r="Q184" s="84">
        <f t="shared" si="5"/>
        <v>7.6241111579692267E-4</v>
      </c>
      <c r="R184" s="84">
        <f>P184/'סכום נכסי הקרן'!$C$42</f>
        <v>6.0327051118062644E-5</v>
      </c>
    </row>
    <row r="185" spans="2:18">
      <c r="B185" s="76" t="s">
        <v>4547</v>
      </c>
      <c r="C185" s="86" t="s">
        <v>4042</v>
      </c>
      <c r="D185" s="73">
        <v>6926</v>
      </c>
      <c r="E185" s="73" t="s">
        <v>918</v>
      </c>
      <c r="F185" s="73" t="s">
        <v>661</v>
      </c>
      <c r="G185" s="94">
        <v>43738</v>
      </c>
      <c r="H185" s="73" t="s">
        <v>331</v>
      </c>
      <c r="I185" s="83">
        <v>0.87</v>
      </c>
      <c r="J185" s="86" t="s">
        <v>131</v>
      </c>
      <c r="K185" s="86" t="s">
        <v>136</v>
      </c>
      <c r="L185" s="87">
        <v>6.0563000000000006E-2</v>
      </c>
      <c r="M185" s="87">
        <v>6.9800024952552164E-2</v>
      </c>
      <c r="N185" s="83">
        <v>526363.05999999994</v>
      </c>
      <c r="O185" s="85">
        <v>100.38</v>
      </c>
      <c r="P185" s="83">
        <v>1883.6149399999997</v>
      </c>
      <c r="Q185" s="84">
        <f t="shared" si="5"/>
        <v>3.360750132439878E-4</v>
      </c>
      <c r="R185" s="84">
        <f>P185/'סכום נכסי הקרן'!$C$42</f>
        <v>2.6592495942666663E-5</v>
      </c>
    </row>
    <row r="186" spans="2:18">
      <c r="B186" s="76" t="s">
        <v>4547</v>
      </c>
      <c r="C186" s="86" t="s">
        <v>4042</v>
      </c>
      <c r="D186" s="73">
        <v>7112</v>
      </c>
      <c r="E186" s="73" t="s">
        <v>918</v>
      </c>
      <c r="F186" s="73" t="s">
        <v>661</v>
      </c>
      <c r="G186" s="94">
        <v>43761</v>
      </c>
      <c r="H186" s="73" t="s">
        <v>331</v>
      </c>
      <c r="I186" s="83">
        <v>0.86999999999999988</v>
      </c>
      <c r="J186" s="86" t="s">
        <v>131</v>
      </c>
      <c r="K186" s="86" t="s">
        <v>136</v>
      </c>
      <c r="L186" s="87">
        <v>6.0563000000000006E-2</v>
      </c>
      <c r="M186" s="87">
        <v>7.8600049900956662E-2</v>
      </c>
      <c r="N186" s="83">
        <v>289008.23</v>
      </c>
      <c r="O186" s="85">
        <v>99.67</v>
      </c>
      <c r="P186" s="83">
        <v>1026.91418</v>
      </c>
      <c r="Q186" s="84">
        <f t="shared" si="5"/>
        <v>1.8322226550397764E-4</v>
      </c>
      <c r="R186" s="84">
        <f>P186/'סכום נכסי הקרן'!$C$42</f>
        <v>1.4497767343635991E-5</v>
      </c>
    </row>
    <row r="187" spans="2:18">
      <c r="B187" s="76" t="s">
        <v>4547</v>
      </c>
      <c r="C187" s="86" t="s">
        <v>4042</v>
      </c>
      <c r="D187" s="73">
        <v>7236</v>
      </c>
      <c r="E187" s="73" t="s">
        <v>918</v>
      </c>
      <c r="F187" s="73" t="s">
        <v>661</v>
      </c>
      <c r="G187" s="94">
        <v>43761</v>
      </c>
      <c r="H187" s="73" t="s">
        <v>331</v>
      </c>
      <c r="I187" s="83">
        <v>0.87</v>
      </c>
      <c r="J187" s="86" t="s">
        <v>131</v>
      </c>
      <c r="K187" s="86" t="s">
        <v>136</v>
      </c>
      <c r="L187" s="87">
        <v>6.0563000000000006E-2</v>
      </c>
      <c r="M187" s="87">
        <v>7.8600018685950498E-2</v>
      </c>
      <c r="N187" s="83">
        <v>732262.58999999985</v>
      </c>
      <c r="O187" s="85">
        <v>99.67</v>
      </c>
      <c r="P187" s="83">
        <v>2601.9013599999994</v>
      </c>
      <c r="Q187" s="84">
        <f t="shared" si="5"/>
        <v>4.6423184242823525E-4</v>
      </c>
      <c r="R187" s="84">
        <f>P187/'סכום נכסי הקרן'!$C$42</f>
        <v>3.6733118797103443E-5</v>
      </c>
    </row>
    <row r="188" spans="2:18">
      <c r="B188" s="76" t="s">
        <v>4547</v>
      </c>
      <c r="C188" s="86" t="s">
        <v>4042</v>
      </c>
      <c r="D188" s="73">
        <v>7370</v>
      </c>
      <c r="E188" s="73" t="s">
        <v>918</v>
      </c>
      <c r="F188" s="73" t="s">
        <v>661</v>
      </c>
      <c r="G188" s="94">
        <v>43853</v>
      </c>
      <c r="H188" s="73" t="s">
        <v>331</v>
      </c>
      <c r="I188" s="83">
        <v>0.87000000000000011</v>
      </c>
      <c r="J188" s="86" t="s">
        <v>131</v>
      </c>
      <c r="K188" s="86" t="s">
        <v>136</v>
      </c>
      <c r="L188" s="87">
        <v>6.0563000000000006E-2</v>
      </c>
      <c r="M188" s="87">
        <v>7.8599981311927053E-2</v>
      </c>
      <c r="N188" s="83">
        <v>694169.11</v>
      </c>
      <c r="O188" s="85">
        <v>99.67</v>
      </c>
      <c r="P188" s="83">
        <v>2466.5464499999998</v>
      </c>
      <c r="Q188" s="84">
        <f t="shared" si="5"/>
        <v>4.4008178808066848E-4</v>
      </c>
      <c r="R188" s="84">
        <f>P188/'סכום נכסי הקרן'!$C$42</f>
        <v>3.4822205468397843E-5</v>
      </c>
    </row>
    <row r="189" spans="2:18">
      <c r="B189" s="76" t="s">
        <v>4547</v>
      </c>
      <c r="C189" s="86" t="s">
        <v>4042</v>
      </c>
      <c r="D189" s="73" t="s">
        <v>4178</v>
      </c>
      <c r="E189" s="73" t="s">
        <v>918</v>
      </c>
      <c r="F189" s="73" t="s">
        <v>661</v>
      </c>
      <c r="G189" s="94">
        <v>43888</v>
      </c>
      <c r="H189" s="73" t="s">
        <v>331</v>
      </c>
      <c r="I189" s="83">
        <v>0.87000000000000033</v>
      </c>
      <c r="J189" s="86" t="s">
        <v>131</v>
      </c>
      <c r="K189" s="86" t="s">
        <v>136</v>
      </c>
      <c r="L189" s="87">
        <v>5.8826999999999997E-2</v>
      </c>
      <c r="M189" s="87">
        <v>8.1599708076100175E-2</v>
      </c>
      <c r="N189" s="83">
        <v>552440.07999999996</v>
      </c>
      <c r="O189" s="85">
        <v>98.82</v>
      </c>
      <c r="P189" s="83">
        <v>1946.2092699999998</v>
      </c>
      <c r="Q189" s="84">
        <f t="shared" si="5"/>
        <v>3.4724310807962788E-4</v>
      </c>
      <c r="R189" s="84">
        <f>P189/'סכום נכסי הקרן'!$C$42</f>
        <v>2.7476190073144807E-5</v>
      </c>
    </row>
    <row r="190" spans="2:18">
      <c r="B190" s="76" t="s">
        <v>4547</v>
      </c>
      <c r="C190" s="86" t="s">
        <v>4042</v>
      </c>
      <c r="D190" s="73" t="s">
        <v>4179</v>
      </c>
      <c r="E190" s="73" t="s">
        <v>918</v>
      </c>
      <c r="F190" s="73" t="s">
        <v>661</v>
      </c>
      <c r="G190" s="94">
        <v>43920</v>
      </c>
      <c r="H190" s="73" t="s">
        <v>331</v>
      </c>
      <c r="I190" s="83">
        <v>0.87999999999999978</v>
      </c>
      <c r="J190" s="86" t="s">
        <v>131</v>
      </c>
      <c r="K190" s="86" t="s">
        <v>136</v>
      </c>
      <c r="L190" s="87">
        <v>5.1909000000000004E-2</v>
      </c>
      <c r="M190" s="87">
        <v>5.8699999999999974E-2</v>
      </c>
      <c r="N190" s="83">
        <v>376612.81</v>
      </c>
      <c r="O190" s="85">
        <v>100.01</v>
      </c>
      <c r="P190" s="83">
        <v>1342.7589300000004</v>
      </c>
      <c r="Q190" s="84">
        <f t="shared" si="5"/>
        <v>2.3957535884867905E-4</v>
      </c>
      <c r="R190" s="84">
        <f>P190/'סכום נכסי הקרן'!$C$42</f>
        <v>1.8956799842543427E-5</v>
      </c>
    </row>
    <row r="191" spans="2:18">
      <c r="B191" s="76" t="s">
        <v>4547</v>
      </c>
      <c r="C191" s="86" t="s">
        <v>4042</v>
      </c>
      <c r="D191" s="73" t="s">
        <v>4180</v>
      </c>
      <c r="E191" s="73" t="s">
        <v>918</v>
      </c>
      <c r="F191" s="73" t="s">
        <v>661</v>
      </c>
      <c r="G191" s="94">
        <v>43831</v>
      </c>
      <c r="H191" s="73" t="s">
        <v>331</v>
      </c>
      <c r="I191" s="83">
        <v>0.86999999999999955</v>
      </c>
      <c r="J191" s="86" t="s">
        <v>131</v>
      </c>
      <c r="K191" s="86" t="s">
        <v>136</v>
      </c>
      <c r="L191" s="87">
        <v>6.0563000000000006E-2</v>
      </c>
      <c r="M191" s="87">
        <v>7.8599999999999989E-2</v>
      </c>
      <c r="N191" s="83">
        <v>945376.5900000002</v>
      </c>
      <c r="O191" s="85">
        <v>99.67</v>
      </c>
      <c r="P191" s="83">
        <v>3359.1457400000008</v>
      </c>
      <c r="Q191" s="84">
        <f t="shared" si="5"/>
        <v>5.993395598460191E-4</v>
      </c>
      <c r="R191" s="84">
        <f>P191/'סכום נכסי הקרן'!$C$42</f>
        <v>4.7423742275996199E-5</v>
      </c>
    </row>
    <row r="192" spans="2:18">
      <c r="B192" s="76" t="s">
        <v>4547</v>
      </c>
      <c r="C192" s="86" t="s">
        <v>4042</v>
      </c>
      <c r="D192" s="73">
        <v>7058</v>
      </c>
      <c r="E192" s="73" t="s">
        <v>918</v>
      </c>
      <c r="F192" s="73" t="s">
        <v>661</v>
      </c>
      <c r="G192" s="94">
        <v>43761</v>
      </c>
      <c r="H192" s="73" t="s">
        <v>331</v>
      </c>
      <c r="I192" s="83">
        <v>0.86999999999999988</v>
      </c>
      <c r="J192" s="86" t="s">
        <v>131</v>
      </c>
      <c r="K192" s="86" t="s">
        <v>136</v>
      </c>
      <c r="L192" s="87">
        <v>6.0563000000000006E-2</v>
      </c>
      <c r="M192" s="87">
        <v>7.8599763056853719E-2</v>
      </c>
      <c r="N192" s="83">
        <v>36952.670000000006</v>
      </c>
      <c r="O192" s="85">
        <v>99.67</v>
      </c>
      <c r="P192" s="83">
        <v>131.30154000000002</v>
      </c>
      <c r="Q192" s="84">
        <f t="shared" si="5"/>
        <v>2.3426851134688922E-5</v>
      </c>
      <c r="R192" s="84">
        <f>P192/'סכום נכסי הקרן'!$C$42</f>
        <v>1.8536886682985672E-6</v>
      </c>
    </row>
    <row r="193" spans="2:18">
      <c r="B193" s="76" t="s">
        <v>4547</v>
      </c>
      <c r="C193" s="86" t="s">
        <v>4042</v>
      </c>
      <c r="D193" s="73">
        <v>7078</v>
      </c>
      <c r="E193" s="73" t="s">
        <v>918</v>
      </c>
      <c r="F193" s="73" t="s">
        <v>661</v>
      </c>
      <c r="G193" s="94">
        <v>43677</v>
      </c>
      <c r="H193" s="73" t="s">
        <v>331</v>
      </c>
      <c r="I193" s="83">
        <v>0.86999999999999966</v>
      </c>
      <c r="J193" s="86" t="s">
        <v>131</v>
      </c>
      <c r="K193" s="86" t="s">
        <v>136</v>
      </c>
      <c r="L193" s="87">
        <v>6.0563000000000006E-2</v>
      </c>
      <c r="M193" s="87">
        <v>7.8599975045644629E-2</v>
      </c>
      <c r="N193" s="83">
        <v>665161.42000000004</v>
      </c>
      <c r="O193" s="85">
        <v>99.67</v>
      </c>
      <c r="P193" s="83">
        <v>2363.4752000000012</v>
      </c>
      <c r="Q193" s="84">
        <f t="shared" si="5"/>
        <v>4.2169179181698207E-4</v>
      </c>
      <c r="R193" s="84">
        <f>P193/'סכום נכסי הקרן'!$C$42</f>
        <v>3.3367066342441158E-5</v>
      </c>
    </row>
    <row r="194" spans="2:18">
      <c r="B194" s="76" t="s">
        <v>4548</v>
      </c>
      <c r="C194" s="86" t="s">
        <v>4042</v>
      </c>
      <c r="D194" s="73" t="s">
        <v>4181</v>
      </c>
      <c r="E194" s="73" t="s">
        <v>4182</v>
      </c>
      <c r="F194" s="73" t="s">
        <v>956</v>
      </c>
      <c r="G194" s="94">
        <v>42732</v>
      </c>
      <c r="H194" s="73" t="s">
        <v>4025</v>
      </c>
      <c r="I194" s="83">
        <v>3.4500000000000006</v>
      </c>
      <c r="J194" s="86" t="s">
        <v>133</v>
      </c>
      <c r="K194" s="86" t="s">
        <v>137</v>
      </c>
      <c r="L194" s="87">
        <v>2.1613000000000004E-2</v>
      </c>
      <c r="M194" s="87">
        <v>3.3200000000000014E-2</v>
      </c>
      <c r="N194" s="83">
        <v>26806107.869999994</v>
      </c>
      <c r="O194" s="85">
        <v>97.48</v>
      </c>
      <c r="P194" s="83">
        <v>26130.595139999998</v>
      </c>
      <c r="Q194" s="84">
        <f t="shared" si="5"/>
        <v>4.6622268284561294E-3</v>
      </c>
      <c r="R194" s="84">
        <f>P194/'סכום נכסי הקרן'!$C$42</f>
        <v>3.6890647365534022E-4</v>
      </c>
    </row>
    <row r="195" spans="2:18">
      <c r="B195" s="76" t="s">
        <v>4523</v>
      </c>
      <c r="C195" s="86" t="s">
        <v>4042</v>
      </c>
      <c r="D195" s="73">
        <v>2424</v>
      </c>
      <c r="E195" s="73" t="s">
        <v>4051</v>
      </c>
      <c r="F195" s="73" t="s">
        <v>653</v>
      </c>
      <c r="G195" s="94">
        <v>41305</v>
      </c>
      <c r="H195" s="73" t="s">
        <v>135</v>
      </c>
      <c r="I195" s="83">
        <v>3</v>
      </c>
      <c r="J195" s="86" t="s">
        <v>133</v>
      </c>
      <c r="K195" s="86" t="s">
        <v>137</v>
      </c>
      <c r="L195" s="87">
        <v>7.1500000000000008E-2</v>
      </c>
      <c r="M195" s="87">
        <v>1.3699999999999999E-2</v>
      </c>
      <c r="N195" s="83">
        <v>37001714.210000001</v>
      </c>
      <c r="O195" s="85">
        <v>125.52</v>
      </c>
      <c r="P195" s="83">
        <v>46444.550430000003</v>
      </c>
      <c r="Q195" s="84">
        <f t="shared" si="5"/>
        <v>8.2866474295820308E-3</v>
      </c>
      <c r="R195" s="84">
        <f>P195/'סכום נכסי הקרן'!$C$42</f>
        <v>6.5569479867724583E-4</v>
      </c>
    </row>
    <row r="196" spans="2:18">
      <c r="B196" s="76" t="s">
        <v>4545</v>
      </c>
      <c r="C196" s="86" t="s">
        <v>4042</v>
      </c>
      <c r="D196" s="73" t="s">
        <v>4183</v>
      </c>
      <c r="E196" s="73" t="s">
        <v>4170</v>
      </c>
      <c r="F196" s="73" t="s">
        <v>956</v>
      </c>
      <c r="G196" s="94">
        <v>41339</v>
      </c>
      <c r="H196" s="73" t="s">
        <v>4025</v>
      </c>
      <c r="I196" s="83">
        <v>1.73</v>
      </c>
      <c r="J196" s="86" t="s">
        <v>696</v>
      </c>
      <c r="K196" s="86" t="s">
        <v>137</v>
      </c>
      <c r="L196" s="87">
        <v>4.7500000000000001E-2</v>
      </c>
      <c r="M196" s="87">
        <v>1.84E-2</v>
      </c>
      <c r="N196" s="83">
        <v>4459999.1499999994</v>
      </c>
      <c r="O196" s="85">
        <v>108.26</v>
      </c>
      <c r="P196" s="83">
        <v>4828.3950000000004</v>
      </c>
      <c r="Q196" s="84">
        <f t="shared" si="5"/>
        <v>8.6148335262843309E-4</v>
      </c>
      <c r="R196" s="84">
        <f>P196/'סכום נכסי הקרן'!$C$42</f>
        <v>6.8166307094109186E-5</v>
      </c>
    </row>
    <row r="197" spans="2:18">
      <c r="B197" s="76" t="s">
        <v>4545</v>
      </c>
      <c r="C197" s="86" t="s">
        <v>4042</v>
      </c>
      <c r="D197" s="73" t="s">
        <v>4184</v>
      </c>
      <c r="E197" s="73" t="s">
        <v>4170</v>
      </c>
      <c r="F197" s="73" t="s">
        <v>956</v>
      </c>
      <c r="G197" s="94">
        <v>41338</v>
      </c>
      <c r="H197" s="73" t="s">
        <v>4025</v>
      </c>
      <c r="I197" s="83">
        <v>1.7399999999999998</v>
      </c>
      <c r="J197" s="86" t="s">
        <v>696</v>
      </c>
      <c r="K197" s="86" t="s">
        <v>137</v>
      </c>
      <c r="L197" s="87">
        <v>4.4999999999999998E-2</v>
      </c>
      <c r="M197" s="87">
        <v>1.7999999999999999E-2</v>
      </c>
      <c r="N197" s="83">
        <v>7585914.1300000008</v>
      </c>
      <c r="O197" s="85">
        <v>107.83</v>
      </c>
      <c r="P197" s="83">
        <v>8179.8913600000005</v>
      </c>
      <c r="Q197" s="84">
        <f t="shared" si="5"/>
        <v>1.459458108325676E-3</v>
      </c>
      <c r="R197" s="84">
        <f>P197/'סכום נכסי הקרן'!$C$42</f>
        <v>1.1548205696555695E-4</v>
      </c>
    </row>
    <row r="198" spans="2:18">
      <c r="B198" s="76" t="s">
        <v>4549</v>
      </c>
      <c r="C198" s="86" t="s">
        <v>4042</v>
      </c>
      <c r="D198" s="73" t="s">
        <v>4185</v>
      </c>
      <c r="E198" s="73" t="s">
        <v>4186</v>
      </c>
      <c r="F198" s="73" t="s">
        <v>956</v>
      </c>
      <c r="G198" s="94">
        <v>42242</v>
      </c>
      <c r="H198" s="73" t="s">
        <v>4025</v>
      </c>
      <c r="I198" s="83">
        <v>4.4500000000000011</v>
      </c>
      <c r="J198" s="86" t="s">
        <v>696</v>
      </c>
      <c r="K198" s="86" t="s">
        <v>137</v>
      </c>
      <c r="L198" s="87">
        <v>2.6600000000000002E-2</v>
      </c>
      <c r="M198" s="87">
        <v>3.7100000000000008E-2</v>
      </c>
      <c r="N198" s="83">
        <v>34581029.339999996</v>
      </c>
      <c r="O198" s="85">
        <v>96.35</v>
      </c>
      <c r="P198" s="83">
        <v>33318.822560000001</v>
      </c>
      <c r="Q198" s="84">
        <f t="shared" si="5"/>
        <v>5.9447520272514305E-3</v>
      </c>
      <c r="R198" s="84">
        <f>P198/'סכום נכסי הקרן'!$C$42</f>
        <v>4.7038841905831916E-4</v>
      </c>
    </row>
    <row r="199" spans="2:18">
      <c r="B199" s="76" t="s">
        <v>4552</v>
      </c>
      <c r="C199" s="86" t="s">
        <v>4036</v>
      </c>
      <c r="D199" s="73" t="s">
        <v>4202</v>
      </c>
      <c r="E199" s="73" t="s">
        <v>4203</v>
      </c>
      <c r="F199" s="73" t="s">
        <v>956</v>
      </c>
      <c r="G199" s="94">
        <v>42978</v>
      </c>
      <c r="H199" s="73" t="s">
        <v>4025</v>
      </c>
      <c r="I199" s="83">
        <v>2.7400000000000007</v>
      </c>
      <c r="J199" s="86" t="s">
        <v>133</v>
      </c>
      <c r="K199" s="86" t="s">
        <v>137</v>
      </c>
      <c r="L199" s="87">
        <v>2.4500000000000001E-2</v>
      </c>
      <c r="M199" s="87">
        <v>3.8400040073700299E-2</v>
      </c>
      <c r="N199" s="83">
        <v>3855969.99</v>
      </c>
      <c r="O199" s="85">
        <v>96.57</v>
      </c>
      <c r="P199" s="83">
        <v>3723.7140299999996</v>
      </c>
      <c r="Q199" s="84">
        <f t="shared" si="5"/>
        <v>6.6438591846647451E-4</v>
      </c>
      <c r="R199" s="84">
        <f>P199/'סכום נכסי הקרן'!$C$42</f>
        <v>5.2570643888833209E-5</v>
      </c>
    </row>
    <row r="200" spans="2:18">
      <c r="B200" s="76" t="s">
        <v>4552</v>
      </c>
      <c r="C200" s="86" t="s">
        <v>4036</v>
      </c>
      <c r="D200" s="73" t="s">
        <v>4204</v>
      </c>
      <c r="E200" s="73" t="s">
        <v>4203</v>
      </c>
      <c r="F200" s="73" t="s">
        <v>956</v>
      </c>
      <c r="G200" s="94">
        <v>42978</v>
      </c>
      <c r="H200" s="73" t="s">
        <v>4025</v>
      </c>
      <c r="I200" s="83">
        <v>2.7300000000000004</v>
      </c>
      <c r="J200" s="86" t="s">
        <v>133</v>
      </c>
      <c r="K200" s="86" t="s">
        <v>137</v>
      </c>
      <c r="L200" s="87">
        <v>2.76E-2</v>
      </c>
      <c r="M200" s="87">
        <v>4.1200000000000007E-2</v>
      </c>
      <c r="N200" s="83">
        <v>8997263.3799999971</v>
      </c>
      <c r="O200" s="85">
        <v>96.73</v>
      </c>
      <c r="P200" s="83">
        <v>8703.0528999999988</v>
      </c>
      <c r="Q200" s="84">
        <f t="shared" si="5"/>
        <v>1.5528007112911445E-3</v>
      </c>
      <c r="R200" s="84">
        <f>P200/'סכום נכסי הקרן'!$C$42</f>
        <v>1.2286794610583379E-4</v>
      </c>
    </row>
    <row r="201" spans="2:18">
      <c r="B201" s="76" t="s">
        <v>4553</v>
      </c>
      <c r="C201" s="86" t="s">
        <v>4042</v>
      </c>
      <c r="D201" s="73" t="s">
        <v>4205</v>
      </c>
      <c r="E201" s="73" t="s">
        <v>4206</v>
      </c>
      <c r="F201" s="73" t="s">
        <v>653</v>
      </c>
      <c r="G201" s="94">
        <v>42825</v>
      </c>
      <c r="H201" s="73" t="s">
        <v>135</v>
      </c>
      <c r="I201" s="83">
        <v>6.4700000000000006</v>
      </c>
      <c r="J201" s="86" t="s">
        <v>467</v>
      </c>
      <c r="K201" s="86" t="s">
        <v>137</v>
      </c>
      <c r="L201" s="87">
        <v>2.8999999999999998E-2</v>
      </c>
      <c r="M201" s="87">
        <v>3.6000000000000011E-2</v>
      </c>
      <c r="N201" s="83">
        <v>58455908.159999989</v>
      </c>
      <c r="O201" s="85">
        <v>97.21</v>
      </c>
      <c r="P201" s="83">
        <v>56824.990119999995</v>
      </c>
      <c r="Q201" s="84">
        <f t="shared" si="5"/>
        <v>1.013872787989698E-2</v>
      </c>
      <c r="R201" s="84">
        <f>P201/'סכום נכסי הקרן'!$C$42</f>
        <v>8.0224375328440188E-4</v>
      </c>
    </row>
    <row r="202" spans="2:18">
      <c r="B202" s="76" t="s">
        <v>4554</v>
      </c>
      <c r="C202" s="86" t="s">
        <v>4042</v>
      </c>
      <c r="D202" s="73" t="s">
        <v>4207</v>
      </c>
      <c r="E202" s="73" t="s">
        <v>4208</v>
      </c>
      <c r="F202" s="73" t="s">
        <v>653</v>
      </c>
      <c r="G202" s="94">
        <v>41816</v>
      </c>
      <c r="H202" s="73" t="s">
        <v>135</v>
      </c>
      <c r="I202" s="83">
        <v>7.22</v>
      </c>
      <c r="J202" s="86" t="s">
        <v>467</v>
      </c>
      <c r="K202" s="86" t="s">
        <v>137</v>
      </c>
      <c r="L202" s="87">
        <v>4.4999999999999998E-2</v>
      </c>
      <c r="M202" s="87">
        <v>3.6800000000000006E-2</v>
      </c>
      <c r="N202" s="83">
        <v>5494226.6900000004</v>
      </c>
      <c r="O202" s="85">
        <v>106.56</v>
      </c>
      <c r="P202" s="83">
        <v>5854.6478399999996</v>
      </c>
      <c r="Q202" s="84">
        <f t="shared" si="5"/>
        <v>1.0445876216966534E-3</v>
      </c>
      <c r="R202" s="84">
        <f>P202/'סכום נכסי הקרן'!$C$42</f>
        <v>8.2654737772966565E-5</v>
      </c>
    </row>
    <row r="203" spans="2:18">
      <c r="B203" s="76" t="s">
        <v>4554</v>
      </c>
      <c r="C203" s="86" t="s">
        <v>4042</v>
      </c>
      <c r="D203" s="73" t="s">
        <v>4209</v>
      </c>
      <c r="E203" s="73" t="s">
        <v>4208</v>
      </c>
      <c r="F203" s="73" t="s">
        <v>653</v>
      </c>
      <c r="G203" s="94">
        <v>42625</v>
      </c>
      <c r="H203" s="73" t="s">
        <v>135</v>
      </c>
      <c r="I203" s="83">
        <v>7.0499999999999989</v>
      </c>
      <c r="J203" s="86" t="s">
        <v>467</v>
      </c>
      <c r="K203" s="86" t="s">
        <v>137</v>
      </c>
      <c r="L203" s="87">
        <v>4.4999999999999998E-2</v>
      </c>
      <c r="M203" s="87">
        <v>4.4999999999999991E-2</v>
      </c>
      <c r="N203" s="83">
        <v>1529914.5699999996</v>
      </c>
      <c r="O203" s="85">
        <v>101.29</v>
      </c>
      <c r="P203" s="83">
        <v>1549.6503600000001</v>
      </c>
      <c r="Q203" s="84">
        <f t="shared" si="5"/>
        <v>2.7648897563986753E-4</v>
      </c>
      <c r="R203" s="84">
        <f>P203/'סכום נכסי הקרן'!$C$42</f>
        <v>2.1877651337195246E-5</v>
      </c>
    </row>
    <row r="204" spans="2:18">
      <c r="B204" s="76" t="s">
        <v>4554</v>
      </c>
      <c r="C204" s="86" t="s">
        <v>4042</v>
      </c>
      <c r="D204" s="73" t="s">
        <v>4210</v>
      </c>
      <c r="E204" s="73" t="s">
        <v>4208</v>
      </c>
      <c r="F204" s="73" t="s">
        <v>653</v>
      </c>
      <c r="G204" s="94">
        <v>42716</v>
      </c>
      <c r="H204" s="73" t="s">
        <v>135</v>
      </c>
      <c r="I204" s="83">
        <v>7.1500000000000012</v>
      </c>
      <c r="J204" s="86" t="s">
        <v>467</v>
      </c>
      <c r="K204" s="86" t="s">
        <v>137</v>
      </c>
      <c r="L204" s="87">
        <v>4.4999999999999998E-2</v>
      </c>
      <c r="M204" s="87">
        <v>4.0500000000000001E-2</v>
      </c>
      <c r="N204" s="83">
        <v>1157470.21</v>
      </c>
      <c r="O204" s="85">
        <v>104.6</v>
      </c>
      <c r="P204" s="83">
        <v>1210.7138</v>
      </c>
      <c r="Q204" s="84">
        <f t="shared" si="5"/>
        <v>2.1601583621420992E-4</v>
      </c>
      <c r="R204" s="84">
        <f>P204/'סכום נכסי הקרן'!$C$42</f>
        <v>1.7092613320549765E-5</v>
      </c>
    </row>
    <row r="205" spans="2:18">
      <c r="B205" s="76" t="s">
        <v>4554</v>
      </c>
      <c r="C205" s="86" t="s">
        <v>4042</v>
      </c>
      <c r="D205" s="73" t="s">
        <v>4211</v>
      </c>
      <c r="E205" s="73" t="s">
        <v>4208</v>
      </c>
      <c r="F205" s="73" t="s">
        <v>653</v>
      </c>
      <c r="G205" s="94">
        <v>42803</v>
      </c>
      <c r="H205" s="73" t="s">
        <v>135</v>
      </c>
      <c r="I205" s="83">
        <v>6.96</v>
      </c>
      <c r="J205" s="86" t="s">
        <v>467</v>
      </c>
      <c r="K205" s="86" t="s">
        <v>137</v>
      </c>
      <c r="L205" s="87">
        <v>4.4999999999999998E-2</v>
      </c>
      <c r="M205" s="87">
        <v>4.9200000000000001E-2</v>
      </c>
      <c r="N205" s="83">
        <v>7417938.1100000013</v>
      </c>
      <c r="O205" s="85">
        <v>99.27</v>
      </c>
      <c r="P205" s="83">
        <v>7363.7865400000001</v>
      </c>
      <c r="Q205" s="84">
        <f t="shared" si="5"/>
        <v>1.3138484975896397E-3</v>
      </c>
      <c r="R205" s="84">
        <f>P205/'סכום נכסי הקרן'!$C$42</f>
        <v>1.0396045366236766E-4</v>
      </c>
    </row>
    <row r="206" spans="2:18">
      <c r="B206" s="76" t="s">
        <v>4554</v>
      </c>
      <c r="C206" s="86" t="s">
        <v>4042</v>
      </c>
      <c r="D206" s="73" t="s">
        <v>4212</v>
      </c>
      <c r="E206" s="73" t="s">
        <v>4208</v>
      </c>
      <c r="F206" s="73" t="s">
        <v>653</v>
      </c>
      <c r="G206" s="94">
        <v>42898</v>
      </c>
      <c r="H206" s="73" t="s">
        <v>135</v>
      </c>
      <c r="I206" s="83">
        <v>6.9000000000000012</v>
      </c>
      <c r="J206" s="86" t="s">
        <v>467</v>
      </c>
      <c r="K206" s="86" t="s">
        <v>137</v>
      </c>
      <c r="L206" s="87">
        <v>4.4999999999999998E-2</v>
      </c>
      <c r="M206" s="87">
        <v>5.1900000000000023E-2</v>
      </c>
      <c r="N206" s="83">
        <v>1395124.0600000003</v>
      </c>
      <c r="O206" s="85">
        <v>97.01</v>
      </c>
      <c r="P206" s="83">
        <v>1353.4098199999996</v>
      </c>
      <c r="Q206" s="84">
        <f t="shared" si="5"/>
        <v>2.4147569310585477E-4</v>
      </c>
      <c r="R206" s="84">
        <f>P206/'סכום נכסי הקרן'!$C$42</f>
        <v>1.9107166960098126E-5</v>
      </c>
    </row>
    <row r="207" spans="2:18">
      <c r="B207" s="76" t="s">
        <v>4554</v>
      </c>
      <c r="C207" s="86" t="s">
        <v>4042</v>
      </c>
      <c r="D207" s="73" t="s">
        <v>4213</v>
      </c>
      <c r="E207" s="73" t="s">
        <v>4208</v>
      </c>
      <c r="F207" s="73" t="s">
        <v>653</v>
      </c>
      <c r="G207" s="94">
        <v>42989</v>
      </c>
      <c r="H207" s="73" t="s">
        <v>135</v>
      </c>
      <c r="I207" s="83">
        <v>6.8800000000000017</v>
      </c>
      <c r="J207" s="86" t="s">
        <v>467</v>
      </c>
      <c r="K207" s="86" t="s">
        <v>137</v>
      </c>
      <c r="L207" s="87">
        <v>4.4999999999999998E-2</v>
      </c>
      <c r="M207" s="87">
        <v>5.2900000000000003E-2</v>
      </c>
      <c r="N207" s="83">
        <v>1758031.96</v>
      </c>
      <c r="O207" s="85">
        <v>96.74</v>
      </c>
      <c r="P207" s="83">
        <v>1700.7200099999998</v>
      </c>
      <c r="Q207" s="84">
        <f t="shared" si="5"/>
        <v>3.0344285753279544E-4</v>
      </c>
      <c r="R207" s="84">
        <f>P207/'סכום נכסי הקרן'!$C$42</f>
        <v>2.4010422196766506E-5</v>
      </c>
    </row>
    <row r="208" spans="2:18">
      <c r="B208" s="76" t="s">
        <v>4554</v>
      </c>
      <c r="C208" s="86" t="s">
        <v>4042</v>
      </c>
      <c r="D208" s="73" t="s">
        <v>4214</v>
      </c>
      <c r="E208" s="73" t="s">
        <v>4208</v>
      </c>
      <c r="F208" s="73" t="s">
        <v>653</v>
      </c>
      <c r="G208" s="94">
        <v>43080</v>
      </c>
      <c r="H208" s="73" t="s">
        <v>135</v>
      </c>
      <c r="I208" s="83">
        <v>6.830000000000001</v>
      </c>
      <c r="J208" s="86" t="s">
        <v>467</v>
      </c>
      <c r="K208" s="86" t="s">
        <v>137</v>
      </c>
      <c r="L208" s="87">
        <v>4.4999999999999998E-2</v>
      </c>
      <c r="M208" s="87">
        <v>5.5600000000000011E-2</v>
      </c>
      <c r="N208" s="83">
        <v>544699.03999999992</v>
      </c>
      <c r="O208" s="85">
        <v>94.4</v>
      </c>
      <c r="P208" s="83">
        <v>514.19584999999995</v>
      </c>
      <c r="Q208" s="84">
        <f t="shared" si="5"/>
        <v>9.1742942482051865E-5</v>
      </c>
      <c r="R208" s="84">
        <f>P208/'סכום נכסי הקרן'!$C$42</f>
        <v>7.259313336546926E-6</v>
      </c>
    </row>
    <row r="209" spans="2:18">
      <c r="B209" s="76" t="s">
        <v>4554</v>
      </c>
      <c r="C209" s="86" t="s">
        <v>4042</v>
      </c>
      <c r="D209" s="73" t="s">
        <v>4215</v>
      </c>
      <c r="E209" s="73" t="s">
        <v>4208</v>
      </c>
      <c r="F209" s="73" t="s">
        <v>653</v>
      </c>
      <c r="G209" s="94">
        <v>43171</v>
      </c>
      <c r="H209" s="73" t="s">
        <v>135</v>
      </c>
      <c r="I209" s="83">
        <v>6.8200000000000012</v>
      </c>
      <c r="J209" s="86" t="s">
        <v>467</v>
      </c>
      <c r="K209" s="86" t="s">
        <v>137</v>
      </c>
      <c r="L209" s="87">
        <v>4.4999999999999998E-2</v>
      </c>
      <c r="M209" s="87">
        <v>5.5899999999999991E-2</v>
      </c>
      <c r="N209" s="83">
        <v>578677.87000000011</v>
      </c>
      <c r="O209" s="85">
        <v>94.88</v>
      </c>
      <c r="P209" s="83">
        <v>549.04953</v>
      </c>
      <c r="Q209" s="84">
        <f t="shared" si="5"/>
        <v>9.7961544128735402E-5</v>
      </c>
      <c r="R209" s="84">
        <f>P209/'סכום נכסי הקרן'!$C$42</f>
        <v>7.7513705634804753E-6</v>
      </c>
    </row>
    <row r="210" spans="2:18">
      <c r="B210" s="76" t="s">
        <v>4554</v>
      </c>
      <c r="C210" s="86" t="s">
        <v>4042</v>
      </c>
      <c r="D210" s="73" t="s">
        <v>4216</v>
      </c>
      <c r="E210" s="73" t="s">
        <v>4208</v>
      </c>
      <c r="F210" s="73" t="s">
        <v>653</v>
      </c>
      <c r="G210" s="94">
        <v>43341</v>
      </c>
      <c r="H210" s="73" t="s">
        <v>135</v>
      </c>
      <c r="I210" s="83">
        <v>6.88</v>
      </c>
      <c r="J210" s="86" t="s">
        <v>467</v>
      </c>
      <c r="K210" s="86" t="s">
        <v>137</v>
      </c>
      <c r="L210" s="87">
        <v>4.4999999999999998E-2</v>
      </c>
      <c r="M210" s="87">
        <v>5.3100000000000008E-2</v>
      </c>
      <c r="N210" s="83">
        <v>1021042.18</v>
      </c>
      <c r="O210" s="85">
        <v>95.31</v>
      </c>
      <c r="P210" s="83">
        <v>973.15529000000004</v>
      </c>
      <c r="Q210" s="84">
        <f t="shared" si="5"/>
        <v>1.7363059191662965E-4</v>
      </c>
      <c r="R210" s="84">
        <f>P210/'סכום נכסי הקרן'!$C$42</f>
        <v>1.3738810173649188E-5</v>
      </c>
    </row>
    <row r="211" spans="2:18">
      <c r="B211" s="76" t="s">
        <v>4554</v>
      </c>
      <c r="C211" s="86" t="s">
        <v>4042</v>
      </c>
      <c r="D211" s="73" t="s">
        <v>4217</v>
      </c>
      <c r="E211" s="73" t="s">
        <v>4208</v>
      </c>
      <c r="F211" s="73" t="s">
        <v>653</v>
      </c>
      <c r="G211" s="94">
        <v>41893</v>
      </c>
      <c r="H211" s="73" t="s">
        <v>135</v>
      </c>
      <c r="I211" s="83">
        <v>7.2200000000000006</v>
      </c>
      <c r="J211" s="86" t="s">
        <v>467</v>
      </c>
      <c r="K211" s="86" t="s">
        <v>137</v>
      </c>
      <c r="L211" s="87">
        <v>4.4999999999999998E-2</v>
      </c>
      <c r="M211" s="87">
        <v>3.6800000000000006E-2</v>
      </c>
      <c r="N211" s="83">
        <v>1077911.8899999997</v>
      </c>
      <c r="O211" s="85">
        <v>106.38</v>
      </c>
      <c r="P211" s="83">
        <v>1146.6826099999998</v>
      </c>
      <c r="Q211" s="84">
        <f t="shared" si="5"/>
        <v>2.0459137648504768E-4</v>
      </c>
      <c r="R211" s="84">
        <f>P211/'סכום נכסי הקרן'!$C$42</f>
        <v>1.6188633890295765E-5</v>
      </c>
    </row>
    <row r="212" spans="2:18">
      <c r="B212" s="76" t="s">
        <v>4554</v>
      </c>
      <c r="C212" s="86" t="s">
        <v>4042</v>
      </c>
      <c r="D212" s="73" t="s">
        <v>4218</v>
      </c>
      <c r="E212" s="73" t="s">
        <v>4208</v>
      </c>
      <c r="F212" s="73" t="s">
        <v>653</v>
      </c>
      <c r="G212" s="94">
        <v>42151</v>
      </c>
      <c r="H212" s="73" t="s">
        <v>135</v>
      </c>
      <c r="I212" s="83">
        <v>7.219999999999998</v>
      </c>
      <c r="J212" s="86" t="s">
        <v>467</v>
      </c>
      <c r="K212" s="86" t="s">
        <v>137</v>
      </c>
      <c r="L212" s="87">
        <v>4.4999999999999998E-2</v>
      </c>
      <c r="M212" s="87">
        <v>3.6799999999999999E-2</v>
      </c>
      <c r="N212" s="83">
        <v>3947497.0800000005</v>
      </c>
      <c r="O212" s="85">
        <v>107.23</v>
      </c>
      <c r="P212" s="83">
        <v>4232.9010600000001</v>
      </c>
      <c r="Q212" s="84">
        <f t="shared" si="5"/>
        <v>7.5523518612566863E-4</v>
      </c>
      <c r="R212" s="84">
        <f>P212/'סכום נכסי הקרן'!$C$42</f>
        <v>5.9759243714513883E-5</v>
      </c>
    </row>
    <row r="213" spans="2:18">
      <c r="B213" s="76" t="s">
        <v>4554</v>
      </c>
      <c r="C213" s="86" t="s">
        <v>4042</v>
      </c>
      <c r="D213" s="73" t="s">
        <v>4219</v>
      </c>
      <c r="E213" s="73" t="s">
        <v>4208</v>
      </c>
      <c r="F213" s="73" t="s">
        <v>653</v>
      </c>
      <c r="G213" s="94">
        <v>42166</v>
      </c>
      <c r="H213" s="73" t="s">
        <v>135</v>
      </c>
      <c r="I213" s="83">
        <v>7.2200000000000015</v>
      </c>
      <c r="J213" s="86" t="s">
        <v>467</v>
      </c>
      <c r="K213" s="86" t="s">
        <v>137</v>
      </c>
      <c r="L213" s="87">
        <v>4.4999999999999998E-2</v>
      </c>
      <c r="M213" s="87">
        <v>3.6799999999999992E-2</v>
      </c>
      <c r="N213" s="83">
        <v>3714160.78</v>
      </c>
      <c r="O213" s="85">
        <v>107.23</v>
      </c>
      <c r="P213" s="83">
        <v>3982.6945600000004</v>
      </c>
      <c r="Q213" s="84">
        <f t="shared" si="5"/>
        <v>7.1059328452701613E-4</v>
      </c>
      <c r="R213" s="84">
        <f>P213/'סכום נכסי הקרן'!$C$42</f>
        <v>5.622687879492006E-5</v>
      </c>
    </row>
    <row r="214" spans="2:18">
      <c r="B214" s="76" t="s">
        <v>4554</v>
      </c>
      <c r="C214" s="86" t="s">
        <v>4042</v>
      </c>
      <c r="D214" s="73" t="s">
        <v>4220</v>
      </c>
      <c r="E214" s="73" t="s">
        <v>4208</v>
      </c>
      <c r="F214" s="73" t="s">
        <v>653</v>
      </c>
      <c r="G214" s="94">
        <v>42257</v>
      </c>
      <c r="H214" s="73" t="s">
        <v>135</v>
      </c>
      <c r="I214" s="83">
        <v>7.2200000000000006</v>
      </c>
      <c r="J214" s="86" t="s">
        <v>467</v>
      </c>
      <c r="K214" s="86" t="s">
        <v>137</v>
      </c>
      <c r="L214" s="87">
        <v>4.4999999999999998E-2</v>
      </c>
      <c r="M214" s="87">
        <v>3.6799999999999999E-2</v>
      </c>
      <c r="N214" s="83">
        <v>1973721.63</v>
      </c>
      <c r="O214" s="85">
        <v>106.51</v>
      </c>
      <c r="P214" s="83">
        <v>2102.2107500000002</v>
      </c>
      <c r="Q214" s="84">
        <f t="shared" si="5"/>
        <v>3.7507692822180721E-4</v>
      </c>
      <c r="R214" s="84">
        <f>P214/'סכום נכסי הקרן'!$C$42</f>
        <v>2.9678587514285302E-5</v>
      </c>
    </row>
    <row r="215" spans="2:18">
      <c r="B215" s="76" t="s">
        <v>4554</v>
      </c>
      <c r="C215" s="86" t="s">
        <v>4042</v>
      </c>
      <c r="D215" s="73" t="s">
        <v>4221</v>
      </c>
      <c r="E215" s="73" t="s">
        <v>4208</v>
      </c>
      <c r="F215" s="73" t="s">
        <v>653</v>
      </c>
      <c r="G215" s="94">
        <v>42348</v>
      </c>
      <c r="H215" s="73" t="s">
        <v>135</v>
      </c>
      <c r="I215" s="83">
        <v>7.2200000000000006</v>
      </c>
      <c r="J215" s="86" t="s">
        <v>467</v>
      </c>
      <c r="K215" s="86" t="s">
        <v>137</v>
      </c>
      <c r="L215" s="87">
        <v>4.4999999999999998E-2</v>
      </c>
      <c r="M215" s="87">
        <v>3.6799999999999999E-2</v>
      </c>
      <c r="N215" s="83">
        <v>3417869.07</v>
      </c>
      <c r="O215" s="85">
        <v>107.01</v>
      </c>
      <c r="P215" s="83">
        <v>3657.4614799999999</v>
      </c>
      <c r="Q215" s="84">
        <f t="shared" si="5"/>
        <v>6.5256512317234821E-4</v>
      </c>
      <c r="R215" s="84">
        <f>P215/'סכום נכסי הקרן'!$C$42</f>
        <v>5.163530374597667E-5</v>
      </c>
    </row>
    <row r="216" spans="2:18">
      <c r="B216" s="76" t="s">
        <v>4554</v>
      </c>
      <c r="C216" s="86" t="s">
        <v>4042</v>
      </c>
      <c r="D216" s="73" t="s">
        <v>4222</v>
      </c>
      <c r="E216" s="73" t="s">
        <v>4208</v>
      </c>
      <c r="F216" s="73" t="s">
        <v>653</v>
      </c>
      <c r="G216" s="94">
        <v>42439</v>
      </c>
      <c r="H216" s="73" t="s">
        <v>135</v>
      </c>
      <c r="I216" s="83">
        <v>7.219999999999998</v>
      </c>
      <c r="J216" s="86" t="s">
        <v>467</v>
      </c>
      <c r="K216" s="86" t="s">
        <v>137</v>
      </c>
      <c r="L216" s="87">
        <v>4.4999999999999998E-2</v>
      </c>
      <c r="M216" s="87">
        <v>3.6799999999999999E-2</v>
      </c>
      <c r="N216" s="83">
        <v>4059352.9800000004</v>
      </c>
      <c r="O216" s="85">
        <v>108.1</v>
      </c>
      <c r="P216" s="83">
        <v>4388.1602500000008</v>
      </c>
      <c r="Q216" s="84">
        <f t="shared" si="5"/>
        <v>7.8293656671436849E-4</v>
      </c>
      <c r="R216" s="84">
        <f>P216/'סכום נכסי הקרן'!$C$42</f>
        <v>6.1951161655097176E-5</v>
      </c>
    </row>
    <row r="217" spans="2:18">
      <c r="B217" s="76" t="s">
        <v>4554</v>
      </c>
      <c r="C217" s="86" t="s">
        <v>4042</v>
      </c>
      <c r="D217" s="73" t="s">
        <v>4223</v>
      </c>
      <c r="E217" s="73" t="s">
        <v>4208</v>
      </c>
      <c r="F217" s="73" t="s">
        <v>653</v>
      </c>
      <c r="G217" s="94">
        <v>42549</v>
      </c>
      <c r="H217" s="73" t="s">
        <v>135</v>
      </c>
      <c r="I217" s="83">
        <v>7.1900000000000022</v>
      </c>
      <c r="J217" s="86" t="s">
        <v>467</v>
      </c>
      <c r="K217" s="86" t="s">
        <v>137</v>
      </c>
      <c r="L217" s="87">
        <v>4.4999999999999998E-2</v>
      </c>
      <c r="M217" s="87">
        <v>3.8400000000000011E-2</v>
      </c>
      <c r="N217" s="83">
        <v>2855301.53</v>
      </c>
      <c r="O217" s="85">
        <v>106.68</v>
      </c>
      <c r="P217" s="83">
        <v>3046.0355199999995</v>
      </c>
      <c r="Q217" s="84">
        <f t="shared" si="5"/>
        <v>5.434743619763693E-4</v>
      </c>
      <c r="R217" s="84">
        <f>P217/'סכום נכסי הקרן'!$C$42</f>
        <v>4.3003315320284377E-5</v>
      </c>
    </row>
    <row r="218" spans="2:18">
      <c r="B218" s="76" t="s">
        <v>4554</v>
      </c>
      <c r="C218" s="86" t="s">
        <v>4042</v>
      </c>
      <c r="D218" s="73" t="s">
        <v>4224</v>
      </c>
      <c r="E218" s="73" t="s">
        <v>4208</v>
      </c>
      <c r="F218" s="73" t="s">
        <v>653</v>
      </c>
      <c r="G218" s="94">
        <v>42604</v>
      </c>
      <c r="H218" s="73" t="s">
        <v>135</v>
      </c>
      <c r="I218" s="83">
        <v>7.0500000000000016</v>
      </c>
      <c r="J218" s="86" t="s">
        <v>467</v>
      </c>
      <c r="K218" s="86" t="s">
        <v>137</v>
      </c>
      <c r="L218" s="87">
        <v>4.4999999999999998E-2</v>
      </c>
      <c r="M218" s="87">
        <v>4.4899999999999995E-2</v>
      </c>
      <c r="N218" s="83">
        <v>3733803.68</v>
      </c>
      <c r="O218" s="85">
        <v>101.32</v>
      </c>
      <c r="P218" s="83">
        <v>3783.0895599999999</v>
      </c>
      <c r="Q218" s="84">
        <f t="shared" si="5"/>
        <v>6.7497971426165907E-4</v>
      </c>
      <c r="R218" s="84">
        <f>P218/'סכום נכסי הקרן'!$C$42</f>
        <v>5.3408895649895742E-5</v>
      </c>
    </row>
    <row r="219" spans="2:18">
      <c r="B219" s="76" t="s">
        <v>4555</v>
      </c>
      <c r="C219" s="86" t="s">
        <v>4042</v>
      </c>
      <c r="D219" s="73" t="s">
        <v>4225</v>
      </c>
      <c r="E219" s="73" t="s">
        <v>4226</v>
      </c>
      <c r="F219" s="73" t="s">
        <v>653</v>
      </c>
      <c r="G219" s="94">
        <v>43552</v>
      </c>
      <c r="H219" s="73" t="s">
        <v>135</v>
      </c>
      <c r="I219" s="83">
        <v>6.3699999999999992</v>
      </c>
      <c r="J219" s="86" t="s">
        <v>467</v>
      </c>
      <c r="K219" s="86" t="s">
        <v>137</v>
      </c>
      <c r="L219" s="87">
        <v>3.5500999999999998E-2</v>
      </c>
      <c r="M219" s="87">
        <v>5.0700000000000002E-2</v>
      </c>
      <c r="N219" s="83">
        <v>56667626.750000007</v>
      </c>
      <c r="O219" s="85">
        <v>90.32</v>
      </c>
      <c r="P219" s="83">
        <v>51182.200490000003</v>
      </c>
      <c r="Q219" s="84">
        <f t="shared" si="5"/>
        <v>9.1319400490278511E-3</v>
      </c>
      <c r="R219" s="84">
        <f>P219/'סכום נכסי הקרן'!$C$42</f>
        <v>7.2257998700470973E-4</v>
      </c>
    </row>
    <row r="220" spans="2:18">
      <c r="B220" s="76" t="s">
        <v>4556</v>
      </c>
      <c r="C220" s="86" t="s">
        <v>4042</v>
      </c>
      <c r="D220" s="73" t="s">
        <v>4227</v>
      </c>
      <c r="E220" s="73" t="s">
        <v>4228</v>
      </c>
      <c r="F220" s="73" t="s">
        <v>653</v>
      </c>
      <c r="G220" s="94">
        <v>43779</v>
      </c>
      <c r="H220" s="73" t="s">
        <v>135</v>
      </c>
      <c r="I220" s="83">
        <v>8.0899999999999981</v>
      </c>
      <c r="J220" s="86" t="s">
        <v>467</v>
      </c>
      <c r="K220" s="86" t="s">
        <v>137</v>
      </c>
      <c r="L220" s="87">
        <v>2.7243E-2</v>
      </c>
      <c r="M220" s="87">
        <v>5.1599999999999993E-2</v>
      </c>
      <c r="N220" s="83">
        <v>5141387.3999999985</v>
      </c>
      <c r="O220" s="85">
        <v>81.11</v>
      </c>
      <c r="P220" s="83">
        <v>4170.1793400000006</v>
      </c>
      <c r="Q220" s="84">
        <f t="shared" si="5"/>
        <v>7.4404436233676543E-4</v>
      </c>
      <c r="R220" s="84">
        <f>P220/'סכום נכסי הקרן'!$C$42</f>
        <v>5.8873751117700511E-5</v>
      </c>
    </row>
    <row r="221" spans="2:18">
      <c r="B221" s="76" t="s">
        <v>4556</v>
      </c>
      <c r="C221" s="86" t="s">
        <v>4042</v>
      </c>
      <c r="D221" s="73" t="s">
        <v>4229</v>
      </c>
      <c r="E221" s="73" t="s">
        <v>4228</v>
      </c>
      <c r="F221" s="73" t="s">
        <v>653</v>
      </c>
      <c r="G221" s="94">
        <v>43835</v>
      </c>
      <c r="H221" s="73" t="s">
        <v>135</v>
      </c>
      <c r="I221" s="83">
        <v>8.0399999999999991</v>
      </c>
      <c r="J221" s="86" t="s">
        <v>467</v>
      </c>
      <c r="K221" s="86" t="s">
        <v>137</v>
      </c>
      <c r="L221" s="87">
        <v>2.7243E-2</v>
      </c>
      <c r="M221" s="87">
        <v>5.33E-2</v>
      </c>
      <c r="N221" s="83">
        <v>2863029.05</v>
      </c>
      <c r="O221" s="85">
        <v>80.06</v>
      </c>
      <c r="P221" s="83">
        <v>2292.1410699999997</v>
      </c>
      <c r="Q221" s="84">
        <f t="shared" si="5"/>
        <v>4.0896433984396959E-4</v>
      </c>
      <c r="R221" s="84">
        <f>P221/'סכום נכסי הקרן'!$C$42</f>
        <v>3.2359985477708423E-5</v>
      </c>
    </row>
    <row r="222" spans="2:18">
      <c r="B222" s="76" t="s">
        <v>4556</v>
      </c>
      <c r="C222" s="86" t="s">
        <v>4042</v>
      </c>
      <c r="D222" s="73" t="s">
        <v>4230</v>
      </c>
      <c r="E222" s="73" t="s">
        <v>4228</v>
      </c>
      <c r="F222" s="73" t="s">
        <v>653</v>
      </c>
      <c r="G222" s="94">
        <v>43227</v>
      </c>
      <c r="H222" s="73" t="s">
        <v>135</v>
      </c>
      <c r="I222" s="83">
        <v>8.4200000000000017</v>
      </c>
      <c r="J222" s="86" t="s">
        <v>467</v>
      </c>
      <c r="K222" s="86" t="s">
        <v>137</v>
      </c>
      <c r="L222" s="87">
        <v>2.9805999999999999E-2</v>
      </c>
      <c r="M222" s="87">
        <v>3.6800000000000013E-2</v>
      </c>
      <c r="N222" s="83">
        <v>1691109.2899999998</v>
      </c>
      <c r="O222" s="85">
        <v>94.27</v>
      </c>
      <c r="P222" s="83">
        <v>1594.2088199999996</v>
      </c>
      <c r="Q222" s="84">
        <f t="shared" si="5"/>
        <v>2.8443910637870716E-4</v>
      </c>
      <c r="R222" s="84">
        <f>P222/'סכום נכסי הקרן'!$C$42</f>
        <v>2.2506718691461115E-5</v>
      </c>
    </row>
    <row r="223" spans="2:18">
      <c r="B223" s="76" t="s">
        <v>4556</v>
      </c>
      <c r="C223" s="86" t="s">
        <v>4042</v>
      </c>
      <c r="D223" s="73" t="s">
        <v>4231</v>
      </c>
      <c r="E223" s="73" t="s">
        <v>4228</v>
      </c>
      <c r="F223" s="73" t="s">
        <v>653</v>
      </c>
      <c r="G223" s="94">
        <v>43279</v>
      </c>
      <c r="H223" s="73" t="s">
        <v>135</v>
      </c>
      <c r="I223" s="83">
        <v>8.4599999999999991</v>
      </c>
      <c r="J223" s="86" t="s">
        <v>467</v>
      </c>
      <c r="K223" s="86" t="s">
        <v>137</v>
      </c>
      <c r="L223" s="87">
        <v>2.9796999999999997E-2</v>
      </c>
      <c r="M223" s="87">
        <v>3.5099999999999992E-2</v>
      </c>
      <c r="N223" s="83">
        <v>1977804.29</v>
      </c>
      <c r="O223" s="85">
        <v>94.7</v>
      </c>
      <c r="P223" s="83">
        <v>1872.9808</v>
      </c>
      <c r="Q223" s="84">
        <f t="shared" si="5"/>
        <v>3.3417766752568599E-4</v>
      </c>
      <c r="R223" s="84">
        <f>P223/'סכום נכסי הקרן'!$C$42</f>
        <v>2.6442365298234772E-5</v>
      </c>
    </row>
    <row r="224" spans="2:18">
      <c r="B224" s="76" t="s">
        <v>4556</v>
      </c>
      <c r="C224" s="86" t="s">
        <v>4042</v>
      </c>
      <c r="D224" s="73" t="s">
        <v>4232</v>
      </c>
      <c r="E224" s="73" t="s">
        <v>4228</v>
      </c>
      <c r="F224" s="73" t="s">
        <v>653</v>
      </c>
      <c r="G224" s="94">
        <v>43321</v>
      </c>
      <c r="H224" s="73" t="s">
        <v>135</v>
      </c>
      <c r="I224" s="83">
        <v>8.4699999999999989</v>
      </c>
      <c r="J224" s="86" t="s">
        <v>467</v>
      </c>
      <c r="K224" s="86" t="s">
        <v>137</v>
      </c>
      <c r="L224" s="87">
        <v>3.0529000000000001E-2</v>
      </c>
      <c r="M224" s="87">
        <v>3.450000000000001E-2</v>
      </c>
      <c r="N224" s="83">
        <v>11079375.83</v>
      </c>
      <c r="O224" s="85">
        <v>95.68</v>
      </c>
      <c r="P224" s="83">
        <v>10600.747329999998</v>
      </c>
      <c r="Q224" s="84">
        <f t="shared" si="5"/>
        <v>1.8913877903972869E-3</v>
      </c>
      <c r="R224" s="84">
        <f>P224/'סכום נכסי הקרן'!$C$42</f>
        <v>1.4965921344957026E-4</v>
      </c>
    </row>
    <row r="225" spans="2:18">
      <c r="B225" s="76" t="s">
        <v>4556</v>
      </c>
      <c r="C225" s="86" t="s">
        <v>4042</v>
      </c>
      <c r="D225" s="73" t="s">
        <v>4233</v>
      </c>
      <c r="E225" s="73" t="s">
        <v>4228</v>
      </c>
      <c r="F225" s="73" t="s">
        <v>653</v>
      </c>
      <c r="G225" s="94">
        <v>43138</v>
      </c>
      <c r="H225" s="73" t="s">
        <v>135</v>
      </c>
      <c r="I225" s="83">
        <v>8.3499999999999961</v>
      </c>
      <c r="J225" s="86" t="s">
        <v>467</v>
      </c>
      <c r="K225" s="86" t="s">
        <v>137</v>
      </c>
      <c r="L225" s="87">
        <v>2.8243000000000001E-2</v>
      </c>
      <c r="M225" s="87">
        <v>4.0699999999999993E-2</v>
      </c>
      <c r="N225" s="83">
        <v>10603510.83</v>
      </c>
      <c r="O225" s="85">
        <v>89.97</v>
      </c>
      <c r="P225" s="83">
        <v>9539.9785700000029</v>
      </c>
      <c r="Q225" s="84">
        <f t="shared" si="5"/>
        <v>1.702125182899702E-3</v>
      </c>
      <c r="R225" s="84">
        <f>P225/'סכום נכסי הקרן'!$C$42</f>
        <v>1.3468349397135915E-4</v>
      </c>
    </row>
    <row r="226" spans="2:18">
      <c r="B226" s="76" t="s">
        <v>4556</v>
      </c>
      <c r="C226" s="86" t="s">
        <v>4042</v>
      </c>
      <c r="D226" s="73" t="s">
        <v>4234</v>
      </c>
      <c r="E226" s="73" t="s">
        <v>4228</v>
      </c>
      <c r="F226" s="73" t="s">
        <v>653</v>
      </c>
      <c r="G226" s="94">
        <v>43417</v>
      </c>
      <c r="H226" s="73" t="s">
        <v>135</v>
      </c>
      <c r="I226" s="83">
        <v>8.3699999999999957</v>
      </c>
      <c r="J226" s="86" t="s">
        <v>467</v>
      </c>
      <c r="K226" s="86" t="s">
        <v>137</v>
      </c>
      <c r="L226" s="87">
        <v>3.2797E-2</v>
      </c>
      <c r="M226" s="87">
        <v>3.6499999999999998E-2</v>
      </c>
      <c r="N226" s="83">
        <v>12614372.02</v>
      </c>
      <c r="O226" s="85">
        <v>95.97</v>
      </c>
      <c r="P226" s="83">
        <v>12106.013160000004</v>
      </c>
      <c r="Q226" s="84">
        <f t="shared" si="5"/>
        <v>2.1599576679291427E-3</v>
      </c>
      <c r="R226" s="84">
        <f>P226/'סכום נכסי הקרן'!$C$42</f>
        <v>1.709102529411714E-4</v>
      </c>
    </row>
    <row r="227" spans="2:18">
      <c r="B227" s="76" t="s">
        <v>4556</v>
      </c>
      <c r="C227" s="86" t="s">
        <v>4042</v>
      </c>
      <c r="D227" s="73" t="s">
        <v>4235</v>
      </c>
      <c r="E227" s="73" t="s">
        <v>4228</v>
      </c>
      <c r="F227" s="73" t="s">
        <v>653</v>
      </c>
      <c r="G227" s="94">
        <v>43496</v>
      </c>
      <c r="H227" s="73" t="s">
        <v>135</v>
      </c>
      <c r="I227" s="83">
        <v>8.4700000000000006</v>
      </c>
      <c r="J227" s="86" t="s">
        <v>467</v>
      </c>
      <c r="K227" s="86" t="s">
        <v>137</v>
      </c>
      <c r="L227" s="87">
        <v>3.2190999999999997E-2</v>
      </c>
      <c r="M227" s="87">
        <v>3.2900000000000006E-2</v>
      </c>
      <c r="N227" s="83">
        <v>15940762.340000002</v>
      </c>
      <c r="O227" s="85">
        <v>98.42</v>
      </c>
      <c r="P227" s="83">
        <v>15688.89712</v>
      </c>
      <c r="Q227" s="84">
        <f t="shared" si="5"/>
        <v>2.7992166527345355E-3</v>
      </c>
      <c r="R227" s="84">
        <f>P227/'סכום נכסי הקרן'!$C$42</f>
        <v>2.214926862963376E-4</v>
      </c>
    </row>
    <row r="228" spans="2:18">
      <c r="B228" s="76" t="s">
        <v>4556</v>
      </c>
      <c r="C228" s="86" t="s">
        <v>4042</v>
      </c>
      <c r="D228" s="73" t="s">
        <v>4236</v>
      </c>
      <c r="E228" s="73" t="s">
        <v>4228</v>
      </c>
      <c r="F228" s="73" t="s">
        <v>653</v>
      </c>
      <c r="G228" s="94">
        <v>43613</v>
      </c>
      <c r="H228" s="73" t="s">
        <v>135</v>
      </c>
      <c r="I228" s="83">
        <v>8.4999999999999982</v>
      </c>
      <c r="J228" s="86" t="s">
        <v>467</v>
      </c>
      <c r="K228" s="86" t="s">
        <v>137</v>
      </c>
      <c r="L228" s="87">
        <v>2.7243E-2</v>
      </c>
      <c r="M228" s="87">
        <v>3.5799999999999992E-2</v>
      </c>
      <c r="N228" s="83">
        <v>4207318.4499999993</v>
      </c>
      <c r="O228" s="85">
        <v>91.96</v>
      </c>
      <c r="P228" s="83">
        <v>3869.0500500000012</v>
      </c>
      <c r="Q228" s="84">
        <f t="shared" si="5"/>
        <v>6.9031680476870833E-4</v>
      </c>
      <c r="R228" s="84">
        <f>P228/'סכום נכסי הקרן'!$C$42</f>
        <v>5.462246851609666E-5</v>
      </c>
    </row>
    <row r="229" spans="2:18">
      <c r="B229" s="76" t="s">
        <v>4556</v>
      </c>
      <c r="C229" s="86" t="s">
        <v>4042</v>
      </c>
      <c r="D229" s="73" t="s">
        <v>4237</v>
      </c>
      <c r="E229" s="73" t="s">
        <v>4228</v>
      </c>
      <c r="F229" s="73" t="s">
        <v>653</v>
      </c>
      <c r="G229" s="94">
        <v>43677</v>
      </c>
      <c r="H229" s="73" t="s">
        <v>135</v>
      </c>
      <c r="I229" s="83">
        <v>8.3500000000000014</v>
      </c>
      <c r="J229" s="86" t="s">
        <v>467</v>
      </c>
      <c r="K229" s="86" t="s">
        <v>137</v>
      </c>
      <c r="L229" s="87">
        <v>2.7243E-2</v>
      </c>
      <c r="M229" s="87">
        <v>4.1500000000000002E-2</v>
      </c>
      <c r="N229" s="83">
        <v>4150960.56</v>
      </c>
      <c r="O229" s="85">
        <v>87.82</v>
      </c>
      <c r="P229" s="83">
        <v>3645.3735599999995</v>
      </c>
      <c r="Q229" s="84">
        <f t="shared" ref="Q229:Q292" si="6">P229/$P$10</f>
        <v>6.5040839369021085E-4</v>
      </c>
      <c r="R229" s="84">
        <f>P229/'סכום נכסי הקרן'!$C$42</f>
        <v>5.1464648928620374E-5</v>
      </c>
    </row>
    <row r="230" spans="2:18">
      <c r="B230" s="76" t="s">
        <v>4556</v>
      </c>
      <c r="C230" s="86" t="s">
        <v>4042</v>
      </c>
      <c r="D230" s="73" t="s">
        <v>4238</v>
      </c>
      <c r="E230" s="73" t="s">
        <v>4228</v>
      </c>
      <c r="F230" s="73" t="s">
        <v>653</v>
      </c>
      <c r="G230" s="94">
        <v>43541</v>
      </c>
      <c r="H230" s="73" t="s">
        <v>135</v>
      </c>
      <c r="I230" s="83">
        <v>8.4799999999999986</v>
      </c>
      <c r="J230" s="86" t="s">
        <v>467</v>
      </c>
      <c r="K230" s="86" t="s">
        <v>137</v>
      </c>
      <c r="L230" s="87">
        <v>2.9270999999999998E-2</v>
      </c>
      <c r="M230" s="87">
        <v>3.5199999999999988E-2</v>
      </c>
      <c r="N230" s="83">
        <v>1368908.4499999997</v>
      </c>
      <c r="O230" s="85">
        <v>94.19</v>
      </c>
      <c r="P230" s="83">
        <v>1289.3749700000003</v>
      </c>
      <c r="Q230" s="84">
        <f t="shared" si="6"/>
        <v>2.3005058035864619E-4</v>
      </c>
      <c r="R230" s="84">
        <f>P230/'סכום נכסי הקרן'!$C$42</f>
        <v>1.8203135858702077E-5</v>
      </c>
    </row>
    <row r="231" spans="2:18">
      <c r="B231" s="76" t="s">
        <v>4557</v>
      </c>
      <c r="C231" s="86" t="s">
        <v>4036</v>
      </c>
      <c r="D231" s="73">
        <v>7561</v>
      </c>
      <c r="E231" s="73" t="s">
        <v>4239</v>
      </c>
      <c r="F231" s="73" t="s">
        <v>963</v>
      </c>
      <c r="G231" s="94">
        <v>43920</v>
      </c>
      <c r="H231" s="73" t="s">
        <v>4025</v>
      </c>
      <c r="I231" s="83">
        <v>7.0699999999999976</v>
      </c>
      <c r="J231" s="86" t="s">
        <v>4061</v>
      </c>
      <c r="K231" s="86" t="s">
        <v>137</v>
      </c>
      <c r="L231" s="87">
        <v>5.5918000000000002E-2</v>
      </c>
      <c r="M231" s="87">
        <v>5.7899999999999993E-2</v>
      </c>
      <c r="N231" s="83">
        <v>19210052.770000003</v>
      </c>
      <c r="O231" s="85">
        <v>99.5</v>
      </c>
      <c r="P231" s="83">
        <v>19114.002370000002</v>
      </c>
      <c r="Q231" s="84">
        <f t="shared" si="6"/>
        <v>3.4103247236101056E-3</v>
      </c>
      <c r="R231" s="84">
        <f>P231/'סכום נכסי הקרן'!$C$42</f>
        <v>2.6984763163555401E-4</v>
      </c>
    </row>
    <row r="232" spans="2:18">
      <c r="B232" s="76" t="s">
        <v>4558</v>
      </c>
      <c r="C232" s="86" t="s">
        <v>4036</v>
      </c>
      <c r="D232" s="73" t="s">
        <v>4240</v>
      </c>
      <c r="E232" s="73" t="s">
        <v>4241</v>
      </c>
      <c r="F232" s="73" t="s">
        <v>4242</v>
      </c>
      <c r="G232" s="94">
        <v>42372</v>
      </c>
      <c r="H232" s="73" t="s">
        <v>135</v>
      </c>
      <c r="I232" s="83">
        <v>8.2900000000000009</v>
      </c>
      <c r="J232" s="86" t="s">
        <v>133</v>
      </c>
      <c r="K232" s="86" t="s">
        <v>137</v>
      </c>
      <c r="L232" s="87">
        <v>6.7000000000000004E-2</v>
      </c>
      <c r="M232" s="87">
        <v>3.9500000000000007E-2</v>
      </c>
      <c r="N232" s="83">
        <v>23267477.550000001</v>
      </c>
      <c r="O232" s="85">
        <v>124.74</v>
      </c>
      <c r="P232" s="83">
        <v>29023.851989999999</v>
      </c>
      <c r="Q232" s="84">
        <f t="shared" si="6"/>
        <v>5.1784423847959036E-3</v>
      </c>
      <c r="R232" s="84">
        <f>P232/'סכום נכסי הקרן'!$C$42</f>
        <v>4.0975289051627128E-4</v>
      </c>
    </row>
    <row r="233" spans="2:18">
      <c r="B233" s="76" t="s">
        <v>4559</v>
      </c>
      <c r="C233" s="86" t="s">
        <v>4042</v>
      </c>
      <c r="D233" s="73" t="s">
        <v>4243</v>
      </c>
      <c r="E233" s="73" t="s">
        <v>1344</v>
      </c>
      <c r="F233" s="73" t="s">
        <v>4244</v>
      </c>
      <c r="G233" s="94">
        <v>41529</v>
      </c>
      <c r="H233" s="73" t="s">
        <v>4025</v>
      </c>
      <c r="I233" s="83">
        <v>2.2400000000000007</v>
      </c>
      <c r="J233" s="86" t="s">
        <v>861</v>
      </c>
      <c r="K233" s="86" t="s">
        <v>137</v>
      </c>
      <c r="L233" s="87">
        <v>7.6999999999999999E-2</v>
      </c>
      <c r="M233" s="87">
        <v>0</v>
      </c>
      <c r="N233" s="83">
        <v>32718516.52</v>
      </c>
      <c r="O233" s="85">
        <v>0</v>
      </c>
      <c r="P233" s="83">
        <v>0</v>
      </c>
      <c r="Q233" s="84">
        <f t="shared" si="6"/>
        <v>0</v>
      </c>
      <c r="R233" s="84">
        <f>P233/'סכום נכסי הקרן'!$C$42</f>
        <v>0</v>
      </c>
    </row>
    <row r="234" spans="2:18">
      <c r="B234" s="76" t="s">
        <v>4560</v>
      </c>
      <c r="C234" s="86" t="s">
        <v>4042</v>
      </c>
      <c r="D234" s="73" t="s">
        <v>4245</v>
      </c>
      <c r="E234" s="73" t="s">
        <v>4246</v>
      </c>
      <c r="F234" s="73" t="s">
        <v>700</v>
      </c>
      <c r="G234" s="94">
        <v>43803</v>
      </c>
      <c r="H234" s="73"/>
      <c r="I234" s="83">
        <v>6.4700000000000006</v>
      </c>
      <c r="J234" s="86" t="s">
        <v>467</v>
      </c>
      <c r="K234" s="86" t="s">
        <v>138</v>
      </c>
      <c r="L234" s="87">
        <v>2.3629999999999998E-2</v>
      </c>
      <c r="M234" s="87">
        <v>4.6199999999999991E-2</v>
      </c>
      <c r="N234" s="83">
        <v>35099771.380000003</v>
      </c>
      <c r="O234" s="85">
        <v>86.87</v>
      </c>
      <c r="P234" s="83">
        <v>118924.72111</v>
      </c>
      <c r="Q234" s="84">
        <f t="shared" si="6"/>
        <v>2.121857624578026E-2</v>
      </c>
      <c r="R234" s="84">
        <f>P234/'סכום נכסי הקרן'!$C$42</f>
        <v>1.6789552346619422E-3</v>
      </c>
    </row>
    <row r="235" spans="2:18">
      <c r="B235" s="76" t="s">
        <v>4561</v>
      </c>
      <c r="C235" s="86" t="s">
        <v>4036</v>
      </c>
      <c r="D235" s="73">
        <v>7202</v>
      </c>
      <c r="E235" s="73" t="s">
        <v>4247</v>
      </c>
      <c r="F235" s="73" t="s">
        <v>700</v>
      </c>
      <c r="G235" s="153">
        <v>43734</v>
      </c>
      <c r="H235" s="73"/>
      <c r="I235" s="83">
        <v>2.0299999999999998</v>
      </c>
      <c r="J235" s="86" t="s">
        <v>657</v>
      </c>
      <c r="K235" s="86" t="s">
        <v>137</v>
      </c>
      <c r="L235" s="87">
        <v>2.2499999999999999E-2</v>
      </c>
      <c r="M235" s="87">
        <v>4.2699999999999995E-2</v>
      </c>
      <c r="N235" s="83">
        <v>15836916.389999997</v>
      </c>
      <c r="O235" s="85">
        <v>96.13</v>
      </c>
      <c r="P235" s="83">
        <v>15224.027330000001</v>
      </c>
      <c r="Q235" s="84">
        <f t="shared" si="6"/>
        <v>2.716274477285991E-3</v>
      </c>
      <c r="R235" s="84">
        <f>P235/'סכום נכסי הקרן'!$C$42</f>
        <v>2.1492974832959834E-4</v>
      </c>
    </row>
    <row r="236" spans="2:18">
      <c r="B236" s="76" t="s">
        <v>4561</v>
      </c>
      <c r="C236" s="86" t="s">
        <v>4036</v>
      </c>
      <c r="D236" s="73">
        <v>7203</v>
      </c>
      <c r="E236" s="73" t="s">
        <v>4247</v>
      </c>
      <c r="F236" s="73" t="s">
        <v>700</v>
      </c>
      <c r="G236" s="153">
        <v>43734</v>
      </c>
      <c r="H236" s="73"/>
      <c r="I236" s="83">
        <v>0.17</v>
      </c>
      <c r="J236" s="86" t="s">
        <v>657</v>
      </c>
      <c r="K236" s="86" t="s">
        <v>137</v>
      </c>
      <c r="L236" s="87">
        <v>0.02</v>
      </c>
      <c r="M236" s="87">
        <v>1.1001367028900755E-2</v>
      </c>
      <c r="N236" s="83">
        <v>128952.35</v>
      </c>
      <c r="O236" s="85">
        <v>100.15</v>
      </c>
      <c r="P236" s="83">
        <v>129.14576999999997</v>
      </c>
      <c r="Q236" s="84">
        <f t="shared" si="6"/>
        <v>2.3042218152694731E-5</v>
      </c>
      <c r="R236" s="84">
        <f>P236/'סכום נכסי הקרן'!$C$42</f>
        <v>1.8232539420915625E-6</v>
      </c>
    </row>
    <row r="237" spans="2:18">
      <c r="B237" s="76" t="s">
        <v>4561</v>
      </c>
      <c r="C237" s="86" t="s">
        <v>4036</v>
      </c>
      <c r="D237" s="73">
        <v>7372</v>
      </c>
      <c r="E237" s="73" t="s">
        <v>4247</v>
      </c>
      <c r="F237" s="73" t="s">
        <v>700</v>
      </c>
      <c r="G237" s="94">
        <v>43853</v>
      </c>
      <c r="H237" s="73"/>
      <c r="I237" s="83">
        <v>2.0299999999999994</v>
      </c>
      <c r="J237" s="86" t="s">
        <v>657</v>
      </c>
      <c r="K237" s="86" t="s">
        <v>137</v>
      </c>
      <c r="L237" s="87">
        <v>2.2499999999999999E-2</v>
      </c>
      <c r="M237" s="87">
        <v>5.0099919524794902E-2</v>
      </c>
      <c r="N237" s="83">
        <v>1146744.2800000003</v>
      </c>
      <c r="O237" s="85">
        <v>94.77</v>
      </c>
      <c r="P237" s="83">
        <v>1086.7695200000001</v>
      </c>
      <c r="Q237" s="84">
        <f t="shared" si="6"/>
        <v>1.9390166911033437E-4</v>
      </c>
      <c r="R237" s="84">
        <f>P237/'סכום נכסי הקרן'!$C$42</f>
        <v>1.5342792965537745E-5</v>
      </c>
    </row>
    <row r="238" spans="2:18">
      <c r="B238" s="76" t="s">
        <v>4561</v>
      </c>
      <c r="C238" s="86" t="s">
        <v>4036</v>
      </c>
      <c r="D238" s="73">
        <v>7250</v>
      </c>
      <c r="E238" s="73" t="s">
        <v>4247</v>
      </c>
      <c r="F238" s="73" t="s">
        <v>700</v>
      </c>
      <c r="G238" s="94">
        <v>43768</v>
      </c>
      <c r="H238" s="73"/>
      <c r="I238" s="83">
        <v>2.0299999999999998</v>
      </c>
      <c r="J238" s="86" t="s">
        <v>657</v>
      </c>
      <c r="K238" s="86" t="s">
        <v>137</v>
      </c>
      <c r="L238" s="87">
        <v>2.2499999999999999E-2</v>
      </c>
      <c r="M238" s="87">
        <v>4.6400000000000004E-2</v>
      </c>
      <c r="N238" s="83">
        <v>8446861.6400000006</v>
      </c>
      <c r="O238" s="85">
        <v>95.45</v>
      </c>
      <c r="P238" s="83">
        <v>8062.5292199999994</v>
      </c>
      <c r="Q238" s="84">
        <f t="shared" si="6"/>
        <v>1.4385183281629412E-3</v>
      </c>
      <c r="R238" s="84">
        <f>P238/'סכום נכסי הקרן'!$C$42</f>
        <v>1.1382516193595355E-4</v>
      </c>
    </row>
    <row r="239" spans="2:18">
      <c r="B239" s="76" t="s">
        <v>4561</v>
      </c>
      <c r="C239" s="86" t="s">
        <v>4036</v>
      </c>
      <c r="D239" s="73">
        <v>7375</v>
      </c>
      <c r="E239" s="73" t="s">
        <v>4247</v>
      </c>
      <c r="F239" s="73" t="s">
        <v>700</v>
      </c>
      <c r="G239" s="94">
        <v>43853</v>
      </c>
      <c r="H239" s="73"/>
      <c r="I239" s="83">
        <v>0.17</v>
      </c>
      <c r="J239" s="86" t="s">
        <v>657</v>
      </c>
      <c r="K239" s="86" t="s">
        <v>137</v>
      </c>
      <c r="L239" s="87">
        <v>0.02</v>
      </c>
      <c r="M239" s="87">
        <v>4.2999999999999997E-2</v>
      </c>
      <c r="N239" s="83">
        <v>2221014.31</v>
      </c>
      <c r="O239" s="85">
        <v>99.63</v>
      </c>
      <c r="P239" s="83">
        <v>2212.79666</v>
      </c>
      <c r="Q239" s="84">
        <f t="shared" si="6"/>
        <v>3.9480769186071119E-4</v>
      </c>
      <c r="R239" s="84">
        <f>P239/'סכום נכסי הקרן'!$C$42</f>
        <v>3.1239817094993077E-5</v>
      </c>
    </row>
    <row r="240" spans="2:18">
      <c r="B240" s="76" t="s">
        <v>4561</v>
      </c>
      <c r="C240" s="86" t="s">
        <v>4036</v>
      </c>
      <c r="D240" s="73">
        <v>7251</v>
      </c>
      <c r="E240" s="73" t="s">
        <v>4247</v>
      </c>
      <c r="F240" s="73" t="s">
        <v>700</v>
      </c>
      <c r="G240" s="94">
        <v>43768</v>
      </c>
      <c r="H240" s="73"/>
      <c r="I240" s="83">
        <v>0.1699999999999999</v>
      </c>
      <c r="J240" s="86" t="s">
        <v>657</v>
      </c>
      <c r="K240" s="86" t="s">
        <v>137</v>
      </c>
      <c r="L240" s="87">
        <v>0.02</v>
      </c>
      <c r="M240" s="87">
        <v>2.4400477723686965E-2</v>
      </c>
      <c r="N240" s="83">
        <v>98489.86</v>
      </c>
      <c r="O240" s="85">
        <v>99.93</v>
      </c>
      <c r="P240" s="83">
        <v>98.420910000000021</v>
      </c>
      <c r="Q240" s="84">
        <f t="shared" si="6"/>
        <v>1.7560281525339432E-5</v>
      </c>
      <c r="R240" s="84">
        <f>P240/'סכום נכסי הקרן'!$C$42</f>
        <v>1.3894865634525928E-6</v>
      </c>
    </row>
    <row r="241" spans="2:18">
      <c r="B241" s="76" t="s">
        <v>4562</v>
      </c>
      <c r="C241" s="86" t="s">
        <v>4036</v>
      </c>
      <c r="D241" s="73">
        <v>6718</v>
      </c>
      <c r="E241" s="73" t="s">
        <v>4248</v>
      </c>
      <c r="F241" s="73" t="s">
        <v>700</v>
      </c>
      <c r="G241" s="94">
        <v>43482</v>
      </c>
      <c r="H241" s="73"/>
      <c r="I241" s="83">
        <v>3.3600000000000012</v>
      </c>
      <c r="J241" s="86" t="s">
        <v>4061</v>
      </c>
      <c r="K241" s="86" t="s">
        <v>137</v>
      </c>
      <c r="L241" s="87">
        <v>4.1299999999999996E-2</v>
      </c>
      <c r="M241" s="87">
        <v>3.8399999999999997E-2</v>
      </c>
      <c r="N241" s="83">
        <v>80741483.950000003</v>
      </c>
      <c r="O241" s="85">
        <v>102.1</v>
      </c>
      <c r="P241" s="83">
        <v>82437.058869999993</v>
      </c>
      <c r="Q241" s="84">
        <f t="shared" si="6"/>
        <v>1.4708439109922675E-2</v>
      </c>
      <c r="R241" s="84">
        <f>P241/'סכום נכסי הקרן'!$C$42</f>
        <v>1.1638297759126121E-3</v>
      </c>
    </row>
    <row r="242" spans="2:18">
      <c r="B242" s="72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83"/>
      <c r="O242" s="85"/>
      <c r="P242" s="73"/>
      <c r="Q242" s="84"/>
      <c r="R242" s="73"/>
    </row>
    <row r="243" spans="2:18">
      <c r="B243" s="70" t="s">
        <v>41</v>
      </c>
      <c r="C243" s="71"/>
      <c r="D243" s="71"/>
      <c r="E243" s="71"/>
      <c r="F243" s="71"/>
      <c r="G243" s="71"/>
      <c r="H243" s="71"/>
      <c r="I243" s="80">
        <v>4.1759901738331227</v>
      </c>
      <c r="J243" s="71"/>
      <c r="K243" s="71"/>
      <c r="L243" s="71"/>
      <c r="M243" s="91">
        <v>4.2048262281496836E-2</v>
      </c>
      <c r="N243" s="80"/>
      <c r="O243" s="82"/>
      <c r="P243" s="80">
        <v>2402092.9911800004</v>
      </c>
      <c r="Q243" s="81">
        <f t="shared" si="6"/>
        <v>0.42858198705097816</v>
      </c>
      <c r="R243" s="81">
        <f>P243/'סכום נכסי הקרן'!$C$42</f>
        <v>3.391226453208223E-2</v>
      </c>
    </row>
    <row r="244" spans="2:18">
      <c r="B244" s="89" t="s">
        <v>39</v>
      </c>
      <c r="C244" s="71"/>
      <c r="D244" s="71"/>
      <c r="E244" s="71"/>
      <c r="F244" s="71"/>
      <c r="G244" s="71"/>
      <c r="H244" s="71"/>
      <c r="I244" s="80">
        <v>4.17599017383312</v>
      </c>
      <c r="J244" s="71"/>
      <c r="K244" s="71"/>
      <c r="L244" s="71"/>
      <c r="M244" s="91">
        <v>4.2048262281496863E-2</v>
      </c>
      <c r="N244" s="80"/>
      <c r="O244" s="82"/>
      <c r="P244" s="80">
        <f>SUM(P245:P394)</f>
        <v>2402092.9911800004</v>
      </c>
      <c r="Q244" s="81">
        <f t="shared" si="6"/>
        <v>0.42858198705097816</v>
      </c>
      <c r="R244" s="81">
        <f>P244/'סכום נכסי הקרן'!$C$42</f>
        <v>3.391226453208223E-2</v>
      </c>
    </row>
    <row r="245" spans="2:18">
      <c r="B245" s="76" t="s">
        <v>4564</v>
      </c>
      <c r="C245" s="86" t="s">
        <v>4042</v>
      </c>
      <c r="D245" s="73" t="s">
        <v>4250</v>
      </c>
      <c r="E245" s="73"/>
      <c r="F245" s="73" t="s">
        <v>956</v>
      </c>
      <c r="G245" s="94">
        <v>43648</v>
      </c>
      <c r="H245" s="73" t="s">
        <v>4025</v>
      </c>
      <c r="I245" s="83">
        <v>1.68</v>
      </c>
      <c r="J245" s="86" t="s">
        <v>932</v>
      </c>
      <c r="K245" s="86" t="s">
        <v>136</v>
      </c>
      <c r="L245" s="87">
        <v>5.1158000000000002E-2</v>
      </c>
      <c r="M245" s="87">
        <v>7.1300000000000002E-2</v>
      </c>
      <c r="N245" s="83">
        <v>5578813.1100000003</v>
      </c>
      <c r="O245" s="85">
        <v>97.64</v>
      </c>
      <c r="P245" s="83">
        <v>19419.099870000002</v>
      </c>
      <c r="Q245" s="84">
        <f t="shared" si="6"/>
        <v>3.4647602901241446E-3</v>
      </c>
      <c r="R245" s="84">
        <f>P245/'סכום נכסי הקרן'!$C$42</f>
        <v>2.7415493662585509E-4</v>
      </c>
    </row>
    <row r="246" spans="2:18">
      <c r="B246" s="76" t="s">
        <v>4564</v>
      </c>
      <c r="C246" s="86" t="s">
        <v>4042</v>
      </c>
      <c r="D246" s="73" t="s">
        <v>4251</v>
      </c>
      <c r="E246" s="73"/>
      <c r="F246" s="73" t="s">
        <v>956</v>
      </c>
      <c r="G246" s="94">
        <v>43731</v>
      </c>
      <c r="H246" s="73" t="s">
        <v>4025</v>
      </c>
      <c r="I246" s="83">
        <v>1.69</v>
      </c>
      <c r="J246" s="86" t="s">
        <v>932</v>
      </c>
      <c r="K246" s="86" t="s">
        <v>136</v>
      </c>
      <c r="L246" s="87">
        <v>4.8658E-2</v>
      </c>
      <c r="M246" s="87">
        <v>6.7799999999999999E-2</v>
      </c>
      <c r="N246" s="83">
        <v>5230137.29</v>
      </c>
      <c r="O246" s="85">
        <v>97.76</v>
      </c>
      <c r="P246" s="83">
        <v>18227.781940000001</v>
      </c>
      <c r="Q246" s="84">
        <f t="shared" si="6"/>
        <v>3.2522050695212804E-3</v>
      </c>
      <c r="R246" s="84">
        <f>P246/'סכום נכסי הקרן'!$C$42</f>
        <v>2.573361502873102E-4</v>
      </c>
    </row>
    <row r="247" spans="2:18">
      <c r="B247" s="76" t="s">
        <v>4564</v>
      </c>
      <c r="C247" s="86" t="s">
        <v>4042</v>
      </c>
      <c r="D247" s="73" t="s">
        <v>4252</v>
      </c>
      <c r="E247" s="73"/>
      <c r="F247" s="73" t="s">
        <v>956</v>
      </c>
      <c r="G247" s="94">
        <v>43822</v>
      </c>
      <c r="H247" s="73" t="s">
        <v>4025</v>
      </c>
      <c r="I247" s="83">
        <v>1.68</v>
      </c>
      <c r="J247" s="86" t="s">
        <v>932</v>
      </c>
      <c r="K247" s="86" t="s">
        <v>136</v>
      </c>
      <c r="L247" s="87">
        <v>5.1158000000000002E-2</v>
      </c>
      <c r="M247" s="87">
        <v>7.3599999999999999E-2</v>
      </c>
      <c r="N247" s="83">
        <v>5927488.9299999997</v>
      </c>
      <c r="O247" s="85">
        <v>97.29</v>
      </c>
      <c r="P247" s="83">
        <v>20558.83337</v>
      </c>
      <c r="Q247" s="84">
        <f t="shared" si="6"/>
        <v>3.6681118047957768E-3</v>
      </c>
      <c r="R247" s="84">
        <f>P247/'סכום נכסי הקרן'!$C$42</f>
        <v>2.9024546438227185E-4</v>
      </c>
    </row>
    <row r="248" spans="2:18">
      <c r="B248" s="76" t="s">
        <v>4564</v>
      </c>
      <c r="C248" s="86" t="s">
        <v>4042</v>
      </c>
      <c r="D248" s="73" t="s">
        <v>4253</v>
      </c>
      <c r="E248" s="73"/>
      <c r="F248" s="73" t="s">
        <v>956</v>
      </c>
      <c r="G248" s="94">
        <v>43914</v>
      </c>
      <c r="H248" s="73" t="s">
        <v>4025</v>
      </c>
      <c r="I248" s="83">
        <v>1.68</v>
      </c>
      <c r="J248" s="86" t="s">
        <v>932</v>
      </c>
      <c r="K248" s="86" t="s">
        <v>136</v>
      </c>
      <c r="L248" s="87">
        <v>5.2041000000000004E-2</v>
      </c>
      <c r="M248" s="87">
        <v>5.3100000000000008E-2</v>
      </c>
      <c r="N248" s="83">
        <v>1743379.1</v>
      </c>
      <c r="O248" s="85">
        <v>100.46</v>
      </c>
      <c r="P248" s="83">
        <v>6243.7360099999996</v>
      </c>
      <c r="Q248" s="84">
        <f t="shared" si="6"/>
        <v>1.1140088229777544E-3</v>
      </c>
      <c r="R248" s="84">
        <f>P248/'סכום נכסי הקרן'!$C$42</f>
        <v>8.8147806107869781E-5</v>
      </c>
    </row>
    <row r="249" spans="2:18">
      <c r="B249" s="76" t="s">
        <v>4564</v>
      </c>
      <c r="C249" s="86" t="s">
        <v>4042</v>
      </c>
      <c r="D249" s="73" t="s">
        <v>4254</v>
      </c>
      <c r="E249" s="73"/>
      <c r="F249" s="73" t="s">
        <v>956</v>
      </c>
      <c r="G249" s="94">
        <v>43555</v>
      </c>
      <c r="H249" s="73" t="s">
        <v>4025</v>
      </c>
      <c r="I249" s="83">
        <v>1.6800000000000002</v>
      </c>
      <c r="J249" s="86" t="s">
        <v>932</v>
      </c>
      <c r="K249" s="86" t="s">
        <v>136</v>
      </c>
      <c r="L249" s="87">
        <v>5.1158000000000002E-2</v>
      </c>
      <c r="M249" s="87">
        <v>6.989999999999999E-2</v>
      </c>
      <c r="N249" s="83">
        <v>12203653.689999999</v>
      </c>
      <c r="O249" s="85">
        <v>97.86</v>
      </c>
      <c r="P249" s="83">
        <v>42574.994279999999</v>
      </c>
      <c r="Q249" s="84">
        <f t="shared" si="6"/>
        <v>7.5962403263342701E-3</v>
      </c>
      <c r="R249" s="84">
        <f>P249/'סכום נכסי הקרן'!$C$42</f>
        <v>6.0106518514339055E-4</v>
      </c>
    </row>
    <row r="250" spans="2:18">
      <c r="B250" s="76" t="s">
        <v>4565</v>
      </c>
      <c r="C250" s="86" t="s">
        <v>4042</v>
      </c>
      <c r="D250" s="73">
        <v>6828</v>
      </c>
      <c r="E250" s="73"/>
      <c r="F250" s="73" t="s">
        <v>905</v>
      </c>
      <c r="G250" s="94">
        <v>43551</v>
      </c>
      <c r="H250" s="73" t="s">
        <v>906</v>
      </c>
      <c r="I250" s="83">
        <v>7.1499999999999995</v>
      </c>
      <c r="J250" s="86" t="s">
        <v>1000</v>
      </c>
      <c r="K250" s="86" t="s">
        <v>136</v>
      </c>
      <c r="L250" s="87">
        <v>4.8499999999999995E-2</v>
      </c>
      <c r="M250" s="87">
        <v>5.16E-2</v>
      </c>
      <c r="N250" s="83">
        <v>18838235.960000001</v>
      </c>
      <c r="O250" s="85">
        <v>98.74</v>
      </c>
      <c r="P250" s="83">
        <v>66312.117989999999</v>
      </c>
      <c r="Q250" s="84">
        <f t="shared" si="6"/>
        <v>1.1831423428679183E-2</v>
      </c>
      <c r="R250" s="84">
        <f>P250/'סכום נכסי הקרן'!$C$42</f>
        <v>9.3618111172908216E-4</v>
      </c>
    </row>
    <row r="251" spans="2:18">
      <c r="B251" s="76" t="s">
        <v>4566</v>
      </c>
      <c r="C251" s="86" t="s">
        <v>4042</v>
      </c>
      <c r="D251" s="73">
        <v>6496</v>
      </c>
      <c r="E251" s="73"/>
      <c r="F251" s="73" t="s">
        <v>933</v>
      </c>
      <c r="G251" s="94">
        <v>43343</v>
      </c>
      <c r="H251" s="73" t="s">
        <v>324</v>
      </c>
      <c r="I251" s="83">
        <v>10.469999999999999</v>
      </c>
      <c r="J251" s="86" t="s">
        <v>1000</v>
      </c>
      <c r="K251" s="86" t="s">
        <v>136</v>
      </c>
      <c r="L251" s="87">
        <v>4.4999999999999998E-2</v>
      </c>
      <c r="M251" s="87">
        <v>4.4999999999999998E-2</v>
      </c>
      <c r="N251" s="83">
        <v>1497012.97</v>
      </c>
      <c r="O251" s="85">
        <v>100.89</v>
      </c>
      <c r="P251" s="83">
        <v>5384.3492300000007</v>
      </c>
      <c r="Q251" s="84">
        <f t="shared" si="6"/>
        <v>9.6067683492811215E-4</v>
      </c>
      <c r="R251" s="84">
        <f>P251/'סכום נכסי הקרן'!$C$42</f>
        <v>7.6015156820042747E-5</v>
      </c>
    </row>
    <row r="252" spans="2:18">
      <c r="B252" s="76" t="s">
        <v>4566</v>
      </c>
      <c r="C252" s="86" t="s">
        <v>4042</v>
      </c>
      <c r="D252" s="73" t="s">
        <v>4255</v>
      </c>
      <c r="E252" s="73"/>
      <c r="F252" s="73" t="s">
        <v>933</v>
      </c>
      <c r="G252" s="94">
        <v>43434</v>
      </c>
      <c r="H252" s="73" t="s">
        <v>324</v>
      </c>
      <c r="I252" s="83">
        <v>10.469999999999999</v>
      </c>
      <c r="J252" s="86" t="s">
        <v>1000</v>
      </c>
      <c r="K252" s="86" t="s">
        <v>136</v>
      </c>
      <c r="L252" s="87">
        <v>4.4999999999999998E-2</v>
      </c>
      <c r="M252" s="87">
        <v>4.4999999999999998E-2</v>
      </c>
      <c r="N252" s="83">
        <v>1368509.61</v>
      </c>
      <c r="O252" s="85">
        <v>100.89</v>
      </c>
      <c r="P252" s="83">
        <v>4922.1575000000003</v>
      </c>
      <c r="Q252" s="84">
        <f t="shared" si="6"/>
        <v>8.7821247956415874E-4</v>
      </c>
      <c r="R252" s="84">
        <f>P252/'סכום נכסי הקרן'!$C$42</f>
        <v>6.9490027164424763E-5</v>
      </c>
    </row>
    <row r="253" spans="2:18">
      <c r="B253" s="76" t="s">
        <v>4566</v>
      </c>
      <c r="C253" s="86" t="s">
        <v>4042</v>
      </c>
      <c r="D253" s="73">
        <v>6785</v>
      </c>
      <c r="E253" s="73"/>
      <c r="F253" s="73" t="s">
        <v>933</v>
      </c>
      <c r="G253" s="94">
        <v>43524</v>
      </c>
      <c r="H253" s="73" t="s">
        <v>324</v>
      </c>
      <c r="I253" s="83">
        <v>10.469999999999999</v>
      </c>
      <c r="J253" s="86" t="s">
        <v>1000</v>
      </c>
      <c r="K253" s="86" t="s">
        <v>136</v>
      </c>
      <c r="L253" s="87">
        <v>4.4999999999999998E-2</v>
      </c>
      <c r="M253" s="87">
        <v>4.4999999999999998E-2</v>
      </c>
      <c r="N253" s="83">
        <v>1297933.43</v>
      </c>
      <c r="O253" s="85">
        <v>100.89</v>
      </c>
      <c r="P253" s="83">
        <v>4668.3141699999996</v>
      </c>
      <c r="Q253" s="84">
        <f t="shared" si="6"/>
        <v>8.3292169391576711E-4</v>
      </c>
      <c r="R253" s="84">
        <f>P253/'סכום נכסי הקרן'!$C$42</f>
        <v>6.5906318212159804E-5</v>
      </c>
    </row>
    <row r="254" spans="2:18">
      <c r="B254" s="76" t="s">
        <v>4566</v>
      </c>
      <c r="C254" s="86" t="s">
        <v>4042</v>
      </c>
      <c r="D254" s="73" t="s">
        <v>4256</v>
      </c>
      <c r="E254" s="73"/>
      <c r="F254" s="73" t="s">
        <v>1021</v>
      </c>
      <c r="G254" s="94">
        <v>43811</v>
      </c>
      <c r="H254" s="73" t="s">
        <v>906</v>
      </c>
      <c r="I254" s="83">
        <v>9.9600000000000044</v>
      </c>
      <c r="J254" s="86" t="s">
        <v>1000</v>
      </c>
      <c r="K254" s="86" t="s">
        <v>136</v>
      </c>
      <c r="L254" s="87">
        <v>4.4800000000000006E-2</v>
      </c>
      <c r="M254" s="87">
        <v>3.6900000000000009E-2</v>
      </c>
      <c r="N254" s="83">
        <v>5835928.1099999985</v>
      </c>
      <c r="O254" s="85">
        <v>108.93</v>
      </c>
      <c r="P254" s="83">
        <v>22662.978709999992</v>
      </c>
      <c r="Q254" s="84">
        <f t="shared" si="6"/>
        <v>4.0435339030128218E-3</v>
      </c>
      <c r="R254" s="84">
        <f>P254/'סכום נכסי הקרן'!$C$42</f>
        <v>3.1995136404811903E-4</v>
      </c>
    </row>
    <row r="255" spans="2:18">
      <c r="B255" s="76" t="s">
        <v>4566</v>
      </c>
      <c r="C255" s="86" t="s">
        <v>4042</v>
      </c>
      <c r="D255" s="73">
        <v>6484</v>
      </c>
      <c r="E255" s="73"/>
      <c r="F255" s="73" t="s">
        <v>933</v>
      </c>
      <c r="G255" s="94">
        <v>43336</v>
      </c>
      <c r="H255" s="73" t="s">
        <v>324</v>
      </c>
      <c r="I255" s="83">
        <v>10.469999999999999</v>
      </c>
      <c r="J255" s="86" t="s">
        <v>1000</v>
      </c>
      <c r="K255" s="86" t="s">
        <v>136</v>
      </c>
      <c r="L255" s="87">
        <v>4.4999999999999998E-2</v>
      </c>
      <c r="M255" s="87">
        <v>4.4999999999999998E-2</v>
      </c>
      <c r="N255" s="83">
        <v>7746160.8499999996</v>
      </c>
      <c r="O255" s="85">
        <v>100.89</v>
      </c>
      <c r="P255" s="83">
        <v>27860.837489999998</v>
      </c>
      <c r="Q255" s="84">
        <f t="shared" si="6"/>
        <v>4.9709370687197572E-3</v>
      </c>
      <c r="R255" s="84">
        <f>P255/'סכום נכסי הקרן'!$C$42</f>
        <v>3.933336862958415E-4</v>
      </c>
    </row>
    <row r="256" spans="2:18">
      <c r="B256" s="76" t="s">
        <v>4567</v>
      </c>
      <c r="C256" s="86" t="s">
        <v>4042</v>
      </c>
      <c r="D256" s="73">
        <v>7088</v>
      </c>
      <c r="E256" s="73"/>
      <c r="F256" s="73" t="s">
        <v>933</v>
      </c>
      <c r="G256" s="94">
        <v>43684</v>
      </c>
      <c r="H256" s="73" t="s">
        <v>934</v>
      </c>
      <c r="I256" s="83">
        <v>8.5000000000000018</v>
      </c>
      <c r="J256" s="86" t="s">
        <v>932</v>
      </c>
      <c r="K256" s="86" t="s">
        <v>136</v>
      </c>
      <c r="L256" s="87">
        <v>4.36E-2</v>
      </c>
      <c r="M256" s="87">
        <v>4.2800000000000005E-2</v>
      </c>
      <c r="N256" s="83">
        <v>17278966.949999999</v>
      </c>
      <c r="O256" s="85">
        <v>102.11</v>
      </c>
      <c r="P256" s="83">
        <v>62899.267110000001</v>
      </c>
      <c r="Q256" s="84">
        <f t="shared" si="6"/>
        <v>1.1222501785333247E-2</v>
      </c>
      <c r="R256" s="84">
        <f>P256/'סכום נכסי הקרן'!$C$42</f>
        <v>8.8799917111476189E-4</v>
      </c>
    </row>
    <row r="257" spans="2:18">
      <c r="B257" s="76" t="s">
        <v>4567</v>
      </c>
      <c r="C257" s="86" t="s">
        <v>4042</v>
      </c>
      <c r="D257" s="73" t="s">
        <v>4257</v>
      </c>
      <c r="E257" s="73"/>
      <c r="F257" s="73" t="s">
        <v>933</v>
      </c>
      <c r="G257" s="94">
        <v>43496</v>
      </c>
      <c r="H257" s="73" t="s">
        <v>934</v>
      </c>
      <c r="I257" s="83">
        <v>8.5900000000000016</v>
      </c>
      <c r="J257" s="86" t="s">
        <v>932</v>
      </c>
      <c r="K257" s="86" t="s">
        <v>136</v>
      </c>
      <c r="L257" s="87">
        <v>5.3899999999999997E-2</v>
      </c>
      <c r="M257" s="87">
        <v>3.0700000000000002E-2</v>
      </c>
      <c r="N257" s="83">
        <v>23380193.969999999</v>
      </c>
      <c r="O257" s="85">
        <v>124.02</v>
      </c>
      <c r="P257" s="83">
        <v>103371.15553</v>
      </c>
      <c r="Q257" s="84">
        <f t="shared" si="6"/>
        <v>1.8443505477712487E-2</v>
      </c>
      <c r="R257" s="84">
        <f>P257/'סכום נכסי הקרן'!$C$42</f>
        <v>1.4593731317613622E-3</v>
      </c>
    </row>
    <row r="258" spans="2:18">
      <c r="B258" s="76" t="s">
        <v>4568</v>
      </c>
      <c r="C258" s="86" t="s">
        <v>4042</v>
      </c>
      <c r="D258" s="73" t="s">
        <v>4258</v>
      </c>
      <c r="E258" s="73"/>
      <c r="F258" s="73" t="s">
        <v>933</v>
      </c>
      <c r="G258" s="94">
        <v>43005</v>
      </c>
      <c r="H258" s="73" t="s">
        <v>934</v>
      </c>
      <c r="I258" s="83">
        <v>6.82</v>
      </c>
      <c r="J258" s="86" t="s">
        <v>932</v>
      </c>
      <c r="K258" s="86" t="s">
        <v>136</v>
      </c>
      <c r="L258" s="87">
        <v>5.3499999999999999E-2</v>
      </c>
      <c r="M258" s="87">
        <v>6.0199999999999997E-2</v>
      </c>
      <c r="N258" s="83">
        <v>14259884.43</v>
      </c>
      <c r="O258" s="85">
        <v>96.14</v>
      </c>
      <c r="P258" s="83">
        <v>48874.200130000005</v>
      </c>
      <c r="Q258" s="84">
        <f t="shared" si="6"/>
        <v>8.7201460909940871E-3</v>
      </c>
      <c r="R258" s="84">
        <f>P258/'סכום נכסי הקרן'!$C$42</f>
        <v>6.899961032683803E-4</v>
      </c>
    </row>
    <row r="259" spans="2:18">
      <c r="B259" s="76" t="s">
        <v>4569</v>
      </c>
      <c r="C259" s="86" t="s">
        <v>4042</v>
      </c>
      <c r="D259" s="73">
        <v>4623</v>
      </c>
      <c r="E259" s="73"/>
      <c r="F259" s="73" t="s">
        <v>933</v>
      </c>
      <c r="G259" s="94">
        <v>42354</v>
      </c>
      <c r="H259" s="73" t="s">
        <v>324</v>
      </c>
      <c r="I259" s="83">
        <v>4.580000000000001</v>
      </c>
      <c r="J259" s="86" t="s">
        <v>932</v>
      </c>
      <c r="K259" s="86" t="s">
        <v>136</v>
      </c>
      <c r="L259" s="87">
        <v>5.0199999999999995E-2</v>
      </c>
      <c r="M259" s="87">
        <v>4.53E-2</v>
      </c>
      <c r="N259" s="83">
        <v>5667971</v>
      </c>
      <c r="O259" s="85">
        <v>103.68</v>
      </c>
      <c r="P259" s="83">
        <v>20949.909049999998</v>
      </c>
      <c r="Q259" s="84">
        <f t="shared" si="6"/>
        <v>3.7378876180707561E-3</v>
      </c>
      <c r="R259" s="84">
        <f>P259/'סכום נכסי הקרן'!$C$42</f>
        <v>2.9576659198262713E-4</v>
      </c>
    </row>
    <row r="260" spans="2:18">
      <c r="B260" s="76" t="s">
        <v>4570</v>
      </c>
      <c r="C260" s="86" t="s">
        <v>4042</v>
      </c>
      <c r="D260" s="73" t="s">
        <v>4259</v>
      </c>
      <c r="E260" s="73"/>
      <c r="F260" s="73" t="s">
        <v>933</v>
      </c>
      <c r="G260" s="94">
        <v>43185</v>
      </c>
      <c r="H260" s="73" t="s">
        <v>324</v>
      </c>
      <c r="I260" s="83">
        <v>5.43</v>
      </c>
      <c r="J260" s="86" t="s">
        <v>932</v>
      </c>
      <c r="K260" s="86" t="s">
        <v>144</v>
      </c>
      <c r="L260" s="87">
        <v>4.2199999999999994E-2</v>
      </c>
      <c r="M260" s="87">
        <v>4.2700000000000002E-2</v>
      </c>
      <c r="N260" s="83">
        <v>8029718.4100000001</v>
      </c>
      <c r="O260" s="85">
        <v>101.05</v>
      </c>
      <c r="P260" s="83">
        <v>20286.69918</v>
      </c>
      <c r="Q260" s="84">
        <f t="shared" si="6"/>
        <v>3.6195575596758098E-3</v>
      </c>
      <c r="R260" s="84">
        <f>P260/'סכום נכסי הקרן'!$C$42</f>
        <v>2.8640352875638651E-4</v>
      </c>
    </row>
    <row r="261" spans="2:18">
      <c r="B261" s="76" t="s">
        <v>4571</v>
      </c>
      <c r="C261" s="86" t="s">
        <v>4042</v>
      </c>
      <c r="D261" s="73" t="s">
        <v>4260</v>
      </c>
      <c r="E261" s="73"/>
      <c r="F261" s="73" t="s">
        <v>1114</v>
      </c>
      <c r="G261" s="94">
        <v>43053</v>
      </c>
      <c r="H261" s="73" t="s">
        <v>934</v>
      </c>
      <c r="I261" s="83">
        <v>1.9100000000000001</v>
      </c>
      <c r="J261" s="86" t="s">
        <v>932</v>
      </c>
      <c r="K261" s="86" t="s">
        <v>136</v>
      </c>
      <c r="L261" s="87">
        <v>4.7393999999999999E-2</v>
      </c>
      <c r="M261" s="87">
        <v>6.7899999999999988E-2</v>
      </c>
      <c r="N261" s="83">
        <v>6323660.5499999998</v>
      </c>
      <c r="O261" s="85">
        <v>96.62</v>
      </c>
      <c r="P261" s="83">
        <v>21781.868839999999</v>
      </c>
      <c r="Q261" s="84">
        <f t="shared" si="6"/>
        <v>3.8863260762211863E-3</v>
      </c>
      <c r="R261" s="84">
        <f>P261/'סכום נכסי הקרן'!$C$42</f>
        <v>3.075120325555485E-4</v>
      </c>
    </row>
    <row r="262" spans="2:18">
      <c r="B262" s="76" t="s">
        <v>4571</v>
      </c>
      <c r="C262" s="86" t="s">
        <v>4042</v>
      </c>
      <c r="D262" s="73" t="s">
        <v>4261</v>
      </c>
      <c r="E262" s="73"/>
      <c r="F262" s="73" t="s">
        <v>1114</v>
      </c>
      <c r="G262" s="94">
        <v>43051</v>
      </c>
      <c r="H262" s="73" t="s">
        <v>934</v>
      </c>
      <c r="I262" s="83">
        <v>2.33</v>
      </c>
      <c r="J262" s="86" t="s">
        <v>932</v>
      </c>
      <c r="K262" s="86" t="s">
        <v>136</v>
      </c>
      <c r="L262" s="87">
        <v>7.4500999999999998E-2</v>
      </c>
      <c r="M262" s="87">
        <v>0.11130000000000002</v>
      </c>
      <c r="N262" s="83">
        <v>2299326.4600000004</v>
      </c>
      <c r="O262" s="85">
        <v>92.94</v>
      </c>
      <c r="P262" s="83">
        <v>7618.3840099999989</v>
      </c>
      <c r="Q262" s="84">
        <f t="shared" si="6"/>
        <v>1.3592738370712513E-3</v>
      </c>
      <c r="R262" s="84">
        <f>P262/'סכום נכסי הקרן'!$C$42</f>
        <v>1.0755480941110054E-4</v>
      </c>
    </row>
    <row r="263" spans="2:18">
      <c r="B263" s="76" t="s">
        <v>4563</v>
      </c>
      <c r="C263" s="86" t="s">
        <v>4036</v>
      </c>
      <c r="D263" s="73" t="s">
        <v>4249</v>
      </c>
      <c r="E263" s="73"/>
      <c r="F263" s="154" t="s">
        <v>700</v>
      </c>
      <c r="G263" s="94">
        <v>43186</v>
      </c>
      <c r="H263" s="73"/>
      <c r="I263" s="83">
        <v>5.62</v>
      </c>
      <c r="J263" s="86" t="s">
        <v>160</v>
      </c>
      <c r="K263" s="86" t="s">
        <v>136</v>
      </c>
      <c r="L263" s="87">
        <v>4.8000000000000001E-2</v>
      </c>
      <c r="M263" s="87">
        <v>3.1E-2</v>
      </c>
      <c r="N263" s="83">
        <v>30751294</v>
      </c>
      <c r="O263" s="85">
        <v>110.05</v>
      </c>
      <c r="P263" s="83">
        <v>120646.01445</v>
      </c>
      <c r="Q263" s="84">
        <f>P263/$P$10</f>
        <v>2.1525689801609928E-2</v>
      </c>
      <c r="R263" s="84">
        <f>P263/'סכום נכסי הקרן'!$C$42</f>
        <v>1.7032561069835904E-3</v>
      </c>
    </row>
    <row r="264" spans="2:18">
      <c r="B264" s="76" t="s">
        <v>4563</v>
      </c>
      <c r="C264" s="86" t="s">
        <v>4036</v>
      </c>
      <c r="D264" s="73">
        <v>6831</v>
      </c>
      <c r="E264" s="73"/>
      <c r="F264" s="154" t="s">
        <v>700</v>
      </c>
      <c r="G264" s="94">
        <v>43552</v>
      </c>
      <c r="H264" s="73"/>
      <c r="I264" s="83">
        <v>5.5500000000000007</v>
      </c>
      <c r="J264" s="86" t="s">
        <v>160</v>
      </c>
      <c r="K264" s="86" t="s">
        <v>136</v>
      </c>
      <c r="L264" s="87">
        <v>4.5999999999999999E-2</v>
      </c>
      <c r="M264" s="87">
        <v>4.2199999999999994E-2</v>
      </c>
      <c r="N264" s="83">
        <v>15633314.199999999</v>
      </c>
      <c r="O264" s="85">
        <v>102.52</v>
      </c>
      <c r="P264" s="83">
        <v>57137.231479999995</v>
      </c>
      <c r="Q264" s="84">
        <f>P264/$P$10</f>
        <v>1.0194438055564475E-2</v>
      </c>
      <c r="R264" s="84">
        <f>P264/'סכום נכסי הקרן'!$C$42</f>
        <v>8.0665191384981583E-4</v>
      </c>
    </row>
    <row r="265" spans="2:18">
      <c r="B265" s="76" t="s">
        <v>4572</v>
      </c>
      <c r="C265" s="86" t="s">
        <v>4042</v>
      </c>
      <c r="D265" s="73">
        <v>6812</v>
      </c>
      <c r="E265" s="73"/>
      <c r="F265" s="73" t="s">
        <v>700</v>
      </c>
      <c r="G265" s="94">
        <v>43536</v>
      </c>
      <c r="H265" s="73"/>
      <c r="I265" s="83">
        <v>5.16</v>
      </c>
      <c r="J265" s="86" t="s">
        <v>932</v>
      </c>
      <c r="K265" s="86" t="s">
        <v>136</v>
      </c>
      <c r="L265" s="87">
        <v>3.2393999999999999E-2</v>
      </c>
      <c r="M265" s="87">
        <v>3.1199999999999995E-2</v>
      </c>
      <c r="N265" s="83">
        <v>5823003.1600000001</v>
      </c>
      <c r="O265" s="85">
        <v>101.91</v>
      </c>
      <c r="P265" s="83">
        <v>21155.502920000003</v>
      </c>
      <c r="Q265" s="84">
        <f t="shared" si="6"/>
        <v>3.774569723906641E-3</v>
      </c>
      <c r="R265" s="84">
        <f>P265/'סכום נכסי הקרן'!$C$42</f>
        <v>2.9866912478681705E-4</v>
      </c>
    </row>
    <row r="266" spans="2:18">
      <c r="B266" s="76" t="s">
        <v>4572</v>
      </c>
      <c r="C266" s="86" t="s">
        <v>4042</v>
      </c>
      <c r="D266" s="73">
        <v>6872</v>
      </c>
      <c r="E266" s="73"/>
      <c r="F266" s="73" t="s">
        <v>700</v>
      </c>
      <c r="G266" s="94">
        <v>43570</v>
      </c>
      <c r="H266" s="73"/>
      <c r="I266" s="83">
        <v>5.1899999999999995</v>
      </c>
      <c r="J266" s="86" t="s">
        <v>932</v>
      </c>
      <c r="K266" s="86" t="s">
        <v>136</v>
      </c>
      <c r="L266" s="87">
        <v>3.2393999999999999E-2</v>
      </c>
      <c r="M266" s="87">
        <v>3.1200000000000006E-2</v>
      </c>
      <c r="N266" s="83">
        <v>4698404.2300000004</v>
      </c>
      <c r="O266" s="85">
        <v>101.91</v>
      </c>
      <c r="P266" s="83">
        <v>17069.732190000002</v>
      </c>
      <c r="Q266" s="84">
        <f t="shared" si="6"/>
        <v>3.0455855652884002E-3</v>
      </c>
      <c r="R266" s="84">
        <f>P266/'סכום נכסי הקרן'!$C$42</f>
        <v>2.4098703740637229E-4</v>
      </c>
    </row>
    <row r="267" spans="2:18">
      <c r="B267" s="76" t="s">
        <v>4572</v>
      </c>
      <c r="C267" s="86" t="s">
        <v>4042</v>
      </c>
      <c r="D267" s="73">
        <v>7258</v>
      </c>
      <c r="E267" s="73"/>
      <c r="F267" s="73" t="s">
        <v>700</v>
      </c>
      <c r="G267" s="94">
        <v>43774</v>
      </c>
      <c r="H267" s="73"/>
      <c r="I267" s="83">
        <v>5.2000000000000011</v>
      </c>
      <c r="J267" s="86" t="s">
        <v>932</v>
      </c>
      <c r="K267" s="86" t="s">
        <v>136</v>
      </c>
      <c r="L267" s="87">
        <v>3.2393999999999999E-2</v>
      </c>
      <c r="M267" s="87">
        <v>3.1200000000000006E-2</v>
      </c>
      <c r="N267" s="83">
        <v>4439464.6300000008</v>
      </c>
      <c r="O267" s="85">
        <v>101.91</v>
      </c>
      <c r="P267" s="83">
        <v>16128.98093</v>
      </c>
      <c r="Q267" s="84">
        <f t="shared" si="6"/>
        <v>2.8777365078988901E-3</v>
      </c>
      <c r="R267" s="84">
        <f>P267/'סכום נכסי הקרן'!$C$42</f>
        <v>2.277057007948626E-4</v>
      </c>
    </row>
    <row r="268" spans="2:18">
      <c r="B268" s="76" t="s">
        <v>4573</v>
      </c>
      <c r="C268" s="86" t="s">
        <v>4042</v>
      </c>
      <c r="D268" s="73">
        <v>7030</v>
      </c>
      <c r="E268" s="73"/>
      <c r="F268" s="73" t="s">
        <v>700</v>
      </c>
      <c r="G268" s="94">
        <v>43649</v>
      </c>
      <c r="H268" s="73"/>
      <c r="I268" s="83">
        <v>1.0999999999999996</v>
      </c>
      <c r="J268" s="86" t="s">
        <v>1000</v>
      </c>
      <c r="K268" s="86" t="s">
        <v>136</v>
      </c>
      <c r="L268" s="87">
        <v>3.2729000000000001E-2</v>
      </c>
      <c r="M268" s="87">
        <v>6.4399999999999999E-2</v>
      </c>
      <c r="N268" s="83">
        <v>1616519.37</v>
      </c>
      <c r="O268" s="85">
        <v>97.13</v>
      </c>
      <c r="P268" s="83">
        <v>5597.4962800000003</v>
      </c>
      <c r="Q268" s="84">
        <f t="shared" si="6"/>
        <v>9.9870658088652272E-4</v>
      </c>
      <c r="R268" s="84">
        <f>P268/'סכום נכסי הקרן'!$C$42</f>
        <v>7.9024323896577169E-5</v>
      </c>
    </row>
    <row r="269" spans="2:18">
      <c r="B269" s="76" t="s">
        <v>4573</v>
      </c>
      <c r="C269" s="86" t="s">
        <v>4042</v>
      </c>
      <c r="D269" s="73">
        <v>7059</v>
      </c>
      <c r="E269" s="73"/>
      <c r="F269" s="73" t="s">
        <v>700</v>
      </c>
      <c r="G269" s="94">
        <v>43668</v>
      </c>
      <c r="H269" s="73"/>
      <c r="I269" s="83">
        <v>1.0999999999999996</v>
      </c>
      <c r="J269" s="86" t="s">
        <v>1000</v>
      </c>
      <c r="K269" s="86" t="s">
        <v>136</v>
      </c>
      <c r="L269" s="87">
        <v>3.2729000000000001E-2</v>
      </c>
      <c r="M269" s="87">
        <v>6.439999227928167E-2</v>
      </c>
      <c r="N269" s="83">
        <v>362080.15</v>
      </c>
      <c r="O269" s="85">
        <v>97.13</v>
      </c>
      <c r="P269" s="83">
        <v>1253.76935</v>
      </c>
      <c r="Q269" s="84">
        <f t="shared" si="6"/>
        <v>2.2369781740325123E-4</v>
      </c>
      <c r="R269" s="84">
        <f>P269/'סכום נכסי הקרן'!$C$42</f>
        <v>1.7700462894456987E-5</v>
      </c>
    </row>
    <row r="270" spans="2:18">
      <c r="B270" s="76" t="s">
        <v>4573</v>
      </c>
      <c r="C270" s="86" t="s">
        <v>4042</v>
      </c>
      <c r="D270" s="73">
        <v>7107</v>
      </c>
      <c r="E270" s="73"/>
      <c r="F270" s="73" t="s">
        <v>700</v>
      </c>
      <c r="G270" s="94">
        <v>43697</v>
      </c>
      <c r="H270" s="73"/>
      <c r="I270" s="83">
        <v>1.1000000000000003</v>
      </c>
      <c r="J270" s="86" t="s">
        <v>1000</v>
      </c>
      <c r="K270" s="86" t="s">
        <v>136</v>
      </c>
      <c r="L270" s="87">
        <v>3.2729000000000001E-2</v>
      </c>
      <c r="M270" s="87">
        <v>6.4399992280144439E-2</v>
      </c>
      <c r="N270" s="83">
        <v>557209.38</v>
      </c>
      <c r="O270" s="85">
        <v>97.13</v>
      </c>
      <c r="P270" s="83">
        <v>1929.4402399999997</v>
      </c>
      <c r="Q270" s="84">
        <f t="shared" si="6"/>
        <v>3.4425117386862675E-4</v>
      </c>
      <c r="R270" s="84">
        <f>P270/'סכום נכסי הקרן'!$C$42</f>
        <v>2.7239448288628351E-5</v>
      </c>
    </row>
    <row r="271" spans="2:18">
      <c r="B271" s="76" t="s">
        <v>4573</v>
      </c>
      <c r="C271" s="86" t="s">
        <v>4042</v>
      </c>
      <c r="D271" s="73">
        <v>7182</v>
      </c>
      <c r="E271" s="73"/>
      <c r="F271" s="73" t="s">
        <v>700</v>
      </c>
      <c r="G271" s="94">
        <v>43728</v>
      </c>
      <c r="H271" s="73"/>
      <c r="I271" s="83">
        <v>1.1000000000000001</v>
      </c>
      <c r="J271" s="86" t="s">
        <v>1000</v>
      </c>
      <c r="K271" s="86" t="s">
        <v>136</v>
      </c>
      <c r="L271" s="87">
        <v>3.2729000000000001E-2</v>
      </c>
      <c r="M271" s="87">
        <v>6.4399992280754506E-2</v>
      </c>
      <c r="N271" s="83">
        <v>793286.45</v>
      </c>
      <c r="O271" s="85">
        <v>97.13</v>
      </c>
      <c r="P271" s="83">
        <v>2746.9005899999997</v>
      </c>
      <c r="Q271" s="84">
        <f t="shared" si="6"/>
        <v>4.9010263858077481E-4</v>
      </c>
      <c r="R271" s="84">
        <f>P271/'סכום נכסי הקרן'!$C$42</f>
        <v>3.878018869105151E-5</v>
      </c>
    </row>
    <row r="272" spans="2:18">
      <c r="B272" s="76" t="s">
        <v>4573</v>
      </c>
      <c r="C272" s="86" t="s">
        <v>4042</v>
      </c>
      <c r="D272" s="73">
        <v>7223</v>
      </c>
      <c r="E272" s="73"/>
      <c r="F272" s="73" t="s">
        <v>700</v>
      </c>
      <c r="G272" s="94">
        <v>43759</v>
      </c>
      <c r="H272" s="73"/>
      <c r="I272" s="83">
        <v>1.1000000000000001</v>
      </c>
      <c r="J272" s="86" t="s">
        <v>1000</v>
      </c>
      <c r="K272" s="86" t="s">
        <v>136</v>
      </c>
      <c r="L272" s="87">
        <v>3.2729000000000001E-2</v>
      </c>
      <c r="M272" s="87">
        <v>6.4399992280154444E-2</v>
      </c>
      <c r="N272" s="83">
        <v>993438.8600000001</v>
      </c>
      <c r="O272" s="85">
        <v>97.13</v>
      </c>
      <c r="P272" s="83">
        <v>3439.9652000000001</v>
      </c>
      <c r="Q272" s="84">
        <f t="shared" si="6"/>
        <v>6.1375938659143211E-4</v>
      </c>
      <c r="R272" s="84">
        <f>P272/'סכום נכסי הקרן'!$C$42</f>
        <v>4.8564735117207413E-5</v>
      </c>
    </row>
    <row r="273" spans="2:18">
      <c r="B273" s="76" t="s">
        <v>4573</v>
      </c>
      <c r="C273" s="86" t="s">
        <v>4042</v>
      </c>
      <c r="D273" s="73">
        <v>7503</v>
      </c>
      <c r="E273" s="73"/>
      <c r="F273" s="73" t="s">
        <v>700</v>
      </c>
      <c r="G273" s="94">
        <v>43910</v>
      </c>
      <c r="H273" s="73"/>
      <c r="I273" s="83">
        <v>1.0999999999999999</v>
      </c>
      <c r="J273" s="86" t="s">
        <v>1000</v>
      </c>
      <c r="K273" s="86" t="s">
        <v>136</v>
      </c>
      <c r="L273" s="87">
        <v>3.2729000000000001E-2</v>
      </c>
      <c r="M273" s="87">
        <v>6.4300007718667548E-2</v>
      </c>
      <c r="N273" s="83">
        <v>610436.31999999983</v>
      </c>
      <c r="O273" s="85">
        <v>97.14</v>
      </c>
      <c r="P273" s="83">
        <v>2113.9659000000001</v>
      </c>
      <c r="Q273" s="84">
        <f t="shared" si="6"/>
        <v>3.7717428480358022E-4</v>
      </c>
      <c r="R273" s="84">
        <f>P273/'סכום נכסי הקרן'!$C$42</f>
        <v>2.9844544351875707E-5</v>
      </c>
    </row>
    <row r="274" spans="2:18">
      <c r="B274" s="76" t="s">
        <v>4573</v>
      </c>
      <c r="C274" s="86" t="s">
        <v>4042</v>
      </c>
      <c r="D274" s="73">
        <v>7363</v>
      </c>
      <c r="E274" s="73"/>
      <c r="F274" s="73" t="s">
        <v>700</v>
      </c>
      <c r="G274" s="94">
        <v>43851</v>
      </c>
      <c r="H274" s="73"/>
      <c r="I274" s="83">
        <v>1.1000000000000001</v>
      </c>
      <c r="J274" s="86" t="s">
        <v>1000</v>
      </c>
      <c r="K274" s="86" t="s">
        <v>136</v>
      </c>
      <c r="L274" s="87">
        <v>3.2729000000000001E-2</v>
      </c>
      <c r="M274" s="87">
        <v>6.4400007718421526E-2</v>
      </c>
      <c r="N274" s="83">
        <v>1120724.6499999999</v>
      </c>
      <c r="O274" s="85">
        <v>97.13</v>
      </c>
      <c r="P274" s="83">
        <v>3880.7157400000001</v>
      </c>
      <c r="Q274" s="84">
        <f t="shared" si="6"/>
        <v>6.9239819987659053E-4</v>
      </c>
      <c r="R274" s="84">
        <f>P274/'סכום נכסי הקרן'!$C$42</f>
        <v>5.4787162375444249E-5</v>
      </c>
    </row>
    <row r="275" spans="2:18">
      <c r="B275" s="76" t="s">
        <v>4573</v>
      </c>
      <c r="C275" s="86" t="s">
        <v>4042</v>
      </c>
      <c r="D275" s="73">
        <v>7443</v>
      </c>
      <c r="E275" s="73"/>
      <c r="F275" s="73" t="s">
        <v>700</v>
      </c>
      <c r="G275" s="94">
        <v>43881</v>
      </c>
      <c r="H275" s="73"/>
      <c r="I275" s="83">
        <v>1.0999999999999999</v>
      </c>
      <c r="J275" s="86" t="s">
        <v>1000</v>
      </c>
      <c r="K275" s="86" t="s">
        <v>136</v>
      </c>
      <c r="L275" s="87">
        <v>3.2729000000000001E-2</v>
      </c>
      <c r="M275" s="87">
        <v>6.4400007717716118E-2</v>
      </c>
      <c r="N275" s="83">
        <v>850957.4700000002</v>
      </c>
      <c r="O275" s="85">
        <v>97.13</v>
      </c>
      <c r="P275" s="83">
        <v>2946.5971000000004</v>
      </c>
      <c r="Q275" s="84">
        <f t="shared" si="6"/>
        <v>5.2573253608149669E-4</v>
      </c>
      <c r="R275" s="84">
        <f>P275/'סכום נכסי הקרן'!$C$42</f>
        <v>4.1599463755805303E-5</v>
      </c>
    </row>
    <row r="276" spans="2:18">
      <c r="B276" s="76" t="s">
        <v>4573</v>
      </c>
      <c r="C276" s="86" t="s">
        <v>4042</v>
      </c>
      <c r="D276" s="73">
        <v>7272</v>
      </c>
      <c r="E276" s="73"/>
      <c r="F276" s="73" t="s">
        <v>700</v>
      </c>
      <c r="G276" s="94">
        <v>43799</v>
      </c>
      <c r="H276" s="73"/>
      <c r="I276" s="83">
        <v>1.1000000000000005</v>
      </c>
      <c r="J276" s="86" t="s">
        <v>1000</v>
      </c>
      <c r="K276" s="86" t="s">
        <v>136</v>
      </c>
      <c r="L276" s="87">
        <v>3.2729000000000001E-2</v>
      </c>
      <c r="M276" s="87">
        <v>6.4400000000000013E-2</v>
      </c>
      <c r="N276" s="83">
        <v>1317468.8599999999</v>
      </c>
      <c r="O276" s="85">
        <v>97.13</v>
      </c>
      <c r="P276" s="83">
        <v>4561.9788299999982</v>
      </c>
      <c r="Q276" s="84">
        <f t="shared" si="6"/>
        <v>8.1394931795934972E-4</v>
      </c>
      <c r="R276" s="84">
        <f>P276/'סכום נכסי הקרן'!$C$42</f>
        <v>6.4405097321698976E-5</v>
      </c>
    </row>
    <row r="277" spans="2:18">
      <c r="B277" s="76" t="s">
        <v>4573</v>
      </c>
      <c r="C277" s="86" t="s">
        <v>4042</v>
      </c>
      <c r="D277" s="73">
        <v>7313</v>
      </c>
      <c r="E277" s="73"/>
      <c r="F277" s="73" t="s">
        <v>700</v>
      </c>
      <c r="G277" s="94">
        <v>43819</v>
      </c>
      <c r="H277" s="73"/>
      <c r="I277" s="83">
        <v>1.1000000000000008</v>
      </c>
      <c r="J277" s="86" t="s">
        <v>1000</v>
      </c>
      <c r="K277" s="86" t="s">
        <v>136</v>
      </c>
      <c r="L277" s="87">
        <v>3.2729000000000001E-2</v>
      </c>
      <c r="M277" s="87">
        <v>6.4400000000000027E-2</v>
      </c>
      <c r="N277" s="83">
        <v>1274529</v>
      </c>
      <c r="O277" s="85">
        <v>97.13</v>
      </c>
      <c r="P277" s="83">
        <v>4413.2915899999989</v>
      </c>
      <c r="Q277" s="84">
        <f t="shared" si="6"/>
        <v>7.8742050620963415E-4</v>
      </c>
      <c r="R277" s="84">
        <f>P277/'סכום נכסי הקרן'!$C$42</f>
        <v>6.230596084615887E-5</v>
      </c>
    </row>
    <row r="278" spans="2:18">
      <c r="B278" s="76" t="s">
        <v>4574</v>
      </c>
      <c r="C278" s="86" t="s">
        <v>4042</v>
      </c>
      <c r="D278" s="73">
        <v>6861</v>
      </c>
      <c r="E278" s="73"/>
      <c r="F278" s="73" t="s">
        <v>700</v>
      </c>
      <c r="G278" s="94">
        <v>43563</v>
      </c>
      <c r="H278" s="73"/>
      <c r="I278" s="83">
        <v>2.59</v>
      </c>
      <c r="J278" s="86" t="s">
        <v>1007</v>
      </c>
      <c r="K278" s="86" t="s">
        <v>136</v>
      </c>
      <c r="L278" s="87">
        <v>4.2809999999999994E-2</v>
      </c>
      <c r="M278" s="87">
        <v>3.9E-2</v>
      </c>
      <c r="N278" s="83">
        <v>27532806.43</v>
      </c>
      <c r="O278" s="85">
        <v>100.08</v>
      </c>
      <c r="P278" s="83">
        <v>98232.978510000001</v>
      </c>
      <c r="Q278" s="84">
        <f t="shared" si="6"/>
        <v>1.7526750745428161E-2</v>
      </c>
      <c r="R278" s="84">
        <f>P278/'סכום נכסי הקרן'!$C$42</f>
        <v>1.3868333845680992E-3</v>
      </c>
    </row>
    <row r="279" spans="2:18">
      <c r="B279" s="76" t="s">
        <v>4575</v>
      </c>
      <c r="C279" s="86" t="s">
        <v>4042</v>
      </c>
      <c r="D279" s="73">
        <v>6932</v>
      </c>
      <c r="E279" s="73"/>
      <c r="F279" s="73" t="s">
        <v>700</v>
      </c>
      <c r="G279" s="94">
        <v>43613</v>
      </c>
      <c r="H279" s="73"/>
      <c r="I279" s="83">
        <v>4.2</v>
      </c>
      <c r="J279" s="86" t="s">
        <v>1000</v>
      </c>
      <c r="K279" s="86" t="s">
        <v>136</v>
      </c>
      <c r="L279" s="87">
        <v>5.2000000000000005E-2</v>
      </c>
      <c r="M279" s="87">
        <v>6.7299999999999999E-2</v>
      </c>
      <c r="N279" s="83">
        <v>12287197.140000001</v>
      </c>
      <c r="O279" s="85">
        <v>90.53</v>
      </c>
      <c r="P279" s="83">
        <v>39655.631500000003</v>
      </c>
      <c r="Q279" s="84">
        <f t="shared" si="6"/>
        <v>7.0753669439260246E-3</v>
      </c>
      <c r="R279" s="84">
        <f>P279/'סכום נכסי הקרן'!$C$42</f>
        <v>5.5985021002627781E-4</v>
      </c>
    </row>
    <row r="280" spans="2:18">
      <c r="B280" s="76" t="s">
        <v>4575</v>
      </c>
      <c r="C280" s="86" t="s">
        <v>4042</v>
      </c>
      <c r="D280" s="73" t="s">
        <v>4262</v>
      </c>
      <c r="E280" s="73"/>
      <c r="F280" s="73" t="s">
        <v>700</v>
      </c>
      <c r="G280" s="94">
        <v>42817</v>
      </c>
      <c r="H280" s="73"/>
      <c r="I280" s="83">
        <v>4.08</v>
      </c>
      <c r="J280" s="86" t="s">
        <v>1000</v>
      </c>
      <c r="K280" s="86" t="s">
        <v>136</v>
      </c>
      <c r="L280" s="87">
        <v>5.7820000000000003E-2</v>
      </c>
      <c r="M280" s="87">
        <v>6.1600000000000002E-2</v>
      </c>
      <c r="N280" s="83">
        <v>2891105.21</v>
      </c>
      <c r="O280" s="85">
        <v>97.46</v>
      </c>
      <c r="P280" s="83">
        <v>10044.99783</v>
      </c>
      <c r="Q280" s="84">
        <f t="shared" si="6"/>
        <v>1.7922308360715589E-3</v>
      </c>
      <c r="R280" s="84">
        <f>P280/'סכום נכסי הקרן'!$C$42</f>
        <v>1.4181325406049843E-4</v>
      </c>
    </row>
    <row r="281" spans="2:18">
      <c r="B281" s="76" t="s">
        <v>4575</v>
      </c>
      <c r="C281" s="86" t="s">
        <v>4042</v>
      </c>
      <c r="D281" s="73">
        <v>7291</v>
      </c>
      <c r="E281" s="73"/>
      <c r="F281" s="73" t="s">
        <v>700</v>
      </c>
      <c r="G281" s="94">
        <v>43798</v>
      </c>
      <c r="H281" s="73"/>
      <c r="I281" s="83">
        <v>4.1999999999999993</v>
      </c>
      <c r="J281" s="86" t="s">
        <v>1000</v>
      </c>
      <c r="K281" s="86" t="s">
        <v>136</v>
      </c>
      <c r="L281" s="87">
        <v>5.2000000000000005E-2</v>
      </c>
      <c r="M281" s="87">
        <v>6.7399999999999988E-2</v>
      </c>
      <c r="N281" s="83">
        <v>722776.32</v>
      </c>
      <c r="O281" s="85">
        <v>90.53</v>
      </c>
      <c r="P281" s="83">
        <v>2332.68424</v>
      </c>
      <c r="Q281" s="84">
        <f t="shared" si="6"/>
        <v>4.1619806161233871E-4</v>
      </c>
      <c r="R281" s="84">
        <f>P281/'סכום נכסי הקרן'!$C$42</f>
        <v>3.2932365777329462E-5</v>
      </c>
    </row>
    <row r="282" spans="2:18">
      <c r="B282" s="76" t="s">
        <v>4576</v>
      </c>
      <c r="C282" s="86" t="s">
        <v>4042</v>
      </c>
      <c r="D282" s="73" t="s">
        <v>4263</v>
      </c>
      <c r="E282" s="73"/>
      <c r="F282" s="73" t="s">
        <v>700</v>
      </c>
      <c r="G282" s="94">
        <v>43083</v>
      </c>
      <c r="H282" s="73"/>
      <c r="I282" s="83">
        <v>2.46</v>
      </c>
      <c r="J282" s="86" t="s">
        <v>932</v>
      </c>
      <c r="K282" s="86" t="s">
        <v>144</v>
      </c>
      <c r="L282" s="87">
        <v>2.8675000000000003E-2</v>
      </c>
      <c r="M282" s="87">
        <v>3.9299999999999995E-2</v>
      </c>
      <c r="N282" s="83">
        <v>2157602.9</v>
      </c>
      <c r="O282" s="85">
        <v>97.32</v>
      </c>
      <c r="P282" s="83">
        <v>5249.8675700000003</v>
      </c>
      <c r="Q282" s="84">
        <f t="shared" si="6"/>
        <v>9.3668258604751367E-4</v>
      </c>
      <c r="R282" s="84">
        <f>P282/'סכום נכסי הקרן'!$C$42</f>
        <v>7.4116571858769776E-5</v>
      </c>
    </row>
    <row r="283" spans="2:18">
      <c r="B283" s="76" t="s">
        <v>4576</v>
      </c>
      <c r="C283" s="86" t="s">
        <v>4042</v>
      </c>
      <c r="D283" s="73" t="s">
        <v>4264</v>
      </c>
      <c r="E283" s="73"/>
      <c r="F283" s="73" t="s">
        <v>700</v>
      </c>
      <c r="G283" s="94">
        <v>43083</v>
      </c>
      <c r="H283" s="73"/>
      <c r="I283" s="83">
        <v>8.48</v>
      </c>
      <c r="J283" s="86" t="s">
        <v>932</v>
      </c>
      <c r="K283" s="86" t="s">
        <v>144</v>
      </c>
      <c r="L283" s="87">
        <v>3.0425000000000001E-2</v>
      </c>
      <c r="M283" s="87">
        <v>4.0500000000000001E-2</v>
      </c>
      <c r="N283" s="83">
        <v>1481872.29</v>
      </c>
      <c r="O283" s="85">
        <v>90.94</v>
      </c>
      <c r="P283" s="83">
        <v>3369.3059900000003</v>
      </c>
      <c r="Q283" s="84">
        <f t="shared" si="6"/>
        <v>6.0115235400091786E-4</v>
      </c>
      <c r="R283" s="84">
        <f>P283/'סכום נכסי הקרן'!$C$42</f>
        <v>4.7567182636955249E-5</v>
      </c>
    </row>
    <row r="284" spans="2:18">
      <c r="B284" s="76" t="s">
        <v>4576</v>
      </c>
      <c r="C284" s="86" t="s">
        <v>4042</v>
      </c>
      <c r="D284" s="73" t="s">
        <v>4265</v>
      </c>
      <c r="E284" s="73"/>
      <c r="F284" s="73" t="s">
        <v>700</v>
      </c>
      <c r="G284" s="94">
        <v>43083</v>
      </c>
      <c r="H284" s="73"/>
      <c r="I284" s="83">
        <v>8</v>
      </c>
      <c r="J284" s="86" t="s">
        <v>932</v>
      </c>
      <c r="K284" s="86" t="s">
        <v>144</v>
      </c>
      <c r="L284" s="87">
        <v>4.4999999999999998E-2</v>
      </c>
      <c r="M284" s="87">
        <v>4.4999999999999998E-2</v>
      </c>
      <c r="N284" s="83">
        <v>5927489.1399999997</v>
      </c>
      <c r="O284" s="85">
        <v>100.56</v>
      </c>
      <c r="P284" s="83">
        <v>14902.899660000001</v>
      </c>
      <c r="Q284" s="84">
        <f t="shared" si="6"/>
        <v>2.6589788041330368E-3</v>
      </c>
      <c r="R284" s="84">
        <f>P284/'סכום נכסי הקרן'!$C$42</f>
        <v>2.1039613263128953E-4</v>
      </c>
    </row>
    <row r="285" spans="2:18">
      <c r="B285" s="76" t="s">
        <v>4577</v>
      </c>
      <c r="C285" s="86" t="s">
        <v>4042</v>
      </c>
      <c r="D285" s="73">
        <v>7364</v>
      </c>
      <c r="E285" s="73"/>
      <c r="F285" s="73" t="s">
        <v>700</v>
      </c>
      <c r="G285" s="94">
        <v>37551</v>
      </c>
      <c r="H285" s="73"/>
      <c r="I285" s="83">
        <v>2.8499999999999996</v>
      </c>
      <c r="J285" s="86" t="s">
        <v>1000</v>
      </c>
      <c r="K285" s="86" t="s">
        <v>138</v>
      </c>
      <c r="L285" s="87">
        <v>1.7500000000000002E-2</v>
      </c>
      <c r="M285" s="87">
        <v>3.2699999999999993E-2</v>
      </c>
      <c r="N285" s="83">
        <v>20933604.469999999</v>
      </c>
      <c r="O285" s="85">
        <v>95.94</v>
      </c>
      <c r="P285" s="83">
        <v>78332.456470000019</v>
      </c>
      <c r="Q285" s="84">
        <f t="shared" si="6"/>
        <v>1.3976095000387583E-2</v>
      </c>
      <c r="R285" s="84">
        <f>P285/'סכום נכסי הקרן'!$C$42</f>
        <v>1.1058818268120071E-3</v>
      </c>
    </row>
    <row r="286" spans="2:18">
      <c r="B286" s="76" t="s">
        <v>4578</v>
      </c>
      <c r="C286" s="86" t="s">
        <v>4042</v>
      </c>
      <c r="D286" s="73">
        <v>6922</v>
      </c>
      <c r="E286" s="73"/>
      <c r="F286" s="73" t="s">
        <v>700</v>
      </c>
      <c r="G286" s="94">
        <v>43613</v>
      </c>
      <c r="H286" s="73"/>
      <c r="I286" s="83">
        <v>3.45</v>
      </c>
      <c r="J286" s="86" t="s">
        <v>1000</v>
      </c>
      <c r="K286" s="86" t="s">
        <v>136</v>
      </c>
      <c r="L286" s="87">
        <v>5.4893999999999998E-2</v>
      </c>
      <c r="M286" s="87">
        <v>8.5900000000000004E-2</v>
      </c>
      <c r="N286" s="83">
        <v>8419023.5999999996</v>
      </c>
      <c r="O286" s="85">
        <v>90.85</v>
      </c>
      <c r="P286" s="83">
        <v>27267.554179999999</v>
      </c>
      <c r="Q286" s="84">
        <f t="shared" si="6"/>
        <v>4.8650833233328762E-3</v>
      </c>
      <c r="R286" s="84">
        <f>P286/'סכום נכסי הקרן'!$C$42</f>
        <v>3.8495783214487222E-4</v>
      </c>
    </row>
    <row r="287" spans="2:18">
      <c r="B287" s="76" t="s">
        <v>4579</v>
      </c>
      <c r="C287" s="86" t="s">
        <v>4042</v>
      </c>
      <c r="D287" s="73">
        <v>7384</v>
      </c>
      <c r="E287" s="73"/>
      <c r="F287" s="73" t="s">
        <v>700</v>
      </c>
      <c r="G287" s="94">
        <v>43861</v>
      </c>
      <c r="H287" s="73"/>
      <c r="I287" s="83">
        <v>6.0699999999999994</v>
      </c>
      <c r="J287" s="86" t="s">
        <v>1000</v>
      </c>
      <c r="K287" s="86" t="s">
        <v>138</v>
      </c>
      <c r="L287" s="87">
        <v>2.6249999999999999E-2</v>
      </c>
      <c r="M287" s="87">
        <v>4.5499459742083942E-2</v>
      </c>
      <c r="N287" s="83">
        <v>88239.66</v>
      </c>
      <c r="O287" s="85">
        <v>89.66</v>
      </c>
      <c r="P287" s="83">
        <v>308.57484000000005</v>
      </c>
      <c r="Q287" s="84">
        <f t="shared" si="6"/>
        <v>5.505599432109062E-5</v>
      </c>
      <c r="R287" s="84">
        <f>P287/'סכום נכסי הקרן'!$C$42</f>
        <v>4.356397375309105E-6</v>
      </c>
    </row>
    <row r="288" spans="2:18">
      <c r="B288" s="76" t="s">
        <v>4579</v>
      </c>
      <c r="C288" s="86" t="s">
        <v>4042</v>
      </c>
      <c r="D288" s="73">
        <v>7385</v>
      </c>
      <c r="E288" s="73"/>
      <c r="F288" s="73" t="s">
        <v>700</v>
      </c>
      <c r="G288" s="94">
        <v>43861</v>
      </c>
      <c r="H288" s="73"/>
      <c r="I288" s="83">
        <v>5.9099999999999984</v>
      </c>
      <c r="J288" s="86" t="s">
        <v>1000</v>
      </c>
      <c r="K288" s="86" t="s">
        <v>139</v>
      </c>
      <c r="L288" s="87">
        <v>3.4705E-2</v>
      </c>
      <c r="M288" s="87">
        <v>5.4400000000000025E-2</v>
      </c>
      <c r="N288" s="83">
        <v>287681.98</v>
      </c>
      <c r="O288" s="85">
        <v>89.87</v>
      </c>
      <c r="P288" s="83">
        <v>1137.21307</v>
      </c>
      <c r="Q288" s="84">
        <f t="shared" si="6"/>
        <v>2.0290181896809867E-4</v>
      </c>
      <c r="R288" s="84">
        <f>P288/'סכום נכסי הקרן'!$C$42</f>
        <v>1.6054944833853624E-5</v>
      </c>
    </row>
    <row r="289" spans="2:18">
      <c r="B289" s="76" t="s">
        <v>4579</v>
      </c>
      <c r="C289" s="86" t="s">
        <v>4042</v>
      </c>
      <c r="D289" s="73">
        <v>7276</v>
      </c>
      <c r="E289" s="73"/>
      <c r="F289" s="73" t="s">
        <v>700</v>
      </c>
      <c r="G289" s="94">
        <v>43798</v>
      </c>
      <c r="H289" s="73"/>
      <c r="I289" s="83">
        <v>6.07</v>
      </c>
      <c r="J289" s="86" t="s">
        <v>1000</v>
      </c>
      <c r="K289" s="86" t="s">
        <v>138</v>
      </c>
      <c r="L289" s="87">
        <v>2.6249999999999999E-2</v>
      </c>
      <c r="M289" s="87">
        <v>4.5499992265606491E-2</v>
      </c>
      <c r="N289" s="83">
        <v>3847785.75</v>
      </c>
      <c r="O289" s="85">
        <v>89.66</v>
      </c>
      <c r="P289" s="83">
        <v>13455.741529999999</v>
      </c>
      <c r="Q289" s="84">
        <f t="shared" si="6"/>
        <v>2.4007765158745378E-3</v>
      </c>
      <c r="R289" s="84">
        <f>P289/'סכום נכסי הקרן'!$C$42</f>
        <v>1.8996544593243478E-4</v>
      </c>
    </row>
    <row r="290" spans="2:18">
      <c r="B290" s="76" t="s">
        <v>4579</v>
      </c>
      <c r="C290" s="86" t="s">
        <v>4042</v>
      </c>
      <c r="D290" s="73">
        <v>7275</v>
      </c>
      <c r="E290" s="73"/>
      <c r="F290" s="73" t="s">
        <v>700</v>
      </c>
      <c r="G290" s="94">
        <v>43799</v>
      </c>
      <c r="H290" s="73"/>
      <c r="I290" s="83">
        <v>5.9099999999999993</v>
      </c>
      <c r="J290" s="86" t="s">
        <v>1000</v>
      </c>
      <c r="K290" s="86" t="s">
        <v>139</v>
      </c>
      <c r="L290" s="87">
        <v>3.4705E-2</v>
      </c>
      <c r="M290" s="87">
        <v>5.4399999999999997E-2</v>
      </c>
      <c r="N290" s="83">
        <v>3615755.29</v>
      </c>
      <c r="O290" s="85">
        <v>89.85</v>
      </c>
      <c r="P290" s="83">
        <v>14289.978930000001</v>
      </c>
      <c r="Q290" s="84">
        <f t="shared" si="6"/>
        <v>2.5496213457279425E-3</v>
      </c>
      <c r="R290" s="84">
        <f>P290/'סכום נכסי הקרן'!$C$42</f>
        <v>2.0174304134411739E-4</v>
      </c>
    </row>
    <row r="291" spans="2:18">
      <c r="B291" s="76" t="s">
        <v>4580</v>
      </c>
      <c r="C291" s="86" t="s">
        <v>4042</v>
      </c>
      <c r="D291" s="73">
        <v>6654</v>
      </c>
      <c r="E291" s="73"/>
      <c r="F291" s="73" t="s">
        <v>700</v>
      </c>
      <c r="G291" s="94">
        <v>43451</v>
      </c>
      <c r="H291" s="73"/>
      <c r="I291" s="83">
        <v>2.83</v>
      </c>
      <c r="J291" s="86" t="s">
        <v>1000</v>
      </c>
      <c r="K291" s="86" t="s">
        <v>136</v>
      </c>
      <c r="L291" s="87">
        <v>3.8746000000000003E-2</v>
      </c>
      <c r="M291" s="87">
        <v>3.9899999999999998E-2</v>
      </c>
      <c r="N291" s="83">
        <v>14803055.66</v>
      </c>
      <c r="O291" s="85">
        <v>100</v>
      </c>
      <c r="P291" s="83">
        <v>52772.891149999996</v>
      </c>
      <c r="Q291" s="84">
        <f t="shared" si="6"/>
        <v>9.4157514444856635E-3</v>
      </c>
      <c r="R291" s="84">
        <f>P291/'סכום נכסי הקרן'!$C$42</f>
        <v>7.4503703702263294E-4</v>
      </c>
    </row>
    <row r="292" spans="2:18">
      <c r="B292" s="76" t="s">
        <v>4581</v>
      </c>
      <c r="C292" s="86" t="s">
        <v>4042</v>
      </c>
      <c r="D292" s="73" t="s">
        <v>4266</v>
      </c>
      <c r="E292" s="73"/>
      <c r="F292" s="73" t="s">
        <v>700</v>
      </c>
      <c r="G292" s="94">
        <v>42870</v>
      </c>
      <c r="H292" s="73"/>
      <c r="I292" s="83">
        <v>3.4000000000000008</v>
      </c>
      <c r="J292" s="86" t="s">
        <v>932</v>
      </c>
      <c r="K292" s="86" t="s">
        <v>136</v>
      </c>
      <c r="L292" s="87">
        <v>3.4894000000000001E-2</v>
      </c>
      <c r="M292" s="87">
        <v>5.4399999999999997E-2</v>
      </c>
      <c r="N292" s="83">
        <v>7977664.2999999998</v>
      </c>
      <c r="O292" s="85">
        <v>95.74</v>
      </c>
      <c r="P292" s="83">
        <v>27228.814109999999</v>
      </c>
      <c r="Q292" s="84">
        <f t="shared" si="6"/>
        <v>4.8581713110835345E-3</v>
      </c>
      <c r="R292" s="84">
        <f>P292/'סכום נכסי הקרן'!$C$42</f>
        <v>3.8441090764750459E-4</v>
      </c>
    </row>
    <row r="293" spans="2:18">
      <c r="B293" s="76" t="s">
        <v>4582</v>
      </c>
      <c r="C293" s="86" t="s">
        <v>4042</v>
      </c>
      <c r="D293" s="73" t="s">
        <v>4267</v>
      </c>
      <c r="E293" s="73"/>
      <c r="F293" s="73" t="s">
        <v>700</v>
      </c>
      <c r="G293" s="94">
        <v>43797</v>
      </c>
      <c r="H293" s="73"/>
      <c r="I293" s="83">
        <v>6.0000000000000009</v>
      </c>
      <c r="J293" s="86" t="s">
        <v>932</v>
      </c>
      <c r="K293" s="86" t="s">
        <v>136</v>
      </c>
      <c r="L293" s="87">
        <v>4.6100000000000002E-2</v>
      </c>
      <c r="M293" s="87">
        <v>4.3999992279865785E-2</v>
      </c>
      <c r="N293" s="83">
        <v>373745.99</v>
      </c>
      <c r="O293" s="85">
        <v>100.23</v>
      </c>
      <c r="P293" s="83">
        <v>1335.46901</v>
      </c>
      <c r="Q293" s="84">
        <f t="shared" ref="Q293:Q356" si="7">P293/$P$10</f>
        <v>2.3827468963624027E-4</v>
      </c>
      <c r="R293" s="84">
        <f>P293/'סכום נכסי הקרן'!$C$42</f>
        <v>1.8853882221799575E-5</v>
      </c>
    </row>
    <row r="294" spans="2:18">
      <c r="B294" s="76" t="s">
        <v>4582</v>
      </c>
      <c r="C294" s="86" t="s">
        <v>4042</v>
      </c>
      <c r="D294" s="73">
        <v>7386</v>
      </c>
      <c r="E294" s="73"/>
      <c r="F294" s="73" t="s">
        <v>700</v>
      </c>
      <c r="G294" s="94">
        <v>43861</v>
      </c>
      <c r="H294" s="73"/>
      <c r="I294" s="83">
        <v>6</v>
      </c>
      <c r="J294" s="86" t="s">
        <v>932</v>
      </c>
      <c r="K294" s="86" t="s">
        <v>136</v>
      </c>
      <c r="L294" s="87">
        <v>4.6100000000000002E-2</v>
      </c>
      <c r="M294" s="87">
        <v>4.3899999999999995E-2</v>
      </c>
      <c r="N294" s="83">
        <v>1004928.39</v>
      </c>
      <c r="O294" s="85">
        <v>100.23</v>
      </c>
      <c r="P294" s="83">
        <v>3590.8096600000003</v>
      </c>
      <c r="Q294" s="84">
        <f t="shared" si="7"/>
        <v>6.4067309003247737E-4</v>
      </c>
      <c r="R294" s="84">
        <f>P294/'סכום נכסי הקרן'!$C$42</f>
        <v>5.0694326789762181E-5</v>
      </c>
    </row>
    <row r="295" spans="2:18">
      <c r="B295" s="76" t="s">
        <v>4582</v>
      </c>
      <c r="C295" s="86" t="s">
        <v>4042</v>
      </c>
      <c r="D295" s="73">
        <v>7535</v>
      </c>
      <c r="E295" s="73"/>
      <c r="F295" s="73" t="s">
        <v>700</v>
      </c>
      <c r="G295" s="94">
        <v>37889</v>
      </c>
      <c r="H295" s="73"/>
      <c r="I295" s="83">
        <v>6.0000000000000009</v>
      </c>
      <c r="J295" s="86" t="s">
        <v>932</v>
      </c>
      <c r="K295" s="86" t="s">
        <v>136</v>
      </c>
      <c r="L295" s="87">
        <v>3.9844999999999998E-2</v>
      </c>
      <c r="M295" s="87">
        <v>4.4300000000000006E-2</v>
      </c>
      <c r="N295" s="83">
        <v>1111877.74</v>
      </c>
      <c r="O295" s="85">
        <v>100</v>
      </c>
      <c r="P295" s="83">
        <v>3963.8441399999992</v>
      </c>
      <c r="Q295" s="84">
        <f t="shared" si="7"/>
        <v>7.0722998823082354E-4</v>
      </c>
      <c r="R295" s="84">
        <f>P295/'סכום נכסי הקרן'!$C$42</f>
        <v>5.5960752366039857E-5</v>
      </c>
    </row>
    <row r="296" spans="2:18">
      <c r="B296" s="76" t="s">
        <v>4582</v>
      </c>
      <c r="C296" s="86" t="s">
        <v>4042</v>
      </c>
      <c r="D296" s="73">
        <v>7125</v>
      </c>
      <c r="E296" s="73"/>
      <c r="F296" s="73" t="s">
        <v>700</v>
      </c>
      <c r="G296" s="94">
        <v>43706</v>
      </c>
      <c r="H296" s="73"/>
      <c r="I296" s="83">
        <v>6</v>
      </c>
      <c r="J296" s="86" t="s">
        <v>932</v>
      </c>
      <c r="K296" s="86" t="s">
        <v>136</v>
      </c>
      <c r="L296" s="87">
        <v>4.6100000000000002E-2</v>
      </c>
      <c r="M296" s="87">
        <v>4.3999999999999997E-2</v>
      </c>
      <c r="N296" s="83">
        <v>872632.08</v>
      </c>
      <c r="O296" s="85">
        <v>100.23</v>
      </c>
      <c r="P296" s="83">
        <v>3118.0884900000001</v>
      </c>
      <c r="Q296" s="84">
        <f t="shared" si="7"/>
        <v>5.563300695484376E-4</v>
      </c>
      <c r="R296" s="84">
        <f>P296/'סכום נכסי הקרן'!$C$42</f>
        <v>4.402054462320236E-5</v>
      </c>
    </row>
    <row r="297" spans="2:18">
      <c r="B297" s="76" t="s">
        <v>4582</v>
      </c>
      <c r="C297" s="86" t="s">
        <v>4042</v>
      </c>
      <c r="D297" s="73">
        <v>7204</v>
      </c>
      <c r="E297" s="73"/>
      <c r="F297" s="73" t="s">
        <v>700</v>
      </c>
      <c r="G297" s="94">
        <v>43738</v>
      </c>
      <c r="H297" s="73"/>
      <c r="I297" s="83">
        <v>6.0000000000000009</v>
      </c>
      <c r="J297" s="86" t="s">
        <v>932</v>
      </c>
      <c r="K297" s="86" t="s">
        <v>136</v>
      </c>
      <c r="L297" s="87">
        <v>4.6100000000000002E-2</v>
      </c>
      <c r="M297" s="87">
        <v>4.3999992280768695E-2</v>
      </c>
      <c r="N297" s="83">
        <v>429622.52000000008</v>
      </c>
      <c r="O297" s="85">
        <v>100.23</v>
      </c>
      <c r="P297" s="83">
        <v>1535.1269499999999</v>
      </c>
      <c r="Q297" s="84">
        <f t="shared" si="7"/>
        <v>2.738977054686414E-4</v>
      </c>
      <c r="R297" s="84">
        <f>P297/'סכום נכסי הקרן'!$C$42</f>
        <v>2.1672612763069959E-5</v>
      </c>
    </row>
    <row r="298" spans="2:18">
      <c r="B298" s="76" t="s">
        <v>4582</v>
      </c>
      <c r="C298" s="86" t="s">
        <v>4042</v>
      </c>
      <c r="D298" s="73">
        <v>7246</v>
      </c>
      <c r="E298" s="73"/>
      <c r="F298" s="73" t="s">
        <v>700</v>
      </c>
      <c r="G298" s="94">
        <v>43769</v>
      </c>
      <c r="H298" s="73"/>
      <c r="I298" s="83">
        <v>6</v>
      </c>
      <c r="J298" s="86" t="s">
        <v>932</v>
      </c>
      <c r="K298" s="86" t="s">
        <v>136</v>
      </c>
      <c r="L298" s="87">
        <v>4.6100000000000002E-2</v>
      </c>
      <c r="M298" s="87">
        <v>4.3999999999999997E-2</v>
      </c>
      <c r="N298" s="83">
        <v>813239.26000000013</v>
      </c>
      <c r="O298" s="85">
        <v>100.23</v>
      </c>
      <c r="P298" s="83">
        <v>2905.8661500000003</v>
      </c>
      <c r="Q298" s="84">
        <f t="shared" si="7"/>
        <v>5.1846531056209716E-4</v>
      </c>
      <c r="R298" s="84">
        <f>P298/'סכום נכסי הקרן'!$C$42</f>
        <v>4.1024432416005054E-5</v>
      </c>
    </row>
    <row r="299" spans="2:18">
      <c r="B299" s="76" t="s">
        <v>4582</v>
      </c>
      <c r="C299" s="86" t="s">
        <v>4042</v>
      </c>
      <c r="D299" s="73">
        <v>7280</v>
      </c>
      <c r="E299" s="73"/>
      <c r="F299" s="73" t="s">
        <v>700</v>
      </c>
      <c r="G299" s="94">
        <v>37488</v>
      </c>
      <c r="H299" s="73"/>
      <c r="I299" s="83">
        <v>6.0000000000000009</v>
      </c>
      <c r="J299" s="86" t="s">
        <v>932</v>
      </c>
      <c r="K299" s="86" t="s">
        <v>136</v>
      </c>
      <c r="L299" s="87">
        <v>4.6100000000000002E-2</v>
      </c>
      <c r="M299" s="87">
        <v>4.3999992275591378E-2</v>
      </c>
      <c r="N299" s="83">
        <v>146988.21000000002</v>
      </c>
      <c r="O299" s="85">
        <v>100.23</v>
      </c>
      <c r="P299" s="83">
        <v>525.21819999999991</v>
      </c>
      <c r="Q299" s="84">
        <f t="shared" si="7"/>
        <v>9.3709552718340315E-5</v>
      </c>
      <c r="R299" s="84">
        <f>P299/'סכום נכסי הקרן'!$C$42</f>
        <v>7.4149246514867251E-6</v>
      </c>
    </row>
    <row r="300" spans="2:18">
      <c r="B300" s="76" t="s">
        <v>4582</v>
      </c>
      <c r="C300" s="86" t="s">
        <v>4042</v>
      </c>
      <c r="D300" s="73">
        <v>7337</v>
      </c>
      <c r="E300" s="73"/>
      <c r="F300" s="73" t="s">
        <v>700</v>
      </c>
      <c r="G300" s="94">
        <v>43830</v>
      </c>
      <c r="H300" s="73"/>
      <c r="I300" s="83">
        <v>6.0000000000000027</v>
      </c>
      <c r="J300" s="86" t="s">
        <v>932</v>
      </c>
      <c r="K300" s="86" t="s">
        <v>136</v>
      </c>
      <c r="L300" s="87">
        <v>4.6100000000000002E-2</v>
      </c>
      <c r="M300" s="87">
        <v>4.3900000000000008E-2</v>
      </c>
      <c r="N300" s="83">
        <v>986284.39999999991</v>
      </c>
      <c r="O300" s="85">
        <v>100.23</v>
      </c>
      <c r="P300" s="83">
        <v>3524.1910200000002</v>
      </c>
      <c r="Q300" s="84">
        <f t="shared" si="7"/>
        <v>6.2878697687588053E-4</v>
      </c>
      <c r="R300" s="84">
        <f>P300/'סכום נכסי הקרן'!$C$42</f>
        <v>4.9753818262097832E-5</v>
      </c>
    </row>
    <row r="301" spans="2:18">
      <c r="B301" s="76" t="s">
        <v>4583</v>
      </c>
      <c r="C301" s="86" t="s">
        <v>4042</v>
      </c>
      <c r="D301" s="73">
        <v>7472</v>
      </c>
      <c r="E301" s="73"/>
      <c r="F301" s="73" t="s">
        <v>700</v>
      </c>
      <c r="G301" s="94">
        <v>37760</v>
      </c>
      <c r="H301" s="73"/>
      <c r="I301" s="83">
        <v>0.3</v>
      </c>
      <c r="J301" s="86" t="s">
        <v>1007</v>
      </c>
      <c r="K301" s="86" t="s">
        <v>136</v>
      </c>
      <c r="L301" s="87">
        <v>2.5320999999999996E-2</v>
      </c>
      <c r="M301" s="87">
        <v>4.6000000000000008E-3</v>
      </c>
      <c r="N301" s="83">
        <v>51971.64</v>
      </c>
      <c r="O301" s="85">
        <v>100.82</v>
      </c>
      <c r="P301" s="83">
        <v>186.79816</v>
      </c>
      <c r="Q301" s="84">
        <f t="shared" si="7"/>
        <v>3.3328570910545317E-5</v>
      </c>
      <c r="R301" s="84">
        <f>P301/'סכום נכסי הקרן'!$C$42</f>
        <v>2.6371787600588891E-6</v>
      </c>
    </row>
    <row r="302" spans="2:18">
      <c r="B302" s="76" t="s">
        <v>4583</v>
      </c>
      <c r="C302" s="86" t="s">
        <v>4042</v>
      </c>
      <c r="D302" s="73">
        <v>6734</v>
      </c>
      <c r="E302" s="73"/>
      <c r="F302" s="73" t="s">
        <v>700</v>
      </c>
      <c r="G302" s="94">
        <v>43489</v>
      </c>
      <c r="H302" s="73"/>
      <c r="I302" s="83">
        <v>0.30000000000000004</v>
      </c>
      <c r="J302" s="86" t="s">
        <v>1007</v>
      </c>
      <c r="K302" s="86" t="s">
        <v>136</v>
      </c>
      <c r="L302" s="87">
        <v>2.5320999999999996E-2</v>
      </c>
      <c r="M302" s="87">
        <v>6.3E-3</v>
      </c>
      <c r="N302" s="83">
        <v>147651.01999999999</v>
      </c>
      <c r="O302" s="85">
        <v>100.77</v>
      </c>
      <c r="P302" s="83">
        <v>530.42899999999997</v>
      </c>
      <c r="Q302" s="84">
        <f t="shared" si="7"/>
        <v>9.4639264859512753E-5</v>
      </c>
      <c r="R302" s="84">
        <f>P302/'סכום נכסי הקרן'!$C$42</f>
        <v>7.4884896752691594E-6</v>
      </c>
    </row>
    <row r="303" spans="2:18">
      <c r="B303" s="76" t="s">
        <v>4583</v>
      </c>
      <c r="C303" s="86" t="s">
        <v>4042</v>
      </c>
      <c r="D303" s="73">
        <v>6852</v>
      </c>
      <c r="E303" s="73"/>
      <c r="F303" s="73" t="s">
        <v>700</v>
      </c>
      <c r="G303" s="94">
        <v>43560</v>
      </c>
      <c r="H303" s="73"/>
      <c r="I303" s="83">
        <v>0.3</v>
      </c>
      <c r="J303" s="86" t="s">
        <v>1007</v>
      </c>
      <c r="K303" s="86" t="s">
        <v>136</v>
      </c>
      <c r="L303" s="87">
        <v>2.5320999999999996E-2</v>
      </c>
      <c r="M303" s="87">
        <v>6.3E-3</v>
      </c>
      <c r="N303" s="83">
        <v>527995.25</v>
      </c>
      <c r="O303" s="85">
        <v>100.77</v>
      </c>
      <c r="P303" s="83">
        <v>1896.7968600000002</v>
      </c>
      <c r="Q303" s="84">
        <f t="shared" si="7"/>
        <v>3.384269344591494E-4</v>
      </c>
      <c r="R303" s="84">
        <f>P303/'סכום נכסי הקרן'!$C$42</f>
        <v>2.6778595631447305E-5</v>
      </c>
    </row>
    <row r="304" spans="2:18">
      <c r="B304" s="76" t="s">
        <v>4583</v>
      </c>
      <c r="C304" s="86" t="s">
        <v>4042</v>
      </c>
      <c r="D304" s="73">
        <v>6911</v>
      </c>
      <c r="E304" s="73"/>
      <c r="F304" s="73" t="s">
        <v>700</v>
      </c>
      <c r="G304" s="94">
        <v>43606</v>
      </c>
      <c r="H304" s="73"/>
      <c r="I304" s="83">
        <v>0.3</v>
      </c>
      <c r="J304" s="86" t="s">
        <v>1007</v>
      </c>
      <c r="K304" s="86" t="s">
        <v>136</v>
      </c>
      <c r="L304" s="87">
        <v>2.5320999999999996E-2</v>
      </c>
      <c r="M304" s="87">
        <v>6.3E-3</v>
      </c>
      <c r="N304" s="83">
        <v>231700.62</v>
      </c>
      <c r="O304" s="85">
        <v>100.77</v>
      </c>
      <c r="P304" s="83">
        <v>832.37302999999997</v>
      </c>
      <c r="Q304" s="84">
        <f t="shared" si="7"/>
        <v>1.4851218852680596E-4</v>
      </c>
      <c r="R304" s="84">
        <f>P304/'סכום נכסי הקרן'!$C$42</f>
        <v>1.1751274611922626E-5</v>
      </c>
    </row>
    <row r="305" spans="2:18">
      <c r="B305" s="76" t="s">
        <v>4583</v>
      </c>
      <c r="C305" s="86" t="s">
        <v>4042</v>
      </c>
      <c r="D305" s="73">
        <v>7162</v>
      </c>
      <c r="E305" s="73"/>
      <c r="F305" s="73" t="s">
        <v>700</v>
      </c>
      <c r="G305" s="94">
        <v>43720</v>
      </c>
      <c r="H305" s="73"/>
      <c r="I305" s="83">
        <v>0.3</v>
      </c>
      <c r="J305" s="86" t="s">
        <v>1007</v>
      </c>
      <c r="K305" s="86" t="s">
        <v>136</v>
      </c>
      <c r="L305" s="87">
        <v>2.5320999999999996E-2</v>
      </c>
      <c r="M305" s="87">
        <v>6.3E-3</v>
      </c>
      <c r="N305" s="83">
        <v>129907.76</v>
      </c>
      <c r="O305" s="85">
        <v>100.77</v>
      </c>
      <c r="P305" s="83">
        <v>466.68723999999997</v>
      </c>
      <c r="Q305" s="84">
        <f t="shared" si="7"/>
        <v>8.326644529789094E-5</v>
      </c>
      <c r="R305" s="84">
        <f>P305/'סכום נכסי הקרן'!$C$42</f>
        <v>6.5885963593993921E-6</v>
      </c>
    </row>
    <row r="306" spans="2:18">
      <c r="B306" s="76" t="s">
        <v>4583</v>
      </c>
      <c r="C306" s="86" t="s">
        <v>4042</v>
      </c>
      <c r="D306" s="73">
        <v>7217</v>
      </c>
      <c r="E306" s="73"/>
      <c r="F306" s="73" t="s">
        <v>700</v>
      </c>
      <c r="G306" s="94">
        <v>43749</v>
      </c>
      <c r="H306" s="73"/>
      <c r="I306" s="83">
        <v>0.29999999999999993</v>
      </c>
      <c r="J306" s="86" t="s">
        <v>1007</v>
      </c>
      <c r="K306" s="86" t="s">
        <v>136</v>
      </c>
      <c r="L306" s="87">
        <v>2.5320999999999996E-2</v>
      </c>
      <c r="M306" s="87">
        <v>6.3E-3</v>
      </c>
      <c r="N306" s="83">
        <v>117959.89</v>
      </c>
      <c r="O306" s="85">
        <v>100.77</v>
      </c>
      <c r="P306" s="83">
        <v>423.76509000000004</v>
      </c>
      <c r="Q306" s="84">
        <f t="shared" si="7"/>
        <v>7.5608265367702867E-5</v>
      </c>
      <c r="R306" s="84">
        <f>P306/'סכום נכסי הקרן'!$C$42</f>
        <v>5.9826300997956495E-6</v>
      </c>
    </row>
    <row r="307" spans="2:18">
      <c r="B307" s="76" t="s">
        <v>4583</v>
      </c>
      <c r="C307" s="86" t="s">
        <v>4042</v>
      </c>
      <c r="D307" s="73">
        <v>7380</v>
      </c>
      <c r="E307" s="73"/>
      <c r="F307" s="73" t="s">
        <v>700</v>
      </c>
      <c r="G307" s="94">
        <v>43859</v>
      </c>
      <c r="H307" s="73"/>
      <c r="I307" s="83">
        <v>0.30000000000000004</v>
      </c>
      <c r="J307" s="86" t="s">
        <v>1007</v>
      </c>
      <c r="K307" s="86" t="s">
        <v>136</v>
      </c>
      <c r="L307" s="87">
        <v>2.5320999999999996E-2</v>
      </c>
      <c r="M307" s="87">
        <v>6.3E-3</v>
      </c>
      <c r="N307" s="83">
        <v>338218.14</v>
      </c>
      <c r="O307" s="85">
        <v>100.77</v>
      </c>
      <c r="P307" s="83">
        <v>1215.03197</v>
      </c>
      <c r="Q307" s="84">
        <f t="shared" si="7"/>
        <v>2.167862851043317E-4</v>
      </c>
      <c r="R307" s="84">
        <f>P307/'סכום נכסי הקרן'!$C$42</f>
        <v>1.715357637396701E-5</v>
      </c>
    </row>
    <row r="308" spans="2:18">
      <c r="B308" s="76" t="s">
        <v>4583</v>
      </c>
      <c r="C308" s="86" t="s">
        <v>4042</v>
      </c>
      <c r="D308" s="73">
        <v>7416</v>
      </c>
      <c r="E308" s="73"/>
      <c r="F308" s="73" t="s">
        <v>700</v>
      </c>
      <c r="G308" s="94">
        <v>43872</v>
      </c>
      <c r="H308" s="73"/>
      <c r="I308" s="83">
        <v>0.3</v>
      </c>
      <c r="J308" s="86" t="s">
        <v>1007</v>
      </c>
      <c r="K308" s="86" t="s">
        <v>136</v>
      </c>
      <c r="L308" s="87">
        <v>2.5326000000000001E-2</v>
      </c>
      <c r="M308" s="87">
        <v>6.3E-3</v>
      </c>
      <c r="N308" s="83">
        <v>568854.71</v>
      </c>
      <c r="O308" s="85">
        <v>100.77</v>
      </c>
      <c r="P308" s="83">
        <v>2043.58232</v>
      </c>
      <c r="Q308" s="84">
        <f t="shared" si="7"/>
        <v>3.6461643018141459E-4</v>
      </c>
      <c r="R308" s="84">
        <f>P308/'סכום נכסי הקרן'!$C$42</f>
        <v>2.8850883160390166E-5</v>
      </c>
    </row>
    <row r="309" spans="2:18">
      <c r="B309" s="76" t="s">
        <v>4583</v>
      </c>
      <c r="C309" s="86" t="s">
        <v>4042</v>
      </c>
      <c r="D309" s="73">
        <v>6660</v>
      </c>
      <c r="E309" s="73"/>
      <c r="F309" s="73" t="s">
        <v>700</v>
      </c>
      <c r="G309" s="94">
        <v>43454</v>
      </c>
      <c r="H309" s="73"/>
      <c r="I309" s="83">
        <v>0.3</v>
      </c>
      <c r="J309" s="86" t="s">
        <v>1007</v>
      </c>
      <c r="K309" s="86" t="s">
        <v>136</v>
      </c>
      <c r="L309" s="87">
        <v>2.5325E-2</v>
      </c>
      <c r="M309" s="87">
        <v>6.3E-3</v>
      </c>
      <c r="N309" s="83">
        <v>27278752.579999998</v>
      </c>
      <c r="O309" s="85">
        <v>100.77</v>
      </c>
      <c r="P309" s="83">
        <v>97997.564870000002</v>
      </c>
      <c r="Q309" s="84">
        <f t="shared" si="7"/>
        <v>1.7484748189332055E-2</v>
      </c>
      <c r="R309" s="84">
        <f>P309/'סכום נכסי הקרן'!$C$42</f>
        <v>1.3835098622634033E-3</v>
      </c>
    </row>
    <row r="310" spans="2:18">
      <c r="B310" s="76" t="s">
        <v>4583</v>
      </c>
      <c r="C310" s="86" t="s">
        <v>4042</v>
      </c>
      <c r="D310" s="73">
        <v>6700</v>
      </c>
      <c r="E310" s="73"/>
      <c r="F310" s="73" t="s">
        <v>700</v>
      </c>
      <c r="G310" s="94">
        <v>43475</v>
      </c>
      <c r="H310" s="73"/>
      <c r="I310" s="83">
        <v>0.3</v>
      </c>
      <c r="J310" s="86" t="s">
        <v>1007</v>
      </c>
      <c r="K310" s="86" t="s">
        <v>136</v>
      </c>
      <c r="L310" s="87">
        <v>2.5320999999999996E-2</v>
      </c>
      <c r="M310" s="87">
        <v>6.3E-3</v>
      </c>
      <c r="N310" s="83">
        <v>122814.33</v>
      </c>
      <c r="O310" s="85">
        <v>100.77</v>
      </c>
      <c r="P310" s="83">
        <v>441.20440000000002</v>
      </c>
      <c r="Q310" s="84">
        <f t="shared" si="7"/>
        <v>7.8719791091328732E-5</v>
      </c>
      <c r="R310" s="84">
        <f>P310/'סכום נכסי הקרן'!$C$42</f>
        <v>6.2288347622081838E-6</v>
      </c>
    </row>
    <row r="311" spans="2:18">
      <c r="B311" s="76" t="s">
        <v>4584</v>
      </c>
      <c r="C311" s="86" t="s">
        <v>4042</v>
      </c>
      <c r="D311" s="73">
        <v>7533</v>
      </c>
      <c r="E311" s="73"/>
      <c r="F311" s="73" t="s">
        <v>700</v>
      </c>
      <c r="G311" s="94">
        <v>37886</v>
      </c>
      <c r="H311" s="73"/>
      <c r="I311" s="83">
        <v>5.6700000000000017</v>
      </c>
      <c r="J311" s="86" t="s">
        <v>932</v>
      </c>
      <c r="K311" s="86" t="s">
        <v>136</v>
      </c>
      <c r="L311" s="87">
        <v>3.9893999999999999E-2</v>
      </c>
      <c r="M311" s="87">
        <v>4.1100000000000005E-2</v>
      </c>
      <c r="N311" s="83">
        <v>270706.53999999998</v>
      </c>
      <c r="O311" s="85">
        <v>100</v>
      </c>
      <c r="P311" s="83">
        <v>965.06881999999996</v>
      </c>
      <c r="Q311" s="84">
        <f t="shared" si="7"/>
        <v>1.7218780206896197E-4</v>
      </c>
      <c r="R311" s="84">
        <f>P311/'סכום נכסי הקרן'!$C$42</f>
        <v>1.3624647020608208E-5</v>
      </c>
    </row>
    <row r="312" spans="2:18">
      <c r="B312" s="76" t="s">
        <v>4584</v>
      </c>
      <c r="C312" s="86" t="s">
        <v>4042</v>
      </c>
      <c r="D312" s="73">
        <v>6954</v>
      </c>
      <c r="E312" s="73"/>
      <c r="F312" s="73" t="s">
        <v>700</v>
      </c>
      <c r="G312" s="94">
        <v>43644</v>
      </c>
      <c r="H312" s="73"/>
      <c r="I312" s="83">
        <v>5.6199999999999992</v>
      </c>
      <c r="J312" s="86" t="s">
        <v>932</v>
      </c>
      <c r="K312" s="86" t="s">
        <v>136</v>
      </c>
      <c r="L312" s="87">
        <v>4.4500999999999999E-2</v>
      </c>
      <c r="M312" s="87">
        <v>4.5399999999999989E-2</v>
      </c>
      <c r="N312" s="83">
        <v>1258785.4799999997</v>
      </c>
      <c r="O312" s="85">
        <v>99.86</v>
      </c>
      <c r="P312" s="83">
        <v>4481.28773</v>
      </c>
      <c r="Q312" s="84">
        <f t="shared" si="7"/>
        <v>7.995523932348244E-4</v>
      </c>
      <c r="R312" s="84">
        <f>P312/'סכום נכסי הקרן'!$C$42</f>
        <v>6.3265916641087441E-5</v>
      </c>
    </row>
    <row r="313" spans="2:18">
      <c r="B313" s="76" t="s">
        <v>4584</v>
      </c>
      <c r="C313" s="86" t="s">
        <v>4042</v>
      </c>
      <c r="D313" s="73">
        <v>7347</v>
      </c>
      <c r="E313" s="73"/>
      <c r="F313" s="73" t="s">
        <v>700</v>
      </c>
      <c r="G313" s="94">
        <v>43836</v>
      </c>
      <c r="H313" s="73"/>
      <c r="I313" s="83">
        <v>5.6699999999999982</v>
      </c>
      <c r="J313" s="86" t="s">
        <v>932</v>
      </c>
      <c r="K313" s="86" t="s">
        <v>136</v>
      </c>
      <c r="L313" s="87">
        <v>4.3799999999999999E-2</v>
      </c>
      <c r="M313" s="87">
        <v>4.1399999999999999E-2</v>
      </c>
      <c r="N313" s="83">
        <v>4805039.6499999994</v>
      </c>
      <c r="O313" s="85">
        <v>99.86</v>
      </c>
      <c r="P313" s="83">
        <v>17105.9846</v>
      </c>
      <c r="Q313" s="84">
        <f t="shared" si="7"/>
        <v>3.0520537286651867E-3</v>
      </c>
      <c r="R313" s="84">
        <f>P313/'סכום נכסי הקרן'!$C$42</f>
        <v>2.4149884162142954E-4</v>
      </c>
    </row>
    <row r="314" spans="2:18">
      <c r="B314" s="76" t="s">
        <v>4584</v>
      </c>
      <c r="C314" s="86" t="s">
        <v>4042</v>
      </c>
      <c r="D314" s="73">
        <v>7399</v>
      </c>
      <c r="E314" s="73"/>
      <c r="F314" s="73" t="s">
        <v>700</v>
      </c>
      <c r="G314" s="94">
        <v>43866</v>
      </c>
      <c r="H314" s="73"/>
      <c r="I314" s="83">
        <v>5.6700000000000008</v>
      </c>
      <c r="J314" s="86" t="s">
        <v>932</v>
      </c>
      <c r="K314" s="86" t="s">
        <v>136</v>
      </c>
      <c r="L314" s="87">
        <v>4.3799999999999999E-2</v>
      </c>
      <c r="M314" s="87">
        <v>4.1400000000000006E-2</v>
      </c>
      <c r="N314" s="83">
        <v>2713832.99</v>
      </c>
      <c r="O314" s="85">
        <v>99.86</v>
      </c>
      <c r="P314" s="83">
        <v>9661.2699400000001</v>
      </c>
      <c r="Q314" s="84">
        <f t="shared" si="7"/>
        <v>1.7237660171878025E-3</v>
      </c>
      <c r="R314" s="84">
        <f>P314/'סכום נכסי הקרן'!$C$42</f>
        <v>1.3639586107787904E-4</v>
      </c>
    </row>
    <row r="315" spans="2:18">
      <c r="B315" s="76" t="s">
        <v>4584</v>
      </c>
      <c r="C315" s="86" t="s">
        <v>4042</v>
      </c>
      <c r="D315" s="73">
        <v>7471</v>
      </c>
      <c r="E315" s="73"/>
      <c r="F315" s="73" t="s">
        <v>700</v>
      </c>
      <c r="G315" s="94">
        <v>37753</v>
      </c>
      <c r="H315" s="73"/>
      <c r="I315" s="83">
        <v>5.6700000000000008</v>
      </c>
      <c r="J315" s="86" t="s">
        <v>932</v>
      </c>
      <c r="K315" s="86" t="s">
        <v>136</v>
      </c>
      <c r="L315" s="87">
        <v>4.3799999999999999E-2</v>
      </c>
      <c r="M315" s="87">
        <v>4.0699999999999993E-2</v>
      </c>
      <c r="N315" s="83">
        <v>1076058.47</v>
      </c>
      <c r="O315" s="85">
        <v>100.22</v>
      </c>
      <c r="P315" s="83">
        <v>3844.5880199999997</v>
      </c>
      <c r="Q315" s="84">
        <f t="shared" si="7"/>
        <v>6.8595228371844238E-4</v>
      </c>
      <c r="R315" s="84">
        <f>P315/'סכום נכסי הקרן'!$C$42</f>
        <v>5.4277118508666566E-5</v>
      </c>
    </row>
    <row r="316" spans="2:18">
      <c r="B316" s="76" t="s">
        <v>4584</v>
      </c>
      <c r="C316" s="86" t="s">
        <v>4042</v>
      </c>
      <c r="D316" s="73">
        <v>7020</v>
      </c>
      <c r="E316" s="73"/>
      <c r="F316" s="73" t="s">
        <v>700</v>
      </c>
      <c r="G316" s="94">
        <v>39206</v>
      </c>
      <c r="H316" s="73"/>
      <c r="I316" s="83">
        <v>5.6600117588164798</v>
      </c>
      <c r="J316" s="86" t="s">
        <v>932</v>
      </c>
      <c r="K316" s="86" t="s">
        <v>136</v>
      </c>
      <c r="L316" s="87">
        <v>4.3799999999999999E-2</v>
      </c>
      <c r="M316" s="87">
        <v>4.2700007720101567E-2</v>
      </c>
      <c r="N316" s="83">
        <v>148888.6</v>
      </c>
      <c r="O316" s="85">
        <v>99.86</v>
      </c>
      <c r="P316" s="83">
        <v>530.04484000000002</v>
      </c>
      <c r="Q316" s="84">
        <f t="shared" si="7"/>
        <v>9.4570722943462863E-5</v>
      </c>
      <c r="R316" s="84">
        <f>P316/'סכום נכסי הקרן'!$C$42</f>
        <v>7.4830661818446837E-6</v>
      </c>
    </row>
    <row r="317" spans="2:18">
      <c r="B317" s="76" t="s">
        <v>4584</v>
      </c>
      <c r="C317" s="86" t="s">
        <v>4042</v>
      </c>
      <c r="D317" s="73">
        <v>7301</v>
      </c>
      <c r="E317" s="73"/>
      <c r="F317" s="73" t="s">
        <v>700</v>
      </c>
      <c r="G317" s="94">
        <v>43804</v>
      </c>
      <c r="H317" s="73"/>
      <c r="I317" s="83">
        <v>5.6500000000000012</v>
      </c>
      <c r="J317" s="86" t="s">
        <v>932</v>
      </c>
      <c r="K317" s="86" t="s">
        <v>136</v>
      </c>
      <c r="L317" s="87">
        <v>4.3799999999999999E-2</v>
      </c>
      <c r="M317" s="87">
        <v>4.1400000000000006E-2</v>
      </c>
      <c r="N317" s="83">
        <v>2030298.96</v>
      </c>
      <c r="O317" s="85">
        <v>99.86</v>
      </c>
      <c r="P317" s="83">
        <v>7227.8826799999997</v>
      </c>
      <c r="Q317" s="84">
        <f t="shared" si="7"/>
        <v>1.2896004994561098E-3</v>
      </c>
      <c r="R317" s="84">
        <f>P317/'סכום נכסי הקרן'!$C$42</f>
        <v>1.0204179036824303E-4</v>
      </c>
    </row>
    <row r="318" spans="2:18">
      <c r="B318" s="76" t="s">
        <v>4584</v>
      </c>
      <c r="C318" s="86" t="s">
        <v>4042</v>
      </c>
      <c r="D318" s="73">
        <v>7336</v>
      </c>
      <c r="E318" s="73"/>
      <c r="F318" s="73" t="s">
        <v>700</v>
      </c>
      <c r="G318" s="94">
        <v>43830</v>
      </c>
      <c r="H318" s="73"/>
      <c r="I318" s="83">
        <v>5.6700000000000008</v>
      </c>
      <c r="J318" s="86" t="s">
        <v>932</v>
      </c>
      <c r="K318" s="86" t="s">
        <v>136</v>
      </c>
      <c r="L318" s="87">
        <v>4.3799999999999999E-2</v>
      </c>
      <c r="M318" s="87">
        <v>4.1400007709655878E-2</v>
      </c>
      <c r="N318" s="83">
        <v>135354.51999999999</v>
      </c>
      <c r="O318" s="85">
        <v>99.86</v>
      </c>
      <c r="P318" s="83">
        <v>481.86327</v>
      </c>
      <c r="Q318" s="84">
        <f t="shared" si="7"/>
        <v>8.5974156080457343E-5</v>
      </c>
      <c r="R318" s="84">
        <f>P318/'סכום נכסי הקרן'!$C$42</f>
        <v>6.8028484911014205E-6</v>
      </c>
    </row>
    <row r="319" spans="2:18">
      <c r="B319" s="76" t="s">
        <v>4585</v>
      </c>
      <c r="C319" s="86" t="s">
        <v>4042</v>
      </c>
      <c r="D319" s="73">
        <v>7319</v>
      </c>
      <c r="E319" s="73"/>
      <c r="F319" s="73" t="s">
        <v>700</v>
      </c>
      <c r="G319" s="94">
        <v>43818</v>
      </c>
      <c r="H319" s="73"/>
      <c r="I319" s="83">
        <v>2.3700000000000006</v>
      </c>
      <c r="J319" s="86" t="s">
        <v>1007</v>
      </c>
      <c r="K319" s="86" t="s">
        <v>136</v>
      </c>
      <c r="L319" s="87">
        <v>3.5819999999999998E-2</v>
      </c>
      <c r="M319" s="87">
        <v>3.4099999999999991E-2</v>
      </c>
      <c r="N319" s="83">
        <v>30614959.489999998</v>
      </c>
      <c r="O319" s="85">
        <v>99.5</v>
      </c>
      <c r="P319" s="83">
        <v>108596.61883999998</v>
      </c>
      <c r="Q319" s="84">
        <f t="shared" si="7"/>
        <v>1.9375833850046494E-2</v>
      </c>
      <c r="R319" s="84">
        <f>P319/'סכום נכסי הקרן'!$C$42</f>
        <v>1.5331451691979138E-3</v>
      </c>
    </row>
    <row r="320" spans="2:18">
      <c r="B320" s="76" t="s">
        <v>4585</v>
      </c>
      <c r="C320" s="86" t="s">
        <v>4042</v>
      </c>
      <c r="D320" s="73">
        <v>7320</v>
      </c>
      <c r="E320" s="73"/>
      <c r="F320" s="73" t="s">
        <v>700</v>
      </c>
      <c r="G320" s="94">
        <v>43819</v>
      </c>
      <c r="H320" s="73"/>
      <c r="I320" s="83">
        <v>2.3700000000000006</v>
      </c>
      <c r="J320" s="86" t="s">
        <v>1007</v>
      </c>
      <c r="K320" s="86" t="s">
        <v>136</v>
      </c>
      <c r="L320" s="87">
        <v>3.5819999999999998E-2</v>
      </c>
      <c r="M320" s="87">
        <v>3.4099999999999998E-2</v>
      </c>
      <c r="N320" s="83">
        <v>934526.86</v>
      </c>
      <c r="O320" s="85">
        <v>99.5</v>
      </c>
      <c r="P320" s="83">
        <v>3314.930409999999</v>
      </c>
      <c r="Q320" s="84">
        <f t="shared" si="7"/>
        <v>5.9145065044113941E-4</v>
      </c>
      <c r="R320" s="84">
        <f>P320/'סכום נכסי הקרן'!$C$42</f>
        <v>4.6799519161887373E-5</v>
      </c>
    </row>
    <row r="321" spans="2:18">
      <c r="B321" s="76" t="s">
        <v>4585</v>
      </c>
      <c r="C321" s="86" t="s">
        <v>4042</v>
      </c>
      <c r="D321" s="73">
        <v>7441</v>
      </c>
      <c r="E321" s="73"/>
      <c r="F321" s="73" t="s">
        <v>700</v>
      </c>
      <c r="G321" s="94">
        <v>43885</v>
      </c>
      <c r="H321" s="73"/>
      <c r="I321" s="83">
        <v>2.37</v>
      </c>
      <c r="J321" s="86" t="s">
        <v>1007</v>
      </c>
      <c r="K321" s="86" t="s">
        <v>136</v>
      </c>
      <c r="L321" s="87">
        <v>3.5819999999999998E-2</v>
      </c>
      <c r="M321" s="87">
        <v>3.4400000000000007E-2</v>
      </c>
      <c r="N321" s="83">
        <v>260414.21000000005</v>
      </c>
      <c r="O321" s="85">
        <v>99.5</v>
      </c>
      <c r="P321" s="83">
        <v>923.73475999999994</v>
      </c>
      <c r="Q321" s="84">
        <f t="shared" si="7"/>
        <v>1.6481296952387302E-4</v>
      </c>
      <c r="R321" s="84">
        <f>P321/'סכום נכסי הקרן'!$C$42</f>
        <v>1.304110109542886E-5</v>
      </c>
    </row>
    <row r="322" spans="2:18">
      <c r="B322" s="76" t="s">
        <v>4586</v>
      </c>
      <c r="C322" s="86" t="s">
        <v>4042</v>
      </c>
      <c r="D322" s="73" t="s">
        <v>4268</v>
      </c>
      <c r="E322" s="73"/>
      <c r="F322" s="73" t="s">
        <v>700</v>
      </c>
      <c r="G322" s="94">
        <v>42921</v>
      </c>
      <c r="H322" s="73"/>
      <c r="I322" s="83">
        <v>3.6199999999999997</v>
      </c>
      <c r="J322" s="86" t="s">
        <v>932</v>
      </c>
      <c r="K322" s="86" t="s">
        <v>136</v>
      </c>
      <c r="L322" s="87">
        <v>3.7393999999999997E-2</v>
      </c>
      <c r="M322" s="87">
        <v>8.0399999999999985E-2</v>
      </c>
      <c r="N322" s="83">
        <v>6156378.7599999998</v>
      </c>
      <c r="O322" s="85">
        <v>89.98</v>
      </c>
      <c r="P322" s="83">
        <v>19748.351119999999</v>
      </c>
      <c r="Q322" s="84">
        <f t="shared" si="7"/>
        <v>3.5235053742995485E-3</v>
      </c>
      <c r="R322" s="84">
        <f>P322/'סכום נכסי הקרן'!$C$42</f>
        <v>2.7880323938870265E-4</v>
      </c>
    </row>
    <row r="323" spans="2:18">
      <c r="B323" s="76" t="s">
        <v>4586</v>
      </c>
      <c r="C323" s="86" t="s">
        <v>4042</v>
      </c>
      <c r="D323" s="73">
        <v>6497</v>
      </c>
      <c r="E323" s="73"/>
      <c r="F323" s="73" t="s">
        <v>700</v>
      </c>
      <c r="G323" s="94">
        <v>43342</v>
      </c>
      <c r="H323" s="73"/>
      <c r="I323" s="83">
        <v>4.87</v>
      </c>
      <c r="J323" s="86" t="s">
        <v>932</v>
      </c>
      <c r="K323" s="86" t="s">
        <v>136</v>
      </c>
      <c r="L323" s="87">
        <v>3.7393999999999997E-2</v>
      </c>
      <c r="M323" s="87">
        <v>6.25E-2</v>
      </c>
      <c r="N323" s="83">
        <v>1168497.23</v>
      </c>
      <c r="O323" s="85">
        <v>89.98</v>
      </c>
      <c r="P323" s="83">
        <v>3748.29009</v>
      </c>
      <c r="Q323" s="84">
        <f t="shared" si="7"/>
        <v>6.6877078477571344E-4</v>
      </c>
      <c r="R323" s="84">
        <f>P323/'סכום נכסי הקרן'!$C$42</f>
        <v>5.2917603748812204E-5</v>
      </c>
    </row>
    <row r="324" spans="2:18">
      <c r="B324" s="76" t="s">
        <v>4587</v>
      </c>
      <c r="C324" s="86" t="s">
        <v>4042</v>
      </c>
      <c r="D324" s="73" t="s">
        <v>4269</v>
      </c>
      <c r="E324" s="73"/>
      <c r="F324" s="73" t="s">
        <v>700</v>
      </c>
      <c r="G324" s="94">
        <v>43079</v>
      </c>
      <c r="H324" s="73"/>
      <c r="I324" s="83">
        <v>3.0999999999999996</v>
      </c>
      <c r="J324" s="86" t="s">
        <v>932</v>
      </c>
      <c r="K324" s="86" t="s">
        <v>136</v>
      </c>
      <c r="L324" s="87">
        <v>3.7393999999999997E-2</v>
      </c>
      <c r="M324" s="87">
        <v>5.2899999999999989E-2</v>
      </c>
      <c r="N324" s="83">
        <v>12755116.890000001</v>
      </c>
      <c r="O324" s="85">
        <v>95.82</v>
      </c>
      <c r="P324" s="83">
        <v>43571.261200000001</v>
      </c>
      <c r="Q324" s="84">
        <f t="shared" si="7"/>
        <v>7.7739945006208401E-3</v>
      </c>
      <c r="R324" s="84">
        <f>P324/'סכום נכסי הקרן'!$C$42</f>
        <v>6.1513028064954167E-4</v>
      </c>
    </row>
    <row r="325" spans="2:18">
      <c r="B325" s="76" t="s">
        <v>4587</v>
      </c>
      <c r="C325" s="86" t="s">
        <v>4042</v>
      </c>
      <c r="D325" s="73">
        <v>6864</v>
      </c>
      <c r="E325" s="73"/>
      <c r="F325" s="73" t="s">
        <v>700</v>
      </c>
      <c r="G325" s="94">
        <v>43565</v>
      </c>
      <c r="H325" s="73"/>
      <c r="I325" s="83">
        <v>1.7899999999999998</v>
      </c>
      <c r="J325" s="86" t="s">
        <v>932</v>
      </c>
      <c r="K325" s="86" t="s">
        <v>136</v>
      </c>
      <c r="L325" s="87">
        <v>3.7393999999999997E-2</v>
      </c>
      <c r="M325" s="87">
        <v>7.22E-2</v>
      </c>
      <c r="N325" s="83">
        <v>5399686.1500000004</v>
      </c>
      <c r="O325" s="85">
        <v>94.47</v>
      </c>
      <c r="P325" s="83">
        <v>18185.362140000001</v>
      </c>
      <c r="Q325" s="84">
        <f t="shared" si="7"/>
        <v>3.2446365189942776E-3</v>
      </c>
      <c r="R325" s="84">
        <f>P325/'סכום נכסי הקרן'!$C$42</f>
        <v>2.567372761037211E-4</v>
      </c>
    </row>
    <row r="326" spans="2:18">
      <c r="B326" s="76" t="s">
        <v>4587</v>
      </c>
      <c r="C326" s="86" t="s">
        <v>4042</v>
      </c>
      <c r="D326" s="73">
        <v>6800</v>
      </c>
      <c r="E326" s="73"/>
      <c r="F326" s="73" t="s">
        <v>700</v>
      </c>
      <c r="G326" s="94">
        <v>37833</v>
      </c>
      <c r="H326" s="73"/>
      <c r="I326" s="83">
        <v>3.06</v>
      </c>
      <c r="J326" s="86" t="s">
        <v>932</v>
      </c>
      <c r="K326" s="86" t="s">
        <v>136</v>
      </c>
      <c r="L326" s="87">
        <v>3.7393999999999997E-2</v>
      </c>
      <c r="M326" s="87">
        <v>5.7399999999999993E-2</v>
      </c>
      <c r="N326" s="83">
        <v>49581.26</v>
      </c>
      <c r="O326" s="85">
        <v>95.82</v>
      </c>
      <c r="P326" s="83">
        <v>169.36873</v>
      </c>
      <c r="Q326" s="84">
        <f t="shared" si="7"/>
        <v>3.021880797880452E-5</v>
      </c>
      <c r="R326" s="84">
        <f>P326/'סכום נכסי הקרן'!$C$42</f>
        <v>2.3911135814943186E-6</v>
      </c>
    </row>
    <row r="327" spans="2:18">
      <c r="B327" s="76" t="s">
        <v>4587</v>
      </c>
      <c r="C327" s="86" t="s">
        <v>4042</v>
      </c>
      <c r="D327" s="73">
        <v>6783</v>
      </c>
      <c r="E327" s="73"/>
      <c r="F327" s="73" t="s">
        <v>700</v>
      </c>
      <c r="G327" s="94">
        <v>43521</v>
      </c>
      <c r="H327" s="73"/>
      <c r="I327" s="83">
        <v>3.0599999999999996</v>
      </c>
      <c r="J327" s="86" t="s">
        <v>932</v>
      </c>
      <c r="K327" s="86" t="s">
        <v>136</v>
      </c>
      <c r="L327" s="87">
        <v>3.7393999999999997E-2</v>
      </c>
      <c r="M327" s="87">
        <v>5.7399999999999993E-2</v>
      </c>
      <c r="N327" s="83">
        <v>396092.99</v>
      </c>
      <c r="O327" s="85">
        <v>95.82</v>
      </c>
      <c r="P327" s="83">
        <v>1353.0468700000001</v>
      </c>
      <c r="Q327" s="84">
        <f t="shared" si="7"/>
        <v>2.4141093548291049E-4</v>
      </c>
      <c r="R327" s="84">
        <f>P327/'סכום נכסי הקרן'!$C$42</f>
        <v>1.9102042905177232E-5</v>
      </c>
    </row>
    <row r="328" spans="2:18">
      <c r="B328" s="76" t="s">
        <v>4588</v>
      </c>
      <c r="C328" s="86" t="s">
        <v>4042</v>
      </c>
      <c r="D328" s="73">
        <v>7407</v>
      </c>
      <c r="E328" s="73"/>
      <c r="F328" s="73" t="s">
        <v>700</v>
      </c>
      <c r="G328" s="94">
        <v>43866</v>
      </c>
      <c r="H328" s="73"/>
      <c r="I328" s="83">
        <v>4.2599999999999989</v>
      </c>
      <c r="J328" s="86" t="s">
        <v>1007</v>
      </c>
      <c r="K328" s="86" t="s">
        <v>136</v>
      </c>
      <c r="L328" s="87">
        <v>3.1200000000000002E-2</v>
      </c>
      <c r="M328" s="87">
        <v>3.9699999999999999E-2</v>
      </c>
      <c r="N328" s="83">
        <v>26916348.640000001</v>
      </c>
      <c r="O328" s="85">
        <v>97.56</v>
      </c>
      <c r="P328" s="83">
        <v>93615.440670000011</v>
      </c>
      <c r="Q328" s="84">
        <f t="shared" si="7"/>
        <v>1.6702888576054727E-2</v>
      </c>
      <c r="R328" s="84">
        <f>P328/'סכום נכסי הקרן'!$C$42</f>
        <v>1.3216439163451993E-3</v>
      </c>
    </row>
    <row r="329" spans="2:18">
      <c r="B329" s="76" t="s">
        <v>4588</v>
      </c>
      <c r="C329" s="86" t="s">
        <v>4042</v>
      </c>
      <c r="D329" s="73">
        <v>7489</v>
      </c>
      <c r="E329" s="73"/>
      <c r="F329" s="73" t="s">
        <v>700</v>
      </c>
      <c r="G329" s="94">
        <v>37808</v>
      </c>
      <c r="H329" s="73"/>
      <c r="I329" s="83">
        <v>4.2699999999999987</v>
      </c>
      <c r="J329" s="86" t="s">
        <v>1007</v>
      </c>
      <c r="K329" s="86" t="s">
        <v>136</v>
      </c>
      <c r="L329" s="87">
        <v>3.1200000000000002E-2</v>
      </c>
      <c r="M329" s="87">
        <v>3.9799994679844269E-2</v>
      </c>
      <c r="N329" s="83">
        <v>242343.28000000003</v>
      </c>
      <c r="O329" s="85">
        <v>97.49</v>
      </c>
      <c r="P329" s="83">
        <v>842.26858000000016</v>
      </c>
      <c r="Q329" s="84">
        <f t="shared" si="7"/>
        <v>1.502777548464841E-4</v>
      </c>
      <c r="R329" s="84">
        <f>P329/'סכום נכסי הקרן'!$C$42</f>
        <v>1.189097799165132E-5</v>
      </c>
    </row>
    <row r="330" spans="2:18">
      <c r="B330" s="76" t="s">
        <v>4589</v>
      </c>
      <c r="C330" s="86" t="s">
        <v>4042</v>
      </c>
      <c r="D330" s="73">
        <v>6438</v>
      </c>
      <c r="E330" s="73"/>
      <c r="F330" s="73" t="s">
        <v>700</v>
      </c>
      <c r="G330" s="94">
        <v>43304</v>
      </c>
      <c r="H330" s="73"/>
      <c r="I330" s="83">
        <v>4.38</v>
      </c>
      <c r="J330" s="86" t="s">
        <v>1000</v>
      </c>
      <c r="K330" s="86" t="s">
        <v>138</v>
      </c>
      <c r="L330" s="87">
        <v>1.8970000000000001E-2</v>
      </c>
      <c r="M330" s="87">
        <v>2.8300000000000002E-2</v>
      </c>
      <c r="N330" s="83">
        <v>20999505.100000001</v>
      </c>
      <c r="O330" s="85">
        <v>96.92</v>
      </c>
      <c r="P330" s="83">
        <v>79381.71471</v>
      </c>
      <c r="Q330" s="84">
        <f t="shared" si="7"/>
        <v>1.4163303898244571E-2</v>
      </c>
      <c r="R330" s="84">
        <f>P330/'סכום נכסי הקרן'!$C$42</f>
        <v>1.1206950430896444E-3</v>
      </c>
    </row>
    <row r="331" spans="2:18">
      <c r="B331" s="76" t="s">
        <v>4590</v>
      </c>
      <c r="C331" s="86" t="s">
        <v>4042</v>
      </c>
      <c r="D331" s="73">
        <v>7323</v>
      </c>
      <c r="E331" s="73"/>
      <c r="F331" s="73" t="s">
        <v>700</v>
      </c>
      <c r="G331" s="94">
        <v>43822</v>
      </c>
      <c r="H331" s="73"/>
      <c r="I331" s="83">
        <v>3.6</v>
      </c>
      <c r="J331" s="86" t="s">
        <v>932</v>
      </c>
      <c r="K331" s="86" t="s">
        <v>136</v>
      </c>
      <c r="L331" s="87">
        <v>5.4501000000000001E-2</v>
      </c>
      <c r="M331" s="87">
        <v>5.730000773408489E-2</v>
      </c>
      <c r="N331" s="83">
        <v>2577918.1800000002</v>
      </c>
      <c r="O331" s="85">
        <v>99.5</v>
      </c>
      <c r="P331" s="83">
        <v>9144.3268499999995</v>
      </c>
      <c r="Q331" s="84">
        <f t="shared" si="7"/>
        <v>1.631532911509559E-3</v>
      </c>
      <c r="R331" s="84">
        <f>P331/'סכום נכסי הקרן'!$C$42</f>
        <v>1.290977627609191E-4</v>
      </c>
    </row>
    <row r="332" spans="2:18">
      <c r="B332" s="76" t="s">
        <v>4590</v>
      </c>
      <c r="C332" s="86" t="s">
        <v>4042</v>
      </c>
      <c r="D332" s="73">
        <v>7324</v>
      </c>
      <c r="E332" s="73"/>
      <c r="F332" s="73" t="s">
        <v>700</v>
      </c>
      <c r="G332" s="94">
        <v>43822</v>
      </c>
      <c r="H332" s="73"/>
      <c r="I332" s="83">
        <v>3.5900000000000003</v>
      </c>
      <c r="J332" s="86" t="s">
        <v>932</v>
      </c>
      <c r="K332" s="86" t="s">
        <v>136</v>
      </c>
      <c r="L332" s="87">
        <v>5.6132000000000001E-2</v>
      </c>
      <c r="M332" s="87">
        <v>5.6999999999999981E-2</v>
      </c>
      <c r="N332" s="83">
        <v>2623035.2399999998</v>
      </c>
      <c r="O332" s="85">
        <v>100.13</v>
      </c>
      <c r="P332" s="83">
        <v>9363.2769000000008</v>
      </c>
      <c r="Q332" s="84">
        <f t="shared" si="7"/>
        <v>1.6705980300701084E-3</v>
      </c>
      <c r="R332" s="84">
        <f>P332/'סכום נכסי הקרן'!$C$42</f>
        <v>1.3218885542143479E-4</v>
      </c>
    </row>
    <row r="333" spans="2:18">
      <c r="B333" s="76" t="s">
        <v>4590</v>
      </c>
      <c r="C333" s="86" t="s">
        <v>4042</v>
      </c>
      <c r="D333" s="73">
        <v>7325</v>
      </c>
      <c r="E333" s="73"/>
      <c r="F333" s="73" t="s">
        <v>700</v>
      </c>
      <c r="G333" s="94">
        <v>37530</v>
      </c>
      <c r="H333" s="73"/>
      <c r="I333" s="83">
        <v>3.57</v>
      </c>
      <c r="J333" s="86" t="s">
        <v>932</v>
      </c>
      <c r="K333" s="86" t="s">
        <v>136</v>
      </c>
      <c r="L333" s="87">
        <v>5.7770999999999996E-2</v>
      </c>
      <c r="M333" s="87">
        <v>5.7099999999999991E-2</v>
      </c>
      <c r="N333" s="83">
        <v>2623035.2399999998</v>
      </c>
      <c r="O333" s="85">
        <v>100.57</v>
      </c>
      <c r="P333" s="83">
        <v>9404.4222600000012</v>
      </c>
      <c r="Q333" s="84">
        <f t="shared" si="7"/>
        <v>1.6779391947175544E-3</v>
      </c>
      <c r="R333" s="84">
        <f>P333/'סכום נכסי הקרן'!$C$42</f>
        <v>1.3276973731806042E-4</v>
      </c>
    </row>
    <row r="334" spans="2:18">
      <c r="B334" s="76" t="s">
        <v>4590</v>
      </c>
      <c r="C334" s="86" t="s">
        <v>4042</v>
      </c>
      <c r="D334" s="73">
        <v>7552</v>
      </c>
      <c r="E334" s="73"/>
      <c r="F334" s="73" t="s">
        <v>700</v>
      </c>
      <c r="G334" s="94">
        <v>43921</v>
      </c>
      <c r="H334" s="73"/>
      <c r="I334" s="83">
        <v>3.5999999999999992</v>
      </c>
      <c r="J334" s="86" t="s">
        <v>932</v>
      </c>
      <c r="K334" s="86" t="s">
        <v>136</v>
      </c>
      <c r="L334" s="87">
        <v>5.4501000000000001E-2</v>
      </c>
      <c r="M334" s="87">
        <v>5.5899999999999998E-2</v>
      </c>
      <c r="N334" s="83">
        <v>57724.07</v>
      </c>
      <c r="O334" s="85">
        <v>100</v>
      </c>
      <c r="P334" s="83">
        <v>205.78631000000001</v>
      </c>
      <c r="Q334" s="84">
        <f t="shared" si="7"/>
        <v>3.6716441025192439E-5</v>
      </c>
      <c r="R334" s="84">
        <f>P334/'סכום נכסי הקרן'!$C$42</f>
        <v>2.9052496333095263E-6</v>
      </c>
    </row>
    <row r="335" spans="2:18">
      <c r="B335" s="76" t="s">
        <v>4591</v>
      </c>
      <c r="C335" s="86" t="s">
        <v>4042</v>
      </c>
      <c r="D335" s="73">
        <v>7056</v>
      </c>
      <c r="E335" s="73"/>
      <c r="F335" s="73" t="s">
        <v>700</v>
      </c>
      <c r="G335" s="94">
        <v>43664</v>
      </c>
      <c r="H335" s="73"/>
      <c r="I335" s="83">
        <v>0.9</v>
      </c>
      <c r="J335" s="86" t="s">
        <v>1007</v>
      </c>
      <c r="K335" s="86" t="s">
        <v>136</v>
      </c>
      <c r="L335" s="87">
        <v>3.5569999999999997E-2</v>
      </c>
      <c r="M335" s="87">
        <v>2.41E-2</v>
      </c>
      <c r="N335" s="83">
        <v>19421795.550000001</v>
      </c>
      <c r="O335" s="85">
        <v>100.86</v>
      </c>
      <c r="P335" s="83">
        <v>69834.152029999983</v>
      </c>
      <c r="Q335" s="84">
        <f t="shared" si="7"/>
        <v>1.2459825556684586E-2</v>
      </c>
      <c r="R335" s="84">
        <f>P335/'סכום נכסי הקרן'!$C$42</f>
        <v>9.8590447818243669E-4</v>
      </c>
    </row>
    <row r="336" spans="2:18">
      <c r="B336" s="76" t="s">
        <v>4591</v>
      </c>
      <c r="C336" s="86" t="s">
        <v>4042</v>
      </c>
      <c r="D336" s="73">
        <v>7504</v>
      </c>
      <c r="E336" s="73"/>
      <c r="F336" s="73" t="s">
        <v>700</v>
      </c>
      <c r="G336" s="94">
        <v>37832</v>
      </c>
      <c r="H336" s="73"/>
      <c r="I336" s="83">
        <v>0.91</v>
      </c>
      <c r="J336" s="86" t="s">
        <v>1007</v>
      </c>
      <c r="K336" s="86" t="s">
        <v>136</v>
      </c>
      <c r="L336" s="87">
        <v>3.5560999999999995E-2</v>
      </c>
      <c r="M336" s="87">
        <v>2.4098304564498546E-2</v>
      </c>
      <c r="N336" s="83">
        <v>19308.89</v>
      </c>
      <c r="O336" s="85">
        <v>100.62</v>
      </c>
      <c r="P336" s="83">
        <v>69.263030000000001</v>
      </c>
      <c r="Q336" s="84">
        <f t="shared" si="7"/>
        <v>1.2357925832000847E-5</v>
      </c>
      <c r="R336" s="84">
        <f>P336/'סכום נכסי הקרן'!$C$42</f>
        <v>9.7784149251428192E-7</v>
      </c>
    </row>
    <row r="337" spans="2:18">
      <c r="B337" s="76" t="s">
        <v>4591</v>
      </c>
      <c r="C337" s="86" t="s">
        <v>4042</v>
      </c>
      <c r="D337" s="73">
        <v>7296</v>
      </c>
      <c r="E337" s="73"/>
      <c r="F337" s="73" t="s">
        <v>700</v>
      </c>
      <c r="G337" s="94">
        <v>43801</v>
      </c>
      <c r="H337" s="73"/>
      <c r="I337" s="83">
        <v>0.90000000000000013</v>
      </c>
      <c r="J337" s="86" t="s">
        <v>1007</v>
      </c>
      <c r="K337" s="86" t="s">
        <v>136</v>
      </c>
      <c r="L337" s="87">
        <v>3.5560999999999995E-2</v>
      </c>
      <c r="M337" s="87">
        <v>2.4001030372471203E-2</v>
      </c>
      <c r="N337" s="83">
        <v>82943.020000000019</v>
      </c>
      <c r="O337" s="85">
        <v>100.86</v>
      </c>
      <c r="P337" s="83">
        <v>298.23487</v>
      </c>
      <c r="Q337" s="84">
        <f t="shared" si="7"/>
        <v>5.3211134482225434E-5</v>
      </c>
      <c r="R337" s="84">
        <f>P337/'סכום נכסי הקרן'!$C$42</f>
        <v>4.2104197636257449E-6</v>
      </c>
    </row>
    <row r="338" spans="2:18">
      <c r="B338" s="76" t="s">
        <v>4592</v>
      </c>
      <c r="C338" s="86" t="s">
        <v>4042</v>
      </c>
      <c r="D338" s="73">
        <v>6588</v>
      </c>
      <c r="E338" s="73"/>
      <c r="F338" s="73" t="s">
        <v>700</v>
      </c>
      <c r="G338" s="94">
        <v>43397</v>
      </c>
      <c r="H338" s="73"/>
      <c r="I338" s="83">
        <v>0.27</v>
      </c>
      <c r="J338" s="86" t="s">
        <v>1007</v>
      </c>
      <c r="K338" s="86" t="s">
        <v>136</v>
      </c>
      <c r="L338" s="87">
        <v>2.8060000000000002E-2</v>
      </c>
      <c r="M338" s="87">
        <v>2.41E-2</v>
      </c>
      <c r="N338" s="83">
        <v>18291541.399999999</v>
      </c>
      <c r="O338" s="85">
        <v>100.29</v>
      </c>
      <c r="P338" s="83">
        <v>65398.455000000002</v>
      </c>
      <c r="Q338" s="84">
        <f t="shared" si="7"/>
        <v>1.1668407466688145E-2</v>
      </c>
      <c r="R338" s="84">
        <f>P338/'סכום נכסי הקרן'!$C$42</f>
        <v>9.2328220185181195E-4</v>
      </c>
    </row>
    <row r="339" spans="2:18">
      <c r="B339" s="76" t="s">
        <v>4593</v>
      </c>
      <c r="C339" s="86" t="s">
        <v>4042</v>
      </c>
      <c r="D339" s="73" t="s">
        <v>4270</v>
      </c>
      <c r="E339" s="73"/>
      <c r="F339" s="73" t="s">
        <v>700</v>
      </c>
      <c r="G339" s="94">
        <v>43051</v>
      </c>
      <c r="H339" s="73"/>
      <c r="I339" s="83">
        <v>2.16</v>
      </c>
      <c r="J339" s="86" t="s">
        <v>932</v>
      </c>
      <c r="K339" s="86" t="s">
        <v>136</v>
      </c>
      <c r="L339" s="87">
        <v>3.6908999999999997E-2</v>
      </c>
      <c r="M339" s="87">
        <v>6.5600000000000006E-2</v>
      </c>
      <c r="N339" s="83">
        <v>11898048.390000001</v>
      </c>
      <c r="O339" s="85">
        <v>94.58</v>
      </c>
      <c r="P339" s="83">
        <v>40117.566909999994</v>
      </c>
      <c r="Q339" s="84">
        <f t="shared" si="7"/>
        <v>7.1577855666162937E-3</v>
      </c>
      <c r="R339" s="84">
        <f>P339/'סכום נכסי הקרן'!$C$42</f>
        <v>5.663717210078156E-4</v>
      </c>
    </row>
    <row r="340" spans="2:18">
      <c r="B340" s="76" t="s">
        <v>4594</v>
      </c>
      <c r="C340" s="86" t="s">
        <v>4042</v>
      </c>
      <c r="D340" s="73">
        <v>6524</v>
      </c>
      <c r="E340" s="73"/>
      <c r="F340" s="73" t="s">
        <v>700</v>
      </c>
      <c r="G340" s="94">
        <v>43357</v>
      </c>
      <c r="H340" s="73"/>
      <c r="I340" s="83">
        <v>7.1099999999999994</v>
      </c>
      <c r="J340" s="86" t="s">
        <v>932</v>
      </c>
      <c r="K340" s="86" t="s">
        <v>139</v>
      </c>
      <c r="L340" s="87">
        <v>2.7250999999999997E-2</v>
      </c>
      <c r="M340" s="87">
        <v>4.1100000000000005E-2</v>
      </c>
      <c r="N340" s="83">
        <v>2712652.89</v>
      </c>
      <c r="O340" s="85">
        <v>92.79</v>
      </c>
      <c r="P340" s="83">
        <v>11071.586300000001</v>
      </c>
      <c r="Q340" s="84">
        <f t="shared" si="7"/>
        <v>1.9753949883220051E-3</v>
      </c>
      <c r="R340" s="84">
        <f>P340/'סכום נכסי הקרן'!$C$42</f>
        <v>1.5630642309602508E-4</v>
      </c>
    </row>
    <row r="341" spans="2:18">
      <c r="B341" s="76" t="s">
        <v>4594</v>
      </c>
      <c r="C341" s="86" t="s">
        <v>4042</v>
      </c>
      <c r="D341" s="73" t="s">
        <v>4271</v>
      </c>
      <c r="E341" s="73"/>
      <c r="F341" s="73" t="s">
        <v>700</v>
      </c>
      <c r="G341" s="94">
        <v>42891</v>
      </c>
      <c r="H341" s="73"/>
      <c r="I341" s="83">
        <v>7.11</v>
      </c>
      <c r="J341" s="86" t="s">
        <v>932</v>
      </c>
      <c r="K341" s="86" t="s">
        <v>139</v>
      </c>
      <c r="L341" s="87">
        <v>2.7250999999999997E-2</v>
      </c>
      <c r="M341" s="87">
        <v>4.1100000000000005E-2</v>
      </c>
      <c r="N341" s="83">
        <v>7816173.2599999998</v>
      </c>
      <c r="O341" s="85">
        <v>92.79</v>
      </c>
      <c r="P341" s="83">
        <v>31901.40438</v>
      </c>
      <c r="Q341" s="84">
        <f t="shared" si="7"/>
        <v>5.6918559477502932E-3</v>
      </c>
      <c r="R341" s="84">
        <f>P341/'סכום נכסי הקרן'!$C$42</f>
        <v>4.5037759497730393E-4</v>
      </c>
    </row>
    <row r="342" spans="2:18">
      <c r="B342" s="76" t="s">
        <v>4595</v>
      </c>
      <c r="C342" s="86" t="s">
        <v>4042</v>
      </c>
      <c r="D342" s="73">
        <v>6781</v>
      </c>
      <c r="E342" s="73"/>
      <c r="F342" s="73" t="s">
        <v>700</v>
      </c>
      <c r="G342" s="94">
        <v>43517</v>
      </c>
      <c r="H342" s="73"/>
      <c r="I342" s="83">
        <v>0.44</v>
      </c>
      <c r="J342" s="86" t="s">
        <v>1007</v>
      </c>
      <c r="K342" s="86" t="s">
        <v>136</v>
      </c>
      <c r="L342" s="87">
        <v>3.3059999999999999E-2</v>
      </c>
      <c r="M342" s="87">
        <v>1.7500000000000002E-2</v>
      </c>
      <c r="N342" s="83">
        <v>19766203.280000001</v>
      </c>
      <c r="O342" s="85">
        <v>100.91</v>
      </c>
      <c r="P342" s="83">
        <v>71107.759090000007</v>
      </c>
      <c r="Q342" s="84">
        <f t="shared" si="7"/>
        <v>1.2687062822894179E-2</v>
      </c>
      <c r="R342" s="84">
        <f>P342/'סכום נכסי הקרן'!$C$42</f>
        <v>1.0038850058669338E-3</v>
      </c>
    </row>
    <row r="343" spans="2:18">
      <c r="B343" s="76" t="s">
        <v>4595</v>
      </c>
      <c r="C343" s="86" t="s">
        <v>4042</v>
      </c>
      <c r="D343" s="73" t="s">
        <v>4272</v>
      </c>
      <c r="E343" s="73"/>
      <c r="F343" s="73" t="s">
        <v>700</v>
      </c>
      <c r="G343" s="94">
        <v>43865</v>
      </c>
      <c r="H343" s="73"/>
      <c r="I343" s="83">
        <v>0.43999999999999995</v>
      </c>
      <c r="J343" s="86" t="s">
        <v>1007</v>
      </c>
      <c r="K343" s="86" t="s">
        <v>136</v>
      </c>
      <c r="L343" s="87">
        <v>3.3059999999999999E-2</v>
      </c>
      <c r="M343" s="87">
        <v>1.7500000000000002E-2</v>
      </c>
      <c r="N343" s="83">
        <v>79442.570000000007</v>
      </c>
      <c r="O343" s="85">
        <v>100.91</v>
      </c>
      <c r="P343" s="83">
        <v>285.79001</v>
      </c>
      <c r="Q343" s="84">
        <f t="shared" si="7"/>
        <v>5.0990719682733782E-5</v>
      </c>
      <c r="R343" s="84">
        <f>P343/'סכום נכסי הקרן'!$C$42</f>
        <v>4.0347257393167979E-6</v>
      </c>
    </row>
    <row r="344" spans="2:18">
      <c r="B344" s="76" t="s">
        <v>4595</v>
      </c>
      <c r="C344" s="86" t="s">
        <v>4042</v>
      </c>
      <c r="D344" s="73" t="s">
        <v>4273</v>
      </c>
      <c r="E344" s="73"/>
      <c r="F344" s="73" t="s">
        <v>700</v>
      </c>
      <c r="G344" s="94">
        <v>43888</v>
      </c>
      <c r="H344" s="73"/>
      <c r="I344" s="83">
        <v>0.44</v>
      </c>
      <c r="J344" s="86" t="s">
        <v>1007</v>
      </c>
      <c r="K344" s="86" t="s">
        <v>136</v>
      </c>
      <c r="L344" s="87">
        <v>3.3059999999999999E-2</v>
      </c>
      <c r="M344" s="87">
        <v>1.7499999999999998E-2</v>
      </c>
      <c r="N344" s="83">
        <v>174245.86</v>
      </c>
      <c r="O344" s="85">
        <v>100.91</v>
      </c>
      <c r="P344" s="83">
        <v>626.83930000000009</v>
      </c>
      <c r="Q344" s="84">
        <f t="shared" si="7"/>
        <v>1.1184081288363113E-4</v>
      </c>
      <c r="R344" s="84">
        <f>P344/'סכום נכסי הקרן'!$C$42</f>
        <v>8.8495908521271424E-6</v>
      </c>
    </row>
    <row r="345" spans="2:18">
      <c r="B345" s="76" t="s">
        <v>4595</v>
      </c>
      <c r="C345" s="86" t="s">
        <v>4042</v>
      </c>
      <c r="D345" s="73">
        <v>6888</v>
      </c>
      <c r="E345" s="73"/>
      <c r="F345" s="73" t="s">
        <v>700</v>
      </c>
      <c r="G345" s="94">
        <v>43584</v>
      </c>
      <c r="H345" s="73"/>
      <c r="I345" s="83">
        <v>0.44</v>
      </c>
      <c r="J345" s="86" t="s">
        <v>1007</v>
      </c>
      <c r="K345" s="86" t="s">
        <v>136</v>
      </c>
      <c r="L345" s="87">
        <v>3.3059999999999999E-2</v>
      </c>
      <c r="M345" s="87">
        <v>1.7500000000000002E-2</v>
      </c>
      <c r="N345" s="83">
        <v>26723.19</v>
      </c>
      <c r="O345" s="85">
        <v>100.91</v>
      </c>
      <c r="P345" s="83">
        <v>96.135109999999997</v>
      </c>
      <c r="Q345" s="84">
        <f t="shared" si="7"/>
        <v>1.7152448560671443E-5</v>
      </c>
      <c r="R345" s="84">
        <f>P345/'סכום נכסי הקרן'!$C$42</f>
        <v>1.357216099922638E-6</v>
      </c>
    </row>
    <row r="346" spans="2:18">
      <c r="B346" s="76" t="s">
        <v>4595</v>
      </c>
      <c r="C346" s="86" t="s">
        <v>4042</v>
      </c>
      <c r="D346" s="73">
        <v>6952</v>
      </c>
      <c r="E346" s="73"/>
      <c r="F346" s="73" t="s">
        <v>700</v>
      </c>
      <c r="G346" s="94">
        <v>43627</v>
      </c>
      <c r="H346" s="73"/>
      <c r="I346" s="83">
        <v>0.44</v>
      </c>
      <c r="J346" s="86" t="s">
        <v>1007</v>
      </c>
      <c r="K346" s="86" t="s">
        <v>136</v>
      </c>
      <c r="L346" s="87">
        <v>3.3059999999999999E-2</v>
      </c>
      <c r="M346" s="87">
        <v>1.7500000000000002E-2</v>
      </c>
      <c r="N346" s="83">
        <v>30077.55</v>
      </c>
      <c r="O346" s="85">
        <v>100.91</v>
      </c>
      <c r="P346" s="83">
        <v>108.20219999999999</v>
      </c>
      <c r="Q346" s="84">
        <f t="shared" si="7"/>
        <v>1.9305461549391096E-5</v>
      </c>
      <c r="R346" s="84">
        <f>P346/'סכום נכסי הקרן'!$C$42</f>
        <v>1.5275768435387368E-6</v>
      </c>
    </row>
    <row r="347" spans="2:18">
      <c r="B347" s="76" t="s">
        <v>4595</v>
      </c>
      <c r="C347" s="86" t="s">
        <v>4042</v>
      </c>
      <c r="D347" s="73">
        <v>7033</v>
      </c>
      <c r="E347" s="73"/>
      <c r="F347" s="73" t="s">
        <v>700</v>
      </c>
      <c r="G347" s="94">
        <v>43658</v>
      </c>
      <c r="H347" s="73"/>
      <c r="I347" s="83">
        <v>0.43999999999999995</v>
      </c>
      <c r="J347" s="86" t="s">
        <v>1007</v>
      </c>
      <c r="K347" s="86" t="s">
        <v>136</v>
      </c>
      <c r="L347" s="87">
        <v>3.3059999999999999E-2</v>
      </c>
      <c r="M347" s="87">
        <v>1.7499999999999998E-2</v>
      </c>
      <c r="N347" s="83">
        <v>52027.98</v>
      </c>
      <c r="O347" s="85">
        <v>100.91</v>
      </c>
      <c r="P347" s="83">
        <v>187.16764000000001</v>
      </c>
      <c r="Q347" s="84">
        <f t="shared" si="7"/>
        <v>3.3394493617599966E-5</v>
      </c>
      <c r="R347" s="84">
        <f>P347/'סכום נכסי הקרן'!$C$42</f>
        <v>2.6423950042031922E-6</v>
      </c>
    </row>
    <row r="348" spans="2:18">
      <c r="B348" s="76" t="s">
        <v>4595</v>
      </c>
      <c r="C348" s="86" t="s">
        <v>4042</v>
      </c>
      <c r="D348" s="73">
        <v>7083</v>
      </c>
      <c r="E348" s="73"/>
      <c r="F348" s="73" t="s">
        <v>700</v>
      </c>
      <c r="G348" s="94">
        <v>43682</v>
      </c>
      <c r="H348" s="73"/>
      <c r="I348" s="83">
        <v>0.44000000000000006</v>
      </c>
      <c r="J348" s="86" t="s">
        <v>1007</v>
      </c>
      <c r="K348" s="86" t="s">
        <v>136</v>
      </c>
      <c r="L348" s="87">
        <v>3.3059999999999999E-2</v>
      </c>
      <c r="M348" s="87">
        <v>1.7500000000000002E-2</v>
      </c>
      <c r="N348" s="83">
        <v>22830.1</v>
      </c>
      <c r="O348" s="85">
        <v>100.91</v>
      </c>
      <c r="P348" s="83">
        <v>82.12997</v>
      </c>
      <c r="Q348" s="84">
        <f t="shared" si="7"/>
        <v>1.4653648242712666E-5</v>
      </c>
      <c r="R348" s="84">
        <f>P348/'סכום נכסי הקרן'!$C$42</f>
        <v>1.1594943571621571E-6</v>
      </c>
    </row>
    <row r="349" spans="2:18">
      <c r="B349" s="76" t="s">
        <v>4595</v>
      </c>
      <c r="C349" s="86" t="s">
        <v>4042</v>
      </c>
      <c r="D349" s="73" t="s">
        <v>4274</v>
      </c>
      <c r="E349" s="73"/>
      <c r="F349" s="73" t="s">
        <v>700</v>
      </c>
      <c r="G349" s="94">
        <v>43721</v>
      </c>
      <c r="H349" s="73"/>
      <c r="I349" s="83">
        <v>0.44000000000000006</v>
      </c>
      <c r="J349" s="86" t="s">
        <v>1007</v>
      </c>
      <c r="K349" s="86" t="s">
        <v>136</v>
      </c>
      <c r="L349" s="87">
        <v>3.3059999999999999E-2</v>
      </c>
      <c r="M349" s="87">
        <v>1.7500000000000002E-2</v>
      </c>
      <c r="N349" s="83">
        <v>34427.919999999998</v>
      </c>
      <c r="O349" s="85">
        <v>100.91</v>
      </c>
      <c r="P349" s="83">
        <v>123.85242</v>
      </c>
      <c r="Q349" s="84">
        <f t="shared" si="7"/>
        <v>2.2097777421429849E-5</v>
      </c>
      <c r="R349" s="84">
        <f>P349/'סכום נכסי הקרן'!$C$42</f>
        <v>1.7485234940531146E-6</v>
      </c>
    </row>
    <row r="350" spans="2:18">
      <c r="B350" s="76" t="s">
        <v>4595</v>
      </c>
      <c r="C350" s="86" t="s">
        <v>4042</v>
      </c>
      <c r="D350" s="73" t="s">
        <v>4275</v>
      </c>
      <c r="E350" s="73"/>
      <c r="F350" s="73" t="s">
        <v>700</v>
      </c>
      <c r="G350" s="94">
        <v>43749</v>
      </c>
      <c r="H350" s="73"/>
      <c r="I350" s="83">
        <v>0.44000000000000006</v>
      </c>
      <c r="J350" s="86" t="s">
        <v>1007</v>
      </c>
      <c r="K350" s="86" t="s">
        <v>136</v>
      </c>
      <c r="L350" s="87">
        <v>3.3059999999999999E-2</v>
      </c>
      <c r="M350" s="87">
        <v>1.7500000000000002E-2</v>
      </c>
      <c r="N350" s="83">
        <v>108796.83</v>
      </c>
      <c r="O350" s="85">
        <v>100.91</v>
      </c>
      <c r="P350" s="83">
        <v>391.39022999999997</v>
      </c>
      <c r="Q350" s="84">
        <f t="shared" si="7"/>
        <v>6.9831935358729655E-5</v>
      </c>
      <c r="R350" s="84">
        <f>P350/'סכום נכסי הקרן'!$C$42</f>
        <v>5.525568353834767E-6</v>
      </c>
    </row>
    <row r="351" spans="2:18">
      <c r="B351" s="76" t="s">
        <v>4595</v>
      </c>
      <c r="C351" s="86" t="s">
        <v>4042</v>
      </c>
      <c r="D351" s="73" t="s">
        <v>4276</v>
      </c>
      <c r="E351" s="73"/>
      <c r="F351" s="73" t="s">
        <v>700</v>
      </c>
      <c r="G351" s="94">
        <v>43784</v>
      </c>
      <c r="H351" s="73"/>
      <c r="I351" s="83">
        <v>0.44000000000000006</v>
      </c>
      <c r="J351" s="86" t="s">
        <v>1007</v>
      </c>
      <c r="K351" s="86" t="s">
        <v>136</v>
      </c>
      <c r="L351" s="87">
        <v>3.3059999999999999E-2</v>
      </c>
      <c r="M351" s="87">
        <v>1.7500000000000002E-2</v>
      </c>
      <c r="N351" s="83">
        <v>88991.87</v>
      </c>
      <c r="O351" s="85">
        <v>100.91</v>
      </c>
      <c r="P351" s="83">
        <v>320.14305000000002</v>
      </c>
      <c r="Q351" s="84">
        <f t="shared" si="7"/>
        <v>5.7119997024827519E-5</v>
      </c>
      <c r="R351" s="84">
        <f>P351/'סכום נכסי הקרן'!$C$42</f>
        <v>4.5197150316709281E-6</v>
      </c>
    </row>
    <row r="352" spans="2:18">
      <c r="B352" s="76" t="s">
        <v>4595</v>
      </c>
      <c r="C352" s="86" t="s">
        <v>4042</v>
      </c>
      <c r="D352" s="73" t="s">
        <v>4277</v>
      </c>
      <c r="E352" s="73"/>
      <c r="F352" s="73" t="s">
        <v>700</v>
      </c>
      <c r="G352" s="94">
        <v>43836</v>
      </c>
      <c r="H352" s="73"/>
      <c r="I352" s="83">
        <v>0.44000000000000006</v>
      </c>
      <c r="J352" s="86" t="s">
        <v>1007</v>
      </c>
      <c r="K352" s="86" t="s">
        <v>136</v>
      </c>
      <c r="L352" s="87">
        <v>3.3059999999999999E-2</v>
      </c>
      <c r="M352" s="87">
        <v>1.7500000000000002E-2</v>
      </c>
      <c r="N352" s="83">
        <v>71076.009999999995</v>
      </c>
      <c r="O352" s="85">
        <v>100.91</v>
      </c>
      <c r="P352" s="83">
        <v>255.69181</v>
      </c>
      <c r="Q352" s="84">
        <f t="shared" si="7"/>
        <v>4.5620591877514638E-5</v>
      </c>
      <c r="R352" s="84">
        <f>P352/'סכום נכסי הקרן'!$C$42</f>
        <v>3.6098054202087059E-6</v>
      </c>
    </row>
    <row r="353" spans="2:18">
      <c r="B353" s="76" t="s">
        <v>4596</v>
      </c>
      <c r="C353" s="86" t="s">
        <v>4042</v>
      </c>
      <c r="D353" s="73">
        <v>7334</v>
      </c>
      <c r="E353" s="73"/>
      <c r="F353" s="73" t="s">
        <v>700</v>
      </c>
      <c r="G353" s="94">
        <v>37537</v>
      </c>
      <c r="H353" s="73"/>
      <c r="I353" s="83">
        <v>2.99</v>
      </c>
      <c r="J353" s="86" t="s">
        <v>932</v>
      </c>
      <c r="K353" s="86" t="s">
        <v>136</v>
      </c>
      <c r="L353" s="87">
        <v>4.3311000000000002E-2</v>
      </c>
      <c r="M353" s="87">
        <v>3.4099999999999998E-2</v>
      </c>
      <c r="N353" s="83">
        <v>1124025.96</v>
      </c>
      <c r="O353" s="85">
        <v>101.72</v>
      </c>
      <c r="P353" s="83">
        <v>4076.07548</v>
      </c>
      <c r="Q353" s="84">
        <f t="shared" si="7"/>
        <v>7.2725432987088862E-4</v>
      </c>
      <c r="R353" s="84">
        <f>P353/'סכום נכסי הקרן'!$C$42</f>
        <v>5.7545211795730976E-5</v>
      </c>
    </row>
    <row r="354" spans="2:18">
      <c r="B354" s="76" t="s">
        <v>4596</v>
      </c>
      <c r="C354" s="86" t="s">
        <v>4042</v>
      </c>
      <c r="D354" s="73">
        <v>7442</v>
      </c>
      <c r="E354" s="73"/>
      <c r="F354" s="73" t="s">
        <v>700</v>
      </c>
      <c r="G354" s="94">
        <v>43881</v>
      </c>
      <c r="H354" s="73"/>
      <c r="I354" s="83">
        <v>2.9899999999999998</v>
      </c>
      <c r="J354" s="86" t="s">
        <v>932</v>
      </c>
      <c r="K354" s="86" t="s">
        <v>136</v>
      </c>
      <c r="L354" s="87">
        <v>4.3311000000000002E-2</v>
      </c>
      <c r="M354" s="87">
        <v>3.4699999999999995E-2</v>
      </c>
      <c r="N354" s="83">
        <v>442239.72</v>
      </c>
      <c r="O354" s="85">
        <v>101.56</v>
      </c>
      <c r="P354" s="83">
        <v>1601.1792499999999</v>
      </c>
      <c r="Q354" s="84">
        <f t="shared" si="7"/>
        <v>2.8568277211145316E-4</v>
      </c>
      <c r="R354" s="84">
        <f>P354/'סכום נכסי הקרן'!$C$42</f>
        <v>2.2605125816801525E-5</v>
      </c>
    </row>
    <row r="355" spans="2:18">
      <c r="B355" s="76" t="s">
        <v>4596</v>
      </c>
      <c r="C355" s="86" t="s">
        <v>4042</v>
      </c>
      <c r="D355" s="73">
        <v>7502</v>
      </c>
      <c r="E355" s="73"/>
      <c r="F355" s="73" t="s">
        <v>700</v>
      </c>
      <c r="G355" s="94">
        <v>43909</v>
      </c>
      <c r="H355" s="73"/>
      <c r="I355" s="83">
        <v>3</v>
      </c>
      <c r="J355" s="86" t="s">
        <v>932</v>
      </c>
      <c r="K355" s="86" t="s">
        <v>136</v>
      </c>
      <c r="L355" s="87">
        <v>3.5000000000000003E-2</v>
      </c>
      <c r="M355" s="87">
        <v>3.39E-2</v>
      </c>
      <c r="N355" s="83">
        <v>322466.46000000002</v>
      </c>
      <c r="O355" s="85">
        <v>101.56</v>
      </c>
      <c r="P355" s="83">
        <v>1167.52656</v>
      </c>
      <c r="Q355" s="84">
        <f t="shared" si="7"/>
        <v>2.0831035886491087E-4</v>
      </c>
      <c r="R355" s="84">
        <f>P355/'סכום נכסי הקרן'!$C$42</f>
        <v>1.6482904573774283E-5</v>
      </c>
    </row>
    <row r="356" spans="2:18">
      <c r="B356" s="76" t="s">
        <v>4596</v>
      </c>
      <c r="C356" s="86" t="s">
        <v>4042</v>
      </c>
      <c r="D356" s="73">
        <v>6989</v>
      </c>
      <c r="E356" s="73"/>
      <c r="F356" s="73" t="s">
        <v>700</v>
      </c>
      <c r="G356" s="94">
        <v>43636</v>
      </c>
      <c r="H356" s="73"/>
      <c r="I356" s="83">
        <v>2.9899999999999998</v>
      </c>
      <c r="J356" s="86" t="s">
        <v>932</v>
      </c>
      <c r="K356" s="86" t="s">
        <v>136</v>
      </c>
      <c r="L356" s="87">
        <v>4.3311000000000002E-2</v>
      </c>
      <c r="M356" s="87">
        <v>3.4699999999999995E-2</v>
      </c>
      <c r="N356" s="83">
        <v>589652.96</v>
      </c>
      <c r="O356" s="85">
        <v>101.56</v>
      </c>
      <c r="P356" s="83">
        <v>2134.9057000000003</v>
      </c>
      <c r="Q356" s="84">
        <f t="shared" si="7"/>
        <v>3.8091036876261196E-4</v>
      </c>
      <c r="R356" s="84">
        <f>P356/'סכום נכסי הקרן'!$C$42</f>
        <v>3.0140168226328653E-5</v>
      </c>
    </row>
    <row r="357" spans="2:18">
      <c r="B357" s="76" t="s">
        <v>4596</v>
      </c>
      <c r="C357" s="86" t="s">
        <v>4042</v>
      </c>
      <c r="D357" s="73">
        <v>7051</v>
      </c>
      <c r="E357" s="73"/>
      <c r="F357" s="73" t="s">
        <v>700</v>
      </c>
      <c r="G357" s="94">
        <v>43669</v>
      </c>
      <c r="H357" s="73"/>
      <c r="I357" s="83">
        <v>2.99</v>
      </c>
      <c r="J357" s="86" t="s">
        <v>932</v>
      </c>
      <c r="K357" s="86" t="s">
        <v>136</v>
      </c>
      <c r="L357" s="87">
        <v>4.3311000000000002E-2</v>
      </c>
      <c r="M357" s="87">
        <v>3.4700000000000002E-2</v>
      </c>
      <c r="N357" s="83">
        <v>386959.76</v>
      </c>
      <c r="O357" s="85">
        <v>101.56</v>
      </c>
      <c r="P357" s="83">
        <v>1401.03188</v>
      </c>
      <c r="Q357" s="84">
        <f t="shared" ref="Q357:Q394" si="8">P357/$P$10</f>
        <v>2.4997243206525488E-4</v>
      </c>
      <c r="R357" s="84">
        <f>P357/'סכום נכסי הקרן'!$C$42</f>
        <v>1.9779485601471528E-5</v>
      </c>
    </row>
    <row r="358" spans="2:18">
      <c r="B358" s="76" t="s">
        <v>4596</v>
      </c>
      <c r="C358" s="86" t="s">
        <v>4042</v>
      </c>
      <c r="D358" s="73">
        <v>7132</v>
      </c>
      <c r="E358" s="73"/>
      <c r="F358" s="73" t="s">
        <v>700</v>
      </c>
      <c r="G358" s="94">
        <v>43706</v>
      </c>
      <c r="H358" s="73"/>
      <c r="I358" s="83">
        <v>2.99</v>
      </c>
      <c r="J358" s="86" t="s">
        <v>932</v>
      </c>
      <c r="K358" s="86" t="s">
        <v>136</v>
      </c>
      <c r="L358" s="87">
        <v>4.3311000000000002E-2</v>
      </c>
      <c r="M358" s="87">
        <v>3.4700000000000002E-2</v>
      </c>
      <c r="N358" s="83">
        <v>866052.79</v>
      </c>
      <c r="O358" s="85">
        <v>101.56</v>
      </c>
      <c r="P358" s="83">
        <v>3135.6427699999999</v>
      </c>
      <c r="Q358" s="84">
        <f t="shared" si="8"/>
        <v>5.5946210824605409E-4</v>
      </c>
      <c r="R358" s="84">
        <f>P358/'סכום נכסי הקרן'!$C$42</f>
        <v>4.4268372408894287E-5</v>
      </c>
    </row>
    <row r="359" spans="2:18">
      <c r="B359" s="76" t="s">
        <v>4596</v>
      </c>
      <c r="C359" s="86" t="s">
        <v>4042</v>
      </c>
      <c r="D359" s="73">
        <v>7238</v>
      </c>
      <c r="E359" s="73"/>
      <c r="F359" s="73" t="s">
        <v>700</v>
      </c>
      <c r="G359" s="94">
        <v>43769</v>
      </c>
      <c r="H359" s="73"/>
      <c r="I359" s="83">
        <v>2.99</v>
      </c>
      <c r="J359" s="86" t="s">
        <v>932</v>
      </c>
      <c r="K359" s="86" t="s">
        <v>136</v>
      </c>
      <c r="L359" s="87">
        <v>4.3311000000000002E-2</v>
      </c>
      <c r="M359" s="87">
        <v>3.4699999999999995E-2</v>
      </c>
      <c r="N359" s="83">
        <v>515946.34</v>
      </c>
      <c r="O359" s="85">
        <v>101.56</v>
      </c>
      <c r="P359" s="83">
        <v>1868.0425</v>
      </c>
      <c r="Q359" s="84">
        <f t="shared" si="8"/>
        <v>3.3329657489753834E-4</v>
      </c>
      <c r="R359" s="84">
        <f>P359/'סכום נכסי הקרן'!$C$42</f>
        <v>2.6372647374510048E-5</v>
      </c>
    </row>
    <row r="360" spans="2:18">
      <c r="B360" s="76" t="s">
        <v>4596</v>
      </c>
      <c r="C360" s="86" t="s">
        <v>4042</v>
      </c>
      <c r="D360" s="73">
        <v>6556</v>
      </c>
      <c r="E360" s="73"/>
      <c r="F360" s="73" t="s">
        <v>700</v>
      </c>
      <c r="G360" s="94">
        <v>43383</v>
      </c>
      <c r="H360" s="73"/>
      <c r="I360" s="83">
        <v>2.99</v>
      </c>
      <c r="J360" s="86" t="s">
        <v>932</v>
      </c>
      <c r="K360" s="86" t="s">
        <v>136</v>
      </c>
      <c r="L360" s="87">
        <v>4.3311000000000002E-2</v>
      </c>
      <c r="M360" s="87">
        <v>3.4700000000000002E-2</v>
      </c>
      <c r="N360" s="83">
        <v>5431455.96</v>
      </c>
      <c r="O360" s="85">
        <v>101.56</v>
      </c>
      <c r="P360" s="83">
        <v>19665.205020000001</v>
      </c>
      <c r="Q360" s="84">
        <f t="shared" si="8"/>
        <v>3.508670427907222E-3</v>
      </c>
      <c r="R360" s="84">
        <f>P360/'סכום נכסי הקרן'!$C$42</f>
        <v>2.7762939951307577E-4</v>
      </c>
    </row>
    <row r="361" spans="2:18">
      <c r="B361" s="76" t="s">
        <v>4596</v>
      </c>
      <c r="C361" s="86" t="s">
        <v>4042</v>
      </c>
      <c r="D361" s="73">
        <v>6708</v>
      </c>
      <c r="E361" s="73"/>
      <c r="F361" s="73" t="s">
        <v>700</v>
      </c>
      <c r="G361" s="94">
        <v>43480</v>
      </c>
      <c r="H361" s="73"/>
      <c r="I361" s="83">
        <v>2.9899999999999998</v>
      </c>
      <c r="J361" s="86" t="s">
        <v>932</v>
      </c>
      <c r="K361" s="86" t="s">
        <v>136</v>
      </c>
      <c r="L361" s="87">
        <v>4.3311000000000002E-2</v>
      </c>
      <c r="M361" s="87">
        <v>3.4699999999999995E-2</v>
      </c>
      <c r="N361" s="83">
        <v>368533.1</v>
      </c>
      <c r="O361" s="85">
        <v>101.56</v>
      </c>
      <c r="P361" s="83">
        <v>1334.3160800000001</v>
      </c>
      <c r="Q361" s="84">
        <f t="shared" si="8"/>
        <v>2.3806898359898649E-4</v>
      </c>
      <c r="R361" s="84">
        <f>P361/'סכום נכסי הקרן'!$C$42</f>
        <v>1.8837605388516877E-5</v>
      </c>
    </row>
    <row r="362" spans="2:18">
      <c r="B362" s="76" t="s">
        <v>4596</v>
      </c>
      <c r="C362" s="86" t="s">
        <v>4042</v>
      </c>
      <c r="D362" s="73">
        <v>6793</v>
      </c>
      <c r="E362" s="73"/>
      <c r="F362" s="73" t="s">
        <v>700</v>
      </c>
      <c r="G362" s="94">
        <v>43529</v>
      </c>
      <c r="H362" s="73"/>
      <c r="I362" s="83">
        <v>2.9800000000000004</v>
      </c>
      <c r="J362" s="86" t="s">
        <v>932</v>
      </c>
      <c r="K362" s="86" t="s">
        <v>136</v>
      </c>
      <c r="L362" s="87">
        <v>4.3311000000000002E-2</v>
      </c>
      <c r="M362" s="87">
        <v>3.6799999999999999E-2</v>
      </c>
      <c r="N362" s="83">
        <v>571226.31000000006</v>
      </c>
      <c r="O362" s="85">
        <v>101.56</v>
      </c>
      <c r="P362" s="83">
        <v>2068.1899100000001</v>
      </c>
      <c r="Q362" s="84">
        <f t="shared" si="8"/>
        <v>3.6900692208054583E-4</v>
      </c>
      <c r="R362" s="84">
        <f>P362/'סכום נכסי הקרן'!$C$42</f>
        <v>2.9198288154551981E-5</v>
      </c>
    </row>
    <row r="363" spans="2:18">
      <c r="B363" s="76" t="s">
        <v>4596</v>
      </c>
      <c r="C363" s="86" t="s">
        <v>4042</v>
      </c>
      <c r="D363" s="73">
        <v>6871</v>
      </c>
      <c r="E363" s="73"/>
      <c r="F363" s="73" t="s">
        <v>700</v>
      </c>
      <c r="G363" s="94">
        <v>43570</v>
      </c>
      <c r="H363" s="73"/>
      <c r="I363" s="83">
        <v>2.9899999999999998</v>
      </c>
      <c r="J363" s="86" t="s">
        <v>932</v>
      </c>
      <c r="K363" s="86" t="s">
        <v>136</v>
      </c>
      <c r="L363" s="87">
        <v>4.3311000000000002E-2</v>
      </c>
      <c r="M363" s="87">
        <v>3.4699999999999995E-2</v>
      </c>
      <c r="N363" s="83">
        <v>423813.07</v>
      </c>
      <c r="O363" s="85">
        <v>101.56</v>
      </c>
      <c r="P363" s="83">
        <v>1534.46353</v>
      </c>
      <c r="Q363" s="84">
        <f t="shared" si="8"/>
        <v>2.7377933791880327E-4</v>
      </c>
      <c r="R363" s="84">
        <f>P363/'סכום נכסי הקרן'!$C$42</f>
        <v>2.1663246733270746E-5</v>
      </c>
    </row>
    <row r="364" spans="2:18">
      <c r="B364" s="76" t="s">
        <v>4596</v>
      </c>
      <c r="C364" s="86" t="s">
        <v>4042</v>
      </c>
      <c r="D364" s="73">
        <v>6915</v>
      </c>
      <c r="E364" s="73"/>
      <c r="F364" s="73" t="s">
        <v>700</v>
      </c>
      <c r="G364" s="94">
        <v>43608</v>
      </c>
      <c r="H364" s="73"/>
      <c r="I364" s="83">
        <v>2.99</v>
      </c>
      <c r="J364" s="86" t="s">
        <v>932</v>
      </c>
      <c r="K364" s="86" t="s">
        <v>136</v>
      </c>
      <c r="L364" s="87">
        <v>4.3311000000000002E-2</v>
      </c>
      <c r="M364" s="87">
        <v>3.4699999999999995E-2</v>
      </c>
      <c r="N364" s="83">
        <v>571226.31000000006</v>
      </c>
      <c r="O364" s="85">
        <v>101.56</v>
      </c>
      <c r="P364" s="83">
        <v>2068.1899100000001</v>
      </c>
      <c r="Q364" s="84">
        <f t="shared" si="8"/>
        <v>3.6900692208054583E-4</v>
      </c>
      <c r="R364" s="84">
        <f>P364/'סכום נכסי הקרן'!$C$42</f>
        <v>2.9198288154551981E-5</v>
      </c>
    </row>
    <row r="365" spans="2:18">
      <c r="B365" s="76" t="s">
        <v>4597</v>
      </c>
      <c r="C365" s="86" t="s">
        <v>4042</v>
      </c>
      <c r="D365" s="73">
        <v>6826</v>
      </c>
      <c r="E365" s="73"/>
      <c r="F365" s="73" t="s">
        <v>700</v>
      </c>
      <c r="G365" s="94">
        <v>43550</v>
      </c>
      <c r="H365" s="73"/>
      <c r="I365" s="83">
        <v>4.42</v>
      </c>
      <c r="J365" s="86" t="s">
        <v>932</v>
      </c>
      <c r="K365" s="86" t="s">
        <v>136</v>
      </c>
      <c r="L365" s="87">
        <v>3.7393999999999997E-2</v>
      </c>
      <c r="M365" s="87">
        <v>3.6099999999999993E-2</v>
      </c>
      <c r="N365" s="83">
        <v>11507475.390000001</v>
      </c>
      <c r="O365" s="85">
        <v>101.47</v>
      </c>
      <c r="P365" s="83">
        <v>41627.203590000005</v>
      </c>
      <c r="Q365" s="84">
        <f t="shared" si="8"/>
        <v>7.4271352922160565E-3</v>
      </c>
      <c r="R365" s="84">
        <f>P365/'סכום נכסי הקרן'!$C$42</f>
        <v>5.8768446727845258E-4</v>
      </c>
    </row>
    <row r="366" spans="2:18">
      <c r="B366" s="76" t="s">
        <v>4598</v>
      </c>
      <c r="C366" s="86" t="s">
        <v>4042</v>
      </c>
      <c r="D366" s="73" t="s">
        <v>4278</v>
      </c>
      <c r="E366" s="73"/>
      <c r="F366" s="73" t="s">
        <v>700</v>
      </c>
      <c r="G366" s="94">
        <v>43301</v>
      </c>
      <c r="H366" s="73"/>
      <c r="I366" s="83">
        <v>2.79</v>
      </c>
      <c r="J366" s="86" t="s">
        <v>1000</v>
      </c>
      <c r="K366" s="86" t="s">
        <v>136</v>
      </c>
      <c r="L366" s="87">
        <v>3.4894000000000001E-2</v>
      </c>
      <c r="M366" s="87">
        <v>6.3700000000000007E-2</v>
      </c>
      <c r="N366" s="83">
        <v>5977659.3700000001</v>
      </c>
      <c r="O366" s="85">
        <v>92.66</v>
      </c>
      <c r="P366" s="83">
        <v>19746.176149999999</v>
      </c>
      <c r="Q366" s="84">
        <f t="shared" si="8"/>
        <v>3.5231173156491137E-3</v>
      </c>
      <c r="R366" s="84">
        <f>P366/'סכום נכסי הקרן'!$C$42</f>
        <v>2.7877253360076681E-4</v>
      </c>
    </row>
    <row r="367" spans="2:18">
      <c r="B367" s="76" t="s">
        <v>4598</v>
      </c>
      <c r="C367" s="86" t="s">
        <v>4042</v>
      </c>
      <c r="D367" s="73">
        <v>7373</v>
      </c>
      <c r="E367" s="73"/>
      <c r="F367" s="73" t="s">
        <v>700</v>
      </c>
      <c r="G367" s="94">
        <v>43857</v>
      </c>
      <c r="H367" s="73"/>
      <c r="I367" s="83">
        <v>2.7700000000000009</v>
      </c>
      <c r="J367" s="86" t="s">
        <v>1000</v>
      </c>
      <c r="K367" s="86" t="s">
        <v>136</v>
      </c>
      <c r="L367" s="87">
        <v>3.4894000000000001E-2</v>
      </c>
      <c r="M367" s="87">
        <v>6.8699999999999997E-2</v>
      </c>
      <c r="N367" s="83">
        <v>2526093.91</v>
      </c>
      <c r="O367" s="85">
        <v>91.57</v>
      </c>
      <c r="P367" s="83">
        <v>8246.3592599999993</v>
      </c>
      <c r="Q367" s="84">
        <f t="shared" si="8"/>
        <v>1.471317326416609E-3</v>
      </c>
      <c r="R367" s="84">
        <f>P367/'סכום נכסי הקרן'!$C$42</f>
        <v>1.1642043737629396E-4</v>
      </c>
    </row>
    <row r="368" spans="2:18">
      <c r="B368" s="76" t="s">
        <v>4599</v>
      </c>
      <c r="C368" s="86" t="s">
        <v>4042</v>
      </c>
      <c r="D368" s="73">
        <v>7197</v>
      </c>
      <c r="E368" s="73"/>
      <c r="F368" s="73" t="s">
        <v>700</v>
      </c>
      <c r="G368" s="94">
        <v>43735</v>
      </c>
      <c r="H368" s="73"/>
      <c r="I368" s="83">
        <v>10.489999999999998</v>
      </c>
      <c r="J368" s="86" t="s">
        <v>932</v>
      </c>
      <c r="K368" s="86" t="s">
        <v>139</v>
      </c>
      <c r="L368" s="87">
        <v>3.6074000000000002E-2</v>
      </c>
      <c r="M368" s="87">
        <v>5.0300000000000004E-2</v>
      </c>
      <c r="N368" s="83">
        <v>337317.05</v>
      </c>
      <c r="O368" s="85">
        <v>85.29</v>
      </c>
      <c r="P368" s="83">
        <v>1265.4671499999999</v>
      </c>
      <c r="Q368" s="84">
        <f t="shared" si="8"/>
        <v>2.2578494158476017E-4</v>
      </c>
      <c r="R368" s="84">
        <f>P368/'סכום נכסי הקרן'!$C$42</f>
        <v>1.7865610076310473E-5</v>
      </c>
    </row>
    <row r="369" spans="2:18">
      <c r="B369" s="76" t="s">
        <v>4599</v>
      </c>
      <c r="C369" s="86" t="s">
        <v>4042</v>
      </c>
      <c r="D369" s="73">
        <v>7247</v>
      </c>
      <c r="E369" s="73"/>
      <c r="F369" s="73" t="s">
        <v>700</v>
      </c>
      <c r="G369" s="94">
        <v>43769</v>
      </c>
      <c r="H369" s="73"/>
      <c r="I369" s="83">
        <v>10.459999999999999</v>
      </c>
      <c r="J369" s="86" t="s">
        <v>932</v>
      </c>
      <c r="K369" s="86" t="s">
        <v>139</v>
      </c>
      <c r="L369" s="87">
        <v>3.6074000000000002E-2</v>
      </c>
      <c r="M369" s="87">
        <v>5.0800000000000012E-2</v>
      </c>
      <c r="N369" s="83">
        <v>325456.74</v>
      </c>
      <c r="O369" s="85">
        <v>85.29</v>
      </c>
      <c r="P369" s="83">
        <v>1220.9723999999999</v>
      </c>
      <c r="Q369" s="84">
        <f t="shared" si="8"/>
        <v>2.1784617799885554E-4</v>
      </c>
      <c r="R369" s="84">
        <f>P369/'סכום נכסי הקרן'!$C$42</f>
        <v>1.7237442166979193E-5</v>
      </c>
    </row>
    <row r="370" spans="2:18">
      <c r="B370" s="76" t="s">
        <v>4599</v>
      </c>
      <c r="C370" s="86" t="s">
        <v>4042</v>
      </c>
      <c r="D370" s="73">
        <v>7387</v>
      </c>
      <c r="E370" s="73"/>
      <c r="F370" s="73" t="s">
        <v>700</v>
      </c>
      <c r="G370" s="94">
        <v>43861</v>
      </c>
      <c r="H370" s="73"/>
      <c r="I370" s="83">
        <v>10.450000000000001</v>
      </c>
      <c r="J370" s="86" t="s">
        <v>932</v>
      </c>
      <c r="K370" s="86" t="s">
        <v>139</v>
      </c>
      <c r="L370" s="87">
        <v>3.6074000000000002E-2</v>
      </c>
      <c r="M370" s="87">
        <v>5.0900000000000001E-2</v>
      </c>
      <c r="N370" s="83">
        <v>741980.74</v>
      </c>
      <c r="O370" s="85">
        <v>85.29</v>
      </c>
      <c r="P370" s="83">
        <v>2783.5896600000001</v>
      </c>
      <c r="Q370" s="84">
        <f t="shared" si="8"/>
        <v>4.9664871093575398E-4</v>
      </c>
      <c r="R370" s="84">
        <f>P370/'סכום נכסי הקרן'!$C$42</f>
        <v>3.929815758394807E-5</v>
      </c>
    </row>
    <row r="371" spans="2:18">
      <c r="B371" s="76" t="s">
        <v>4599</v>
      </c>
      <c r="C371" s="86" t="s">
        <v>4042</v>
      </c>
      <c r="D371" s="73">
        <v>7436</v>
      </c>
      <c r="E371" s="73"/>
      <c r="F371" s="73" t="s">
        <v>700</v>
      </c>
      <c r="G371" s="94">
        <v>43889</v>
      </c>
      <c r="H371" s="73"/>
      <c r="I371" s="83">
        <v>10.450000000000001</v>
      </c>
      <c r="J371" s="86" t="s">
        <v>932</v>
      </c>
      <c r="K371" s="86" t="s">
        <v>139</v>
      </c>
      <c r="L371" s="87">
        <v>3.6074000000000002E-2</v>
      </c>
      <c r="M371" s="87">
        <v>5.0800005319777436E-2</v>
      </c>
      <c r="N371" s="83">
        <v>665937.32999999996</v>
      </c>
      <c r="O371" s="85">
        <v>85.3</v>
      </c>
      <c r="P371" s="83">
        <v>2498.60077</v>
      </c>
      <c r="Q371" s="84">
        <f t="shared" si="8"/>
        <v>4.4580092726870609E-4</v>
      </c>
      <c r="R371" s="84">
        <f>P371/'סכום נכסי הקרן'!$C$42</f>
        <v>3.5274741895266989E-5</v>
      </c>
    </row>
    <row r="372" spans="2:18">
      <c r="B372" s="76" t="s">
        <v>4599</v>
      </c>
      <c r="C372" s="86" t="s">
        <v>4042</v>
      </c>
      <c r="D372" s="73">
        <v>7455</v>
      </c>
      <c r="E372" s="73"/>
      <c r="F372" s="73" t="s">
        <v>700</v>
      </c>
      <c r="G372" s="94">
        <v>37635</v>
      </c>
      <c r="H372" s="73"/>
      <c r="I372" s="83">
        <v>10.449999999999998</v>
      </c>
      <c r="J372" s="86" t="s">
        <v>932</v>
      </c>
      <c r="K372" s="86" t="s">
        <v>139</v>
      </c>
      <c r="L372" s="87">
        <v>3.6074000000000002E-2</v>
      </c>
      <c r="M372" s="87">
        <v>5.0799999999999998E-2</v>
      </c>
      <c r="N372" s="83">
        <v>2039989.18</v>
      </c>
      <c r="O372" s="85">
        <v>85.32</v>
      </c>
      <c r="P372" s="83">
        <v>7655.84584</v>
      </c>
      <c r="Q372" s="84">
        <f t="shared" si="8"/>
        <v>1.3659577854441573E-3</v>
      </c>
      <c r="R372" s="84">
        <f>P372/'סכום נכסי הקרן'!$C$42</f>
        <v>1.0808368797387087E-4</v>
      </c>
    </row>
    <row r="373" spans="2:18">
      <c r="B373" s="76" t="s">
        <v>4599</v>
      </c>
      <c r="C373" s="86" t="s">
        <v>4042</v>
      </c>
      <c r="D373" s="73">
        <v>7536</v>
      </c>
      <c r="E373" s="73"/>
      <c r="F373" s="73" t="s">
        <v>700</v>
      </c>
      <c r="G373" s="94">
        <v>37895</v>
      </c>
      <c r="H373" s="73"/>
      <c r="I373" s="83">
        <v>10.969999999999997</v>
      </c>
      <c r="J373" s="86" t="s">
        <v>932</v>
      </c>
      <c r="K373" s="86" t="s">
        <v>139</v>
      </c>
      <c r="L373" s="87">
        <v>3.1446000000000002E-2</v>
      </c>
      <c r="M373" s="87">
        <v>3.5399999999999994E-2</v>
      </c>
      <c r="N373" s="83">
        <v>315892.34999999998</v>
      </c>
      <c r="O373" s="85">
        <v>100</v>
      </c>
      <c r="P373" s="83">
        <v>1389.4840500000003</v>
      </c>
      <c r="Q373" s="84">
        <f t="shared" si="8"/>
        <v>2.4791206556583161E-4</v>
      </c>
      <c r="R373" s="84">
        <f>P373/'סכום נכסי הקרן'!$C$42</f>
        <v>1.9616455665840627E-5</v>
      </c>
    </row>
    <row r="374" spans="2:18">
      <c r="B374" s="76" t="s">
        <v>4599</v>
      </c>
      <c r="C374" s="86" t="s">
        <v>4042</v>
      </c>
      <c r="D374" s="73">
        <v>7129</v>
      </c>
      <c r="E374" s="73"/>
      <c r="F374" s="73" t="s">
        <v>700</v>
      </c>
      <c r="G374" s="94">
        <v>43707</v>
      </c>
      <c r="H374" s="73"/>
      <c r="I374" s="83">
        <v>10.49</v>
      </c>
      <c r="J374" s="86" t="s">
        <v>932</v>
      </c>
      <c r="K374" s="86" t="s">
        <v>139</v>
      </c>
      <c r="L374" s="87">
        <v>3.6074000000000002E-2</v>
      </c>
      <c r="M374" s="87">
        <v>5.0300000000000004E-2</v>
      </c>
      <c r="N374" s="83">
        <v>71720.149999999994</v>
      </c>
      <c r="O374" s="85">
        <v>85.29</v>
      </c>
      <c r="P374" s="83">
        <v>269.06289000000004</v>
      </c>
      <c r="Q374" s="84">
        <f t="shared" si="8"/>
        <v>4.8006263063625761E-5</v>
      </c>
      <c r="R374" s="84">
        <f>P374/'סכום נכסי הקרן'!$C$42</f>
        <v>3.79857563173032E-6</v>
      </c>
    </row>
    <row r="375" spans="2:18">
      <c r="B375" s="76" t="s">
        <v>4599</v>
      </c>
      <c r="C375" s="86" t="s">
        <v>4042</v>
      </c>
      <c r="D375" s="73">
        <v>7281</v>
      </c>
      <c r="E375" s="73"/>
      <c r="F375" s="73" t="s">
        <v>700</v>
      </c>
      <c r="G375" s="94">
        <v>43798</v>
      </c>
      <c r="H375" s="73"/>
      <c r="I375" s="83">
        <v>10.45</v>
      </c>
      <c r="J375" s="86" t="s">
        <v>932</v>
      </c>
      <c r="K375" s="86" t="s">
        <v>139</v>
      </c>
      <c r="L375" s="87">
        <v>3.6074000000000002E-2</v>
      </c>
      <c r="M375" s="87">
        <v>5.0900000000000008E-2</v>
      </c>
      <c r="N375" s="83">
        <v>609513.96</v>
      </c>
      <c r="O375" s="85">
        <v>85.29</v>
      </c>
      <c r="P375" s="83">
        <v>2286.6318300000003</v>
      </c>
      <c r="Q375" s="84">
        <f t="shared" si="8"/>
        <v>4.0798137996897298E-4</v>
      </c>
      <c r="R375" s="84">
        <f>P375/'סכום נכסי הקרן'!$C$42</f>
        <v>3.2282207138178395E-5</v>
      </c>
    </row>
    <row r="376" spans="2:18">
      <c r="B376" s="76" t="s">
        <v>4599</v>
      </c>
      <c r="C376" s="86" t="s">
        <v>4042</v>
      </c>
      <c r="D376" s="73">
        <v>7338</v>
      </c>
      <c r="E376" s="73"/>
      <c r="F376" s="73" t="s">
        <v>700</v>
      </c>
      <c r="G376" s="94">
        <v>43830</v>
      </c>
      <c r="H376" s="73"/>
      <c r="I376" s="83">
        <v>10.45</v>
      </c>
      <c r="J376" s="86" t="s">
        <v>932</v>
      </c>
      <c r="K376" s="86" t="s">
        <v>139</v>
      </c>
      <c r="L376" s="87">
        <v>3.6074000000000002E-2</v>
      </c>
      <c r="M376" s="87">
        <v>5.0900000000000001E-2</v>
      </c>
      <c r="N376" s="83">
        <v>221668.85</v>
      </c>
      <c r="O376" s="85">
        <v>85.29</v>
      </c>
      <c r="P376" s="83">
        <v>831.60530000000006</v>
      </c>
      <c r="Q376" s="84">
        <f t="shared" si="8"/>
        <v>1.4837520996264264E-4</v>
      </c>
      <c r="R376" s="84">
        <f>P376/'סכום נכסי הקרן'!$C$42</f>
        <v>1.1740435954574718E-5</v>
      </c>
    </row>
    <row r="377" spans="2:18">
      <c r="B377" s="76" t="s">
        <v>4600</v>
      </c>
      <c r="C377" s="86" t="s">
        <v>4042</v>
      </c>
      <c r="D377" s="73" t="s">
        <v>4279</v>
      </c>
      <c r="E377" s="73"/>
      <c r="F377" s="73" t="s">
        <v>700</v>
      </c>
      <c r="G377" s="94">
        <v>42887</v>
      </c>
      <c r="H377" s="73"/>
      <c r="I377" s="83">
        <v>1.9500000000000004</v>
      </c>
      <c r="J377" s="86" t="s">
        <v>932</v>
      </c>
      <c r="K377" s="86" t="s">
        <v>136</v>
      </c>
      <c r="L377" s="87">
        <v>5.0804000000000002E-2</v>
      </c>
      <c r="M377" s="87">
        <v>8.72E-2</v>
      </c>
      <c r="N377" s="83">
        <v>5924845.4999999991</v>
      </c>
      <c r="O377" s="85">
        <v>93.93</v>
      </c>
      <c r="P377" s="83">
        <v>19839.964620000002</v>
      </c>
      <c r="Q377" s="84">
        <f t="shared" si="8"/>
        <v>3.5398510761582465E-3</v>
      </c>
      <c r="R377" s="84">
        <f>P377/'סכום נכסי הקרן'!$C$42</f>
        <v>2.8009662031030624E-4</v>
      </c>
    </row>
    <row r="378" spans="2:18">
      <c r="B378" s="76" t="s">
        <v>4600</v>
      </c>
      <c r="C378" s="86" t="s">
        <v>4042</v>
      </c>
      <c r="D378" s="73" t="s">
        <v>4280</v>
      </c>
      <c r="E378" s="73"/>
      <c r="F378" s="73" t="s">
        <v>700</v>
      </c>
      <c r="G378" s="94">
        <v>42887</v>
      </c>
      <c r="H378" s="73"/>
      <c r="I378" s="83">
        <v>2.0599999999999996</v>
      </c>
      <c r="J378" s="86" t="s">
        <v>932</v>
      </c>
      <c r="K378" s="86" t="s">
        <v>136</v>
      </c>
      <c r="L378" s="87">
        <v>4.4893999999999996E-2</v>
      </c>
      <c r="M378" s="87">
        <v>7.8699999999999992E-2</v>
      </c>
      <c r="N378" s="83">
        <v>3501145.23</v>
      </c>
      <c r="O378" s="85">
        <v>93.93</v>
      </c>
      <c r="P378" s="83">
        <v>11723.950730000002</v>
      </c>
      <c r="Q378" s="84">
        <f t="shared" si="8"/>
        <v>2.0917900008037798E-3</v>
      </c>
      <c r="R378" s="84">
        <f>P378/'סכום נכסי הקרן'!$C$42</f>
        <v>1.6551637258703682E-4</v>
      </c>
    </row>
    <row r="379" spans="2:18">
      <c r="B379" s="76" t="s">
        <v>4601</v>
      </c>
      <c r="C379" s="86" t="s">
        <v>4042</v>
      </c>
      <c r="D379" s="73">
        <v>6528</v>
      </c>
      <c r="E379" s="73"/>
      <c r="F379" s="73" t="s">
        <v>700</v>
      </c>
      <c r="G379" s="94">
        <v>43373</v>
      </c>
      <c r="H379" s="73"/>
      <c r="I379" s="83">
        <v>6.8699999999999992</v>
      </c>
      <c r="J379" s="86" t="s">
        <v>932</v>
      </c>
      <c r="K379" s="86" t="s">
        <v>139</v>
      </c>
      <c r="L379" s="87">
        <v>3.032E-2</v>
      </c>
      <c r="M379" s="87">
        <v>3.7599999999999995E-2</v>
      </c>
      <c r="N379" s="83">
        <v>17947673.32</v>
      </c>
      <c r="O379" s="85">
        <v>95.47</v>
      </c>
      <c r="P379" s="83">
        <v>75368.441400000011</v>
      </c>
      <c r="Q379" s="84">
        <f t="shared" si="8"/>
        <v>1.3447254746070194E-2</v>
      </c>
      <c r="R379" s="84">
        <f>P379/'סכום נכסי הקרן'!$C$42</f>
        <v>1.0640364596676065E-3</v>
      </c>
    </row>
    <row r="380" spans="2:18">
      <c r="B380" s="76" t="s">
        <v>4602</v>
      </c>
      <c r="C380" s="86" t="s">
        <v>4042</v>
      </c>
      <c r="D380" s="73">
        <v>7382</v>
      </c>
      <c r="E380" s="73"/>
      <c r="F380" s="73" t="s">
        <v>700</v>
      </c>
      <c r="G380" s="94">
        <v>43860</v>
      </c>
      <c r="H380" s="73"/>
      <c r="I380" s="83">
        <v>4.76</v>
      </c>
      <c r="J380" s="86" t="s">
        <v>932</v>
      </c>
      <c r="K380" s="86" t="s">
        <v>136</v>
      </c>
      <c r="L380" s="87">
        <v>3.7393999999999997E-2</v>
      </c>
      <c r="M380" s="87">
        <v>4.4899999999999995E-2</v>
      </c>
      <c r="N380" s="83">
        <v>25613239.989999998</v>
      </c>
      <c r="O380" s="85">
        <v>99.09</v>
      </c>
      <c r="P380" s="83">
        <v>90480.266010000007</v>
      </c>
      <c r="Q380" s="84">
        <f t="shared" si="8"/>
        <v>1.6143509988103138E-2</v>
      </c>
      <c r="R380" s="84">
        <f>P380/'סכום נכסי הקרן'!$C$42</f>
        <v>1.2773821526189031E-3</v>
      </c>
    </row>
    <row r="381" spans="2:18">
      <c r="B381" s="76" t="s">
        <v>4603</v>
      </c>
      <c r="C381" s="86" t="s">
        <v>4042</v>
      </c>
      <c r="D381" s="73">
        <v>6495</v>
      </c>
      <c r="E381" s="73"/>
      <c r="F381" s="73" t="s">
        <v>700</v>
      </c>
      <c r="G381" s="94">
        <v>43342</v>
      </c>
      <c r="H381" s="73"/>
      <c r="I381" s="83">
        <v>2.76</v>
      </c>
      <c r="J381" s="86" t="s">
        <v>932</v>
      </c>
      <c r="K381" s="86" t="s">
        <v>136</v>
      </c>
      <c r="L381" s="87">
        <v>4.2770999999999997E-2</v>
      </c>
      <c r="M381" s="87">
        <v>7.0199999999999999E-2</v>
      </c>
      <c r="N381" s="83">
        <v>210508.7</v>
      </c>
      <c r="O381" s="85">
        <v>92.97</v>
      </c>
      <c r="P381" s="83">
        <v>697.70590000000004</v>
      </c>
      <c r="Q381" s="84">
        <f t="shared" si="8"/>
        <v>1.2448484804591136E-4</v>
      </c>
      <c r="R381" s="84">
        <f>P381/'סכום נכסי הקרן'!$C$42</f>
        <v>9.8500712225846949E-6</v>
      </c>
    </row>
    <row r="382" spans="2:18">
      <c r="B382" s="76" t="s">
        <v>4603</v>
      </c>
      <c r="C382" s="86" t="s">
        <v>4042</v>
      </c>
      <c r="D382" s="73">
        <v>6614</v>
      </c>
      <c r="E382" s="73"/>
      <c r="F382" s="73" t="s">
        <v>700</v>
      </c>
      <c r="G382" s="94">
        <v>43433</v>
      </c>
      <c r="H382" s="73"/>
      <c r="I382" s="83">
        <v>2.73</v>
      </c>
      <c r="J382" s="86" t="s">
        <v>932</v>
      </c>
      <c r="K382" s="86" t="s">
        <v>136</v>
      </c>
      <c r="L382" s="87">
        <v>4.2770999999999997E-2</v>
      </c>
      <c r="M382" s="87">
        <v>7.0499999999999979E-2</v>
      </c>
      <c r="N382" s="83">
        <v>245034.01</v>
      </c>
      <c r="O382" s="85">
        <v>92.97</v>
      </c>
      <c r="P382" s="83">
        <v>812.13592000000006</v>
      </c>
      <c r="Q382" s="84">
        <f t="shared" si="8"/>
        <v>1.4490147868009493E-4</v>
      </c>
      <c r="R382" s="84">
        <f>P382/'סכום נכסי הקרן'!$C$42</f>
        <v>1.1465571173211156E-5</v>
      </c>
    </row>
    <row r="383" spans="2:18">
      <c r="B383" s="76" t="s">
        <v>4603</v>
      </c>
      <c r="C383" s="86" t="s">
        <v>4042</v>
      </c>
      <c r="D383" s="73">
        <v>6739</v>
      </c>
      <c r="E383" s="73"/>
      <c r="F383" s="73" t="s">
        <v>700</v>
      </c>
      <c r="G383" s="94">
        <v>43495</v>
      </c>
      <c r="H383" s="73"/>
      <c r="I383" s="83">
        <v>2.73</v>
      </c>
      <c r="J383" s="86" t="s">
        <v>932</v>
      </c>
      <c r="K383" s="86" t="s">
        <v>136</v>
      </c>
      <c r="L383" s="87">
        <v>4.2770999999999997E-2</v>
      </c>
      <c r="M383" s="87">
        <v>7.0499999999999979E-2</v>
      </c>
      <c r="N383" s="83">
        <v>490228.31</v>
      </c>
      <c r="O383" s="85">
        <v>92.97</v>
      </c>
      <c r="P383" s="83">
        <v>1624.8030800000001</v>
      </c>
      <c r="Q383" s="84">
        <f t="shared" si="8"/>
        <v>2.8989774132385691E-4</v>
      </c>
      <c r="R383" s="84">
        <f>P383/'סכום נכסי הקרן'!$C$42</f>
        <v>2.2938642285632069E-5</v>
      </c>
    </row>
    <row r="384" spans="2:18">
      <c r="B384" s="76" t="s">
        <v>4603</v>
      </c>
      <c r="C384" s="86" t="s">
        <v>4042</v>
      </c>
      <c r="D384" s="73">
        <v>6830</v>
      </c>
      <c r="E384" s="73"/>
      <c r="F384" s="73" t="s">
        <v>700</v>
      </c>
      <c r="G384" s="94">
        <v>43552</v>
      </c>
      <c r="H384" s="73"/>
      <c r="I384" s="83">
        <v>2.7299999999999995</v>
      </c>
      <c r="J384" s="86" t="s">
        <v>932</v>
      </c>
      <c r="K384" s="86" t="s">
        <v>136</v>
      </c>
      <c r="L384" s="87">
        <v>4.2770999999999997E-2</v>
      </c>
      <c r="M384" s="87">
        <v>7.0499999999999993E-2</v>
      </c>
      <c r="N384" s="83">
        <v>264177.52</v>
      </c>
      <c r="O384" s="85">
        <v>92.97</v>
      </c>
      <c r="P384" s="83">
        <v>875.58478000000002</v>
      </c>
      <c r="Q384" s="84">
        <f t="shared" si="8"/>
        <v>1.5622203895597375E-4</v>
      </c>
      <c r="R384" s="84">
        <f>P384/'סכום נכסי הקרן'!$C$42</f>
        <v>1.2361329385936325E-5</v>
      </c>
    </row>
    <row r="385" spans="2:18">
      <c r="B385" s="76" t="s">
        <v>4603</v>
      </c>
      <c r="C385" s="86" t="s">
        <v>4042</v>
      </c>
      <c r="D385" s="73">
        <v>6931</v>
      </c>
      <c r="E385" s="73"/>
      <c r="F385" s="73" t="s">
        <v>700</v>
      </c>
      <c r="G385" s="94">
        <v>43615</v>
      </c>
      <c r="H385" s="73"/>
      <c r="I385" s="83">
        <v>2.73</v>
      </c>
      <c r="J385" s="86" t="s">
        <v>932</v>
      </c>
      <c r="K385" s="86" t="s">
        <v>136</v>
      </c>
      <c r="L385" s="87">
        <v>4.2770999999999997E-2</v>
      </c>
      <c r="M385" s="87">
        <v>7.0500000000000007E-2</v>
      </c>
      <c r="N385" s="83">
        <v>589805.93000000005</v>
      </c>
      <c r="O385" s="85">
        <v>92.97</v>
      </c>
      <c r="P385" s="83">
        <v>1954.84115</v>
      </c>
      <c r="Q385" s="84">
        <f t="shared" si="8"/>
        <v>3.4878321010563994E-4</v>
      </c>
      <c r="R385" s="84">
        <f>P385/'סכום נכסי הקרן'!$C$42</f>
        <v>2.7598053214598542E-5</v>
      </c>
    </row>
    <row r="386" spans="2:18">
      <c r="B386" s="76" t="s">
        <v>4603</v>
      </c>
      <c r="C386" s="86" t="s">
        <v>4042</v>
      </c>
      <c r="D386" s="73">
        <v>7015</v>
      </c>
      <c r="E386" s="73"/>
      <c r="F386" s="73" t="s">
        <v>700</v>
      </c>
      <c r="G386" s="94">
        <v>43643</v>
      </c>
      <c r="H386" s="73"/>
      <c r="I386" s="83">
        <v>2.6900000000000004</v>
      </c>
      <c r="J386" s="86" t="s">
        <v>932</v>
      </c>
      <c r="K386" s="86" t="s">
        <v>136</v>
      </c>
      <c r="L386" s="87">
        <v>4.2770999999999997E-2</v>
      </c>
      <c r="M386" s="87">
        <v>7.0900000000000005E-2</v>
      </c>
      <c r="N386" s="83">
        <v>478738.58</v>
      </c>
      <c r="O386" s="85">
        <v>92.97</v>
      </c>
      <c r="P386" s="83">
        <v>1586.7217499999999</v>
      </c>
      <c r="Q386" s="84">
        <f t="shared" si="8"/>
        <v>2.8310326161767093E-4</v>
      </c>
      <c r="R386" s="84">
        <f>P386/'סכום נכסי הקרן'!$C$42</f>
        <v>2.2401017746767263E-5</v>
      </c>
    </row>
    <row r="387" spans="2:18">
      <c r="B387" s="76" t="s">
        <v>4603</v>
      </c>
      <c r="C387" s="86" t="s">
        <v>4042</v>
      </c>
      <c r="D387" s="73">
        <v>7279</v>
      </c>
      <c r="E387" s="73"/>
      <c r="F387" s="73" t="s">
        <v>700</v>
      </c>
      <c r="G387" s="94">
        <v>43795</v>
      </c>
      <c r="H387" s="73"/>
      <c r="I387" s="83">
        <v>2.7</v>
      </c>
      <c r="J387" s="86" t="s">
        <v>932</v>
      </c>
      <c r="K387" s="86" t="s">
        <v>136</v>
      </c>
      <c r="L387" s="87">
        <v>4.2694999999999997E-2</v>
      </c>
      <c r="M387" s="87">
        <v>7.0800000000000002E-2</v>
      </c>
      <c r="N387" s="83">
        <v>464528.49</v>
      </c>
      <c r="O387" s="85">
        <v>92.97</v>
      </c>
      <c r="P387" s="83">
        <v>1539.6242099999999</v>
      </c>
      <c r="Q387" s="84">
        <f t="shared" si="8"/>
        <v>2.7470010763798377E-4</v>
      </c>
      <c r="R387" s="84">
        <f>P387/'סכום נכסי הקרן'!$C$42</f>
        <v>2.1736104172998529E-5</v>
      </c>
    </row>
    <row r="388" spans="2:18">
      <c r="B388" s="76" t="s">
        <v>4603</v>
      </c>
      <c r="C388" s="86" t="s">
        <v>4042</v>
      </c>
      <c r="D388" s="73">
        <v>7333</v>
      </c>
      <c r="E388" s="73"/>
      <c r="F388" s="73" t="s">
        <v>700</v>
      </c>
      <c r="G388" s="94">
        <v>43829</v>
      </c>
      <c r="H388" s="73"/>
      <c r="I388" s="83">
        <v>2.7</v>
      </c>
      <c r="J388" s="86" t="s">
        <v>932</v>
      </c>
      <c r="K388" s="86" t="s">
        <v>136</v>
      </c>
      <c r="L388" s="87">
        <v>4.2770999999999997E-2</v>
      </c>
      <c r="M388" s="87">
        <v>7.0800000000000002E-2</v>
      </c>
      <c r="N388" s="83">
        <v>274494.11</v>
      </c>
      <c r="O388" s="85">
        <v>92.97</v>
      </c>
      <c r="P388" s="83">
        <v>909.77791999999999</v>
      </c>
      <c r="Q388" s="84">
        <f t="shared" si="8"/>
        <v>1.6232278690308524E-4</v>
      </c>
      <c r="R388" s="84">
        <f>P388/'סכום נכסי הקרן'!$C$42</f>
        <v>1.2844061242329985E-5</v>
      </c>
    </row>
    <row r="389" spans="2:18">
      <c r="B389" s="76" t="s">
        <v>4603</v>
      </c>
      <c r="C389" s="86" t="s">
        <v>4042</v>
      </c>
      <c r="D389" s="73">
        <v>7383</v>
      </c>
      <c r="E389" s="73"/>
      <c r="F389" s="73" t="s">
        <v>700</v>
      </c>
      <c r="G389" s="94">
        <v>43861</v>
      </c>
      <c r="H389" s="73"/>
      <c r="I389" s="83">
        <v>2.6999999999999997</v>
      </c>
      <c r="J389" s="86" t="s">
        <v>932</v>
      </c>
      <c r="K389" s="86" t="s">
        <v>136</v>
      </c>
      <c r="L389" s="87">
        <v>4.2770999999999997E-2</v>
      </c>
      <c r="M389" s="87">
        <v>7.0799999999999988E-2</v>
      </c>
      <c r="N389" s="83">
        <v>842677.72</v>
      </c>
      <c r="O389" s="85">
        <v>92.97</v>
      </c>
      <c r="P389" s="83">
        <v>2792.9544700000001</v>
      </c>
      <c r="Q389" s="84">
        <f t="shared" si="8"/>
        <v>4.9831958250188071E-4</v>
      </c>
      <c r="R389" s="84">
        <f>P389/'סכום נכסי הקרן'!$C$42</f>
        <v>3.9430368083366196E-5</v>
      </c>
    </row>
    <row r="390" spans="2:18">
      <c r="B390" s="76" t="s">
        <v>4603</v>
      </c>
      <c r="C390" s="86" t="s">
        <v>4042</v>
      </c>
      <c r="D390" s="73">
        <v>7454</v>
      </c>
      <c r="E390" s="73"/>
      <c r="F390" s="73" t="s">
        <v>700</v>
      </c>
      <c r="G390" s="94">
        <v>37635</v>
      </c>
      <c r="H390" s="73"/>
      <c r="I390" s="83">
        <v>2.71</v>
      </c>
      <c r="J390" s="86" t="s">
        <v>932</v>
      </c>
      <c r="K390" s="86" t="s">
        <v>136</v>
      </c>
      <c r="L390" s="87">
        <v>4.1375999999999996E-2</v>
      </c>
      <c r="M390" s="87">
        <v>6.93E-2</v>
      </c>
      <c r="N390" s="83">
        <v>489482.5</v>
      </c>
      <c r="O390" s="85">
        <v>92.97</v>
      </c>
      <c r="P390" s="83">
        <v>1622.3311799999999</v>
      </c>
      <c r="Q390" s="84">
        <f t="shared" si="8"/>
        <v>2.89456704354147E-4</v>
      </c>
      <c r="R390" s="84">
        <f>P390/'סכום נכסי הקרן'!$C$42</f>
        <v>2.2903744499824167E-5</v>
      </c>
    </row>
    <row r="391" spans="2:18">
      <c r="B391" s="76" t="s">
        <v>4603</v>
      </c>
      <c r="C391" s="86" t="s">
        <v>4042</v>
      </c>
      <c r="D391" s="73">
        <v>7532</v>
      </c>
      <c r="E391" s="73"/>
      <c r="F391" s="73" t="s">
        <v>700</v>
      </c>
      <c r="G391" s="94">
        <v>43920</v>
      </c>
      <c r="H391" s="73"/>
      <c r="I391" s="83">
        <v>2.75</v>
      </c>
      <c r="J391" s="86" t="s">
        <v>932</v>
      </c>
      <c r="K391" s="86" t="s">
        <v>136</v>
      </c>
      <c r="L391" s="87">
        <v>3.4894000000000001E-2</v>
      </c>
      <c r="M391" s="87">
        <v>3.5899999999999994E-2</v>
      </c>
      <c r="N391" s="83">
        <v>671838.73</v>
      </c>
      <c r="O391" s="85">
        <v>100</v>
      </c>
      <c r="P391" s="83">
        <v>2395.1049700000003</v>
      </c>
      <c r="Q391" s="84">
        <f t="shared" si="8"/>
        <v>4.2733518269582807E-4</v>
      </c>
      <c r="R391" s="84">
        <f>P391/'סכום נכסי הקרן'!$C$42</f>
        <v>3.3813609058009372E-5</v>
      </c>
    </row>
    <row r="392" spans="2:18">
      <c r="B392" s="76" t="s">
        <v>4604</v>
      </c>
      <c r="C392" s="86" t="s">
        <v>4042</v>
      </c>
      <c r="D392" s="73">
        <v>7482</v>
      </c>
      <c r="E392" s="73"/>
      <c r="F392" s="73" t="s">
        <v>700</v>
      </c>
      <c r="G392" s="94">
        <v>43921</v>
      </c>
      <c r="H392" s="73"/>
      <c r="I392" s="83">
        <v>4.1499999999999995</v>
      </c>
      <c r="J392" s="86" t="s">
        <v>932</v>
      </c>
      <c r="K392" s="86" t="s">
        <v>136</v>
      </c>
      <c r="L392" s="87">
        <v>3.3911999999999998E-2</v>
      </c>
      <c r="M392" s="87">
        <v>2.9799999999999986E-2</v>
      </c>
      <c r="N392" s="83">
        <v>867727.95</v>
      </c>
      <c r="O392" s="85">
        <v>100.57</v>
      </c>
      <c r="P392" s="83">
        <v>3111.0828200000005</v>
      </c>
      <c r="Q392" s="84">
        <f t="shared" si="8"/>
        <v>5.5508011628674131E-4</v>
      </c>
      <c r="R392" s="84">
        <f>P392/'סכום נכסי הקרן'!$C$42</f>
        <v>4.3921639986647162E-5</v>
      </c>
    </row>
    <row r="393" spans="2:18">
      <c r="B393" s="76" t="s">
        <v>4604</v>
      </c>
      <c r="C393" s="86" t="s">
        <v>4042</v>
      </c>
      <c r="D393" s="73">
        <v>7505</v>
      </c>
      <c r="E393" s="73"/>
      <c r="F393" s="73" t="s">
        <v>700</v>
      </c>
      <c r="G393" s="94">
        <v>37832</v>
      </c>
      <c r="H393" s="73"/>
      <c r="I393" s="83">
        <v>4.120000000000001</v>
      </c>
      <c r="J393" s="86" t="s">
        <v>932</v>
      </c>
      <c r="K393" s="86" t="s">
        <v>136</v>
      </c>
      <c r="L393" s="87">
        <v>3.2986000000000001E-2</v>
      </c>
      <c r="M393" s="87">
        <v>3.3000000000000002E-2</v>
      </c>
      <c r="N393" s="83">
        <v>2356082.5299999998</v>
      </c>
      <c r="O393" s="85">
        <v>100.52</v>
      </c>
      <c r="P393" s="83">
        <v>8443.1115499999996</v>
      </c>
      <c r="Q393" s="84">
        <f t="shared" si="8"/>
        <v>1.5064219155039812E-3</v>
      </c>
      <c r="R393" s="84">
        <f>P393/'סכום נכסי הקרן'!$C$42</f>
        <v>1.1919814653671045E-4</v>
      </c>
    </row>
    <row r="394" spans="2:18">
      <c r="B394" s="76" t="s">
        <v>4604</v>
      </c>
      <c r="C394" s="86" t="s">
        <v>4042</v>
      </c>
      <c r="D394" s="73">
        <v>7210</v>
      </c>
      <c r="E394" s="73"/>
      <c r="F394" s="73" t="s">
        <v>700</v>
      </c>
      <c r="G394" s="94">
        <v>43741</v>
      </c>
      <c r="H394" s="73"/>
      <c r="I394" s="83">
        <v>4.12</v>
      </c>
      <c r="J394" s="86" t="s">
        <v>932</v>
      </c>
      <c r="K394" s="86" t="s">
        <v>136</v>
      </c>
      <c r="L394" s="87">
        <v>3.0005999999999998E-2</v>
      </c>
      <c r="M394" s="87">
        <v>3.3000000000000008E-2</v>
      </c>
      <c r="N394" s="83">
        <v>430990.70000000007</v>
      </c>
      <c r="O394" s="85">
        <v>100.5</v>
      </c>
      <c r="P394" s="83">
        <v>1544.1642099999997</v>
      </c>
      <c r="Q394" s="84">
        <f t="shared" si="8"/>
        <v>2.7551013548801108E-4</v>
      </c>
      <c r="R394" s="84">
        <f>P394/'סכום נכסי הקרן'!$C$42</f>
        <v>2.1800198977629723E-5</v>
      </c>
    </row>
    <row r="395" spans="2:18">
      <c r="B395" s="113"/>
      <c r="C395" s="113"/>
      <c r="D395" s="113"/>
      <c r="E395" s="113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</row>
    <row r="396" spans="2:18">
      <c r="B396" s="113"/>
      <c r="C396" s="113"/>
      <c r="D396" s="113"/>
      <c r="E396" s="113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</row>
    <row r="397" spans="2:18">
      <c r="B397" s="113"/>
      <c r="C397" s="113"/>
      <c r="D397" s="113"/>
      <c r="E397" s="113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</row>
    <row r="398" spans="2:18">
      <c r="B398" s="131" t="s">
        <v>229</v>
      </c>
      <c r="C398" s="113"/>
      <c r="D398" s="113"/>
      <c r="E398" s="113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</row>
    <row r="399" spans="2:18">
      <c r="B399" s="131" t="s">
        <v>116</v>
      </c>
      <c r="C399" s="113"/>
      <c r="D399" s="113"/>
      <c r="E399" s="113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</row>
    <row r="400" spans="2:18">
      <c r="B400" s="131" t="s">
        <v>211</v>
      </c>
      <c r="C400" s="113"/>
      <c r="D400" s="113"/>
      <c r="E400" s="113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</row>
    <row r="401" spans="2:18">
      <c r="B401" s="131" t="s">
        <v>219</v>
      </c>
      <c r="C401" s="113"/>
      <c r="D401" s="113"/>
      <c r="E401" s="113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</row>
    <row r="402" spans="2:18">
      <c r="B402" s="113"/>
      <c r="C402" s="113"/>
      <c r="D402" s="113"/>
      <c r="E402" s="113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</row>
    <row r="403" spans="2:18">
      <c r="B403" s="113"/>
      <c r="C403" s="113"/>
      <c r="D403" s="113"/>
      <c r="E403" s="113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</row>
    <row r="404" spans="2:18">
      <c r="B404" s="113"/>
      <c r="C404" s="113"/>
      <c r="D404" s="113"/>
      <c r="E404" s="113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</row>
    <row r="405" spans="2:18">
      <c r="B405" s="113"/>
      <c r="C405" s="113"/>
      <c r="D405" s="113"/>
      <c r="E405" s="113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</row>
    <row r="406" spans="2:18">
      <c r="B406" s="113"/>
      <c r="C406" s="113"/>
      <c r="D406" s="113"/>
      <c r="E406" s="113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</row>
    <row r="407" spans="2:18">
      <c r="B407" s="113"/>
      <c r="C407" s="113"/>
      <c r="D407" s="113"/>
      <c r="E407" s="113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</row>
    <row r="408" spans="2:18">
      <c r="B408" s="113"/>
      <c r="C408" s="113"/>
      <c r="D408" s="113"/>
      <c r="E408" s="113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</row>
    <row r="409" spans="2:18">
      <c r="B409" s="113"/>
      <c r="C409" s="113"/>
      <c r="D409" s="113"/>
      <c r="E409" s="113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</row>
    <row r="410" spans="2:18">
      <c r="B410" s="113"/>
      <c r="C410" s="113"/>
      <c r="D410" s="113"/>
      <c r="E410" s="113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</row>
    <row r="411" spans="2:18">
      <c r="B411" s="113"/>
      <c r="C411" s="113"/>
      <c r="D411" s="113"/>
      <c r="E411" s="113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</row>
    <row r="412" spans="2:18">
      <c r="B412" s="113"/>
      <c r="C412" s="113"/>
      <c r="D412" s="113"/>
      <c r="E412" s="113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</row>
    <row r="413" spans="2:18">
      <c r="B413" s="113"/>
      <c r="C413" s="113"/>
      <c r="D413" s="113"/>
      <c r="E413" s="113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</row>
    <row r="414" spans="2:18">
      <c r="B414" s="113"/>
      <c r="C414" s="113"/>
      <c r="D414" s="113"/>
      <c r="E414" s="113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</row>
    <row r="415" spans="2:18">
      <c r="B415" s="113"/>
      <c r="C415" s="113"/>
      <c r="D415" s="113"/>
      <c r="E415" s="113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</row>
    <row r="416" spans="2:18">
      <c r="B416" s="113"/>
      <c r="C416" s="113"/>
      <c r="D416" s="113"/>
      <c r="E416" s="113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</row>
    <row r="417" spans="2:18">
      <c r="B417" s="113"/>
      <c r="C417" s="113"/>
      <c r="D417" s="113"/>
      <c r="E417" s="113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</row>
    <row r="418" spans="2:18">
      <c r="B418" s="113"/>
      <c r="C418" s="113"/>
      <c r="D418" s="113"/>
      <c r="E418" s="113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</row>
    <row r="419" spans="2:18">
      <c r="B419" s="113"/>
      <c r="C419" s="113"/>
      <c r="D419" s="113"/>
      <c r="E419" s="113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</row>
    <row r="420" spans="2:18">
      <c r="B420" s="113"/>
      <c r="C420" s="113"/>
      <c r="D420" s="113"/>
      <c r="E420" s="113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</row>
    <row r="421" spans="2:18">
      <c r="B421" s="113"/>
      <c r="C421" s="113"/>
      <c r="D421" s="113"/>
      <c r="E421" s="113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</row>
    <row r="422" spans="2:18">
      <c r="B422" s="113"/>
      <c r="C422" s="113"/>
      <c r="D422" s="113"/>
      <c r="E422" s="113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</row>
    <row r="423" spans="2:18">
      <c r="B423" s="113"/>
      <c r="C423" s="113"/>
      <c r="D423" s="113"/>
      <c r="E423" s="113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</row>
    <row r="424" spans="2:18">
      <c r="B424" s="113"/>
      <c r="C424" s="113"/>
      <c r="D424" s="113"/>
      <c r="E424" s="113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</row>
    <row r="425" spans="2:18">
      <c r="B425" s="113"/>
      <c r="C425" s="113"/>
      <c r="D425" s="113"/>
      <c r="E425" s="113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</row>
    <row r="426" spans="2:18">
      <c r="B426" s="113"/>
      <c r="C426" s="113"/>
      <c r="D426" s="113"/>
      <c r="E426" s="113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</row>
    <row r="427" spans="2:18">
      <c r="B427" s="113"/>
      <c r="C427" s="113"/>
      <c r="D427" s="113"/>
      <c r="E427" s="113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</row>
    <row r="428" spans="2:18">
      <c r="B428" s="113"/>
      <c r="C428" s="113"/>
      <c r="D428" s="113"/>
      <c r="E428" s="113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</row>
    <row r="429" spans="2:18">
      <c r="B429" s="113"/>
      <c r="C429" s="113"/>
      <c r="D429" s="113"/>
      <c r="E429" s="113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</row>
    <row r="430" spans="2:18">
      <c r="B430" s="113"/>
      <c r="C430" s="113"/>
      <c r="D430" s="113"/>
      <c r="E430" s="113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</row>
    <row r="431" spans="2:18">
      <c r="B431" s="113"/>
      <c r="C431" s="113"/>
      <c r="D431" s="113"/>
      <c r="E431" s="113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</row>
    <row r="432" spans="2:18">
      <c r="B432" s="113"/>
      <c r="C432" s="113"/>
      <c r="D432" s="113"/>
      <c r="E432" s="113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</row>
    <row r="433" spans="2:18">
      <c r="B433" s="113"/>
      <c r="C433" s="113"/>
      <c r="D433" s="113"/>
      <c r="E433" s="113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</row>
    <row r="434" spans="2:18">
      <c r="B434" s="113"/>
      <c r="C434" s="113"/>
      <c r="D434" s="113"/>
      <c r="E434" s="113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</row>
    <row r="435" spans="2:18">
      <c r="B435" s="113"/>
      <c r="C435" s="113"/>
      <c r="D435" s="113"/>
      <c r="E435" s="113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</row>
    <row r="436" spans="2:18">
      <c r="B436" s="113"/>
      <c r="C436" s="113"/>
      <c r="D436" s="113"/>
      <c r="E436" s="113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</row>
    <row r="437" spans="2:18">
      <c r="B437" s="113"/>
      <c r="C437" s="113"/>
      <c r="D437" s="113"/>
      <c r="E437" s="113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</row>
    <row r="438" spans="2:18">
      <c r="B438" s="113"/>
      <c r="C438" s="113"/>
      <c r="D438" s="113"/>
      <c r="E438" s="113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</row>
    <row r="439" spans="2:18">
      <c r="B439" s="113"/>
      <c r="C439" s="113"/>
      <c r="D439" s="113"/>
      <c r="E439" s="113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</row>
    <row r="440" spans="2:18">
      <c r="B440" s="113"/>
      <c r="C440" s="113"/>
      <c r="D440" s="113"/>
      <c r="E440" s="113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</row>
    <row r="441" spans="2:18">
      <c r="B441" s="113"/>
      <c r="C441" s="113"/>
      <c r="D441" s="113"/>
      <c r="E441" s="113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</row>
    <row r="442" spans="2:18">
      <c r="B442" s="113"/>
      <c r="C442" s="113"/>
      <c r="D442" s="113"/>
      <c r="E442" s="113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</row>
    <row r="443" spans="2:18">
      <c r="B443" s="113"/>
      <c r="C443" s="113"/>
      <c r="D443" s="113"/>
      <c r="E443" s="113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</row>
    <row r="444" spans="2:18">
      <c r="B444" s="113"/>
      <c r="C444" s="113"/>
      <c r="D444" s="113"/>
      <c r="E444" s="113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</row>
    <row r="445" spans="2:18">
      <c r="B445" s="113"/>
      <c r="C445" s="113"/>
      <c r="D445" s="113"/>
      <c r="E445" s="113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</row>
    <row r="446" spans="2:18">
      <c r="B446" s="113"/>
      <c r="C446" s="113"/>
      <c r="D446" s="113"/>
      <c r="E446" s="113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</row>
    <row r="447" spans="2:18">
      <c r="B447" s="113"/>
      <c r="C447" s="113"/>
      <c r="D447" s="113"/>
      <c r="E447" s="113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</row>
    <row r="448" spans="2:18">
      <c r="B448" s="113"/>
      <c r="C448" s="113"/>
      <c r="D448" s="113"/>
      <c r="E448" s="113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</row>
    <row r="449" spans="2:18">
      <c r="B449" s="113"/>
      <c r="C449" s="113"/>
      <c r="D449" s="113"/>
      <c r="E449" s="113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</row>
    <row r="450" spans="2:18">
      <c r="B450" s="113"/>
      <c r="C450" s="113"/>
      <c r="D450" s="113"/>
      <c r="E450" s="113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</row>
    <row r="451" spans="2:18">
      <c r="B451" s="113"/>
      <c r="C451" s="113"/>
      <c r="D451" s="113"/>
      <c r="E451" s="113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</row>
    <row r="452" spans="2:18">
      <c r="B452" s="113"/>
      <c r="C452" s="113"/>
      <c r="D452" s="113"/>
      <c r="E452" s="113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</row>
    <row r="453" spans="2:18">
      <c r="B453" s="113"/>
      <c r="C453" s="113"/>
      <c r="D453" s="113"/>
      <c r="E453" s="113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</row>
    <row r="454" spans="2:18">
      <c r="B454" s="113"/>
      <c r="C454" s="113"/>
      <c r="D454" s="113"/>
      <c r="E454" s="113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</row>
    <row r="455" spans="2:18">
      <c r="B455" s="113"/>
      <c r="C455" s="113"/>
      <c r="D455" s="113"/>
      <c r="E455" s="113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</row>
    <row r="456" spans="2:18">
      <c r="B456" s="113"/>
      <c r="C456" s="113"/>
      <c r="D456" s="113"/>
      <c r="E456" s="113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</row>
    <row r="457" spans="2:18">
      <c r="B457" s="113"/>
      <c r="C457" s="113"/>
      <c r="D457" s="113"/>
      <c r="E457" s="113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</row>
    <row r="458" spans="2:18">
      <c r="B458" s="113"/>
      <c r="C458" s="113"/>
      <c r="D458" s="113"/>
      <c r="E458" s="113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</row>
    <row r="459" spans="2:18">
      <c r="B459" s="113"/>
      <c r="C459" s="113"/>
      <c r="D459" s="113"/>
      <c r="E459" s="113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</row>
    <row r="460" spans="2:18">
      <c r="B460" s="113"/>
      <c r="C460" s="113"/>
      <c r="D460" s="113"/>
      <c r="E460" s="113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</row>
    <row r="461" spans="2:18">
      <c r="B461" s="113"/>
      <c r="C461" s="113"/>
      <c r="D461" s="113"/>
      <c r="E461" s="113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</row>
    <row r="462" spans="2:18">
      <c r="B462" s="113"/>
      <c r="C462" s="113"/>
      <c r="D462" s="113"/>
      <c r="E462" s="113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</row>
    <row r="463" spans="2:18">
      <c r="B463" s="113"/>
      <c r="C463" s="113"/>
      <c r="D463" s="113"/>
      <c r="E463" s="113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</row>
    <row r="464" spans="2:18">
      <c r="B464" s="113"/>
      <c r="C464" s="113"/>
      <c r="D464" s="113"/>
      <c r="E464" s="113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</row>
    <row r="465" spans="2:18">
      <c r="B465" s="113"/>
      <c r="C465" s="113"/>
      <c r="D465" s="113"/>
      <c r="E465" s="113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</row>
    <row r="466" spans="2:18">
      <c r="B466" s="113"/>
      <c r="C466" s="113"/>
      <c r="D466" s="113"/>
      <c r="E466" s="113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</row>
    <row r="467" spans="2:18">
      <c r="B467" s="113"/>
      <c r="C467" s="113"/>
      <c r="D467" s="113"/>
      <c r="E467" s="113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</row>
    <row r="468" spans="2:18">
      <c r="B468" s="113"/>
      <c r="C468" s="113"/>
      <c r="D468" s="113"/>
      <c r="E468" s="113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</row>
    <row r="469" spans="2:18">
      <c r="B469" s="113"/>
      <c r="C469" s="113"/>
      <c r="D469" s="113"/>
      <c r="E469" s="113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</row>
    <row r="470" spans="2:18">
      <c r="B470" s="113"/>
      <c r="C470" s="113"/>
      <c r="D470" s="113"/>
      <c r="E470" s="113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</row>
    <row r="471" spans="2:18">
      <c r="B471" s="113"/>
      <c r="C471" s="113"/>
      <c r="D471" s="113"/>
      <c r="E471" s="113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</row>
    <row r="472" spans="2:18">
      <c r="B472" s="113"/>
      <c r="C472" s="113"/>
      <c r="D472" s="113"/>
      <c r="E472" s="113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</row>
    <row r="473" spans="2:18">
      <c r="B473" s="113"/>
      <c r="C473" s="113"/>
      <c r="D473" s="113"/>
      <c r="E473" s="113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</row>
    <row r="474" spans="2:18">
      <c r="B474" s="113"/>
      <c r="C474" s="113"/>
      <c r="D474" s="113"/>
      <c r="E474" s="113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</row>
    <row r="475" spans="2:18">
      <c r="B475" s="113"/>
      <c r="C475" s="113"/>
      <c r="D475" s="113"/>
      <c r="E475" s="113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</row>
    <row r="476" spans="2:18">
      <c r="B476" s="113"/>
      <c r="C476" s="113"/>
      <c r="D476" s="113"/>
      <c r="E476" s="113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</row>
    <row r="477" spans="2:18">
      <c r="B477" s="113"/>
      <c r="C477" s="113"/>
      <c r="D477" s="113"/>
      <c r="E477" s="113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</row>
    <row r="478" spans="2:18">
      <c r="B478" s="113"/>
      <c r="C478" s="113"/>
      <c r="D478" s="113"/>
      <c r="E478" s="113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</row>
    <row r="479" spans="2:18">
      <c r="B479" s="113"/>
      <c r="C479" s="113"/>
      <c r="D479" s="113"/>
      <c r="E479" s="113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</row>
    <row r="480" spans="2:18">
      <c r="B480" s="113"/>
      <c r="C480" s="113"/>
      <c r="D480" s="113"/>
      <c r="E480" s="113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</row>
    <row r="481" spans="2:18">
      <c r="B481" s="113"/>
      <c r="C481" s="113"/>
      <c r="D481" s="113"/>
      <c r="E481" s="113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</row>
    <row r="482" spans="2:18">
      <c r="B482" s="113"/>
      <c r="C482" s="113"/>
      <c r="D482" s="113"/>
      <c r="E482" s="113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</row>
    <row r="483" spans="2:18">
      <c r="B483" s="113"/>
      <c r="C483" s="113"/>
      <c r="D483" s="113"/>
      <c r="E483" s="113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</row>
    <row r="484" spans="2:18">
      <c r="B484" s="113"/>
      <c r="C484" s="113"/>
      <c r="D484" s="113"/>
      <c r="E484" s="113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</row>
    <row r="485" spans="2:18">
      <c r="B485" s="113"/>
      <c r="C485" s="113"/>
      <c r="D485" s="113"/>
      <c r="E485" s="113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</row>
    <row r="486" spans="2:18">
      <c r="B486" s="113"/>
      <c r="C486" s="113"/>
      <c r="D486" s="113"/>
      <c r="E486" s="113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</row>
    <row r="487" spans="2:18">
      <c r="B487" s="113"/>
      <c r="C487" s="113"/>
      <c r="D487" s="113"/>
      <c r="E487" s="113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</row>
    <row r="488" spans="2:18">
      <c r="B488" s="113"/>
      <c r="C488" s="113"/>
      <c r="D488" s="113"/>
      <c r="E488" s="113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</row>
    <row r="489" spans="2:18">
      <c r="B489" s="113"/>
      <c r="C489" s="113"/>
      <c r="D489" s="113"/>
      <c r="E489" s="113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</row>
    <row r="490" spans="2:18">
      <c r="B490" s="113"/>
      <c r="C490" s="113"/>
      <c r="D490" s="113"/>
      <c r="E490" s="113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</row>
    <row r="491" spans="2:18">
      <c r="B491" s="113"/>
      <c r="C491" s="113"/>
      <c r="D491" s="113"/>
      <c r="E491" s="113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</row>
    <row r="492" spans="2:18">
      <c r="B492" s="113"/>
      <c r="C492" s="113"/>
      <c r="D492" s="113"/>
      <c r="E492" s="113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</row>
    <row r="493" spans="2:18">
      <c r="B493" s="113"/>
      <c r="C493" s="113"/>
      <c r="D493" s="113"/>
      <c r="E493" s="113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</row>
    <row r="494" spans="2:18">
      <c r="B494" s="113"/>
      <c r="C494" s="113"/>
      <c r="D494" s="113"/>
      <c r="E494" s="113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</row>
    <row r="495" spans="2:18">
      <c r="B495" s="113"/>
      <c r="C495" s="113"/>
      <c r="D495" s="113"/>
      <c r="E495" s="113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</row>
    <row r="496" spans="2:18">
      <c r="B496" s="113"/>
      <c r="C496" s="113"/>
      <c r="D496" s="113"/>
      <c r="E496" s="113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</row>
    <row r="497" spans="2:18">
      <c r="B497" s="113"/>
      <c r="C497" s="113"/>
      <c r="D497" s="113"/>
      <c r="E497" s="113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</row>
    <row r="498" spans="2:18">
      <c r="B498" s="113"/>
      <c r="C498" s="113"/>
      <c r="D498" s="113"/>
      <c r="E498" s="113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</row>
    <row r="499" spans="2:18">
      <c r="B499" s="113"/>
      <c r="C499" s="113"/>
      <c r="D499" s="113"/>
      <c r="E499" s="113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</row>
    <row r="500" spans="2:18">
      <c r="B500" s="113"/>
      <c r="C500" s="113"/>
      <c r="D500" s="113"/>
      <c r="E500" s="113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</row>
    <row r="501" spans="2:18">
      <c r="B501" s="113"/>
      <c r="C501" s="113"/>
      <c r="D501" s="113"/>
      <c r="E501" s="113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</row>
    <row r="502" spans="2:18">
      <c r="B502" s="113"/>
      <c r="C502" s="113"/>
      <c r="D502" s="113"/>
      <c r="E502" s="113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</row>
    <row r="503" spans="2:18">
      <c r="B503" s="113"/>
      <c r="C503" s="113"/>
      <c r="D503" s="113"/>
      <c r="E503" s="113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</row>
    <row r="504" spans="2:18">
      <c r="B504" s="113"/>
      <c r="C504" s="113"/>
      <c r="D504" s="113"/>
      <c r="E504" s="113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</row>
    <row r="505" spans="2:18">
      <c r="B505" s="113"/>
      <c r="C505" s="113"/>
      <c r="D505" s="113"/>
      <c r="E505" s="113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</row>
    <row r="506" spans="2:18">
      <c r="B506" s="113"/>
      <c r="C506" s="113"/>
      <c r="D506" s="113"/>
      <c r="E506" s="113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</row>
    <row r="507" spans="2:18">
      <c r="B507" s="113"/>
      <c r="C507" s="113"/>
      <c r="D507" s="113"/>
      <c r="E507" s="113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</row>
    <row r="508" spans="2:18">
      <c r="B508" s="113"/>
      <c r="C508" s="113"/>
      <c r="D508" s="113"/>
      <c r="E508" s="113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</row>
    <row r="509" spans="2:18">
      <c r="B509" s="113"/>
      <c r="C509" s="113"/>
      <c r="D509" s="113"/>
      <c r="E509" s="113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</row>
    <row r="510" spans="2:18">
      <c r="B510" s="113"/>
      <c r="C510" s="113"/>
      <c r="D510" s="113"/>
      <c r="E510" s="113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</row>
    <row r="511" spans="2:18">
      <c r="B511" s="113"/>
      <c r="C511" s="113"/>
      <c r="D511" s="113"/>
      <c r="E511" s="113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</row>
    <row r="512" spans="2:18">
      <c r="B512" s="113"/>
      <c r="C512" s="113"/>
      <c r="D512" s="113"/>
      <c r="E512" s="113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</row>
    <row r="513" spans="2:18">
      <c r="B513" s="113"/>
      <c r="C513" s="113"/>
      <c r="D513" s="113"/>
      <c r="E513" s="113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</row>
    <row r="514" spans="2:18">
      <c r="B514" s="113"/>
      <c r="C514" s="113"/>
      <c r="D514" s="113"/>
      <c r="E514" s="113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</row>
    <row r="515" spans="2:18">
      <c r="B515" s="113"/>
      <c r="C515" s="113"/>
      <c r="D515" s="113"/>
      <c r="E515" s="113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</row>
    <row r="516" spans="2:18">
      <c r="B516" s="113"/>
      <c r="C516" s="113"/>
      <c r="D516" s="113"/>
      <c r="E516" s="113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</row>
    <row r="517" spans="2:18">
      <c r="B517" s="113"/>
      <c r="C517" s="113"/>
      <c r="D517" s="113"/>
      <c r="E517" s="113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</row>
    <row r="518" spans="2:18">
      <c r="B518" s="113"/>
      <c r="C518" s="113"/>
      <c r="D518" s="113"/>
      <c r="E518" s="113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</row>
    <row r="519" spans="2:18">
      <c r="B519" s="113"/>
      <c r="C519" s="113"/>
      <c r="D519" s="113"/>
      <c r="E519" s="113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</row>
    <row r="520" spans="2:18">
      <c r="B520" s="113"/>
      <c r="C520" s="113"/>
      <c r="D520" s="113"/>
      <c r="E520" s="113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</row>
    <row r="521" spans="2:18">
      <c r="B521" s="113"/>
      <c r="C521" s="113"/>
      <c r="D521" s="113"/>
      <c r="E521" s="113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</row>
    <row r="522" spans="2:18">
      <c r="B522" s="113"/>
      <c r="C522" s="113"/>
      <c r="D522" s="113"/>
      <c r="E522" s="113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</row>
    <row r="523" spans="2:18">
      <c r="B523" s="113"/>
      <c r="C523" s="113"/>
      <c r="D523" s="113"/>
      <c r="E523" s="113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</row>
    <row r="524" spans="2:18">
      <c r="B524" s="113"/>
      <c r="C524" s="113"/>
      <c r="D524" s="113"/>
      <c r="E524" s="113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</row>
    <row r="525" spans="2:18">
      <c r="B525" s="113"/>
      <c r="C525" s="113"/>
      <c r="D525" s="113"/>
      <c r="E525" s="113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</row>
    <row r="526" spans="2:18">
      <c r="B526" s="113"/>
      <c r="C526" s="113"/>
      <c r="D526" s="113"/>
      <c r="E526" s="113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</row>
    <row r="527" spans="2:18">
      <c r="B527" s="113"/>
      <c r="C527" s="113"/>
      <c r="D527" s="113"/>
      <c r="E527" s="113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</row>
    <row r="528" spans="2:18">
      <c r="B528" s="113"/>
      <c r="C528" s="113"/>
      <c r="D528" s="113"/>
      <c r="E528" s="113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</row>
    <row r="529" spans="2:18">
      <c r="B529" s="113"/>
      <c r="C529" s="113"/>
      <c r="D529" s="113"/>
      <c r="E529" s="113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</row>
    <row r="530" spans="2:18">
      <c r="B530" s="113"/>
      <c r="C530" s="113"/>
      <c r="D530" s="113"/>
      <c r="E530" s="113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</row>
    <row r="531" spans="2:18">
      <c r="B531" s="113"/>
      <c r="C531" s="113"/>
      <c r="D531" s="113"/>
      <c r="E531" s="113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</row>
    <row r="532" spans="2:18">
      <c r="B532" s="113"/>
      <c r="C532" s="113"/>
      <c r="D532" s="113"/>
      <c r="E532" s="113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</row>
    <row r="533" spans="2:18">
      <c r="B533" s="113"/>
      <c r="C533" s="113"/>
      <c r="D533" s="113"/>
      <c r="E533" s="113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</row>
    <row r="534" spans="2:18">
      <c r="B534" s="113"/>
      <c r="C534" s="113"/>
      <c r="D534" s="113"/>
      <c r="E534" s="113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</row>
    <row r="535" spans="2:18">
      <c r="B535" s="113"/>
      <c r="C535" s="113"/>
      <c r="D535" s="113"/>
      <c r="E535" s="113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</row>
    <row r="536" spans="2:18">
      <c r="B536" s="113"/>
      <c r="C536" s="113"/>
      <c r="D536" s="113"/>
      <c r="E536" s="113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</row>
    <row r="537" spans="2:18">
      <c r="B537" s="113"/>
      <c r="C537" s="113"/>
      <c r="D537" s="113"/>
      <c r="E537" s="113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</row>
    <row r="538" spans="2:18">
      <c r="B538" s="113"/>
      <c r="C538" s="113"/>
      <c r="D538" s="113"/>
      <c r="E538" s="113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</row>
    <row r="539" spans="2:18">
      <c r="B539" s="113"/>
      <c r="C539" s="113"/>
      <c r="D539" s="113"/>
      <c r="E539" s="113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</row>
    <row r="540" spans="2:18">
      <c r="B540" s="113"/>
      <c r="C540" s="113"/>
      <c r="D540" s="113"/>
      <c r="E540" s="113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</row>
    <row r="541" spans="2:18">
      <c r="B541" s="113"/>
      <c r="C541" s="113"/>
      <c r="D541" s="113"/>
      <c r="E541" s="113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</row>
    <row r="542" spans="2:18">
      <c r="B542" s="113"/>
      <c r="C542" s="113"/>
      <c r="D542" s="113"/>
      <c r="E542" s="113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</row>
    <row r="543" spans="2:18">
      <c r="B543" s="113"/>
      <c r="C543" s="113"/>
      <c r="D543" s="113"/>
      <c r="E543" s="113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</row>
    <row r="544" spans="2:18">
      <c r="B544" s="113"/>
      <c r="C544" s="113"/>
      <c r="D544" s="113"/>
      <c r="E544" s="113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</row>
    <row r="545" spans="2:18">
      <c r="B545" s="113"/>
      <c r="C545" s="113"/>
      <c r="D545" s="113"/>
      <c r="E545" s="113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</row>
    <row r="546" spans="2:18">
      <c r="B546" s="113"/>
      <c r="C546" s="113"/>
      <c r="D546" s="113"/>
      <c r="E546" s="113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</row>
    <row r="547" spans="2:18">
      <c r="B547" s="113"/>
      <c r="C547" s="113"/>
      <c r="D547" s="113"/>
      <c r="E547" s="113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</row>
    <row r="548" spans="2:18">
      <c r="B548" s="113"/>
      <c r="C548" s="113"/>
      <c r="D548" s="113"/>
      <c r="E548" s="113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</row>
    <row r="549" spans="2:18">
      <c r="B549" s="113"/>
      <c r="C549" s="113"/>
      <c r="D549" s="113"/>
      <c r="E549" s="113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</row>
    <row r="550" spans="2:18">
      <c r="B550" s="113"/>
      <c r="C550" s="113"/>
      <c r="D550" s="113"/>
      <c r="E550" s="113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</row>
    <row r="551" spans="2:18">
      <c r="B551" s="113"/>
      <c r="C551" s="113"/>
      <c r="D551" s="113"/>
      <c r="E551" s="113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</row>
    <row r="552" spans="2:18">
      <c r="B552" s="113"/>
      <c r="C552" s="113"/>
      <c r="D552" s="113"/>
      <c r="E552" s="113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</row>
    <row r="553" spans="2:18">
      <c r="B553" s="113"/>
      <c r="C553" s="113"/>
      <c r="D553" s="113"/>
      <c r="E553" s="113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</row>
    <row r="554" spans="2:18">
      <c r="B554" s="113"/>
      <c r="C554" s="113"/>
      <c r="D554" s="113"/>
      <c r="E554" s="113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</row>
    <row r="555" spans="2:18">
      <c r="B555" s="113"/>
      <c r="C555" s="113"/>
      <c r="D555" s="113"/>
      <c r="E555" s="113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</row>
    <row r="556" spans="2:18">
      <c r="B556" s="113"/>
      <c r="C556" s="113"/>
      <c r="D556" s="113"/>
      <c r="E556" s="113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</row>
    <row r="557" spans="2:18">
      <c r="B557" s="113"/>
      <c r="C557" s="113"/>
      <c r="D557" s="113"/>
      <c r="E557" s="113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</row>
    <row r="558" spans="2:18">
      <c r="B558" s="113"/>
      <c r="C558" s="113"/>
      <c r="D558" s="113"/>
      <c r="E558" s="113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</row>
    <row r="559" spans="2:18">
      <c r="B559" s="113"/>
      <c r="C559" s="113"/>
      <c r="D559" s="113"/>
      <c r="E559" s="113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</row>
    <row r="560" spans="2:18">
      <c r="B560" s="113"/>
      <c r="C560" s="113"/>
      <c r="D560" s="113"/>
      <c r="E560" s="113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</row>
    <row r="561" spans="2:18">
      <c r="B561" s="113"/>
      <c r="C561" s="113"/>
      <c r="D561" s="113"/>
      <c r="E561" s="113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</row>
    <row r="562" spans="2:18">
      <c r="B562" s="113"/>
      <c r="C562" s="113"/>
      <c r="D562" s="113"/>
      <c r="E562" s="113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</row>
    <row r="563" spans="2:18">
      <c r="B563" s="113"/>
      <c r="C563" s="113"/>
      <c r="D563" s="113"/>
      <c r="E563" s="113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</row>
    <row r="564" spans="2:18">
      <c r="B564" s="113"/>
      <c r="C564" s="113"/>
      <c r="D564" s="113"/>
      <c r="E564" s="113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</row>
    <row r="565" spans="2:18">
      <c r="B565" s="113"/>
      <c r="C565" s="113"/>
      <c r="D565" s="113"/>
      <c r="E565" s="113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</row>
    <row r="566" spans="2:18">
      <c r="B566" s="113"/>
      <c r="C566" s="113"/>
      <c r="D566" s="113"/>
      <c r="E566" s="113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</row>
    <row r="567" spans="2:18">
      <c r="B567" s="113"/>
      <c r="C567" s="113"/>
      <c r="D567" s="113"/>
      <c r="E567" s="113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</row>
    <row r="568" spans="2:18">
      <c r="B568" s="113"/>
      <c r="C568" s="113"/>
      <c r="D568" s="113"/>
      <c r="E568" s="113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</row>
    <row r="569" spans="2:18">
      <c r="B569" s="113"/>
      <c r="C569" s="113"/>
      <c r="D569" s="113"/>
      <c r="E569" s="113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</row>
    <row r="570" spans="2:18">
      <c r="B570" s="113"/>
      <c r="C570" s="113"/>
      <c r="D570" s="113"/>
      <c r="E570" s="113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</row>
    <row r="571" spans="2:18">
      <c r="B571" s="113"/>
      <c r="C571" s="113"/>
      <c r="D571" s="113"/>
      <c r="E571" s="113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</row>
    <row r="572" spans="2:18">
      <c r="B572" s="113"/>
      <c r="C572" s="113"/>
      <c r="D572" s="113"/>
      <c r="E572" s="113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</row>
    <row r="573" spans="2:18">
      <c r="B573" s="113"/>
      <c r="C573" s="113"/>
      <c r="D573" s="113"/>
      <c r="E573" s="113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</row>
    <row r="574" spans="2:18">
      <c r="B574" s="113"/>
      <c r="C574" s="113"/>
      <c r="D574" s="113"/>
      <c r="E574" s="113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</row>
    <row r="575" spans="2:18">
      <c r="B575" s="113"/>
      <c r="C575" s="113"/>
      <c r="D575" s="113"/>
      <c r="E575" s="113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</row>
    <row r="576" spans="2:18">
      <c r="B576" s="113"/>
      <c r="C576" s="113"/>
      <c r="D576" s="113"/>
      <c r="E576" s="113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</row>
    <row r="577" spans="2:18">
      <c r="B577" s="113"/>
      <c r="C577" s="113"/>
      <c r="D577" s="113"/>
      <c r="E577" s="113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</row>
    <row r="578" spans="2:18">
      <c r="B578" s="113"/>
      <c r="C578" s="113"/>
      <c r="D578" s="113"/>
      <c r="E578" s="113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</row>
    <row r="579" spans="2:18">
      <c r="B579" s="113"/>
      <c r="C579" s="113"/>
      <c r="D579" s="113"/>
      <c r="E579" s="113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</row>
    <row r="580" spans="2:18">
      <c r="B580" s="113"/>
      <c r="C580" s="113"/>
      <c r="D580" s="113"/>
      <c r="E580" s="113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</row>
    <row r="581" spans="2:18">
      <c r="B581" s="113"/>
      <c r="C581" s="113"/>
      <c r="D581" s="113"/>
      <c r="E581" s="113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</row>
    <row r="582" spans="2:18">
      <c r="B582" s="113"/>
      <c r="C582" s="113"/>
      <c r="D582" s="113"/>
      <c r="E582" s="113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</row>
    <row r="583" spans="2:18">
      <c r="B583" s="113"/>
      <c r="C583" s="113"/>
      <c r="D583" s="113"/>
      <c r="E583" s="113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</row>
    <row r="584" spans="2:18">
      <c r="B584" s="113"/>
      <c r="C584" s="113"/>
      <c r="D584" s="113"/>
      <c r="E584" s="113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</row>
    <row r="585" spans="2:18">
      <c r="B585" s="113"/>
      <c r="C585" s="113"/>
      <c r="D585" s="113"/>
      <c r="E585" s="113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</row>
    <row r="586" spans="2:18">
      <c r="B586" s="113"/>
      <c r="C586" s="113"/>
      <c r="D586" s="113"/>
      <c r="E586" s="113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</row>
    <row r="587" spans="2:18">
      <c r="B587" s="113"/>
      <c r="C587" s="113"/>
      <c r="D587" s="113"/>
      <c r="E587" s="113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</row>
    <row r="588" spans="2:18">
      <c r="B588" s="113"/>
      <c r="C588" s="113"/>
      <c r="D588" s="113"/>
      <c r="E588" s="113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</row>
    <row r="589" spans="2:18">
      <c r="B589" s="113"/>
      <c r="C589" s="113"/>
      <c r="D589" s="113"/>
      <c r="E589" s="113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</row>
    <row r="590" spans="2:18">
      <c r="B590" s="113"/>
      <c r="C590" s="113"/>
      <c r="D590" s="113"/>
      <c r="E590" s="113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</row>
    <row r="591" spans="2:18">
      <c r="B591" s="113"/>
      <c r="C591" s="113"/>
      <c r="D591" s="113"/>
      <c r="E591" s="113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</row>
    <row r="592" spans="2:18">
      <c r="B592" s="113"/>
      <c r="C592" s="113"/>
      <c r="D592" s="113"/>
      <c r="E592" s="113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</row>
    <row r="593" spans="2:18">
      <c r="B593" s="113"/>
      <c r="C593" s="113"/>
      <c r="D593" s="113"/>
      <c r="E593" s="113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</row>
    <row r="594" spans="2:18">
      <c r="B594" s="113"/>
      <c r="C594" s="113"/>
      <c r="D594" s="113"/>
      <c r="E594" s="113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</row>
    <row r="595" spans="2:18">
      <c r="B595" s="113"/>
      <c r="C595" s="113"/>
      <c r="D595" s="113"/>
      <c r="E595" s="113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</row>
    <row r="596" spans="2:18">
      <c r="B596" s="113"/>
      <c r="C596" s="113"/>
      <c r="D596" s="113"/>
      <c r="E596" s="113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</row>
    <row r="597" spans="2:18">
      <c r="B597" s="113"/>
      <c r="C597" s="113"/>
      <c r="D597" s="113"/>
      <c r="E597" s="113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</row>
    <row r="598" spans="2:18">
      <c r="B598" s="113"/>
      <c r="C598" s="113"/>
      <c r="D598" s="113"/>
      <c r="E598" s="113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</row>
    <row r="599" spans="2:18">
      <c r="B599" s="113"/>
      <c r="C599" s="113"/>
      <c r="D599" s="113"/>
      <c r="E599" s="113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</row>
    <row r="600" spans="2:18">
      <c r="B600" s="113"/>
      <c r="C600" s="113"/>
      <c r="D600" s="113"/>
      <c r="E600" s="113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</row>
    <row r="601" spans="2:18">
      <c r="B601" s="113"/>
      <c r="C601" s="113"/>
      <c r="D601" s="113"/>
      <c r="E601" s="113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</row>
    <row r="602" spans="2:18">
      <c r="B602" s="113"/>
      <c r="C602" s="113"/>
      <c r="D602" s="113"/>
      <c r="E602" s="113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</row>
    <row r="603" spans="2:18">
      <c r="B603" s="113"/>
      <c r="C603" s="113"/>
      <c r="D603" s="113"/>
      <c r="E603" s="113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</row>
    <row r="604" spans="2:18">
      <c r="B604" s="113"/>
      <c r="C604" s="113"/>
      <c r="D604" s="113"/>
      <c r="E604" s="113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</row>
    <row r="605" spans="2:18">
      <c r="B605" s="113"/>
      <c r="C605" s="113"/>
      <c r="D605" s="113"/>
      <c r="E605" s="113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</row>
    <row r="606" spans="2:18">
      <c r="B606" s="113"/>
      <c r="C606" s="113"/>
      <c r="D606" s="113"/>
      <c r="E606" s="113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</row>
    <row r="607" spans="2:18">
      <c r="B607" s="113"/>
      <c r="C607" s="113"/>
      <c r="D607" s="113"/>
      <c r="E607" s="113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</row>
    <row r="608" spans="2:18">
      <c r="B608" s="113"/>
      <c r="C608" s="113"/>
      <c r="D608" s="113"/>
      <c r="E608" s="113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</row>
    <row r="609" spans="2:18">
      <c r="B609" s="113"/>
      <c r="C609" s="113"/>
      <c r="D609" s="113"/>
      <c r="E609" s="113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</row>
    <row r="610" spans="2:18">
      <c r="B610" s="113"/>
      <c r="C610" s="113"/>
      <c r="D610" s="113"/>
      <c r="E610" s="113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</row>
    <row r="611" spans="2:18">
      <c r="B611" s="113"/>
      <c r="C611" s="113"/>
      <c r="D611" s="113"/>
      <c r="E611" s="113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</row>
    <row r="612" spans="2:18">
      <c r="B612" s="113"/>
      <c r="C612" s="113"/>
      <c r="D612" s="113"/>
      <c r="E612" s="113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</row>
    <row r="613" spans="2:18">
      <c r="B613" s="113"/>
      <c r="C613" s="113"/>
      <c r="D613" s="113"/>
      <c r="E613" s="113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</row>
    <row r="614" spans="2:18">
      <c r="B614" s="113"/>
      <c r="C614" s="113"/>
      <c r="D614" s="113"/>
      <c r="E614" s="113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</row>
    <row r="615" spans="2:18">
      <c r="B615" s="113"/>
      <c r="C615" s="113"/>
      <c r="D615" s="113"/>
      <c r="E615" s="113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</row>
    <row r="616" spans="2:18">
      <c r="B616" s="113"/>
      <c r="C616" s="113"/>
      <c r="D616" s="113"/>
      <c r="E616" s="113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</row>
    <row r="617" spans="2:18">
      <c r="B617" s="113"/>
      <c r="C617" s="113"/>
      <c r="D617" s="113"/>
      <c r="E617" s="113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</row>
    <row r="618" spans="2:18">
      <c r="B618" s="113"/>
      <c r="C618" s="113"/>
      <c r="D618" s="113"/>
      <c r="E618" s="113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</row>
    <row r="619" spans="2:18">
      <c r="B619" s="113"/>
      <c r="C619" s="113"/>
      <c r="D619" s="113"/>
      <c r="E619" s="113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</row>
    <row r="620" spans="2:18">
      <c r="B620" s="113"/>
      <c r="C620" s="113"/>
      <c r="D620" s="113"/>
      <c r="E620" s="113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</row>
    <row r="621" spans="2:18">
      <c r="B621" s="113"/>
      <c r="C621" s="113"/>
      <c r="D621" s="113"/>
      <c r="E621" s="113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</row>
    <row r="622" spans="2:18">
      <c r="B622" s="113"/>
      <c r="C622" s="113"/>
      <c r="D622" s="113"/>
      <c r="E622" s="113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</row>
    <row r="623" spans="2:18">
      <c r="B623" s="113"/>
      <c r="C623" s="113"/>
      <c r="D623" s="113"/>
      <c r="E623" s="113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</row>
    <row r="624" spans="2:18">
      <c r="B624" s="113"/>
      <c r="C624" s="113"/>
      <c r="D624" s="113"/>
      <c r="E624" s="113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</row>
    <row r="625" spans="2:18">
      <c r="B625" s="113"/>
      <c r="C625" s="113"/>
      <c r="D625" s="113"/>
      <c r="E625" s="113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</row>
    <row r="626" spans="2:18">
      <c r="B626" s="113"/>
      <c r="C626" s="113"/>
      <c r="D626" s="113"/>
      <c r="E626" s="113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</row>
    <row r="627" spans="2:18">
      <c r="B627" s="113"/>
      <c r="C627" s="113"/>
      <c r="D627" s="113"/>
      <c r="E627" s="113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</row>
    <row r="628" spans="2:18">
      <c r="B628" s="113"/>
      <c r="C628" s="113"/>
      <c r="D628" s="113"/>
      <c r="E628" s="113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</row>
    <row r="629" spans="2:18">
      <c r="B629" s="113"/>
      <c r="C629" s="113"/>
      <c r="D629" s="113"/>
      <c r="E629" s="113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</row>
    <row r="630" spans="2:18">
      <c r="B630" s="113"/>
      <c r="C630" s="113"/>
      <c r="D630" s="113"/>
      <c r="E630" s="113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</row>
    <row r="631" spans="2:18">
      <c r="B631" s="113"/>
      <c r="C631" s="113"/>
      <c r="D631" s="113"/>
      <c r="E631" s="113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</row>
    <row r="632" spans="2:18">
      <c r="B632" s="113"/>
      <c r="C632" s="113"/>
      <c r="D632" s="113"/>
      <c r="E632" s="113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</row>
    <row r="633" spans="2:18">
      <c r="B633" s="113"/>
      <c r="C633" s="113"/>
      <c r="D633" s="113"/>
      <c r="E633" s="113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</row>
    <row r="634" spans="2:18">
      <c r="B634" s="113"/>
      <c r="C634" s="113"/>
      <c r="D634" s="113"/>
      <c r="E634" s="113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</row>
    <row r="635" spans="2:18">
      <c r="B635" s="113"/>
      <c r="C635" s="113"/>
      <c r="D635" s="113"/>
      <c r="E635" s="113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</row>
    <row r="636" spans="2:18">
      <c r="B636" s="113"/>
      <c r="C636" s="113"/>
      <c r="D636" s="113"/>
      <c r="E636" s="113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</row>
    <row r="637" spans="2:18">
      <c r="B637" s="113"/>
      <c r="C637" s="113"/>
      <c r="D637" s="113"/>
      <c r="E637" s="113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</row>
    <row r="638" spans="2:18">
      <c r="B638" s="113"/>
      <c r="C638" s="113"/>
      <c r="D638" s="113"/>
      <c r="E638" s="113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</row>
    <row r="639" spans="2:18">
      <c r="B639" s="113"/>
      <c r="C639" s="113"/>
      <c r="D639" s="113"/>
      <c r="E639" s="113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</row>
    <row r="640" spans="2:18">
      <c r="B640" s="113"/>
      <c r="C640" s="113"/>
      <c r="D640" s="113"/>
      <c r="E640" s="113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</row>
    <row r="641" spans="2:18">
      <c r="B641" s="113"/>
      <c r="C641" s="113"/>
      <c r="D641" s="113"/>
      <c r="E641" s="113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</row>
    <row r="642" spans="2:18">
      <c r="B642" s="113"/>
      <c r="C642" s="113"/>
      <c r="D642" s="113"/>
      <c r="E642" s="113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</row>
    <row r="643" spans="2:18">
      <c r="B643" s="113"/>
      <c r="C643" s="113"/>
      <c r="D643" s="113"/>
      <c r="E643" s="113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</row>
    <row r="644" spans="2:18">
      <c r="B644" s="113"/>
      <c r="C644" s="113"/>
      <c r="D644" s="113"/>
      <c r="E644" s="113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</row>
    <row r="645" spans="2:18">
      <c r="B645" s="113"/>
      <c r="C645" s="113"/>
      <c r="D645" s="113"/>
      <c r="E645" s="113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</row>
    <row r="646" spans="2:18">
      <c r="B646" s="113"/>
      <c r="C646" s="113"/>
      <c r="D646" s="113"/>
      <c r="E646" s="113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</row>
    <row r="647" spans="2:18">
      <c r="B647" s="113"/>
      <c r="C647" s="113"/>
      <c r="D647" s="113"/>
      <c r="E647" s="113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</row>
    <row r="648" spans="2:18">
      <c r="B648" s="113"/>
      <c r="C648" s="113"/>
      <c r="D648" s="113"/>
      <c r="E648" s="113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</row>
    <row r="649" spans="2:18">
      <c r="B649" s="113"/>
      <c r="C649" s="113"/>
      <c r="D649" s="113"/>
      <c r="E649" s="113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</row>
    <row r="650" spans="2:18">
      <c r="B650" s="113"/>
      <c r="C650" s="113"/>
      <c r="D650" s="113"/>
      <c r="E650" s="113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</row>
    <row r="651" spans="2:18">
      <c r="B651" s="113"/>
      <c r="C651" s="113"/>
      <c r="D651" s="113"/>
      <c r="E651" s="113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</row>
    <row r="652" spans="2:18">
      <c r="B652" s="113"/>
      <c r="C652" s="113"/>
      <c r="D652" s="113"/>
      <c r="E652" s="113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</row>
    <row r="653" spans="2:18">
      <c r="B653" s="113"/>
      <c r="C653" s="113"/>
      <c r="D653" s="113"/>
      <c r="E653" s="113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</row>
    <row r="654" spans="2:18">
      <c r="B654" s="113"/>
      <c r="C654" s="113"/>
      <c r="D654" s="113"/>
      <c r="E654" s="113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</row>
    <row r="655" spans="2:18">
      <c r="B655" s="113"/>
      <c r="C655" s="113"/>
      <c r="D655" s="113"/>
      <c r="E655" s="113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</row>
    <row r="656" spans="2:18">
      <c r="B656" s="113"/>
      <c r="C656" s="113"/>
      <c r="D656" s="113"/>
      <c r="E656" s="113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</row>
    <row r="657" spans="2:18">
      <c r="B657" s="113"/>
      <c r="C657" s="113"/>
      <c r="D657" s="113"/>
      <c r="E657" s="113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</row>
    <row r="658" spans="2:18">
      <c r="B658" s="113"/>
      <c r="C658" s="113"/>
      <c r="D658" s="113"/>
      <c r="E658" s="113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</row>
    <row r="659" spans="2:18">
      <c r="B659" s="113"/>
      <c r="C659" s="113"/>
      <c r="D659" s="113"/>
      <c r="E659" s="113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</row>
    <row r="660" spans="2:18">
      <c r="B660" s="113"/>
      <c r="C660" s="113"/>
      <c r="D660" s="113"/>
      <c r="E660" s="113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</row>
    <row r="661" spans="2:18">
      <c r="B661" s="113"/>
      <c r="C661" s="113"/>
      <c r="D661" s="113"/>
      <c r="E661" s="113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</row>
    <row r="662" spans="2:18">
      <c r="B662" s="113"/>
      <c r="C662" s="113"/>
      <c r="D662" s="113"/>
      <c r="E662" s="113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</row>
    <row r="663" spans="2:18">
      <c r="B663" s="113"/>
      <c r="C663" s="113"/>
      <c r="D663" s="113"/>
      <c r="E663" s="113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</row>
    <row r="664" spans="2:18">
      <c r="B664" s="113"/>
      <c r="C664" s="113"/>
      <c r="D664" s="113"/>
      <c r="E664" s="113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</row>
    <row r="665" spans="2:18">
      <c r="B665" s="113"/>
      <c r="C665" s="113"/>
      <c r="D665" s="113"/>
      <c r="E665" s="113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</row>
    <row r="666" spans="2:18">
      <c r="B666" s="113"/>
      <c r="C666" s="113"/>
      <c r="D666" s="113"/>
      <c r="E666" s="113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</row>
    <row r="667" spans="2:18">
      <c r="B667" s="113"/>
      <c r="C667" s="113"/>
      <c r="D667" s="113"/>
      <c r="E667" s="113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</row>
    <row r="668" spans="2:18">
      <c r="B668" s="113"/>
      <c r="C668" s="113"/>
      <c r="D668" s="113"/>
      <c r="E668" s="113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</row>
    <row r="669" spans="2:18">
      <c r="B669" s="113"/>
      <c r="C669" s="113"/>
      <c r="D669" s="113"/>
      <c r="E669" s="113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</row>
    <row r="670" spans="2:18">
      <c r="B670" s="113"/>
      <c r="C670" s="113"/>
      <c r="D670" s="113"/>
      <c r="E670" s="113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</row>
    <row r="671" spans="2:18">
      <c r="B671" s="113"/>
      <c r="C671" s="113"/>
      <c r="D671" s="113"/>
      <c r="E671" s="113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</row>
    <row r="672" spans="2:18">
      <c r="B672" s="113"/>
      <c r="C672" s="113"/>
      <c r="D672" s="113"/>
      <c r="E672" s="113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</row>
    <row r="673" spans="2:18">
      <c r="B673" s="113"/>
      <c r="C673" s="113"/>
      <c r="D673" s="113"/>
      <c r="E673" s="113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</row>
    <row r="674" spans="2:18">
      <c r="B674" s="113"/>
      <c r="C674" s="113"/>
      <c r="D674" s="113"/>
      <c r="E674" s="113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</row>
    <row r="675" spans="2:18">
      <c r="B675" s="113"/>
      <c r="C675" s="113"/>
      <c r="D675" s="113"/>
      <c r="E675" s="113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</row>
    <row r="676" spans="2:18">
      <c r="B676" s="113"/>
      <c r="C676" s="113"/>
      <c r="D676" s="113"/>
      <c r="E676" s="113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</row>
    <row r="677" spans="2:18">
      <c r="B677" s="113"/>
      <c r="C677" s="113"/>
      <c r="D677" s="113"/>
      <c r="E677" s="113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</row>
    <row r="678" spans="2:18">
      <c r="B678" s="113"/>
      <c r="C678" s="113"/>
      <c r="D678" s="113"/>
      <c r="E678" s="113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</row>
    <row r="679" spans="2:18">
      <c r="B679" s="113"/>
      <c r="C679" s="113"/>
      <c r="D679" s="113"/>
      <c r="E679" s="113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</row>
    <row r="680" spans="2:18">
      <c r="B680" s="113"/>
      <c r="C680" s="113"/>
      <c r="D680" s="113"/>
      <c r="E680" s="113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</row>
    <row r="681" spans="2:18">
      <c r="B681" s="113"/>
      <c r="C681" s="113"/>
      <c r="D681" s="113"/>
      <c r="E681" s="113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</row>
    <row r="682" spans="2:18">
      <c r="B682" s="113"/>
      <c r="C682" s="113"/>
      <c r="D682" s="113"/>
      <c r="E682" s="113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</row>
    <row r="683" spans="2:18">
      <c r="B683" s="113"/>
      <c r="C683" s="113"/>
      <c r="D683" s="113"/>
      <c r="E683" s="113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</row>
    <row r="684" spans="2:18">
      <c r="B684" s="113"/>
      <c r="C684" s="113"/>
      <c r="D684" s="113"/>
      <c r="E684" s="113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</row>
    <row r="685" spans="2:18">
      <c r="B685" s="113"/>
      <c r="C685" s="113"/>
      <c r="D685" s="113"/>
      <c r="E685" s="113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</row>
    <row r="686" spans="2:18">
      <c r="B686" s="113"/>
      <c r="C686" s="113"/>
      <c r="D686" s="113"/>
      <c r="E686" s="113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</row>
    <row r="687" spans="2:18">
      <c r="B687" s="113"/>
      <c r="C687" s="113"/>
      <c r="D687" s="113"/>
      <c r="E687" s="113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</row>
    <row r="688" spans="2:18">
      <c r="B688" s="113"/>
      <c r="C688" s="113"/>
      <c r="D688" s="113"/>
      <c r="E688" s="113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</row>
    <row r="689" spans="2:18">
      <c r="B689" s="113"/>
      <c r="C689" s="113"/>
      <c r="D689" s="113"/>
      <c r="E689" s="113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</row>
    <row r="690" spans="2:18">
      <c r="B690" s="113"/>
      <c r="C690" s="113"/>
      <c r="D690" s="113"/>
      <c r="E690" s="113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</row>
    <row r="691" spans="2:18">
      <c r="B691" s="113"/>
      <c r="C691" s="113"/>
      <c r="D691" s="113"/>
      <c r="E691" s="113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</row>
    <row r="692" spans="2:18">
      <c r="B692" s="113"/>
      <c r="C692" s="113"/>
      <c r="D692" s="113"/>
      <c r="E692" s="113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</row>
    <row r="693" spans="2:18">
      <c r="B693" s="113"/>
      <c r="C693" s="113"/>
      <c r="D693" s="113"/>
      <c r="E693" s="113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</row>
    <row r="694" spans="2:18">
      <c r="B694" s="113"/>
      <c r="C694" s="113"/>
      <c r="D694" s="113"/>
      <c r="E694" s="113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</row>
    <row r="695" spans="2:18">
      <c r="B695" s="113"/>
      <c r="C695" s="113"/>
      <c r="D695" s="113"/>
      <c r="E695" s="113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</row>
    <row r="696" spans="2:18">
      <c r="B696" s="113"/>
      <c r="C696" s="113"/>
      <c r="D696" s="113"/>
      <c r="E696" s="113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</row>
    <row r="697" spans="2:18">
      <c r="B697" s="113"/>
      <c r="C697" s="113"/>
      <c r="D697" s="113"/>
      <c r="E697" s="113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</row>
    <row r="698" spans="2:18">
      <c r="B698" s="113"/>
      <c r="C698" s="113"/>
      <c r="D698" s="113"/>
      <c r="E698" s="113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</row>
    <row r="699" spans="2:18">
      <c r="B699" s="113"/>
      <c r="C699" s="113"/>
      <c r="D699" s="113"/>
      <c r="E699" s="113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</row>
    <row r="700" spans="2:18">
      <c r="B700" s="113"/>
      <c r="C700" s="113"/>
      <c r="D700" s="113"/>
      <c r="E700" s="113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</row>
    <row r="701" spans="2:18">
      <c r="B701" s="113"/>
      <c r="C701" s="113"/>
      <c r="D701" s="113"/>
      <c r="E701" s="113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</row>
    <row r="702" spans="2:18">
      <c r="B702" s="113"/>
      <c r="C702" s="113"/>
      <c r="D702" s="113"/>
      <c r="E702" s="113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</row>
    <row r="703" spans="2:18">
      <c r="B703" s="113"/>
      <c r="C703" s="113"/>
      <c r="D703" s="113"/>
      <c r="E703" s="113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</row>
    <row r="704" spans="2:18">
      <c r="B704" s="113"/>
      <c r="C704" s="113"/>
      <c r="D704" s="113"/>
      <c r="E704" s="113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</row>
    <row r="705" spans="2:18">
      <c r="B705" s="113"/>
      <c r="C705" s="113"/>
      <c r="D705" s="113"/>
      <c r="E705" s="113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</row>
    <row r="706" spans="2:18">
      <c r="B706" s="113"/>
      <c r="C706" s="113"/>
      <c r="D706" s="113"/>
      <c r="E706" s="113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</row>
    <row r="707" spans="2:18">
      <c r="B707" s="113"/>
      <c r="C707" s="113"/>
      <c r="D707" s="113"/>
      <c r="E707" s="113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</row>
    <row r="708" spans="2:18">
      <c r="B708" s="113"/>
      <c r="C708" s="113"/>
      <c r="D708" s="113"/>
      <c r="E708" s="113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</row>
    <row r="709" spans="2:18">
      <c r="B709" s="113"/>
      <c r="C709" s="113"/>
      <c r="D709" s="113"/>
      <c r="E709" s="113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</row>
    <row r="710" spans="2:18">
      <c r="B710" s="113"/>
      <c r="C710" s="113"/>
      <c r="D710" s="113"/>
      <c r="E710" s="113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</row>
    <row r="711" spans="2:18">
      <c r="B711" s="113"/>
      <c r="C711" s="113"/>
      <c r="D711" s="113"/>
      <c r="E711" s="113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</row>
    <row r="712" spans="2:18">
      <c r="B712" s="113"/>
      <c r="C712" s="113"/>
      <c r="D712" s="113"/>
      <c r="E712" s="113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</row>
    <row r="713" spans="2:18">
      <c r="B713" s="113"/>
      <c r="C713" s="113"/>
      <c r="D713" s="113"/>
      <c r="E713" s="113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</row>
    <row r="714" spans="2:18">
      <c r="B714" s="113"/>
      <c r="C714" s="113"/>
      <c r="D714" s="113"/>
      <c r="E714" s="113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</row>
    <row r="715" spans="2:18">
      <c r="B715" s="113"/>
      <c r="C715" s="113"/>
      <c r="D715" s="113"/>
      <c r="E715" s="113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</row>
    <row r="716" spans="2:18">
      <c r="B716" s="113"/>
      <c r="C716" s="113"/>
      <c r="D716" s="113"/>
      <c r="E716" s="113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</row>
    <row r="717" spans="2:18">
      <c r="B717" s="113"/>
      <c r="C717" s="113"/>
      <c r="D717" s="113"/>
      <c r="E717" s="113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</row>
    <row r="718" spans="2:18">
      <c r="B718" s="113"/>
      <c r="C718" s="113"/>
      <c r="D718" s="113"/>
      <c r="E718" s="113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</row>
    <row r="719" spans="2:18">
      <c r="B719" s="113"/>
      <c r="C719" s="113"/>
      <c r="D719" s="113"/>
      <c r="E719" s="113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</row>
    <row r="720" spans="2:18">
      <c r="B720" s="113"/>
      <c r="C720" s="113"/>
      <c r="D720" s="113"/>
      <c r="E720" s="113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</row>
    <row r="721" spans="2:18">
      <c r="B721" s="113"/>
      <c r="C721" s="113"/>
      <c r="D721" s="113"/>
      <c r="E721" s="113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</row>
    <row r="722" spans="2:18">
      <c r="B722" s="113"/>
      <c r="C722" s="113"/>
      <c r="D722" s="113"/>
      <c r="E722" s="113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</row>
    <row r="723" spans="2:18">
      <c r="B723" s="113"/>
      <c r="C723" s="113"/>
      <c r="D723" s="113"/>
      <c r="E723" s="113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</row>
    <row r="724" spans="2:18">
      <c r="B724" s="113"/>
      <c r="C724" s="113"/>
      <c r="D724" s="113"/>
      <c r="E724" s="113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</row>
    <row r="725" spans="2:18">
      <c r="B725" s="113"/>
      <c r="C725" s="113"/>
      <c r="D725" s="113"/>
      <c r="E725" s="113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</row>
    <row r="726" spans="2:18">
      <c r="B726" s="113"/>
      <c r="C726" s="113"/>
      <c r="D726" s="113"/>
      <c r="E726" s="113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</row>
    <row r="727" spans="2:18">
      <c r="B727" s="113"/>
      <c r="C727" s="113"/>
      <c r="D727" s="113"/>
      <c r="E727" s="113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</row>
    <row r="728" spans="2:18">
      <c r="B728" s="113"/>
      <c r="C728" s="113"/>
      <c r="D728" s="113"/>
      <c r="E728" s="113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</row>
    <row r="729" spans="2:18">
      <c r="B729" s="113"/>
      <c r="C729" s="113"/>
      <c r="D729" s="113"/>
      <c r="E729" s="113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</row>
    <row r="730" spans="2:18">
      <c r="B730" s="113"/>
      <c r="C730" s="113"/>
      <c r="D730" s="113"/>
      <c r="E730" s="113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</row>
    <row r="731" spans="2:18">
      <c r="B731" s="113"/>
      <c r="C731" s="113"/>
      <c r="D731" s="113"/>
      <c r="E731" s="113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</row>
    <row r="732" spans="2:18">
      <c r="B732" s="113"/>
      <c r="C732" s="113"/>
      <c r="D732" s="113"/>
      <c r="E732" s="113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</row>
    <row r="733" spans="2:18">
      <c r="B733" s="113"/>
      <c r="C733" s="113"/>
      <c r="D733" s="113"/>
      <c r="E733" s="113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</row>
    <row r="734" spans="2:18">
      <c r="B734" s="113"/>
      <c r="C734" s="113"/>
      <c r="D734" s="113"/>
      <c r="E734" s="113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</row>
    <row r="735" spans="2:18">
      <c r="B735" s="113"/>
      <c r="C735" s="113"/>
      <c r="D735" s="113"/>
      <c r="E735" s="113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</row>
    <row r="736" spans="2:18">
      <c r="B736" s="113"/>
      <c r="C736" s="113"/>
      <c r="D736" s="113"/>
      <c r="E736" s="113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</row>
    <row r="737" spans="2:18">
      <c r="B737" s="113"/>
      <c r="C737" s="113"/>
      <c r="D737" s="113"/>
      <c r="E737" s="113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</row>
    <row r="738" spans="2:18">
      <c r="B738" s="113"/>
      <c r="C738" s="113"/>
      <c r="D738" s="113"/>
      <c r="E738" s="113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</row>
    <row r="739" spans="2:18">
      <c r="B739" s="113"/>
      <c r="C739" s="113"/>
      <c r="D739" s="113"/>
      <c r="E739" s="113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</row>
    <row r="740" spans="2:18">
      <c r="B740" s="113"/>
      <c r="C740" s="113"/>
      <c r="D740" s="113"/>
      <c r="E740" s="113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</row>
    <row r="741" spans="2:18">
      <c r="B741" s="113"/>
      <c r="C741" s="113"/>
      <c r="D741" s="113"/>
      <c r="E741" s="113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</row>
    <row r="742" spans="2:18">
      <c r="B742" s="113"/>
      <c r="C742" s="113"/>
      <c r="D742" s="113"/>
      <c r="E742" s="113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</row>
    <row r="743" spans="2:18">
      <c r="B743" s="113"/>
      <c r="C743" s="113"/>
      <c r="D743" s="113"/>
      <c r="E743" s="113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</row>
    <row r="744" spans="2:18">
      <c r="B744" s="113"/>
      <c r="C744" s="113"/>
      <c r="D744" s="113"/>
      <c r="E744" s="113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</row>
    <row r="745" spans="2:18">
      <c r="B745" s="113"/>
      <c r="C745" s="113"/>
      <c r="D745" s="113"/>
      <c r="E745" s="113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</row>
    <row r="746" spans="2:18">
      <c r="B746" s="113"/>
      <c r="C746" s="113"/>
      <c r="D746" s="113"/>
      <c r="E746" s="113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</row>
    <row r="747" spans="2:18">
      <c r="B747" s="113"/>
      <c r="C747" s="113"/>
      <c r="D747" s="113"/>
      <c r="E747" s="113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</row>
    <row r="748" spans="2:18">
      <c r="B748" s="113"/>
      <c r="C748" s="113"/>
      <c r="D748" s="113"/>
      <c r="E748" s="113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</row>
    <row r="749" spans="2:18">
      <c r="B749" s="113"/>
      <c r="C749" s="113"/>
      <c r="D749" s="113"/>
      <c r="E749" s="113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</row>
    <row r="750" spans="2:18">
      <c r="B750" s="113"/>
      <c r="C750" s="113"/>
      <c r="D750" s="113"/>
      <c r="E750" s="113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</row>
    <row r="751" spans="2:18">
      <c r="B751" s="113"/>
      <c r="C751" s="113"/>
      <c r="D751" s="113"/>
      <c r="E751" s="113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</row>
    <row r="752" spans="2:18">
      <c r="B752" s="113"/>
      <c r="C752" s="113"/>
      <c r="D752" s="113"/>
      <c r="E752" s="113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</row>
    <row r="753" spans="2:18">
      <c r="B753" s="113"/>
      <c r="C753" s="113"/>
      <c r="D753" s="113"/>
      <c r="E753" s="113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</row>
    <row r="754" spans="2:18">
      <c r="B754" s="113"/>
      <c r="C754" s="113"/>
      <c r="D754" s="113"/>
      <c r="E754" s="113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</row>
    <row r="755" spans="2:18">
      <c r="B755" s="113"/>
      <c r="C755" s="113"/>
      <c r="D755" s="113"/>
      <c r="E755" s="113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</row>
    <row r="756" spans="2:18">
      <c r="B756" s="113"/>
      <c r="C756" s="113"/>
      <c r="D756" s="113"/>
      <c r="E756" s="113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</row>
    <row r="757" spans="2:18">
      <c r="B757" s="113"/>
      <c r="C757" s="113"/>
      <c r="D757" s="113"/>
      <c r="E757" s="113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</row>
    <row r="758" spans="2:18">
      <c r="B758" s="113"/>
      <c r="C758" s="113"/>
      <c r="D758" s="113"/>
      <c r="E758" s="113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</row>
    <row r="759" spans="2:18">
      <c r="B759" s="113"/>
      <c r="C759" s="113"/>
      <c r="D759" s="113"/>
      <c r="E759" s="113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</row>
    <row r="760" spans="2:18">
      <c r="B760" s="113"/>
      <c r="C760" s="113"/>
      <c r="D760" s="113"/>
      <c r="E760" s="113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</row>
    <row r="761" spans="2:18">
      <c r="B761" s="113"/>
      <c r="C761" s="113"/>
      <c r="D761" s="113"/>
      <c r="E761" s="113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</row>
    <row r="762" spans="2:18">
      <c r="B762" s="113"/>
      <c r="C762" s="113"/>
      <c r="D762" s="113"/>
      <c r="E762" s="113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</row>
    <row r="763" spans="2:18">
      <c r="B763" s="113"/>
      <c r="C763" s="113"/>
      <c r="D763" s="113"/>
      <c r="E763" s="113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</row>
    <row r="764" spans="2:18">
      <c r="B764" s="113"/>
      <c r="C764" s="113"/>
      <c r="D764" s="113"/>
      <c r="E764" s="113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</row>
    <row r="765" spans="2:18">
      <c r="B765" s="113"/>
      <c r="C765" s="113"/>
      <c r="D765" s="113"/>
      <c r="E765" s="113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</row>
    <row r="766" spans="2:18">
      <c r="B766" s="113"/>
      <c r="C766" s="113"/>
      <c r="D766" s="113"/>
      <c r="E766" s="113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</row>
    <row r="767" spans="2:18">
      <c r="B767" s="113"/>
      <c r="C767" s="113"/>
      <c r="D767" s="113"/>
      <c r="E767" s="113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</row>
    <row r="768" spans="2:18">
      <c r="B768" s="113"/>
      <c r="C768" s="113"/>
      <c r="D768" s="113"/>
      <c r="E768" s="113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</row>
    <row r="769" spans="2:18">
      <c r="B769" s="113"/>
      <c r="C769" s="113"/>
      <c r="D769" s="113"/>
      <c r="E769" s="113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</row>
    <row r="770" spans="2:18">
      <c r="B770" s="113"/>
      <c r="C770" s="113"/>
      <c r="D770" s="113"/>
      <c r="E770" s="113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</row>
    <row r="771" spans="2:18">
      <c r="B771" s="113"/>
      <c r="C771" s="113"/>
      <c r="D771" s="113"/>
      <c r="E771" s="113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</row>
    <row r="772" spans="2:18">
      <c r="B772" s="113"/>
      <c r="C772" s="113"/>
      <c r="D772" s="113"/>
      <c r="E772" s="113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</row>
    <row r="773" spans="2:18">
      <c r="B773" s="113"/>
      <c r="C773" s="113"/>
      <c r="D773" s="113"/>
      <c r="E773" s="113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</row>
    <row r="774" spans="2:18">
      <c r="B774" s="113"/>
      <c r="C774" s="113"/>
      <c r="D774" s="113"/>
      <c r="E774" s="113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</row>
    <row r="775" spans="2:18">
      <c r="B775" s="113"/>
      <c r="C775" s="113"/>
      <c r="D775" s="113"/>
      <c r="E775" s="113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</row>
    <row r="776" spans="2:18">
      <c r="B776" s="113"/>
      <c r="C776" s="113"/>
      <c r="D776" s="113"/>
      <c r="E776" s="113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</row>
    <row r="777" spans="2:18">
      <c r="B777" s="113"/>
      <c r="C777" s="113"/>
      <c r="D777" s="113"/>
      <c r="E777" s="113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</row>
    <row r="778" spans="2:18">
      <c r="B778" s="113"/>
      <c r="C778" s="113"/>
      <c r="D778" s="113"/>
      <c r="E778" s="113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</row>
    <row r="779" spans="2:18">
      <c r="B779" s="113"/>
      <c r="C779" s="113"/>
      <c r="D779" s="113"/>
      <c r="E779" s="113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</row>
    <row r="780" spans="2:18">
      <c r="B780" s="113"/>
      <c r="C780" s="113"/>
      <c r="D780" s="113"/>
      <c r="E780" s="113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</row>
    <row r="781" spans="2:18">
      <c r="B781" s="113"/>
      <c r="C781" s="113"/>
      <c r="D781" s="113"/>
      <c r="E781" s="113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</row>
    <row r="782" spans="2:18">
      <c r="B782" s="113"/>
      <c r="C782" s="113"/>
      <c r="D782" s="113"/>
      <c r="E782" s="113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</row>
    <row r="783" spans="2:18">
      <c r="B783" s="113"/>
      <c r="C783" s="113"/>
      <c r="D783" s="113"/>
      <c r="E783" s="113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</row>
    <row r="784" spans="2:18">
      <c r="B784" s="113"/>
      <c r="C784" s="113"/>
      <c r="D784" s="113"/>
      <c r="E784" s="113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</row>
    <row r="785" spans="2:18">
      <c r="B785" s="113"/>
      <c r="C785" s="113"/>
      <c r="D785" s="113"/>
      <c r="E785" s="113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</row>
    <row r="786" spans="2:18">
      <c r="B786" s="113"/>
      <c r="C786" s="113"/>
      <c r="D786" s="113"/>
      <c r="E786" s="113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</row>
    <row r="787" spans="2:18">
      <c r="B787" s="113"/>
      <c r="C787" s="113"/>
      <c r="D787" s="113"/>
      <c r="E787" s="113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</row>
    <row r="788" spans="2:18">
      <c r="B788" s="113"/>
      <c r="C788" s="113"/>
      <c r="D788" s="113"/>
      <c r="E788" s="113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</row>
    <row r="789" spans="2:18">
      <c r="B789" s="113"/>
      <c r="C789" s="113"/>
      <c r="D789" s="113"/>
      <c r="E789" s="113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</row>
    <row r="790" spans="2:18">
      <c r="B790" s="113"/>
      <c r="C790" s="113"/>
      <c r="D790" s="113"/>
      <c r="E790" s="113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</row>
    <row r="791" spans="2:18">
      <c r="B791" s="113"/>
      <c r="C791" s="113"/>
      <c r="D791" s="113"/>
      <c r="E791" s="113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</row>
    <row r="792" spans="2:18">
      <c r="B792" s="113"/>
      <c r="C792" s="113"/>
      <c r="D792" s="113"/>
      <c r="E792" s="113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</row>
    <row r="793" spans="2:18">
      <c r="B793" s="113"/>
      <c r="C793" s="113"/>
      <c r="D793" s="113"/>
      <c r="E793" s="113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</row>
    <row r="794" spans="2:18">
      <c r="B794" s="113"/>
      <c r="C794" s="113"/>
      <c r="D794" s="113"/>
      <c r="E794" s="113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</row>
    <row r="795" spans="2:18">
      <c r="B795" s="113"/>
      <c r="C795" s="113"/>
      <c r="D795" s="113"/>
      <c r="E795" s="113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</row>
    <row r="796" spans="2:18">
      <c r="B796" s="113"/>
      <c r="C796" s="113"/>
      <c r="D796" s="113"/>
      <c r="E796" s="113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</row>
    <row r="797" spans="2:18">
      <c r="B797" s="113"/>
      <c r="C797" s="113"/>
      <c r="D797" s="113"/>
      <c r="E797" s="113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</row>
    <row r="798" spans="2:18">
      <c r="B798" s="113"/>
      <c r="C798" s="113"/>
      <c r="D798" s="113"/>
      <c r="E798" s="113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</row>
    <row r="799" spans="2:18">
      <c r="B799" s="113"/>
      <c r="C799" s="113"/>
      <c r="D799" s="113"/>
      <c r="E799" s="113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</row>
    <row r="800" spans="2:18">
      <c r="B800" s="113"/>
      <c r="C800" s="113"/>
      <c r="D800" s="113"/>
      <c r="E800" s="113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</row>
    <row r="801" spans="2:18">
      <c r="B801" s="113"/>
      <c r="C801" s="113"/>
      <c r="D801" s="113"/>
      <c r="E801" s="113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</row>
    <row r="802" spans="2:18">
      <c r="B802" s="113"/>
      <c r="C802" s="113"/>
      <c r="D802" s="113"/>
      <c r="E802" s="113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</row>
    <row r="803" spans="2:18">
      <c r="B803" s="113"/>
      <c r="C803" s="113"/>
      <c r="D803" s="113"/>
      <c r="E803" s="113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</row>
    <row r="804" spans="2:18">
      <c r="B804" s="113"/>
      <c r="C804" s="113"/>
      <c r="D804" s="113"/>
      <c r="E804" s="113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</row>
    <row r="805" spans="2:18">
      <c r="B805" s="113"/>
      <c r="C805" s="113"/>
      <c r="D805" s="113"/>
      <c r="E805" s="113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</row>
    <row r="806" spans="2:18">
      <c r="B806" s="113"/>
      <c r="C806" s="113"/>
      <c r="D806" s="113"/>
      <c r="E806" s="113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</row>
    <row r="807" spans="2:18">
      <c r="B807" s="113"/>
      <c r="C807" s="113"/>
      <c r="D807" s="113"/>
      <c r="E807" s="113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</row>
    <row r="808" spans="2:18">
      <c r="B808" s="113"/>
      <c r="C808" s="113"/>
      <c r="D808" s="113"/>
      <c r="E808" s="113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</row>
    <row r="809" spans="2:18">
      <c r="B809" s="113"/>
      <c r="C809" s="113"/>
      <c r="D809" s="113"/>
      <c r="E809" s="113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</row>
    <row r="810" spans="2:18">
      <c r="B810" s="113"/>
      <c r="C810" s="113"/>
      <c r="D810" s="113"/>
      <c r="E810" s="113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</row>
    <row r="811" spans="2:18">
      <c r="B811" s="113"/>
      <c r="C811" s="113"/>
      <c r="D811" s="113"/>
      <c r="E811" s="113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</row>
    <row r="812" spans="2:18">
      <c r="B812" s="113"/>
      <c r="C812" s="113"/>
      <c r="D812" s="113"/>
      <c r="E812" s="113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</row>
    <row r="813" spans="2:18">
      <c r="B813" s="113"/>
      <c r="C813" s="113"/>
      <c r="D813" s="113"/>
      <c r="E813" s="113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</row>
    <row r="814" spans="2:18">
      <c r="B814" s="113"/>
      <c r="C814" s="113"/>
      <c r="D814" s="113"/>
      <c r="E814" s="113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</row>
    <row r="815" spans="2:18">
      <c r="B815" s="113"/>
      <c r="C815" s="113"/>
      <c r="D815" s="113"/>
      <c r="E815" s="113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</row>
    <row r="816" spans="2:18">
      <c r="B816" s="113"/>
      <c r="C816" s="113"/>
      <c r="D816" s="113"/>
      <c r="E816" s="113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</row>
    <row r="817" spans="2:18">
      <c r="B817" s="113"/>
      <c r="C817" s="113"/>
      <c r="D817" s="113"/>
      <c r="E817" s="113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</row>
    <row r="818" spans="2:18">
      <c r="B818" s="113"/>
      <c r="C818" s="113"/>
      <c r="D818" s="113"/>
      <c r="E818" s="113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</row>
    <row r="819" spans="2:18">
      <c r="B819" s="113"/>
      <c r="C819" s="113"/>
      <c r="D819" s="113"/>
      <c r="E819" s="113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</row>
    <row r="820" spans="2:18">
      <c r="B820" s="113"/>
      <c r="C820" s="113"/>
      <c r="D820" s="113"/>
      <c r="E820" s="113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</row>
    <row r="821" spans="2:18">
      <c r="B821" s="113"/>
      <c r="C821" s="113"/>
      <c r="D821" s="113"/>
      <c r="E821" s="113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</row>
    <row r="822" spans="2:18">
      <c r="B822" s="113"/>
      <c r="C822" s="113"/>
      <c r="D822" s="113"/>
      <c r="E822" s="113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</row>
    <row r="823" spans="2:18">
      <c r="B823" s="113"/>
      <c r="C823" s="113"/>
      <c r="D823" s="113"/>
      <c r="E823" s="113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</row>
    <row r="824" spans="2:18">
      <c r="B824" s="113"/>
      <c r="C824" s="113"/>
      <c r="D824" s="113"/>
      <c r="E824" s="113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</row>
    <row r="825" spans="2:18">
      <c r="B825" s="113"/>
      <c r="C825" s="113"/>
      <c r="D825" s="113"/>
      <c r="E825" s="113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</row>
    <row r="826" spans="2:18">
      <c r="B826" s="113"/>
      <c r="C826" s="113"/>
      <c r="D826" s="113"/>
      <c r="E826" s="113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</row>
    <row r="827" spans="2:18">
      <c r="B827" s="113"/>
      <c r="C827" s="113"/>
      <c r="D827" s="113"/>
      <c r="E827" s="113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</row>
    <row r="828" spans="2:18">
      <c r="B828" s="113"/>
      <c r="C828" s="113"/>
      <c r="D828" s="113"/>
      <c r="E828" s="113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</row>
    <row r="829" spans="2:18">
      <c r="B829" s="113"/>
      <c r="C829" s="113"/>
      <c r="D829" s="113"/>
      <c r="E829" s="113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</row>
    <row r="830" spans="2:18">
      <c r="B830" s="113"/>
      <c r="C830" s="113"/>
      <c r="D830" s="113"/>
      <c r="E830" s="113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</row>
    <row r="831" spans="2:18">
      <c r="B831" s="113"/>
      <c r="C831" s="113"/>
      <c r="D831" s="113"/>
      <c r="E831" s="113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</row>
    <row r="832" spans="2:18">
      <c r="B832" s="113"/>
      <c r="C832" s="113"/>
      <c r="D832" s="113"/>
      <c r="E832" s="113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</row>
    <row r="833" spans="2:18">
      <c r="B833" s="113"/>
      <c r="C833" s="113"/>
      <c r="D833" s="113"/>
      <c r="E833" s="113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</row>
    <row r="834" spans="2:18">
      <c r="B834" s="113"/>
      <c r="C834" s="113"/>
      <c r="D834" s="113"/>
      <c r="E834" s="113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</row>
    <row r="835" spans="2:18">
      <c r="B835" s="113"/>
      <c r="C835" s="113"/>
      <c r="D835" s="113"/>
      <c r="E835" s="113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</row>
    <row r="836" spans="2:18">
      <c r="B836" s="113"/>
      <c r="C836" s="113"/>
      <c r="D836" s="113"/>
      <c r="E836" s="113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</row>
    <row r="837" spans="2:18">
      <c r="B837" s="113"/>
      <c r="C837" s="113"/>
      <c r="D837" s="113"/>
      <c r="E837" s="113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</row>
    <row r="838" spans="2:18">
      <c r="B838" s="113"/>
      <c r="C838" s="113"/>
      <c r="D838" s="113"/>
      <c r="E838" s="113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</row>
    <row r="839" spans="2:18">
      <c r="B839" s="113"/>
      <c r="C839" s="113"/>
      <c r="D839" s="113"/>
      <c r="E839" s="113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</row>
    <row r="840" spans="2:18">
      <c r="B840" s="113"/>
      <c r="C840" s="113"/>
      <c r="D840" s="113"/>
      <c r="E840" s="113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</row>
    <row r="841" spans="2:18">
      <c r="B841" s="113"/>
      <c r="C841" s="113"/>
      <c r="D841" s="113"/>
      <c r="E841" s="113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</row>
    <row r="842" spans="2:18">
      <c r="B842" s="113"/>
      <c r="C842" s="113"/>
      <c r="D842" s="113"/>
      <c r="E842" s="113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</row>
    <row r="843" spans="2:18">
      <c r="B843" s="113"/>
      <c r="C843" s="113"/>
      <c r="D843" s="113"/>
      <c r="E843" s="113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</row>
    <row r="844" spans="2:18">
      <c r="B844" s="113"/>
      <c r="C844" s="113"/>
      <c r="D844" s="113"/>
      <c r="E844" s="113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</row>
    <row r="845" spans="2:18">
      <c r="B845" s="113"/>
      <c r="C845" s="113"/>
      <c r="D845" s="113"/>
      <c r="E845" s="113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</row>
    <row r="846" spans="2:18">
      <c r="B846" s="113"/>
      <c r="C846" s="113"/>
      <c r="D846" s="113"/>
      <c r="E846" s="113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</row>
    <row r="847" spans="2:18">
      <c r="B847" s="113"/>
      <c r="C847" s="113"/>
      <c r="D847" s="113"/>
      <c r="E847" s="113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</row>
    <row r="848" spans="2:18">
      <c r="B848" s="113"/>
      <c r="C848" s="113"/>
      <c r="D848" s="113"/>
      <c r="E848" s="113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</row>
    <row r="849" spans="2:18">
      <c r="B849" s="113"/>
      <c r="C849" s="113"/>
      <c r="D849" s="113"/>
      <c r="E849" s="113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</row>
    <row r="850" spans="2:18">
      <c r="B850" s="113"/>
      <c r="C850" s="113"/>
      <c r="D850" s="113"/>
      <c r="E850" s="113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</row>
    <row r="851" spans="2:18">
      <c r="B851" s="113"/>
      <c r="C851" s="113"/>
      <c r="D851" s="113"/>
      <c r="E851" s="113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</row>
    <row r="852" spans="2:18">
      <c r="B852" s="113"/>
      <c r="C852" s="113"/>
      <c r="D852" s="113"/>
      <c r="E852" s="113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</row>
    <row r="853" spans="2:18">
      <c r="B853" s="113"/>
      <c r="C853" s="113"/>
      <c r="D853" s="113"/>
      <c r="E853" s="113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</row>
    <row r="854" spans="2:18">
      <c r="B854" s="113"/>
      <c r="C854" s="113"/>
      <c r="D854" s="113"/>
      <c r="E854" s="113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</row>
    <row r="855" spans="2:18">
      <c r="B855" s="113"/>
      <c r="C855" s="113"/>
      <c r="D855" s="113"/>
      <c r="E855" s="113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</row>
    <row r="856" spans="2:18">
      <c r="B856" s="113"/>
      <c r="C856" s="113"/>
      <c r="D856" s="113"/>
      <c r="E856" s="113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</row>
    <row r="857" spans="2:18">
      <c r="B857" s="113"/>
      <c r="C857" s="113"/>
      <c r="D857" s="113"/>
      <c r="E857" s="113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</row>
    <row r="858" spans="2:18">
      <c r="B858" s="113"/>
      <c r="C858" s="113"/>
      <c r="D858" s="113"/>
      <c r="E858" s="113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</row>
    <row r="859" spans="2:18">
      <c r="B859" s="113"/>
      <c r="C859" s="113"/>
      <c r="D859" s="113"/>
      <c r="E859" s="113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</row>
    <row r="860" spans="2:18">
      <c r="B860" s="113"/>
      <c r="C860" s="113"/>
      <c r="D860" s="113"/>
      <c r="E860" s="113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</row>
    <row r="861" spans="2:18">
      <c r="B861" s="113"/>
      <c r="C861" s="113"/>
      <c r="D861" s="113"/>
      <c r="E861" s="113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</row>
    <row r="862" spans="2:18">
      <c r="B862" s="113"/>
      <c r="C862" s="113"/>
      <c r="D862" s="113"/>
      <c r="E862" s="113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</row>
    <row r="863" spans="2:18">
      <c r="B863" s="113"/>
      <c r="C863" s="113"/>
      <c r="D863" s="113"/>
      <c r="E863" s="113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</row>
    <row r="864" spans="2:18">
      <c r="B864" s="113"/>
      <c r="C864" s="113"/>
      <c r="D864" s="113"/>
      <c r="E864" s="113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</row>
    <row r="865" spans="2:18">
      <c r="B865" s="113"/>
      <c r="C865" s="113"/>
      <c r="D865" s="113"/>
      <c r="E865" s="113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</row>
    <row r="866" spans="2:18">
      <c r="B866" s="113"/>
      <c r="C866" s="113"/>
      <c r="D866" s="113"/>
      <c r="E866" s="113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</row>
    <row r="867" spans="2:18">
      <c r="B867" s="113"/>
      <c r="C867" s="113"/>
      <c r="D867" s="113"/>
      <c r="E867" s="113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</row>
    <row r="868" spans="2:18">
      <c r="B868" s="113"/>
      <c r="C868" s="113"/>
      <c r="D868" s="113"/>
      <c r="E868" s="113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</row>
    <row r="869" spans="2:18">
      <c r="B869" s="113"/>
      <c r="C869" s="113"/>
      <c r="D869" s="113"/>
      <c r="E869" s="113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</row>
    <row r="870" spans="2:18">
      <c r="B870" s="113"/>
      <c r="C870" s="113"/>
      <c r="D870" s="113"/>
      <c r="E870" s="113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</row>
    <row r="871" spans="2:18">
      <c r="B871" s="113"/>
      <c r="C871" s="113"/>
      <c r="D871" s="113"/>
      <c r="E871" s="113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</row>
    <row r="872" spans="2:18">
      <c r="B872" s="113"/>
      <c r="C872" s="113"/>
      <c r="D872" s="113"/>
      <c r="E872" s="113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</row>
    <row r="873" spans="2:18">
      <c r="B873" s="113"/>
      <c r="C873" s="113"/>
      <c r="D873" s="113"/>
      <c r="E873" s="113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</row>
    <row r="874" spans="2:18">
      <c r="B874" s="113"/>
      <c r="C874" s="113"/>
      <c r="D874" s="113"/>
      <c r="E874" s="113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</row>
    <row r="875" spans="2:18">
      <c r="B875" s="113"/>
      <c r="C875" s="113"/>
      <c r="D875" s="113"/>
      <c r="E875" s="113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</row>
    <row r="876" spans="2:18">
      <c r="B876" s="113"/>
      <c r="C876" s="113"/>
      <c r="D876" s="113"/>
      <c r="E876" s="113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</row>
    <row r="877" spans="2:18">
      <c r="B877" s="113"/>
      <c r="C877" s="113"/>
      <c r="D877" s="113"/>
      <c r="E877" s="113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</row>
    <row r="878" spans="2:18">
      <c r="B878" s="113"/>
      <c r="C878" s="113"/>
      <c r="D878" s="113"/>
      <c r="E878" s="113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</row>
    <row r="879" spans="2:18">
      <c r="B879" s="113"/>
      <c r="C879" s="113"/>
      <c r="D879" s="113"/>
      <c r="E879" s="113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</row>
    <row r="880" spans="2:18">
      <c r="B880" s="113"/>
      <c r="C880" s="113"/>
      <c r="D880" s="113"/>
      <c r="E880" s="113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</row>
    <row r="881" spans="2:18">
      <c r="B881" s="113"/>
      <c r="C881" s="113"/>
      <c r="D881" s="113"/>
      <c r="E881" s="113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</row>
    <row r="882" spans="2:18">
      <c r="B882" s="113"/>
      <c r="C882" s="113"/>
      <c r="D882" s="113"/>
      <c r="E882" s="113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</row>
    <row r="883" spans="2:18">
      <c r="B883" s="113"/>
      <c r="C883" s="113"/>
      <c r="D883" s="113"/>
      <c r="E883" s="113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</row>
    <row r="884" spans="2:18">
      <c r="B884" s="113"/>
      <c r="C884" s="113"/>
      <c r="D884" s="113"/>
      <c r="E884" s="113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</row>
    <row r="885" spans="2:18">
      <c r="B885" s="113"/>
      <c r="C885" s="113"/>
      <c r="D885" s="113"/>
      <c r="E885" s="113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</row>
    <row r="886" spans="2:18">
      <c r="B886" s="113"/>
      <c r="C886" s="113"/>
      <c r="D886" s="113"/>
      <c r="E886" s="113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</row>
    <row r="887" spans="2:18">
      <c r="B887" s="113"/>
      <c r="C887" s="113"/>
      <c r="D887" s="113"/>
      <c r="E887" s="113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</row>
    <row r="888" spans="2:18">
      <c r="B888" s="113"/>
      <c r="C888" s="113"/>
      <c r="D888" s="113"/>
      <c r="E888" s="113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</row>
    <row r="889" spans="2:18">
      <c r="B889" s="113"/>
      <c r="C889" s="113"/>
      <c r="D889" s="113"/>
      <c r="E889" s="113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</row>
    <row r="890" spans="2:18">
      <c r="B890" s="113"/>
      <c r="C890" s="113"/>
      <c r="D890" s="113"/>
      <c r="E890" s="113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</row>
    <row r="891" spans="2:18">
      <c r="B891" s="113"/>
      <c r="C891" s="113"/>
      <c r="D891" s="113"/>
      <c r="E891" s="113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</row>
    <row r="892" spans="2:18">
      <c r="B892" s="113"/>
      <c r="C892" s="113"/>
      <c r="D892" s="113"/>
      <c r="E892" s="113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</row>
    <row r="893" spans="2:18">
      <c r="B893" s="113"/>
      <c r="C893" s="113"/>
      <c r="D893" s="113"/>
      <c r="E893" s="113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</row>
    <row r="894" spans="2:18">
      <c r="B894" s="113"/>
      <c r="C894" s="113"/>
      <c r="D894" s="113"/>
      <c r="E894" s="113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</row>
    <row r="895" spans="2:18">
      <c r="B895" s="113"/>
      <c r="C895" s="113"/>
      <c r="D895" s="113"/>
      <c r="E895" s="113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</row>
    <row r="896" spans="2:18">
      <c r="B896" s="113"/>
      <c r="C896" s="113"/>
      <c r="D896" s="113"/>
      <c r="E896" s="113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</row>
    <row r="897" spans="2:18">
      <c r="B897" s="113"/>
      <c r="C897" s="113"/>
      <c r="D897" s="113"/>
      <c r="E897" s="113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</row>
    <row r="898" spans="2:18">
      <c r="B898" s="113"/>
      <c r="C898" s="113"/>
      <c r="D898" s="113"/>
      <c r="E898" s="113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</row>
    <row r="899" spans="2:18">
      <c r="B899" s="113"/>
      <c r="C899" s="113"/>
      <c r="D899" s="113"/>
      <c r="E899" s="113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</row>
    <row r="900" spans="2:18">
      <c r="B900" s="113"/>
      <c r="C900" s="113"/>
      <c r="D900" s="113"/>
      <c r="E900" s="113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</row>
    <row r="901" spans="2:18">
      <c r="B901" s="113"/>
      <c r="C901" s="113"/>
      <c r="D901" s="113"/>
      <c r="E901" s="113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</row>
    <row r="902" spans="2:18">
      <c r="B902" s="113"/>
      <c r="C902" s="113"/>
      <c r="D902" s="113"/>
      <c r="E902" s="113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</row>
    <row r="903" spans="2:18">
      <c r="B903" s="113"/>
      <c r="C903" s="113"/>
      <c r="D903" s="113"/>
      <c r="E903" s="113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</row>
    <row r="904" spans="2:18">
      <c r="B904" s="113"/>
      <c r="C904" s="113"/>
      <c r="D904" s="113"/>
      <c r="E904" s="113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</row>
    <row r="905" spans="2:18">
      <c r="B905" s="113"/>
      <c r="C905" s="113"/>
      <c r="D905" s="113"/>
      <c r="E905" s="113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</row>
    <row r="906" spans="2:18">
      <c r="B906" s="113"/>
      <c r="C906" s="113"/>
      <c r="D906" s="113"/>
      <c r="E906" s="113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</row>
    <row r="907" spans="2:18">
      <c r="B907" s="113"/>
      <c r="C907" s="113"/>
      <c r="D907" s="113"/>
      <c r="E907" s="113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</row>
    <row r="908" spans="2:18">
      <c r="B908" s="113"/>
      <c r="C908" s="113"/>
      <c r="D908" s="113"/>
      <c r="E908" s="113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</row>
    <row r="909" spans="2:18">
      <c r="B909" s="113"/>
      <c r="C909" s="113"/>
      <c r="D909" s="113"/>
      <c r="E909" s="113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</row>
    <row r="910" spans="2:18">
      <c r="B910" s="113"/>
      <c r="C910" s="113"/>
      <c r="D910" s="113"/>
      <c r="E910" s="113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</row>
    <row r="911" spans="2:18">
      <c r="B911" s="113"/>
      <c r="C911" s="113"/>
      <c r="D911" s="113"/>
      <c r="E911" s="113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</row>
    <row r="912" spans="2:18">
      <c r="B912" s="113"/>
      <c r="C912" s="113"/>
      <c r="D912" s="113"/>
      <c r="E912" s="113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</row>
    <row r="913" spans="2:18">
      <c r="B913" s="113"/>
      <c r="C913" s="113"/>
      <c r="D913" s="113"/>
      <c r="E913" s="113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</row>
    <row r="914" spans="2:18">
      <c r="B914" s="113"/>
      <c r="C914" s="113"/>
      <c r="D914" s="113"/>
      <c r="E914" s="113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</row>
    <row r="915" spans="2:18">
      <c r="B915" s="113"/>
      <c r="C915" s="113"/>
      <c r="D915" s="113"/>
      <c r="E915" s="113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</row>
    <row r="916" spans="2:18">
      <c r="B916" s="113"/>
      <c r="C916" s="113"/>
      <c r="D916" s="113"/>
      <c r="E916" s="113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</row>
    <row r="917" spans="2:18">
      <c r="B917" s="113"/>
      <c r="C917" s="113"/>
      <c r="D917" s="113"/>
      <c r="E917" s="113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</row>
    <row r="918" spans="2:18">
      <c r="B918" s="113"/>
      <c r="C918" s="113"/>
      <c r="D918" s="113"/>
      <c r="E918" s="113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</row>
    <row r="919" spans="2:18">
      <c r="B919" s="113"/>
      <c r="C919" s="113"/>
      <c r="D919" s="113"/>
      <c r="E919" s="113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</row>
    <row r="920" spans="2:18">
      <c r="B920" s="113"/>
      <c r="C920" s="113"/>
      <c r="D920" s="113"/>
      <c r="E920" s="113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</row>
    <row r="921" spans="2:18">
      <c r="B921" s="113"/>
      <c r="C921" s="113"/>
      <c r="D921" s="113"/>
      <c r="E921" s="113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</row>
    <row r="922" spans="2:18">
      <c r="B922" s="113"/>
      <c r="C922" s="113"/>
      <c r="D922" s="113"/>
      <c r="E922" s="113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</row>
    <row r="923" spans="2:18">
      <c r="B923" s="113"/>
      <c r="C923" s="113"/>
      <c r="D923" s="113"/>
      <c r="E923" s="113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</row>
    <row r="924" spans="2:18">
      <c r="B924" s="113"/>
      <c r="C924" s="113"/>
      <c r="D924" s="113"/>
      <c r="E924" s="113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</row>
    <row r="925" spans="2:18">
      <c r="B925" s="113"/>
      <c r="C925" s="113"/>
      <c r="D925" s="113"/>
      <c r="E925" s="113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</row>
    <row r="926" spans="2:18">
      <c r="B926" s="113"/>
      <c r="C926" s="113"/>
      <c r="D926" s="113"/>
      <c r="E926" s="113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</row>
    <row r="927" spans="2:18">
      <c r="B927" s="113"/>
      <c r="C927" s="113"/>
      <c r="D927" s="113"/>
      <c r="E927" s="113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</row>
    <row r="928" spans="2:18">
      <c r="B928" s="113"/>
      <c r="C928" s="113"/>
      <c r="D928" s="113"/>
      <c r="E928" s="113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</row>
    <row r="929" spans="2:18">
      <c r="B929" s="113"/>
      <c r="C929" s="113"/>
      <c r="D929" s="113"/>
      <c r="E929" s="113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</row>
    <row r="930" spans="2:18">
      <c r="B930" s="113"/>
      <c r="C930" s="113"/>
      <c r="D930" s="113"/>
      <c r="E930" s="113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</row>
    <row r="931" spans="2:18">
      <c r="B931" s="113"/>
      <c r="C931" s="113"/>
      <c r="D931" s="113"/>
      <c r="E931" s="113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</row>
    <row r="932" spans="2:18">
      <c r="B932" s="113"/>
      <c r="C932" s="113"/>
      <c r="D932" s="113"/>
      <c r="E932" s="113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</row>
    <row r="933" spans="2:18">
      <c r="B933" s="113"/>
      <c r="C933" s="113"/>
      <c r="D933" s="113"/>
      <c r="E933" s="113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</row>
    <row r="934" spans="2:18">
      <c r="B934" s="113"/>
      <c r="C934" s="113"/>
      <c r="D934" s="113"/>
      <c r="E934" s="113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</row>
    <row r="935" spans="2:18">
      <c r="B935" s="113"/>
      <c r="C935" s="113"/>
      <c r="D935" s="113"/>
      <c r="E935" s="113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</row>
    <row r="936" spans="2:18">
      <c r="B936" s="113"/>
      <c r="C936" s="113"/>
      <c r="D936" s="113"/>
      <c r="E936" s="113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</row>
    <row r="937" spans="2:18">
      <c r="B937" s="113"/>
      <c r="C937" s="113"/>
      <c r="D937" s="113"/>
      <c r="E937" s="113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</row>
    <row r="938" spans="2:18">
      <c r="B938" s="113"/>
      <c r="C938" s="113"/>
      <c r="D938" s="113"/>
      <c r="E938" s="113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</row>
    <row r="939" spans="2:18">
      <c r="B939" s="113"/>
      <c r="C939" s="113"/>
      <c r="D939" s="113"/>
      <c r="E939" s="113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</row>
    <row r="940" spans="2:18">
      <c r="B940" s="113"/>
      <c r="C940" s="113"/>
      <c r="D940" s="113"/>
      <c r="E940" s="113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</row>
    <row r="941" spans="2:18">
      <c r="B941" s="113"/>
      <c r="C941" s="113"/>
      <c r="D941" s="113"/>
      <c r="E941" s="113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</row>
    <row r="942" spans="2:18">
      <c r="B942" s="113"/>
      <c r="C942" s="113"/>
      <c r="D942" s="113"/>
      <c r="E942" s="113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</row>
    <row r="943" spans="2:18">
      <c r="B943" s="113"/>
      <c r="C943" s="113"/>
      <c r="D943" s="113"/>
      <c r="E943" s="113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</row>
    <row r="944" spans="2:18">
      <c r="B944" s="113"/>
      <c r="C944" s="113"/>
      <c r="D944" s="113"/>
      <c r="E944" s="113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</row>
    <row r="945" spans="2:18">
      <c r="B945" s="113"/>
      <c r="C945" s="113"/>
      <c r="D945" s="113"/>
      <c r="E945" s="113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</row>
    <row r="946" spans="2:18">
      <c r="B946" s="113"/>
      <c r="C946" s="113"/>
      <c r="D946" s="113"/>
      <c r="E946" s="113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</row>
    <row r="947" spans="2:18">
      <c r="B947" s="113"/>
      <c r="C947" s="113"/>
      <c r="D947" s="113"/>
      <c r="E947" s="113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</row>
    <row r="948" spans="2:18">
      <c r="B948" s="113"/>
      <c r="C948" s="113"/>
      <c r="D948" s="113"/>
      <c r="E948" s="113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</row>
    <row r="949" spans="2:18">
      <c r="B949" s="113"/>
      <c r="C949" s="113"/>
      <c r="D949" s="113"/>
      <c r="E949" s="113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</row>
    <row r="950" spans="2:18">
      <c r="B950" s="113"/>
      <c r="C950" s="113"/>
      <c r="D950" s="113"/>
      <c r="E950" s="113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</row>
    <row r="951" spans="2:18">
      <c r="B951" s="113"/>
      <c r="C951" s="113"/>
      <c r="D951" s="113"/>
      <c r="E951" s="113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</row>
    <row r="952" spans="2:18">
      <c r="B952" s="113"/>
      <c r="C952" s="113"/>
      <c r="D952" s="113"/>
      <c r="E952" s="113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</row>
    <row r="953" spans="2:18">
      <c r="B953" s="113"/>
      <c r="C953" s="113"/>
      <c r="D953" s="113"/>
      <c r="E953" s="113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</row>
    <row r="954" spans="2:18">
      <c r="B954" s="113"/>
      <c r="C954" s="113"/>
      <c r="D954" s="113"/>
      <c r="E954" s="113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</row>
    <row r="955" spans="2:18">
      <c r="B955" s="113"/>
      <c r="C955" s="113"/>
      <c r="D955" s="113"/>
      <c r="E955" s="113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</row>
    <row r="956" spans="2:18">
      <c r="B956" s="113"/>
      <c r="C956" s="113"/>
      <c r="D956" s="113"/>
      <c r="E956" s="113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</row>
    <row r="957" spans="2:18">
      <c r="B957" s="113"/>
      <c r="C957" s="113"/>
      <c r="D957" s="113"/>
      <c r="E957" s="113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</row>
    <row r="958" spans="2:18">
      <c r="B958" s="113"/>
      <c r="C958" s="113"/>
      <c r="D958" s="113"/>
      <c r="E958" s="113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</row>
    <row r="959" spans="2:18">
      <c r="B959" s="113"/>
      <c r="C959" s="113"/>
      <c r="D959" s="113"/>
      <c r="E959" s="113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</row>
    <row r="960" spans="2:18">
      <c r="B960" s="113"/>
      <c r="C960" s="113"/>
      <c r="D960" s="113"/>
      <c r="E960" s="113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</row>
    <row r="961" spans="2:18">
      <c r="B961" s="113"/>
      <c r="C961" s="113"/>
      <c r="D961" s="113"/>
      <c r="E961" s="113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</row>
    <row r="962" spans="2:18">
      <c r="B962" s="113"/>
      <c r="C962" s="113"/>
      <c r="D962" s="113"/>
      <c r="E962" s="113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</row>
    <row r="963" spans="2:18">
      <c r="B963" s="113"/>
      <c r="C963" s="113"/>
      <c r="D963" s="113"/>
      <c r="E963" s="113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</row>
    <row r="964" spans="2:18">
      <c r="B964" s="113"/>
      <c r="C964" s="113"/>
      <c r="D964" s="113"/>
      <c r="E964" s="113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</row>
    <row r="965" spans="2:18">
      <c r="B965" s="113"/>
      <c r="C965" s="113"/>
      <c r="D965" s="113"/>
      <c r="E965" s="113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</row>
    <row r="966" spans="2:18">
      <c r="B966" s="113"/>
      <c r="C966" s="113"/>
      <c r="D966" s="113"/>
      <c r="E966" s="113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</row>
    <row r="967" spans="2:18">
      <c r="B967" s="113"/>
      <c r="C967" s="113"/>
      <c r="D967" s="113"/>
      <c r="E967" s="113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</row>
    <row r="968" spans="2:18">
      <c r="B968" s="113"/>
      <c r="C968" s="113"/>
      <c r="D968" s="113"/>
      <c r="E968" s="113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</row>
    <row r="969" spans="2:18">
      <c r="B969" s="113"/>
      <c r="C969" s="113"/>
      <c r="D969" s="113"/>
      <c r="E969" s="113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</row>
    <row r="970" spans="2:18">
      <c r="B970" s="113"/>
      <c r="C970" s="113"/>
      <c r="D970" s="113"/>
      <c r="E970" s="113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</row>
    <row r="971" spans="2:18">
      <c r="B971" s="113"/>
      <c r="C971" s="113"/>
      <c r="D971" s="113"/>
      <c r="E971" s="113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</row>
    <row r="972" spans="2:18">
      <c r="B972" s="113"/>
      <c r="C972" s="113"/>
      <c r="D972" s="113"/>
      <c r="E972" s="113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</row>
    <row r="973" spans="2:18">
      <c r="B973" s="113"/>
      <c r="C973" s="113"/>
      <c r="D973" s="113"/>
      <c r="E973" s="113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</row>
    <row r="974" spans="2:18">
      <c r="B974" s="113"/>
      <c r="C974" s="113"/>
      <c r="D974" s="113"/>
      <c r="E974" s="113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</row>
    <row r="975" spans="2:18">
      <c r="B975" s="113"/>
      <c r="C975" s="113"/>
      <c r="D975" s="113"/>
      <c r="E975" s="113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</row>
    <row r="976" spans="2:18">
      <c r="B976" s="113"/>
      <c r="C976" s="113"/>
      <c r="D976" s="113"/>
      <c r="E976" s="113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</row>
    <row r="977" spans="2:18">
      <c r="B977" s="113"/>
      <c r="C977" s="113"/>
      <c r="D977" s="113"/>
      <c r="E977" s="113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</row>
    <row r="978" spans="2:18">
      <c r="B978" s="113"/>
      <c r="C978" s="113"/>
      <c r="D978" s="113"/>
      <c r="E978" s="113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</row>
    <row r="979" spans="2:18">
      <c r="B979" s="113"/>
      <c r="C979" s="113"/>
      <c r="D979" s="113"/>
      <c r="E979" s="113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</row>
    <row r="980" spans="2:18">
      <c r="B980" s="113"/>
      <c r="C980" s="113"/>
      <c r="D980" s="113"/>
      <c r="E980" s="113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</row>
    <row r="981" spans="2:18">
      <c r="B981" s="113"/>
      <c r="C981" s="113"/>
      <c r="D981" s="113"/>
      <c r="E981" s="113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</row>
    <row r="982" spans="2:18">
      <c r="B982" s="113"/>
      <c r="C982" s="113"/>
      <c r="D982" s="113"/>
      <c r="E982" s="113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</row>
    <row r="983" spans="2:18">
      <c r="B983" s="113"/>
      <c r="C983" s="113"/>
      <c r="D983" s="113"/>
      <c r="E983" s="113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</row>
    <row r="984" spans="2:18">
      <c r="B984" s="113"/>
      <c r="C984" s="113"/>
      <c r="D984" s="113"/>
      <c r="E984" s="113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</row>
    <row r="985" spans="2:18">
      <c r="B985" s="113"/>
      <c r="C985" s="113"/>
      <c r="D985" s="113"/>
      <c r="E985" s="113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</row>
    <row r="986" spans="2:18">
      <c r="B986" s="113"/>
      <c r="C986" s="113"/>
      <c r="D986" s="113"/>
      <c r="E986" s="113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</row>
    <row r="987" spans="2:18">
      <c r="B987" s="113"/>
      <c r="C987" s="113"/>
      <c r="D987" s="113"/>
      <c r="E987" s="113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</row>
    <row r="988" spans="2:18">
      <c r="B988" s="113"/>
      <c r="C988" s="113"/>
      <c r="D988" s="113"/>
      <c r="E988" s="113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</row>
    <row r="989" spans="2:18">
      <c r="B989" s="113"/>
      <c r="C989" s="113"/>
      <c r="D989" s="113"/>
      <c r="E989" s="113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</row>
    <row r="990" spans="2:18">
      <c r="B990" s="113"/>
      <c r="C990" s="113"/>
      <c r="D990" s="113"/>
      <c r="E990" s="113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</row>
    <row r="991" spans="2:18">
      <c r="B991" s="113"/>
      <c r="C991" s="113"/>
      <c r="D991" s="113"/>
      <c r="E991" s="113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</row>
    <row r="992" spans="2:18">
      <c r="B992" s="113"/>
      <c r="C992" s="113"/>
      <c r="D992" s="113"/>
      <c r="E992" s="113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</row>
    <row r="993" spans="2:18">
      <c r="B993" s="113"/>
      <c r="C993" s="113"/>
      <c r="D993" s="113"/>
      <c r="E993" s="113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</row>
    <row r="994" spans="2:18">
      <c r="B994" s="113"/>
      <c r="C994" s="113"/>
      <c r="D994" s="113"/>
      <c r="E994" s="113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</row>
    <row r="995" spans="2:18">
      <c r="B995" s="113"/>
      <c r="C995" s="113"/>
      <c r="D995" s="113"/>
      <c r="E995" s="113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</row>
    <row r="996" spans="2:18">
      <c r="B996" s="113"/>
      <c r="C996" s="113"/>
      <c r="D996" s="113"/>
      <c r="E996" s="113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</row>
    <row r="997" spans="2:18">
      <c r="B997" s="113"/>
      <c r="C997" s="113"/>
      <c r="D997" s="113"/>
      <c r="E997" s="113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</row>
    <row r="998" spans="2:18">
      <c r="B998" s="113"/>
      <c r="C998" s="113"/>
      <c r="D998" s="113"/>
      <c r="E998" s="113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</row>
    <row r="999" spans="2:18">
      <c r="B999" s="113"/>
      <c r="C999" s="113"/>
      <c r="D999" s="113"/>
      <c r="E999" s="113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</row>
    <row r="1000" spans="2:18">
      <c r="B1000" s="113"/>
      <c r="C1000" s="113"/>
      <c r="D1000" s="113"/>
      <c r="E1000" s="113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</row>
    <row r="1001" spans="2:18">
      <c r="B1001" s="113"/>
      <c r="C1001" s="113"/>
      <c r="D1001" s="113"/>
      <c r="E1001" s="113"/>
      <c r="F1001" s="117"/>
      <c r="G1001" s="117"/>
      <c r="H1001" s="117"/>
      <c r="I1001" s="117"/>
      <c r="J1001" s="117"/>
      <c r="K1001" s="117"/>
      <c r="L1001" s="117"/>
      <c r="M1001" s="117"/>
      <c r="N1001" s="117"/>
      <c r="O1001" s="117"/>
      <c r="P1001" s="117"/>
      <c r="Q1001" s="117"/>
      <c r="R1001" s="117"/>
    </row>
    <row r="1002" spans="2:18">
      <c r="B1002" s="113"/>
      <c r="C1002" s="113"/>
      <c r="D1002" s="113"/>
      <c r="E1002" s="113"/>
      <c r="F1002" s="117"/>
      <c r="G1002" s="117"/>
      <c r="H1002" s="117"/>
      <c r="I1002" s="117"/>
      <c r="J1002" s="117"/>
      <c r="K1002" s="117"/>
      <c r="L1002" s="117"/>
      <c r="M1002" s="117"/>
      <c r="N1002" s="117"/>
      <c r="O1002" s="117"/>
      <c r="P1002" s="117"/>
      <c r="Q1002" s="117"/>
      <c r="R1002" s="117"/>
    </row>
    <row r="1003" spans="2:18">
      <c r="B1003" s="113"/>
      <c r="C1003" s="113"/>
      <c r="D1003" s="113"/>
      <c r="E1003" s="113"/>
      <c r="F1003" s="117"/>
      <c r="G1003" s="117"/>
      <c r="H1003" s="117"/>
      <c r="I1003" s="117"/>
      <c r="J1003" s="117"/>
      <c r="K1003" s="117"/>
      <c r="L1003" s="117"/>
      <c r="M1003" s="117"/>
      <c r="N1003" s="117"/>
      <c r="O1003" s="117"/>
      <c r="P1003" s="117"/>
      <c r="Q1003" s="117"/>
      <c r="R1003" s="117"/>
    </row>
    <row r="1004" spans="2:18">
      <c r="B1004" s="113"/>
      <c r="C1004" s="113"/>
      <c r="D1004" s="113"/>
      <c r="E1004" s="113"/>
      <c r="F1004" s="117"/>
      <c r="G1004" s="117"/>
      <c r="H1004" s="117"/>
      <c r="I1004" s="117"/>
      <c r="J1004" s="117"/>
      <c r="K1004" s="117"/>
      <c r="L1004" s="117"/>
      <c r="M1004" s="117"/>
      <c r="N1004" s="117"/>
      <c r="O1004" s="117"/>
      <c r="P1004" s="117"/>
      <c r="Q1004" s="117"/>
      <c r="R1004" s="117"/>
    </row>
    <row r="1005" spans="2:18">
      <c r="B1005" s="113"/>
      <c r="C1005" s="113"/>
      <c r="D1005" s="113"/>
      <c r="E1005" s="113"/>
      <c r="F1005" s="117"/>
      <c r="G1005" s="117"/>
      <c r="H1005" s="117"/>
      <c r="I1005" s="117"/>
      <c r="J1005" s="117"/>
      <c r="K1005" s="117"/>
      <c r="L1005" s="117"/>
      <c r="M1005" s="117"/>
      <c r="N1005" s="117"/>
      <c r="O1005" s="117"/>
      <c r="P1005" s="117"/>
      <c r="Q1005" s="117"/>
      <c r="R1005" s="117"/>
    </row>
    <row r="1006" spans="2:18">
      <c r="B1006" s="113"/>
      <c r="C1006" s="113"/>
      <c r="D1006" s="113"/>
      <c r="E1006" s="113"/>
      <c r="F1006" s="117"/>
      <c r="G1006" s="117"/>
      <c r="H1006" s="117"/>
      <c r="I1006" s="117"/>
      <c r="J1006" s="117"/>
      <c r="K1006" s="117"/>
      <c r="L1006" s="117"/>
      <c r="M1006" s="117"/>
      <c r="N1006" s="117"/>
      <c r="O1006" s="117"/>
      <c r="P1006" s="117"/>
      <c r="Q1006" s="117"/>
      <c r="R1006" s="117"/>
    </row>
    <row r="1007" spans="2:18">
      <c r="B1007" s="113"/>
      <c r="C1007" s="113"/>
      <c r="D1007" s="113"/>
      <c r="E1007" s="113"/>
      <c r="F1007" s="117"/>
      <c r="G1007" s="117"/>
      <c r="H1007" s="117"/>
      <c r="I1007" s="117"/>
      <c r="J1007" s="117"/>
      <c r="K1007" s="117"/>
      <c r="L1007" s="117"/>
      <c r="M1007" s="117"/>
      <c r="N1007" s="117"/>
      <c r="O1007" s="117"/>
      <c r="P1007" s="117"/>
      <c r="Q1007" s="117"/>
      <c r="R1007" s="117"/>
    </row>
    <row r="1008" spans="2:18">
      <c r="B1008" s="113"/>
      <c r="C1008" s="113"/>
      <c r="D1008" s="113"/>
      <c r="E1008" s="113"/>
      <c r="F1008" s="117"/>
      <c r="G1008" s="117"/>
      <c r="H1008" s="117"/>
      <c r="I1008" s="117"/>
      <c r="J1008" s="117"/>
      <c r="K1008" s="117"/>
      <c r="L1008" s="117"/>
      <c r="M1008" s="117"/>
      <c r="N1008" s="117"/>
      <c r="O1008" s="117"/>
      <c r="P1008" s="117"/>
      <c r="Q1008" s="117"/>
      <c r="R1008" s="117"/>
    </row>
    <row r="1009" spans="2:18">
      <c r="B1009" s="113"/>
      <c r="C1009" s="113"/>
      <c r="D1009" s="113"/>
      <c r="E1009" s="113"/>
      <c r="F1009" s="117"/>
      <c r="G1009" s="117"/>
      <c r="H1009" s="117"/>
      <c r="I1009" s="117"/>
      <c r="J1009" s="117"/>
      <c r="K1009" s="117"/>
      <c r="L1009" s="117"/>
      <c r="M1009" s="117"/>
      <c r="N1009" s="117"/>
      <c r="O1009" s="117"/>
      <c r="P1009" s="117"/>
      <c r="Q1009" s="117"/>
      <c r="R1009" s="117"/>
    </row>
    <row r="1010" spans="2:18">
      <c r="B1010" s="113"/>
      <c r="C1010" s="113"/>
      <c r="D1010" s="113"/>
      <c r="E1010" s="113"/>
      <c r="F1010" s="117"/>
      <c r="G1010" s="117"/>
      <c r="H1010" s="117"/>
      <c r="I1010" s="117"/>
      <c r="J1010" s="117"/>
      <c r="K1010" s="117"/>
      <c r="L1010" s="117"/>
      <c r="M1010" s="117"/>
      <c r="N1010" s="117"/>
      <c r="O1010" s="117"/>
      <c r="P1010" s="117"/>
      <c r="Q1010" s="117"/>
      <c r="R1010" s="117"/>
    </row>
    <row r="1011" spans="2:18">
      <c r="B1011" s="113"/>
      <c r="C1011" s="113"/>
      <c r="D1011" s="113"/>
      <c r="E1011" s="113"/>
      <c r="F1011" s="117"/>
      <c r="G1011" s="117"/>
      <c r="H1011" s="117"/>
      <c r="I1011" s="117"/>
      <c r="J1011" s="117"/>
      <c r="K1011" s="117"/>
      <c r="L1011" s="117"/>
      <c r="M1011" s="117"/>
      <c r="N1011" s="117"/>
      <c r="O1011" s="117"/>
      <c r="P1011" s="117"/>
      <c r="Q1011" s="117"/>
      <c r="R1011" s="117"/>
    </row>
    <row r="1012" spans="2:18">
      <c r="B1012" s="113"/>
      <c r="C1012" s="113"/>
      <c r="D1012" s="113"/>
      <c r="E1012" s="113"/>
      <c r="F1012" s="117"/>
      <c r="G1012" s="117"/>
      <c r="H1012" s="117"/>
      <c r="I1012" s="117"/>
      <c r="J1012" s="117"/>
      <c r="K1012" s="117"/>
      <c r="L1012" s="117"/>
      <c r="M1012" s="117"/>
      <c r="N1012" s="117"/>
      <c r="O1012" s="117"/>
      <c r="P1012" s="117"/>
      <c r="Q1012" s="117"/>
      <c r="R1012" s="117"/>
    </row>
    <row r="1013" spans="2:18">
      <c r="B1013" s="113"/>
      <c r="C1013" s="113"/>
      <c r="D1013" s="113"/>
      <c r="E1013" s="113"/>
      <c r="F1013" s="117"/>
      <c r="G1013" s="117"/>
      <c r="H1013" s="117"/>
      <c r="I1013" s="117"/>
      <c r="J1013" s="117"/>
      <c r="K1013" s="117"/>
      <c r="L1013" s="117"/>
      <c r="M1013" s="117"/>
      <c r="N1013" s="117"/>
      <c r="O1013" s="117"/>
      <c r="P1013" s="117"/>
      <c r="Q1013" s="117"/>
      <c r="R1013" s="117"/>
    </row>
    <row r="1014" spans="2:18">
      <c r="B1014" s="113"/>
      <c r="C1014" s="113"/>
      <c r="D1014" s="113"/>
      <c r="E1014" s="113"/>
      <c r="F1014" s="117"/>
      <c r="G1014" s="117"/>
      <c r="H1014" s="117"/>
      <c r="I1014" s="117"/>
      <c r="J1014" s="117"/>
      <c r="K1014" s="117"/>
      <c r="L1014" s="117"/>
      <c r="M1014" s="117"/>
      <c r="N1014" s="117"/>
      <c r="O1014" s="117"/>
      <c r="P1014" s="117"/>
      <c r="Q1014" s="117"/>
      <c r="R1014" s="117"/>
    </row>
    <row r="1015" spans="2:18">
      <c r="B1015" s="113"/>
      <c r="C1015" s="113"/>
      <c r="D1015" s="113"/>
      <c r="E1015" s="113"/>
      <c r="F1015" s="117"/>
      <c r="G1015" s="117"/>
      <c r="H1015" s="117"/>
      <c r="I1015" s="117"/>
      <c r="J1015" s="117"/>
      <c r="K1015" s="117"/>
      <c r="L1015" s="117"/>
      <c r="M1015" s="117"/>
      <c r="N1015" s="117"/>
      <c r="O1015" s="117"/>
      <c r="P1015" s="117"/>
      <c r="Q1015" s="117"/>
      <c r="R1015" s="117"/>
    </row>
    <row r="1016" spans="2:18">
      <c r="B1016" s="113"/>
      <c r="C1016" s="113"/>
      <c r="D1016" s="113"/>
      <c r="E1016" s="113"/>
      <c r="F1016" s="117"/>
      <c r="G1016" s="117"/>
      <c r="H1016" s="117"/>
      <c r="I1016" s="117"/>
      <c r="J1016" s="117"/>
      <c r="K1016" s="117"/>
      <c r="L1016" s="117"/>
      <c r="M1016" s="117"/>
      <c r="N1016" s="117"/>
      <c r="O1016" s="117"/>
      <c r="P1016" s="117"/>
      <c r="Q1016" s="117"/>
      <c r="R1016" s="117"/>
    </row>
    <row r="1017" spans="2:18">
      <c r="B1017" s="113"/>
      <c r="C1017" s="113"/>
      <c r="D1017" s="113"/>
      <c r="E1017" s="113"/>
      <c r="F1017" s="117"/>
      <c r="G1017" s="117"/>
      <c r="H1017" s="117"/>
      <c r="I1017" s="117"/>
      <c r="J1017" s="117"/>
      <c r="K1017" s="117"/>
      <c r="L1017" s="117"/>
      <c r="M1017" s="117"/>
      <c r="N1017" s="117"/>
      <c r="O1017" s="117"/>
      <c r="P1017" s="117"/>
      <c r="Q1017" s="117"/>
      <c r="R1017" s="117"/>
    </row>
    <row r="1018" spans="2:18">
      <c r="B1018" s="113"/>
      <c r="C1018" s="113"/>
      <c r="D1018" s="113"/>
      <c r="E1018" s="113"/>
      <c r="F1018" s="117"/>
      <c r="G1018" s="117"/>
      <c r="H1018" s="117"/>
      <c r="I1018" s="117"/>
      <c r="J1018" s="117"/>
      <c r="K1018" s="117"/>
      <c r="L1018" s="117"/>
      <c r="M1018" s="117"/>
      <c r="N1018" s="117"/>
      <c r="O1018" s="117"/>
      <c r="P1018" s="117"/>
      <c r="Q1018" s="117"/>
      <c r="R1018" s="117"/>
    </row>
    <row r="1019" spans="2:18">
      <c r="B1019" s="113"/>
      <c r="C1019" s="113"/>
      <c r="D1019" s="113"/>
      <c r="E1019" s="113"/>
      <c r="F1019" s="117"/>
      <c r="G1019" s="117"/>
      <c r="H1019" s="117"/>
      <c r="I1019" s="117"/>
      <c r="J1019" s="117"/>
      <c r="K1019" s="117"/>
      <c r="L1019" s="117"/>
      <c r="M1019" s="117"/>
      <c r="N1019" s="117"/>
      <c r="O1019" s="117"/>
      <c r="P1019" s="117"/>
      <c r="Q1019" s="117"/>
      <c r="R1019" s="117"/>
    </row>
    <row r="1020" spans="2:18">
      <c r="B1020" s="113"/>
      <c r="C1020" s="113"/>
      <c r="D1020" s="113"/>
      <c r="E1020" s="113"/>
      <c r="F1020" s="117"/>
      <c r="G1020" s="117"/>
      <c r="H1020" s="117"/>
      <c r="I1020" s="117"/>
      <c r="J1020" s="117"/>
      <c r="K1020" s="117"/>
      <c r="L1020" s="117"/>
      <c r="M1020" s="117"/>
      <c r="N1020" s="117"/>
      <c r="O1020" s="117"/>
      <c r="P1020" s="117"/>
      <c r="Q1020" s="117"/>
      <c r="R1020" s="117"/>
    </row>
    <row r="1021" spans="2:18">
      <c r="B1021" s="113"/>
      <c r="C1021" s="113"/>
      <c r="D1021" s="113"/>
      <c r="E1021" s="113"/>
      <c r="F1021" s="117"/>
      <c r="G1021" s="117"/>
      <c r="H1021" s="117"/>
      <c r="I1021" s="117"/>
      <c r="J1021" s="117"/>
      <c r="K1021" s="117"/>
      <c r="L1021" s="117"/>
      <c r="M1021" s="117"/>
      <c r="N1021" s="117"/>
      <c r="O1021" s="117"/>
      <c r="P1021" s="117"/>
      <c r="Q1021" s="117"/>
      <c r="R1021" s="117"/>
    </row>
    <row r="1022" spans="2:18">
      <c r="B1022" s="113"/>
      <c r="C1022" s="113"/>
      <c r="D1022" s="113"/>
      <c r="E1022" s="113"/>
      <c r="F1022" s="117"/>
      <c r="G1022" s="117"/>
      <c r="H1022" s="117"/>
      <c r="I1022" s="117"/>
      <c r="J1022" s="117"/>
      <c r="K1022" s="117"/>
      <c r="L1022" s="117"/>
      <c r="M1022" s="117"/>
      <c r="N1022" s="117"/>
      <c r="O1022" s="117"/>
      <c r="P1022" s="117"/>
      <c r="Q1022" s="117"/>
      <c r="R1022" s="117"/>
    </row>
    <row r="1023" spans="2:18">
      <c r="B1023" s="113"/>
      <c r="C1023" s="113"/>
      <c r="D1023" s="113"/>
      <c r="E1023" s="113"/>
      <c r="F1023" s="117"/>
      <c r="G1023" s="117"/>
      <c r="H1023" s="117"/>
      <c r="I1023" s="117"/>
      <c r="J1023" s="117"/>
      <c r="K1023" s="117"/>
      <c r="L1023" s="117"/>
      <c r="M1023" s="117"/>
      <c r="N1023" s="117"/>
      <c r="O1023" s="117"/>
      <c r="P1023" s="117"/>
      <c r="Q1023" s="117"/>
      <c r="R1023" s="117"/>
    </row>
    <row r="1024" spans="2:18">
      <c r="B1024" s="113"/>
      <c r="C1024" s="113"/>
      <c r="D1024" s="113"/>
      <c r="E1024" s="113"/>
      <c r="F1024" s="117"/>
      <c r="G1024" s="117"/>
      <c r="H1024" s="117"/>
      <c r="I1024" s="117"/>
      <c r="J1024" s="117"/>
      <c r="K1024" s="117"/>
      <c r="L1024" s="117"/>
      <c r="M1024" s="117"/>
      <c r="N1024" s="117"/>
      <c r="O1024" s="117"/>
      <c r="P1024" s="117"/>
      <c r="Q1024" s="117"/>
      <c r="R1024" s="117"/>
    </row>
    <row r="1025" spans="2:18">
      <c r="B1025" s="113"/>
      <c r="C1025" s="113"/>
      <c r="D1025" s="113"/>
      <c r="E1025" s="113"/>
      <c r="F1025" s="117"/>
      <c r="G1025" s="117"/>
      <c r="H1025" s="117"/>
      <c r="I1025" s="117"/>
      <c r="J1025" s="117"/>
      <c r="K1025" s="117"/>
      <c r="L1025" s="117"/>
      <c r="M1025" s="117"/>
      <c r="N1025" s="117"/>
      <c r="O1025" s="117"/>
      <c r="P1025" s="117"/>
      <c r="Q1025" s="117"/>
      <c r="R1025" s="117"/>
    </row>
    <row r="1026" spans="2:18">
      <c r="B1026" s="113"/>
      <c r="C1026" s="113"/>
      <c r="D1026" s="113"/>
      <c r="E1026" s="113"/>
      <c r="F1026" s="117"/>
      <c r="G1026" s="117"/>
      <c r="H1026" s="117"/>
      <c r="I1026" s="117"/>
      <c r="J1026" s="117"/>
      <c r="K1026" s="117"/>
      <c r="L1026" s="117"/>
      <c r="M1026" s="117"/>
      <c r="N1026" s="117"/>
      <c r="O1026" s="117"/>
      <c r="P1026" s="117"/>
      <c r="Q1026" s="117"/>
      <c r="R1026" s="117"/>
    </row>
    <row r="1027" spans="2:18">
      <c r="B1027" s="113"/>
      <c r="C1027" s="113"/>
      <c r="D1027" s="113"/>
      <c r="E1027" s="113"/>
      <c r="F1027" s="117"/>
      <c r="G1027" s="117"/>
      <c r="H1027" s="117"/>
      <c r="I1027" s="117"/>
      <c r="J1027" s="117"/>
      <c r="K1027" s="117"/>
      <c r="L1027" s="117"/>
      <c r="M1027" s="117"/>
      <c r="N1027" s="117"/>
      <c r="O1027" s="117"/>
      <c r="P1027" s="117"/>
      <c r="Q1027" s="117"/>
      <c r="R1027" s="117"/>
    </row>
    <row r="1028" spans="2:18">
      <c r="B1028" s="113"/>
      <c r="C1028" s="113"/>
      <c r="D1028" s="113"/>
      <c r="E1028" s="113"/>
      <c r="F1028" s="117"/>
      <c r="G1028" s="117"/>
      <c r="H1028" s="117"/>
      <c r="I1028" s="117"/>
      <c r="J1028" s="117"/>
      <c r="K1028" s="117"/>
      <c r="L1028" s="117"/>
      <c r="M1028" s="117"/>
      <c r="N1028" s="117"/>
      <c r="O1028" s="117"/>
      <c r="P1028" s="117"/>
      <c r="Q1028" s="117"/>
      <c r="R1028" s="117"/>
    </row>
    <row r="1029" spans="2:18">
      <c r="B1029" s="113"/>
      <c r="C1029" s="113"/>
      <c r="D1029" s="113"/>
      <c r="E1029" s="113"/>
      <c r="F1029" s="117"/>
      <c r="G1029" s="117"/>
      <c r="H1029" s="117"/>
      <c r="I1029" s="117"/>
      <c r="J1029" s="117"/>
      <c r="K1029" s="117"/>
      <c r="L1029" s="117"/>
      <c r="M1029" s="117"/>
      <c r="N1029" s="117"/>
      <c r="O1029" s="117"/>
      <c r="P1029" s="117"/>
      <c r="Q1029" s="117"/>
      <c r="R1029" s="117"/>
    </row>
    <row r="1030" spans="2:18">
      <c r="B1030" s="113"/>
      <c r="C1030" s="113"/>
      <c r="D1030" s="113"/>
      <c r="E1030" s="113"/>
      <c r="F1030" s="117"/>
      <c r="G1030" s="117"/>
      <c r="H1030" s="117"/>
      <c r="I1030" s="117"/>
      <c r="J1030" s="117"/>
      <c r="K1030" s="117"/>
      <c r="L1030" s="117"/>
      <c r="M1030" s="117"/>
      <c r="N1030" s="117"/>
      <c r="O1030" s="117"/>
      <c r="P1030" s="117"/>
      <c r="Q1030" s="117"/>
      <c r="R1030" s="117"/>
    </row>
    <row r="1031" spans="2:18">
      <c r="B1031" s="113"/>
      <c r="C1031" s="113"/>
      <c r="D1031" s="113"/>
      <c r="E1031" s="113"/>
      <c r="F1031" s="117"/>
      <c r="G1031" s="117"/>
      <c r="H1031" s="117"/>
      <c r="I1031" s="117"/>
      <c r="J1031" s="117"/>
      <c r="K1031" s="117"/>
      <c r="L1031" s="117"/>
      <c r="M1031" s="117"/>
      <c r="N1031" s="117"/>
      <c r="O1031" s="117"/>
      <c r="P1031" s="117"/>
      <c r="Q1031" s="117"/>
      <c r="R1031" s="117"/>
    </row>
    <row r="1032" spans="2:18">
      <c r="B1032" s="113"/>
      <c r="C1032" s="113"/>
      <c r="D1032" s="113"/>
      <c r="E1032" s="113"/>
      <c r="F1032" s="117"/>
      <c r="G1032" s="117"/>
      <c r="H1032" s="117"/>
      <c r="I1032" s="117"/>
      <c r="J1032" s="117"/>
      <c r="K1032" s="117"/>
      <c r="L1032" s="117"/>
      <c r="M1032" s="117"/>
      <c r="N1032" s="117"/>
      <c r="O1032" s="117"/>
      <c r="P1032" s="117"/>
      <c r="Q1032" s="117"/>
      <c r="R1032" s="117"/>
    </row>
    <row r="1033" spans="2:18">
      <c r="B1033" s="113"/>
      <c r="C1033" s="113"/>
      <c r="D1033" s="113"/>
      <c r="E1033" s="113"/>
      <c r="F1033" s="117"/>
      <c r="G1033" s="117"/>
      <c r="H1033" s="117"/>
      <c r="I1033" s="117"/>
      <c r="J1033" s="117"/>
      <c r="K1033" s="117"/>
      <c r="L1033" s="117"/>
      <c r="M1033" s="117"/>
      <c r="N1033" s="117"/>
      <c r="O1033" s="117"/>
      <c r="P1033" s="117"/>
      <c r="Q1033" s="117"/>
      <c r="R1033" s="117"/>
    </row>
    <row r="1034" spans="2:18">
      <c r="B1034" s="113"/>
      <c r="C1034" s="113"/>
      <c r="D1034" s="113"/>
      <c r="E1034" s="113"/>
      <c r="F1034" s="117"/>
      <c r="G1034" s="117"/>
      <c r="H1034" s="117"/>
      <c r="I1034" s="117"/>
      <c r="J1034" s="117"/>
      <c r="K1034" s="117"/>
      <c r="L1034" s="117"/>
      <c r="M1034" s="117"/>
      <c r="N1034" s="117"/>
      <c r="O1034" s="117"/>
      <c r="P1034" s="117"/>
      <c r="Q1034" s="117"/>
      <c r="R1034" s="117"/>
    </row>
    <row r="1035" spans="2:18">
      <c r="B1035" s="113"/>
      <c r="C1035" s="113"/>
      <c r="D1035" s="113"/>
      <c r="E1035" s="113"/>
      <c r="F1035" s="117"/>
      <c r="G1035" s="117"/>
      <c r="H1035" s="117"/>
      <c r="I1035" s="117"/>
      <c r="J1035" s="117"/>
      <c r="K1035" s="117"/>
      <c r="L1035" s="117"/>
      <c r="M1035" s="117"/>
      <c r="N1035" s="117"/>
      <c r="O1035" s="117"/>
      <c r="P1035" s="117"/>
      <c r="Q1035" s="117"/>
      <c r="R1035" s="117"/>
    </row>
    <row r="1036" spans="2:18">
      <c r="B1036" s="113"/>
      <c r="C1036" s="113"/>
      <c r="D1036" s="113"/>
      <c r="E1036" s="113"/>
      <c r="F1036" s="117"/>
      <c r="G1036" s="117"/>
      <c r="H1036" s="117"/>
      <c r="I1036" s="117"/>
      <c r="J1036" s="117"/>
      <c r="K1036" s="117"/>
      <c r="L1036" s="117"/>
      <c r="M1036" s="117"/>
      <c r="N1036" s="117"/>
      <c r="O1036" s="117"/>
      <c r="P1036" s="117"/>
      <c r="Q1036" s="117"/>
      <c r="R1036" s="117"/>
    </row>
    <row r="1037" spans="2:18">
      <c r="B1037" s="113"/>
      <c r="C1037" s="113"/>
      <c r="D1037" s="113"/>
      <c r="E1037" s="113"/>
      <c r="F1037" s="117"/>
      <c r="G1037" s="117"/>
      <c r="H1037" s="117"/>
      <c r="I1037" s="117"/>
      <c r="J1037" s="117"/>
      <c r="K1037" s="117"/>
      <c r="L1037" s="117"/>
      <c r="M1037" s="117"/>
      <c r="N1037" s="117"/>
      <c r="O1037" s="117"/>
      <c r="P1037" s="117"/>
      <c r="Q1037" s="117"/>
      <c r="R1037" s="117"/>
    </row>
    <row r="1038" spans="2:18">
      <c r="B1038" s="113"/>
      <c r="C1038" s="113"/>
      <c r="D1038" s="113"/>
      <c r="E1038" s="113"/>
      <c r="F1038" s="117"/>
      <c r="G1038" s="117"/>
      <c r="H1038" s="117"/>
      <c r="I1038" s="117"/>
      <c r="J1038" s="117"/>
      <c r="K1038" s="117"/>
      <c r="L1038" s="117"/>
      <c r="M1038" s="117"/>
      <c r="N1038" s="117"/>
      <c r="O1038" s="117"/>
      <c r="P1038" s="117"/>
      <c r="Q1038" s="117"/>
      <c r="R1038" s="117"/>
    </row>
    <row r="1039" spans="2:18">
      <c r="B1039" s="113"/>
      <c r="C1039" s="113"/>
      <c r="D1039" s="113"/>
      <c r="E1039" s="113"/>
      <c r="F1039" s="117"/>
      <c r="G1039" s="117"/>
      <c r="H1039" s="117"/>
      <c r="I1039" s="117"/>
      <c r="J1039" s="117"/>
      <c r="K1039" s="117"/>
      <c r="L1039" s="117"/>
      <c r="M1039" s="117"/>
      <c r="N1039" s="117"/>
      <c r="O1039" s="117"/>
      <c r="P1039" s="117"/>
      <c r="Q1039" s="117"/>
      <c r="R1039" s="117"/>
    </row>
    <row r="1040" spans="2:18">
      <c r="B1040" s="113"/>
      <c r="C1040" s="113"/>
      <c r="D1040" s="113"/>
      <c r="E1040" s="113"/>
      <c r="F1040" s="117"/>
      <c r="G1040" s="117"/>
      <c r="H1040" s="117"/>
      <c r="I1040" s="117"/>
      <c r="J1040" s="117"/>
      <c r="K1040" s="117"/>
      <c r="L1040" s="117"/>
      <c r="M1040" s="117"/>
      <c r="N1040" s="117"/>
      <c r="O1040" s="117"/>
      <c r="P1040" s="117"/>
      <c r="Q1040" s="117"/>
      <c r="R1040" s="117"/>
    </row>
    <row r="1041" spans="2:18">
      <c r="B1041" s="113"/>
      <c r="C1041" s="113"/>
      <c r="D1041" s="113"/>
      <c r="E1041" s="113"/>
      <c r="F1041" s="117"/>
      <c r="G1041" s="117"/>
      <c r="H1041" s="117"/>
      <c r="I1041" s="117"/>
      <c r="J1041" s="117"/>
      <c r="K1041" s="117"/>
      <c r="L1041" s="117"/>
      <c r="M1041" s="117"/>
      <c r="N1041" s="117"/>
      <c r="O1041" s="117"/>
      <c r="P1041" s="117"/>
      <c r="Q1041" s="117"/>
      <c r="R1041" s="117"/>
    </row>
    <row r="1042" spans="2:18">
      <c r="B1042" s="113"/>
      <c r="C1042" s="113"/>
      <c r="D1042" s="113"/>
      <c r="E1042" s="113"/>
      <c r="F1042" s="117"/>
      <c r="G1042" s="117"/>
      <c r="H1042" s="117"/>
      <c r="I1042" s="117"/>
      <c r="J1042" s="117"/>
      <c r="K1042" s="117"/>
      <c r="L1042" s="117"/>
      <c r="M1042" s="117"/>
      <c r="N1042" s="117"/>
      <c r="O1042" s="117"/>
      <c r="P1042" s="117"/>
      <c r="Q1042" s="117"/>
      <c r="R1042" s="117"/>
    </row>
    <row r="1043" spans="2:18">
      <c r="B1043" s="113"/>
      <c r="C1043" s="113"/>
      <c r="D1043" s="113"/>
      <c r="E1043" s="113"/>
      <c r="F1043" s="117"/>
      <c r="G1043" s="117"/>
      <c r="H1043" s="117"/>
      <c r="I1043" s="117"/>
      <c r="J1043" s="117"/>
      <c r="K1043" s="117"/>
      <c r="L1043" s="117"/>
      <c r="M1043" s="117"/>
      <c r="N1043" s="117"/>
      <c r="O1043" s="117"/>
      <c r="P1043" s="117"/>
      <c r="Q1043" s="117"/>
      <c r="R1043" s="117"/>
    </row>
    <row r="1044" spans="2:18">
      <c r="B1044" s="113"/>
      <c r="C1044" s="113"/>
      <c r="D1044" s="113"/>
      <c r="E1044" s="113"/>
      <c r="F1044" s="117"/>
      <c r="G1044" s="117"/>
      <c r="H1044" s="117"/>
      <c r="I1044" s="117"/>
      <c r="J1044" s="117"/>
      <c r="K1044" s="117"/>
      <c r="L1044" s="117"/>
      <c r="M1044" s="117"/>
      <c r="N1044" s="117"/>
      <c r="O1044" s="117"/>
      <c r="P1044" s="117"/>
      <c r="Q1044" s="117"/>
      <c r="R1044" s="117"/>
    </row>
    <row r="1045" spans="2:18">
      <c r="B1045" s="113"/>
      <c r="C1045" s="113"/>
      <c r="D1045" s="113"/>
      <c r="E1045" s="113"/>
      <c r="F1045" s="117"/>
      <c r="G1045" s="117"/>
      <c r="H1045" s="117"/>
      <c r="I1045" s="117"/>
      <c r="J1045" s="117"/>
      <c r="K1045" s="117"/>
      <c r="L1045" s="117"/>
      <c r="M1045" s="117"/>
      <c r="N1045" s="117"/>
      <c r="O1045" s="117"/>
      <c r="P1045" s="117"/>
      <c r="Q1045" s="117"/>
      <c r="R1045" s="117"/>
    </row>
    <row r="1046" spans="2:18">
      <c r="B1046" s="113"/>
      <c r="C1046" s="113"/>
      <c r="D1046" s="113"/>
      <c r="E1046" s="113"/>
      <c r="F1046" s="117"/>
      <c r="G1046" s="117"/>
      <c r="H1046" s="117"/>
      <c r="I1046" s="117"/>
      <c r="J1046" s="117"/>
      <c r="K1046" s="117"/>
      <c r="L1046" s="117"/>
      <c r="M1046" s="117"/>
      <c r="N1046" s="117"/>
      <c r="O1046" s="117"/>
      <c r="P1046" s="117"/>
      <c r="Q1046" s="117"/>
      <c r="R1046" s="117"/>
    </row>
    <row r="1047" spans="2:18">
      <c r="B1047" s="113"/>
      <c r="C1047" s="113"/>
      <c r="D1047" s="113"/>
      <c r="E1047" s="113"/>
      <c r="F1047" s="117"/>
      <c r="G1047" s="117"/>
      <c r="H1047" s="117"/>
      <c r="I1047" s="117"/>
      <c r="J1047" s="117"/>
      <c r="K1047" s="117"/>
      <c r="L1047" s="117"/>
      <c r="M1047" s="117"/>
      <c r="N1047" s="117"/>
      <c r="O1047" s="117"/>
      <c r="P1047" s="117"/>
      <c r="Q1047" s="117"/>
      <c r="R1047" s="117"/>
    </row>
    <row r="1048" spans="2:18">
      <c r="B1048" s="113"/>
      <c r="C1048" s="113"/>
      <c r="D1048" s="113"/>
      <c r="E1048" s="113"/>
      <c r="F1048" s="117"/>
      <c r="G1048" s="117"/>
      <c r="H1048" s="117"/>
      <c r="I1048" s="117"/>
      <c r="J1048" s="117"/>
      <c r="K1048" s="117"/>
      <c r="L1048" s="117"/>
      <c r="M1048" s="117"/>
      <c r="N1048" s="117"/>
      <c r="O1048" s="117"/>
      <c r="P1048" s="117"/>
      <c r="Q1048" s="117"/>
      <c r="R1048" s="117"/>
    </row>
    <row r="1049" spans="2:18">
      <c r="B1049" s="113"/>
      <c r="C1049" s="113"/>
      <c r="D1049" s="113"/>
      <c r="E1049" s="113"/>
      <c r="F1049" s="117"/>
      <c r="G1049" s="117"/>
      <c r="H1049" s="117"/>
      <c r="I1049" s="117"/>
      <c r="J1049" s="117"/>
      <c r="K1049" s="117"/>
      <c r="L1049" s="117"/>
      <c r="M1049" s="117"/>
      <c r="N1049" s="117"/>
      <c r="O1049" s="117"/>
      <c r="P1049" s="117"/>
      <c r="Q1049" s="117"/>
      <c r="R1049" s="117"/>
    </row>
    <row r="1050" spans="2:18">
      <c r="B1050" s="113"/>
      <c r="C1050" s="113"/>
      <c r="D1050" s="113"/>
      <c r="E1050" s="113"/>
      <c r="F1050" s="117"/>
      <c r="G1050" s="117"/>
      <c r="H1050" s="117"/>
      <c r="I1050" s="117"/>
      <c r="J1050" s="117"/>
      <c r="K1050" s="117"/>
      <c r="L1050" s="117"/>
      <c r="M1050" s="117"/>
      <c r="N1050" s="117"/>
      <c r="O1050" s="117"/>
      <c r="P1050" s="117"/>
      <c r="Q1050" s="117"/>
      <c r="R1050" s="117"/>
    </row>
    <row r="1051" spans="2:18">
      <c r="B1051" s="113"/>
      <c r="C1051" s="113"/>
      <c r="D1051" s="113"/>
      <c r="E1051" s="113"/>
      <c r="F1051" s="117"/>
      <c r="G1051" s="117"/>
      <c r="H1051" s="117"/>
      <c r="I1051" s="117"/>
      <c r="J1051" s="117"/>
      <c r="K1051" s="117"/>
      <c r="L1051" s="117"/>
      <c r="M1051" s="117"/>
      <c r="N1051" s="117"/>
      <c r="O1051" s="117"/>
      <c r="P1051" s="117"/>
      <c r="Q1051" s="117"/>
      <c r="R1051" s="117"/>
    </row>
    <row r="1052" spans="2:18">
      <c r="B1052" s="113"/>
      <c r="C1052" s="113"/>
      <c r="D1052" s="113"/>
      <c r="E1052" s="113"/>
      <c r="F1052" s="117"/>
      <c r="G1052" s="117"/>
      <c r="H1052" s="117"/>
      <c r="I1052" s="117"/>
      <c r="J1052" s="117"/>
      <c r="K1052" s="117"/>
      <c r="L1052" s="117"/>
      <c r="M1052" s="117"/>
      <c r="N1052" s="117"/>
      <c r="O1052" s="117"/>
      <c r="P1052" s="117"/>
      <c r="Q1052" s="117"/>
      <c r="R1052" s="117"/>
    </row>
    <row r="1053" spans="2:18">
      <c r="B1053" s="113"/>
      <c r="C1053" s="113"/>
      <c r="D1053" s="113"/>
      <c r="E1053" s="113"/>
      <c r="F1053" s="117"/>
      <c r="G1053" s="117"/>
      <c r="H1053" s="117"/>
      <c r="I1053" s="117"/>
      <c r="J1053" s="117"/>
      <c r="K1053" s="117"/>
      <c r="L1053" s="117"/>
      <c r="M1053" s="117"/>
      <c r="N1053" s="117"/>
      <c r="O1053" s="117"/>
      <c r="P1053" s="117"/>
      <c r="Q1053" s="117"/>
      <c r="R1053" s="117"/>
    </row>
    <row r="1054" spans="2:18">
      <c r="B1054" s="113"/>
      <c r="C1054" s="113"/>
      <c r="D1054" s="113"/>
      <c r="E1054" s="113"/>
      <c r="F1054" s="117"/>
      <c r="G1054" s="117"/>
      <c r="H1054" s="117"/>
      <c r="I1054" s="117"/>
      <c r="J1054" s="117"/>
      <c r="K1054" s="117"/>
      <c r="L1054" s="117"/>
      <c r="M1054" s="117"/>
      <c r="N1054" s="117"/>
      <c r="O1054" s="117"/>
      <c r="P1054" s="117"/>
      <c r="Q1054" s="117"/>
      <c r="R1054" s="117"/>
    </row>
    <row r="1055" spans="2:18">
      <c r="B1055" s="113"/>
      <c r="C1055" s="113"/>
      <c r="D1055" s="113"/>
      <c r="E1055" s="113"/>
      <c r="F1055" s="117"/>
      <c r="G1055" s="117"/>
      <c r="H1055" s="117"/>
      <c r="I1055" s="117"/>
      <c r="J1055" s="117"/>
      <c r="K1055" s="117"/>
      <c r="L1055" s="117"/>
      <c r="M1055" s="117"/>
      <c r="N1055" s="117"/>
      <c r="O1055" s="117"/>
      <c r="P1055" s="117"/>
      <c r="Q1055" s="117"/>
      <c r="R1055" s="117"/>
    </row>
    <row r="1056" spans="2:18">
      <c r="B1056" s="113"/>
      <c r="C1056" s="113"/>
      <c r="D1056" s="113"/>
      <c r="E1056" s="113"/>
      <c r="F1056" s="117"/>
      <c r="G1056" s="117"/>
      <c r="H1056" s="117"/>
      <c r="I1056" s="117"/>
      <c r="J1056" s="117"/>
      <c r="K1056" s="117"/>
      <c r="L1056" s="117"/>
      <c r="M1056" s="117"/>
      <c r="N1056" s="117"/>
      <c r="O1056" s="117"/>
      <c r="P1056" s="117"/>
      <c r="Q1056" s="117"/>
      <c r="R1056" s="117"/>
    </row>
    <row r="1057" spans="2:18">
      <c r="B1057" s="113"/>
      <c r="C1057" s="113"/>
      <c r="D1057" s="113"/>
      <c r="E1057" s="113"/>
      <c r="F1057" s="117"/>
      <c r="G1057" s="117"/>
      <c r="H1057" s="117"/>
      <c r="I1057" s="117"/>
      <c r="J1057" s="117"/>
      <c r="K1057" s="117"/>
      <c r="L1057" s="117"/>
      <c r="M1057" s="117"/>
      <c r="N1057" s="117"/>
      <c r="O1057" s="117"/>
      <c r="P1057" s="117"/>
      <c r="Q1057" s="117"/>
      <c r="R1057" s="117"/>
    </row>
    <row r="1058" spans="2:18">
      <c r="B1058" s="113"/>
      <c r="C1058" s="113"/>
      <c r="D1058" s="113"/>
      <c r="E1058" s="113"/>
      <c r="F1058" s="117"/>
      <c r="G1058" s="117"/>
      <c r="H1058" s="117"/>
      <c r="I1058" s="117"/>
      <c r="J1058" s="117"/>
      <c r="K1058" s="117"/>
      <c r="L1058" s="117"/>
      <c r="M1058" s="117"/>
      <c r="N1058" s="117"/>
      <c r="O1058" s="117"/>
      <c r="P1058" s="117"/>
      <c r="Q1058" s="117"/>
      <c r="R1058" s="117"/>
    </row>
    <row r="1059" spans="2:18">
      <c r="B1059" s="113"/>
      <c r="C1059" s="113"/>
      <c r="D1059" s="113"/>
      <c r="E1059" s="113"/>
      <c r="F1059" s="117"/>
      <c r="G1059" s="117"/>
      <c r="H1059" s="117"/>
      <c r="I1059" s="117"/>
      <c r="J1059" s="117"/>
      <c r="K1059" s="117"/>
      <c r="L1059" s="117"/>
      <c r="M1059" s="117"/>
      <c r="N1059" s="117"/>
      <c r="O1059" s="117"/>
      <c r="P1059" s="117"/>
      <c r="Q1059" s="117"/>
      <c r="R1059" s="117"/>
    </row>
    <row r="1060" spans="2:18">
      <c r="B1060" s="113"/>
      <c r="C1060" s="113"/>
      <c r="D1060" s="113"/>
      <c r="E1060" s="113"/>
      <c r="F1060" s="117"/>
      <c r="G1060" s="117"/>
      <c r="H1060" s="117"/>
      <c r="I1060" s="117"/>
      <c r="J1060" s="117"/>
      <c r="K1060" s="117"/>
      <c r="L1060" s="117"/>
      <c r="M1060" s="117"/>
      <c r="N1060" s="117"/>
      <c r="O1060" s="117"/>
      <c r="P1060" s="117"/>
      <c r="Q1060" s="117"/>
      <c r="R1060" s="117"/>
    </row>
    <row r="1061" spans="2:18">
      <c r="B1061" s="113"/>
      <c r="C1061" s="113"/>
      <c r="D1061" s="113"/>
      <c r="E1061" s="113"/>
      <c r="F1061" s="117"/>
      <c r="G1061" s="117"/>
      <c r="H1061" s="117"/>
      <c r="I1061" s="117"/>
      <c r="J1061" s="117"/>
      <c r="K1061" s="117"/>
      <c r="L1061" s="117"/>
      <c r="M1061" s="117"/>
      <c r="N1061" s="117"/>
      <c r="O1061" s="117"/>
      <c r="P1061" s="117"/>
      <c r="Q1061" s="117"/>
      <c r="R1061" s="117"/>
    </row>
    <row r="1062" spans="2:18">
      <c r="B1062" s="113"/>
      <c r="C1062" s="113"/>
      <c r="D1062" s="113"/>
      <c r="E1062" s="113"/>
      <c r="F1062" s="117"/>
      <c r="G1062" s="117"/>
      <c r="H1062" s="117"/>
      <c r="I1062" s="117"/>
      <c r="J1062" s="117"/>
      <c r="K1062" s="117"/>
      <c r="L1062" s="117"/>
      <c r="M1062" s="117"/>
      <c r="N1062" s="117"/>
      <c r="O1062" s="117"/>
      <c r="P1062" s="117"/>
      <c r="Q1062" s="117"/>
      <c r="R1062" s="117"/>
    </row>
    <row r="1063" spans="2:18">
      <c r="B1063" s="113"/>
      <c r="C1063" s="113"/>
      <c r="D1063" s="113"/>
      <c r="E1063" s="113"/>
      <c r="F1063" s="117"/>
      <c r="G1063" s="117"/>
      <c r="H1063" s="117"/>
      <c r="I1063" s="117"/>
      <c r="J1063" s="117"/>
      <c r="K1063" s="117"/>
      <c r="L1063" s="117"/>
      <c r="M1063" s="117"/>
      <c r="N1063" s="117"/>
      <c r="O1063" s="117"/>
      <c r="P1063" s="117"/>
      <c r="Q1063" s="117"/>
      <c r="R1063" s="117"/>
    </row>
    <row r="1064" spans="2:18">
      <c r="B1064" s="113"/>
      <c r="C1064" s="113"/>
      <c r="D1064" s="113"/>
      <c r="E1064" s="113"/>
      <c r="F1064" s="117"/>
      <c r="G1064" s="117"/>
      <c r="H1064" s="117"/>
      <c r="I1064" s="117"/>
      <c r="J1064" s="117"/>
      <c r="K1064" s="117"/>
      <c r="L1064" s="117"/>
      <c r="M1064" s="117"/>
      <c r="N1064" s="117"/>
      <c r="O1064" s="117"/>
      <c r="P1064" s="117"/>
      <c r="Q1064" s="117"/>
      <c r="R1064" s="117"/>
    </row>
    <row r="1065" spans="2:18">
      <c r="B1065" s="113"/>
      <c r="C1065" s="113"/>
      <c r="D1065" s="113"/>
      <c r="E1065" s="113"/>
      <c r="F1065" s="117"/>
      <c r="G1065" s="117"/>
      <c r="H1065" s="117"/>
      <c r="I1065" s="117"/>
      <c r="J1065" s="117"/>
      <c r="K1065" s="117"/>
      <c r="L1065" s="117"/>
      <c r="M1065" s="117"/>
      <c r="N1065" s="117"/>
      <c r="O1065" s="117"/>
      <c r="P1065" s="117"/>
      <c r="Q1065" s="117"/>
      <c r="R1065" s="117"/>
    </row>
    <row r="1066" spans="2:18">
      <c r="B1066" s="113"/>
      <c r="C1066" s="113"/>
      <c r="D1066" s="113"/>
      <c r="E1066" s="113"/>
      <c r="F1066" s="117"/>
      <c r="G1066" s="117"/>
      <c r="H1066" s="117"/>
      <c r="I1066" s="117"/>
      <c r="J1066" s="117"/>
      <c r="K1066" s="117"/>
      <c r="L1066" s="117"/>
      <c r="M1066" s="117"/>
      <c r="N1066" s="117"/>
      <c r="O1066" s="117"/>
      <c r="P1066" s="117"/>
      <c r="Q1066" s="117"/>
      <c r="R1066" s="117"/>
    </row>
  </sheetData>
  <sheetProtection sheet="1" objects="1" scenarios="1"/>
  <mergeCells count="1">
    <mergeCell ref="B6:R6"/>
  </mergeCells>
  <phoneticPr fontId="5" type="noConversion"/>
  <conditionalFormatting sqref="B242:B244">
    <cfRule type="cellIs" dxfId="87" priority="441" operator="equal">
      <formula>2958465</formula>
    </cfRule>
    <cfRule type="cellIs" dxfId="86" priority="442" operator="equal">
      <formula>"NR3"</formula>
    </cfRule>
    <cfRule type="cellIs" dxfId="85" priority="443" operator="equal">
      <formula>"דירוג פנימי"</formula>
    </cfRule>
  </conditionalFormatting>
  <conditionalFormatting sqref="B242:B244">
    <cfRule type="cellIs" dxfId="84" priority="440" operator="equal">
      <formula>2958465</formula>
    </cfRule>
  </conditionalFormatting>
  <conditionalFormatting sqref="B11:B16 B170:B200 B141:B154">
    <cfRule type="cellIs" dxfId="83" priority="439" operator="equal">
      <formula>"NR3"</formula>
    </cfRule>
  </conditionalFormatting>
  <conditionalFormatting sqref="B17:B30">
    <cfRule type="cellIs" dxfId="82" priority="259" operator="equal">
      <formula>"NR3"</formula>
    </cfRule>
  </conditionalFormatting>
  <conditionalFormatting sqref="B31:B34">
    <cfRule type="cellIs" dxfId="81" priority="258" operator="equal">
      <formula>"NR3"</formula>
    </cfRule>
  </conditionalFormatting>
  <conditionalFormatting sqref="B35">
    <cfRule type="cellIs" dxfId="80" priority="257" operator="equal">
      <formula>"NR3"</formula>
    </cfRule>
  </conditionalFormatting>
  <conditionalFormatting sqref="B50">
    <cfRule type="cellIs" dxfId="79" priority="77" operator="equal">
      <formula>"NR3"</formula>
    </cfRule>
  </conditionalFormatting>
  <conditionalFormatting sqref="B39:B41">
    <cfRule type="cellIs" dxfId="78" priority="76" operator="equal">
      <formula>"NR3"</formula>
    </cfRule>
  </conditionalFormatting>
  <conditionalFormatting sqref="B38">
    <cfRule type="cellIs" dxfId="77" priority="75" operator="equal">
      <formula>"NR3"</formula>
    </cfRule>
  </conditionalFormatting>
  <conditionalFormatting sqref="B207">
    <cfRule type="cellIs" dxfId="76" priority="74" operator="equal">
      <formula>"NR3"</formula>
    </cfRule>
  </conditionalFormatting>
  <conditionalFormatting sqref="B208">
    <cfRule type="cellIs" dxfId="75" priority="73" operator="equal">
      <formula>"NR3"</formula>
    </cfRule>
  </conditionalFormatting>
  <conditionalFormatting sqref="B209">
    <cfRule type="cellIs" dxfId="74" priority="72" operator="equal">
      <formula>"NR3"</formula>
    </cfRule>
  </conditionalFormatting>
  <conditionalFormatting sqref="B42:B43">
    <cfRule type="cellIs" dxfId="73" priority="71" operator="equal">
      <formula>"NR3"</formula>
    </cfRule>
  </conditionalFormatting>
  <conditionalFormatting sqref="B54">
    <cfRule type="cellIs" dxfId="72" priority="66" operator="equal">
      <formula>"NR3"</formula>
    </cfRule>
  </conditionalFormatting>
  <conditionalFormatting sqref="B111:B112">
    <cfRule type="cellIs" dxfId="71" priority="61" operator="equal">
      <formula>"NR3"</formula>
    </cfRule>
  </conditionalFormatting>
  <conditionalFormatting sqref="B219">
    <cfRule type="cellIs" dxfId="70" priority="56" operator="equal">
      <formula>"NR3"</formula>
    </cfRule>
  </conditionalFormatting>
  <conditionalFormatting sqref="B241">
    <cfRule type="cellIs" dxfId="69" priority="51" operator="equal">
      <formula>"NR3"</formula>
    </cfRule>
  </conditionalFormatting>
  <conditionalFormatting sqref="B247">
    <cfRule type="cellIs" dxfId="68" priority="48" operator="equal">
      <formula>2958465</formula>
    </cfRule>
    <cfRule type="cellIs" dxfId="67" priority="49" operator="equal">
      <formula>"NR3"</formula>
    </cfRule>
    <cfRule type="cellIs" dxfId="66" priority="50" operator="equal">
      <formula>"דירוג פנימי"</formula>
    </cfRule>
  </conditionalFormatting>
  <conditionalFormatting sqref="B247">
    <cfRule type="cellIs" dxfId="65" priority="47" operator="equal">
      <formula>2958465</formula>
    </cfRule>
  </conditionalFormatting>
  <conditionalFormatting sqref="B272:B277 B368:B376 B384:B394 B279:B329">
    <cfRule type="cellIs" dxfId="64" priority="46" operator="equal">
      <formula>"NR3"</formula>
    </cfRule>
  </conditionalFormatting>
  <conditionalFormatting sqref="B339">
    <cfRule type="cellIs" dxfId="63" priority="41" operator="equal">
      <formula>"NR3"</formula>
    </cfRule>
  </conditionalFormatting>
  <conditionalFormatting sqref="B263">
    <cfRule type="cellIs" dxfId="62" priority="36" operator="equal">
      <formula>"NR3"</formula>
    </cfRule>
  </conditionalFormatting>
  <conditionalFormatting sqref="B252">
    <cfRule type="cellIs" dxfId="61" priority="31" operator="equal">
      <formula>"NR3"</formula>
    </cfRule>
  </conditionalFormatting>
  <conditionalFormatting sqref="B382:B383">
    <cfRule type="cellIs" dxfId="60" priority="30" operator="equal">
      <formula>"NR3"</formula>
    </cfRule>
  </conditionalFormatting>
  <conditionalFormatting sqref="B256:B257">
    <cfRule type="cellIs" dxfId="59" priority="25" operator="equal">
      <formula>"NR3"</formula>
    </cfRule>
  </conditionalFormatting>
  <conditionalFormatting sqref="B253">
    <cfRule type="cellIs" dxfId="58" priority="20" operator="equal">
      <formula>"NR3"</formula>
    </cfRule>
  </conditionalFormatting>
  <conditionalFormatting sqref="B278">
    <cfRule type="cellIs" dxfId="57" priority="15" operator="equal">
      <formula>"NR3"</formula>
    </cfRule>
  </conditionalFormatting>
  <conditionalFormatting sqref="B347:B349">
    <cfRule type="cellIs" dxfId="56" priority="14" operator="equal">
      <formula>"NR3"</formula>
    </cfRule>
  </conditionalFormatting>
  <conditionalFormatting sqref="B248:B249">
    <cfRule type="cellIs" dxfId="55" priority="3" operator="equal">
      <formula>2958465</formula>
    </cfRule>
    <cfRule type="cellIs" dxfId="54" priority="4" operator="equal">
      <formula>"NR3"</formula>
    </cfRule>
    <cfRule type="cellIs" dxfId="53" priority="5" operator="equal">
      <formula>"דירוג פנימי"</formula>
    </cfRule>
  </conditionalFormatting>
  <conditionalFormatting sqref="B248:B249">
    <cfRule type="cellIs" dxfId="52" priority="2" operator="equal">
      <formula>2958465</formula>
    </cfRule>
  </conditionalFormatting>
  <conditionalFormatting sqref="B254">
    <cfRule type="cellIs" dxfId="51" priority="1" operator="equal">
      <formula>"NR3"</formula>
    </cfRule>
  </conditionalFormatting>
  <conditionalFormatting sqref="B55:B58 B60:B110 B113:B116 B118:B131 B134:B138 B155:B168 B202:B206 B211:B218 B220 B222:B230">
    <cfRule type="cellIs" dxfId="50" priority="80" operator="equal">
      <formula>"NR3"</formula>
    </cfRule>
  </conditionalFormatting>
  <conditionalFormatting sqref="B44:B49 B232:B233">
    <cfRule type="cellIs" dxfId="49" priority="79" operator="equal">
      <formula>"NR3"</formula>
    </cfRule>
  </conditionalFormatting>
  <conditionalFormatting sqref="B235:B236">
    <cfRule type="cellIs" dxfId="48" priority="78" operator="equal">
      <formula>"NR3"</formula>
    </cfRule>
  </conditionalFormatting>
  <conditionalFormatting sqref="B51">
    <cfRule type="cellIs" dxfId="47" priority="70" operator="equal">
      <formula>"NR3"</formula>
    </cfRule>
  </conditionalFormatting>
  <conditionalFormatting sqref="B210">
    <cfRule type="cellIs" dxfId="46" priority="69" operator="equal">
      <formula>"NR3"</formula>
    </cfRule>
  </conditionalFormatting>
  <conditionalFormatting sqref="B52">
    <cfRule type="cellIs" dxfId="45" priority="68" operator="equal">
      <formula>"NR3"</formula>
    </cfRule>
  </conditionalFormatting>
  <conditionalFormatting sqref="B53">
    <cfRule type="cellIs" dxfId="44" priority="67" operator="equal">
      <formula>"NR3"</formula>
    </cfRule>
  </conditionalFormatting>
  <conditionalFormatting sqref="B132:B133">
    <cfRule type="cellIs" dxfId="43" priority="65" operator="equal">
      <formula>"NR3"</formula>
    </cfRule>
  </conditionalFormatting>
  <conditionalFormatting sqref="B238">
    <cfRule type="cellIs" dxfId="42" priority="64" operator="equal">
      <formula>"NR3"</formula>
    </cfRule>
  </conditionalFormatting>
  <conditionalFormatting sqref="B234">
    <cfRule type="cellIs" dxfId="41" priority="63" operator="equal">
      <formula>"NR3"</formula>
    </cfRule>
  </conditionalFormatting>
  <conditionalFormatting sqref="B59">
    <cfRule type="cellIs" dxfId="40" priority="62" operator="equal">
      <formula>"NR3"</formula>
    </cfRule>
  </conditionalFormatting>
  <conditionalFormatting sqref="B117">
    <cfRule type="cellIs" dxfId="39" priority="60" operator="equal">
      <formula>"NR3"</formula>
    </cfRule>
  </conditionalFormatting>
  <conditionalFormatting sqref="B139:B140">
    <cfRule type="cellIs" dxfId="38" priority="59" operator="equal">
      <formula>"NR3"</formula>
    </cfRule>
  </conditionalFormatting>
  <conditionalFormatting sqref="B169">
    <cfRule type="cellIs" dxfId="37" priority="58" operator="equal">
      <formula>"NR3"</formula>
    </cfRule>
  </conditionalFormatting>
  <conditionalFormatting sqref="B201">
    <cfRule type="cellIs" dxfId="36" priority="57" operator="equal">
      <formula>"NR3"</formula>
    </cfRule>
  </conditionalFormatting>
  <conditionalFormatting sqref="B221">
    <cfRule type="cellIs" dxfId="35" priority="55" operator="equal">
      <formula>"NR3"</formula>
    </cfRule>
  </conditionalFormatting>
  <conditionalFormatting sqref="B231">
    <cfRule type="cellIs" dxfId="34" priority="54" operator="equal">
      <formula>"NR3"</formula>
    </cfRule>
  </conditionalFormatting>
  <conditionalFormatting sqref="B237">
    <cfRule type="cellIs" dxfId="33" priority="53" operator="equal">
      <formula>"NR3"</formula>
    </cfRule>
  </conditionalFormatting>
  <conditionalFormatting sqref="B239:B240">
    <cfRule type="cellIs" dxfId="32" priority="52" operator="equal">
      <formula>"NR3"</formula>
    </cfRule>
  </conditionalFormatting>
  <conditionalFormatting sqref="B258:B260 B331:B334">
    <cfRule type="cellIs" dxfId="31" priority="45" operator="equal">
      <formula>"NR3"</formula>
    </cfRule>
  </conditionalFormatting>
  <conditionalFormatting sqref="B268:B271 B335:B336">
    <cfRule type="cellIs" dxfId="30" priority="44" operator="equal">
      <formula>"NR3"</formula>
    </cfRule>
  </conditionalFormatting>
  <conditionalFormatting sqref="B255">
    <cfRule type="cellIs" dxfId="29" priority="43" operator="equal">
      <formula>"NR3"</formula>
    </cfRule>
  </conditionalFormatting>
  <conditionalFormatting sqref="B381">
    <cfRule type="cellIs" dxfId="28" priority="42" operator="equal">
      <formula>"NR3"</formula>
    </cfRule>
  </conditionalFormatting>
  <conditionalFormatting sqref="B341">
    <cfRule type="cellIs" dxfId="27" priority="40" operator="equal">
      <formula>"NR3"</formula>
    </cfRule>
  </conditionalFormatting>
  <conditionalFormatting sqref="B377:B378">
    <cfRule type="cellIs" dxfId="26" priority="39" operator="equal">
      <formula>"NR3"</formula>
    </cfRule>
  </conditionalFormatting>
  <conditionalFormatting sqref="B251">
    <cfRule type="cellIs" dxfId="25" priority="38" operator="equal">
      <formula>"NR3"</formula>
    </cfRule>
  </conditionalFormatting>
  <conditionalFormatting sqref="B261:B262">
    <cfRule type="cellIs" dxfId="24" priority="37" operator="equal">
      <formula>"NR3"</formula>
    </cfRule>
  </conditionalFormatting>
  <conditionalFormatting sqref="B379:B380">
    <cfRule type="cellIs" dxfId="23" priority="35" operator="equal">
      <formula>"NR3"</formula>
    </cfRule>
  </conditionalFormatting>
  <conditionalFormatting sqref="B340">
    <cfRule type="cellIs" dxfId="22" priority="34" operator="equal">
      <formula>"NR3"</formula>
    </cfRule>
  </conditionalFormatting>
  <conditionalFormatting sqref="B330">
    <cfRule type="cellIs" dxfId="21" priority="33" operator="equal">
      <formula>"NR3"</formula>
    </cfRule>
  </conditionalFormatting>
  <conditionalFormatting sqref="B366:B367">
    <cfRule type="cellIs" dxfId="20" priority="32" operator="equal">
      <formula>"NR3"</formula>
    </cfRule>
  </conditionalFormatting>
  <conditionalFormatting sqref="B338">
    <cfRule type="cellIs" dxfId="19" priority="29" operator="equal">
      <formula>"NR3"</formula>
    </cfRule>
  </conditionalFormatting>
  <conditionalFormatting sqref="B360">
    <cfRule type="cellIs" dxfId="18" priority="28" operator="equal">
      <formula>"NR3"</formula>
    </cfRule>
  </conditionalFormatting>
  <conditionalFormatting sqref="B264">
    <cfRule type="cellIs" dxfId="17" priority="27" operator="equal">
      <formula>"NR3"</formula>
    </cfRule>
  </conditionalFormatting>
  <conditionalFormatting sqref="B361:B362">
    <cfRule type="cellIs" dxfId="16" priority="26" operator="equal">
      <formula>"NR3"</formula>
    </cfRule>
  </conditionalFormatting>
  <conditionalFormatting sqref="B250">
    <cfRule type="cellIs" dxfId="15" priority="24" operator="equal">
      <formula>"NR3"</formula>
    </cfRule>
  </conditionalFormatting>
  <conditionalFormatting sqref="B265">
    <cfRule type="cellIs" dxfId="14" priority="23" operator="equal">
      <formula>"NR3"</formula>
    </cfRule>
  </conditionalFormatting>
  <conditionalFormatting sqref="B342:B344">
    <cfRule type="cellIs" dxfId="13" priority="22" operator="equal">
      <formula>"NR3"</formula>
    </cfRule>
  </conditionalFormatting>
  <conditionalFormatting sqref="B365">
    <cfRule type="cellIs" dxfId="12" priority="21" operator="equal">
      <formula>"NR3"</formula>
    </cfRule>
  </conditionalFormatting>
  <conditionalFormatting sqref="B345:B346">
    <cfRule type="cellIs" dxfId="11" priority="19" operator="equal">
      <formula>"NR3"</formula>
    </cfRule>
  </conditionalFormatting>
  <conditionalFormatting sqref="B356">
    <cfRule type="cellIs" dxfId="10" priority="18" operator="equal">
      <formula>"NR3"</formula>
    </cfRule>
  </conditionalFormatting>
  <conditionalFormatting sqref="B363:B364">
    <cfRule type="cellIs" dxfId="9" priority="17" operator="equal">
      <formula>"NR3"</formula>
    </cfRule>
  </conditionalFormatting>
  <conditionalFormatting sqref="B266">
    <cfRule type="cellIs" dxfId="8" priority="16" operator="equal">
      <formula>"NR3"</formula>
    </cfRule>
  </conditionalFormatting>
  <conditionalFormatting sqref="B357:B358">
    <cfRule type="cellIs" dxfId="7" priority="13" operator="equal">
      <formula>"NR3"</formula>
    </cfRule>
  </conditionalFormatting>
  <conditionalFormatting sqref="B267">
    <cfRule type="cellIs" dxfId="6" priority="12" operator="equal">
      <formula>"NR3"</formula>
    </cfRule>
  </conditionalFormatting>
  <conditionalFormatting sqref="B337">
    <cfRule type="cellIs" dxfId="5" priority="11" operator="equal">
      <formula>"NR3"</formula>
    </cfRule>
  </conditionalFormatting>
  <conditionalFormatting sqref="B350:B352">
    <cfRule type="cellIs" dxfId="4" priority="10" operator="equal">
      <formula>"NR3"</formula>
    </cfRule>
  </conditionalFormatting>
  <conditionalFormatting sqref="B353:B355">
    <cfRule type="cellIs" dxfId="3" priority="9" operator="equal">
      <formula>"NR3"</formula>
    </cfRule>
  </conditionalFormatting>
  <conditionalFormatting sqref="B359">
    <cfRule type="cellIs" dxfId="2" priority="8" operator="equal">
      <formula>"NR3"</formula>
    </cfRule>
  </conditionalFormatting>
  <conditionalFormatting sqref="B245">
    <cfRule type="cellIs" dxfId="1" priority="7" operator="equal">
      <formula>"NR3"</formula>
    </cfRule>
  </conditionalFormatting>
  <conditionalFormatting sqref="B246">
    <cfRule type="cellIs" dxfId="0" priority="6" operator="equal">
      <formula>"NR3"</formula>
    </cfRule>
  </conditionalFormatting>
  <dataValidations count="2">
    <dataValidation allowBlank="1" showInputMessage="1" showErrorMessage="1" sqref="C5 D1:R5 C7:R9 B1:B9 B395:R1048576 A265:A1048576 B17:B35 B265:B394 B250:B262 F141:F154 A263:B264 B245:B246 B38:B241 A1:A262 S1:XFD1048576"/>
    <dataValidation type="list" allowBlank="1" showInputMessage="1" showErrorMessage="1" sqref="J263:J264">
      <formula1>#REF!</formula1>
    </dataValidation>
  </dataValidations>
  <pageMargins left="0" right="0" top="0.5" bottom="0.5" header="0" footer="0.25"/>
  <pageSetup paperSize="9" scale="30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>
    <tabColor indexed="52"/>
    <pageSetUpPr fitToPage="1"/>
  </sheetPr>
  <dimension ref="B1:O300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8.7109375" style="2" bestFit="1" customWidth="1"/>
    <col min="3" max="3" width="41.7109375" style="2" bestFit="1" customWidth="1"/>
    <col min="4" max="4" width="10" style="2" bestFit="1" customWidth="1"/>
    <col min="5" max="5" width="5.7109375" style="1" bestFit="1" customWidth="1"/>
    <col min="6" max="6" width="11.140625" style="1" bestFit="1" customWidth="1"/>
    <col min="7" max="7" width="5.140625" style="1" bestFit="1" customWidth="1"/>
    <col min="8" max="8" width="9" style="1" bestFit="1" customWidth="1"/>
    <col min="9" max="9" width="7.28515625" style="1" bestFit="1" customWidth="1"/>
    <col min="10" max="10" width="7.5703125" style="1" bestFit="1" customWidth="1"/>
    <col min="11" max="11" width="14.28515625" style="1" bestFit="1" customWidth="1"/>
    <col min="12" max="12" width="7.28515625" style="1" bestFit="1" customWidth="1"/>
    <col min="13" max="13" width="11.28515625" style="1" bestFit="1" customWidth="1"/>
    <col min="14" max="14" width="9.140625" style="1" bestFit="1" customWidth="1"/>
    <col min="15" max="15" width="10.42578125" style="1" bestFit="1" customWidth="1"/>
    <col min="16" max="16384" width="9.140625" style="1"/>
  </cols>
  <sheetData>
    <row r="1" spans="2:15">
      <c r="B1" s="46" t="s">
        <v>150</v>
      </c>
      <c r="C1" s="67" t="s" vm="1">
        <v>238</v>
      </c>
    </row>
    <row r="2" spans="2:15">
      <c r="B2" s="46" t="s">
        <v>149</v>
      </c>
      <c r="C2" s="67" t="s">
        <v>239</v>
      </c>
    </row>
    <row r="3" spans="2:15">
      <c r="B3" s="46" t="s">
        <v>151</v>
      </c>
      <c r="C3" s="67" t="s">
        <v>240</v>
      </c>
    </row>
    <row r="4" spans="2:15">
      <c r="B4" s="46" t="s">
        <v>152</v>
      </c>
      <c r="C4" s="67" t="s">
        <v>241</v>
      </c>
    </row>
    <row r="6" spans="2:15" ht="26.25" customHeight="1">
      <c r="B6" s="164" t="s">
        <v>181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6"/>
    </row>
    <row r="7" spans="2:15" s="3" customFormat="1" ht="63">
      <c r="B7" s="47" t="s">
        <v>120</v>
      </c>
      <c r="C7" s="48" t="s">
        <v>48</v>
      </c>
      <c r="D7" s="48" t="s">
        <v>121</v>
      </c>
      <c r="E7" s="48" t="s">
        <v>14</v>
      </c>
      <c r="F7" s="48" t="s">
        <v>70</v>
      </c>
      <c r="G7" s="48" t="s">
        <v>17</v>
      </c>
      <c r="H7" s="48" t="s">
        <v>107</v>
      </c>
      <c r="I7" s="48" t="s">
        <v>56</v>
      </c>
      <c r="J7" s="48" t="s">
        <v>18</v>
      </c>
      <c r="K7" s="48" t="s">
        <v>213</v>
      </c>
      <c r="L7" s="48" t="s">
        <v>212</v>
      </c>
      <c r="M7" s="48" t="s">
        <v>115</v>
      </c>
      <c r="N7" s="48" t="s">
        <v>153</v>
      </c>
      <c r="O7" s="50" t="s">
        <v>155</v>
      </c>
    </row>
    <row r="8" spans="2:15" s="3" customFormat="1" ht="24.75" customHeight="1">
      <c r="B8" s="14"/>
      <c r="C8" s="31"/>
      <c r="D8" s="31"/>
      <c r="E8" s="31"/>
      <c r="F8" s="31"/>
      <c r="G8" s="31" t="s">
        <v>20</v>
      </c>
      <c r="H8" s="31"/>
      <c r="I8" s="31" t="s">
        <v>19</v>
      </c>
      <c r="J8" s="31" t="s">
        <v>19</v>
      </c>
      <c r="K8" s="31" t="s">
        <v>220</v>
      </c>
      <c r="L8" s="31"/>
      <c r="M8" s="31" t="s">
        <v>216</v>
      </c>
      <c r="N8" s="31" t="s">
        <v>19</v>
      </c>
      <c r="O8" s="16" t="s">
        <v>19</v>
      </c>
    </row>
    <row r="9" spans="2:15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9" t="s">
        <v>12</v>
      </c>
    </row>
    <row r="10" spans="2:15" s="4" customFormat="1" ht="18" customHeight="1">
      <c r="B10" s="104" t="s">
        <v>43</v>
      </c>
      <c r="C10" s="105"/>
      <c r="D10" s="105"/>
      <c r="E10" s="105"/>
      <c r="F10" s="105"/>
      <c r="G10" s="106">
        <v>2.8857552433674565</v>
      </c>
      <c r="H10" s="105"/>
      <c r="I10" s="105"/>
      <c r="J10" s="108">
        <v>8.8907191277736615E-3</v>
      </c>
      <c r="K10" s="106"/>
      <c r="L10" s="114"/>
      <c r="M10" s="106">
        <v>186676.60395999995</v>
      </c>
      <c r="N10" s="108">
        <f>M10/$M$10</f>
        <v>1</v>
      </c>
      <c r="O10" s="108">
        <f>M10/'סכום נכסי הקרן'!$C$42</f>
        <v>2.635462656394672E-3</v>
      </c>
    </row>
    <row r="11" spans="2:15" ht="20.25" customHeight="1">
      <c r="B11" s="109" t="s">
        <v>206</v>
      </c>
      <c r="C11" s="105"/>
      <c r="D11" s="105"/>
      <c r="E11" s="105"/>
      <c r="F11" s="105"/>
      <c r="G11" s="106">
        <v>2.8857552433674565</v>
      </c>
      <c r="H11" s="105"/>
      <c r="I11" s="105"/>
      <c r="J11" s="108">
        <v>8.8907191277736615E-3</v>
      </c>
      <c r="K11" s="106"/>
      <c r="L11" s="114"/>
      <c r="M11" s="106">
        <v>186676.60395999995</v>
      </c>
      <c r="N11" s="108">
        <f t="shared" ref="N11:N27" si="0">M11/$M$10</f>
        <v>1</v>
      </c>
      <c r="O11" s="108">
        <f>M11/'סכום נכסי הקרן'!$C$42</f>
        <v>2.635462656394672E-3</v>
      </c>
    </row>
    <row r="12" spans="2:15">
      <c r="B12" s="89" t="s">
        <v>202</v>
      </c>
      <c r="C12" s="71"/>
      <c r="D12" s="71"/>
      <c r="E12" s="71"/>
      <c r="F12" s="71"/>
      <c r="G12" s="80">
        <v>2.8857552433674565</v>
      </c>
      <c r="H12" s="71"/>
      <c r="I12" s="71"/>
      <c r="J12" s="81">
        <v>8.8907191277736615E-3</v>
      </c>
      <c r="K12" s="80"/>
      <c r="L12" s="82"/>
      <c r="M12" s="80">
        <v>186676.60395999995</v>
      </c>
      <c r="N12" s="81">
        <f t="shared" si="0"/>
        <v>1</v>
      </c>
      <c r="O12" s="81">
        <f>M12/'סכום נכסי הקרן'!$C$42</f>
        <v>2.635462656394672E-3</v>
      </c>
    </row>
    <row r="13" spans="2:15">
      <c r="B13" s="76" t="s">
        <v>4281</v>
      </c>
      <c r="C13" s="73" t="s">
        <v>4282</v>
      </c>
      <c r="D13" s="73">
        <v>20</v>
      </c>
      <c r="E13" s="73" t="s">
        <v>330</v>
      </c>
      <c r="F13" s="73" t="s">
        <v>331</v>
      </c>
      <c r="G13" s="83">
        <v>1.54</v>
      </c>
      <c r="H13" s="86" t="s">
        <v>137</v>
      </c>
      <c r="I13" s="87">
        <v>6.2E-2</v>
      </c>
      <c r="J13" s="84">
        <v>5.0000000000000001E-3</v>
      </c>
      <c r="K13" s="83">
        <v>1095820.02</v>
      </c>
      <c r="L13" s="85">
        <v>137.18</v>
      </c>
      <c r="M13" s="83">
        <v>1503.24593</v>
      </c>
      <c r="N13" s="84">
        <f t="shared" si="0"/>
        <v>8.0526745082747878E-3</v>
      </c>
      <c r="O13" s="84">
        <f>M13/'סכום נכסי הקרן'!$C$42</f>
        <v>2.1222522950659536E-5</v>
      </c>
    </row>
    <row r="14" spans="2:15">
      <c r="B14" s="76" t="s">
        <v>4283</v>
      </c>
      <c r="C14" s="73" t="s">
        <v>4284</v>
      </c>
      <c r="D14" s="73">
        <v>20</v>
      </c>
      <c r="E14" s="73" t="s">
        <v>330</v>
      </c>
      <c r="F14" s="73" t="s">
        <v>331</v>
      </c>
      <c r="G14" s="83">
        <v>4.0999999999999996</v>
      </c>
      <c r="H14" s="86" t="s">
        <v>137</v>
      </c>
      <c r="I14" s="87">
        <v>5.6500000000000002E-2</v>
      </c>
      <c r="J14" s="84">
        <v>9.3999999999999986E-3</v>
      </c>
      <c r="K14" s="83">
        <v>1737353.74</v>
      </c>
      <c r="L14" s="85">
        <v>153.09</v>
      </c>
      <c r="M14" s="83">
        <v>2659.7148500000003</v>
      </c>
      <c r="N14" s="84">
        <f t="shared" si="0"/>
        <v>1.4247713926539556E-2</v>
      </c>
      <c r="O14" s="84">
        <f>M14/'סכום נכסי הקרן'!$C$42</f>
        <v>3.75493179923893E-5</v>
      </c>
    </row>
    <row r="15" spans="2:15">
      <c r="B15" s="76" t="s">
        <v>4285</v>
      </c>
      <c r="C15" s="73" t="s">
        <v>4286</v>
      </c>
      <c r="D15" s="73">
        <v>12</v>
      </c>
      <c r="E15" s="73" t="s">
        <v>330</v>
      </c>
      <c r="F15" s="73" t="s">
        <v>331</v>
      </c>
      <c r="G15" s="83">
        <v>1.54</v>
      </c>
      <c r="H15" s="86" t="s">
        <v>137</v>
      </c>
      <c r="I15" s="87">
        <v>0.06</v>
      </c>
      <c r="J15" s="84">
        <v>1.1899999999999999E-2</v>
      </c>
      <c r="K15" s="83">
        <v>5504413.9500000002</v>
      </c>
      <c r="L15" s="85">
        <v>134.72999999999999</v>
      </c>
      <c r="M15" s="83">
        <v>7416.0964699999995</v>
      </c>
      <c r="N15" s="84">
        <f t="shared" si="0"/>
        <v>3.972697334685326E-2</v>
      </c>
      <c r="O15" s="84">
        <f>M15/'סכום נכסי הקרן'!$C$42</f>
        <v>1.0469895470721824E-4</v>
      </c>
    </row>
    <row r="16" spans="2:15">
      <c r="B16" s="76" t="s">
        <v>4287</v>
      </c>
      <c r="C16" s="73" t="s">
        <v>4288</v>
      </c>
      <c r="D16" s="73">
        <v>12</v>
      </c>
      <c r="E16" s="73" t="s">
        <v>330</v>
      </c>
      <c r="F16" s="73" t="s">
        <v>331</v>
      </c>
      <c r="G16" s="83">
        <v>2.66</v>
      </c>
      <c r="H16" s="86" t="s">
        <v>137</v>
      </c>
      <c r="I16" s="87">
        <v>5.0499999999999996E-2</v>
      </c>
      <c r="J16" s="84">
        <v>8.6000000000000017E-3</v>
      </c>
      <c r="K16" s="83">
        <v>10209048.4</v>
      </c>
      <c r="L16" s="85">
        <v>143.01</v>
      </c>
      <c r="M16" s="83">
        <v>14599.96061</v>
      </c>
      <c r="N16" s="84">
        <f t="shared" si="0"/>
        <v>7.8209911152703426E-2</v>
      </c>
      <c r="O16" s="84">
        <f>M16/'סכום נכסי הקרן'!$C$42</f>
        <v>2.0611930020289506E-4</v>
      </c>
    </row>
    <row r="17" spans="2:15">
      <c r="B17" s="76" t="s">
        <v>4289</v>
      </c>
      <c r="C17" s="73">
        <v>3534</v>
      </c>
      <c r="D17" s="73">
        <v>20</v>
      </c>
      <c r="E17" s="73" t="s">
        <v>330</v>
      </c>
      <c r="F17" s="73" t="s">
        <v>331</v>
      </c>
      <c r="G17" s="83">
        <v>2.81</v>
      </c>
      <c r="H17" s="86" t="s">
        <v>137</v>
      </c>
      <c r="I17" s="87">
        <v>5.5099999999999996E-2</v>
      </c>
      <c r="J17" s="84">
        <v>8.8000000000000005E-3</v>
      </c>
      <c r="K17" s="83">
        <v>50000000</v>
      </c>
      <c r="L17" s="85">
        <v>148.16</v>
      </c>
      <c r="M17" s="83">
        <v>74079.998229999997</v>
      </c>
      <c r="N17" s="84">
        <f t="shared" si="0"/>
        <v>0.39683600761171689</v>
      </c>
      <c r="O17" s="84">
        <f>M17/'סכום נכסי הקרן'!$C$42</f>
        <v>1.0458464787734317E-3</v>
      </c>
    </row>
    <row r="18" spans="2:15">
      <c r="B18" s="76" t="s">
        <v>4290</v>
      </c>
      <c r="C18" s="73" t="s">
        <v>4291</v>
      </c>
      <c r="D18" s="73">
        <v>20</v>
      </c>
      <c r="E18" s="73" t="s">
        <v>330</v>
      </c>
      <c r="F18" s="73" t="s">
        <v>331</v>
      </c>
      <c r="G18" s="83">
        <v>4.7700000000000005</v>
      </c>
      <c r="H18" s="86" t="s">
        <v>137</v>
      </c>
      <c r="I18" s="87">
        <v>5.7500000000000002E-2</v>
      </c>
      <c r="J18" s="84">
        <v>7.9000000000000008E-3</v>
      </c>
      <c r="K18" s="83">
        <v>781208.65</v>
      </c>
      <c r="L18" s="85">
        <v>168.56</v>
      </c>
      <c r="M18" s="83">
        <v>1316.8052700000001</v>
      </c>
      <c r="N18" s="84">
        <f t="shared" si="0"/>
        <v>7.0539384264894705E-3</v>
      </c>
      <c r="O18" s="84">
        <f>M18/'סכום נכסי הקרן'!$C$42</f>
        <v>1.8590391303520395E-5</v>
      </c>
    </row>
    <row r="19" spans="2:15">
      <c r="B19" s="76" t="s">
        <v>4292</v>
      </c>
      <c r="C19" s="73" t="s">
        <v>4293</v>
      </c>
      <c r="D19" s="73">
        <v>12</v>
      </c>
      <c r="E19" s="73" t="s">
        <v>330</v>
      </c>
      <c r="F19" s="73" t="s">
        <v>331</v>
      </c>
      <c r="G19" s="83">
        <v>0.77</v>
      </c>
      <c r="H19" s="86" t="s">
        <v>137</v>
      </c>
      <c r="I19" s="87">
        <v>5.2499999999999998E-2</v>
      </c>
      <c r="J19" s="84">
        <v>1.5199999999999998E-2</v>
      </c>
      <c r="K19" s="83">
        <v>455559.94</v>
      </c>
      <c r="L19" s="85">
        <v>140.38</v>
      </c>
      <c r="M19" s="83">
        <v>639.51506000000006</v>
      </c>
      <c r="N19" s="84">
        <f t="shared" si="0"/>
        <v>3.4257911620088816E-3</v>
      </c>
      <c r="O19" s="84">
        <f>M19/'סכום נכסי הקרן'!$C$42</f>
        <v>9.0285446760813193E-6</v>
      </c>
    </row>
    <row r="20" spans="2:15">
      <c r="B20" s="76" t="s">
        <v>4294</v>
      </c>
      <c r="C20" s="73" t="s">
        <v>4295</v>
      </c>
      <c r="D20" s="73">
        <v>12</v>
      </c>
      <c r="E20" s="73" t="s">
        <v>330</v>
      </c>
      <c r="F20" s="73" t="s">
        <v>331</v>
      </c>
      <c r="G20" s="83">
        <v>4.0999999999999988</v>
      </c>
      <c r="H20" s="86" t="s">
        <v>137</v>
      </c>
      <c r="I20" s="87">
        <v>5.5999999999999994E-2</v>
      </c>
      <c r="J20" s="84">
        <v>8.3000000000000001E-3</v>
      </c>
      <c r="K20" s="83">
        <v>6941723.4199999999</v>
      </c>
      <c r="L20" s="85">
        <v>153.46</v>
      </c>
      <c r="M20" s="83">
        <v>10652.768890000001</v>
      </c>
      <c r="N20" s="84">
        <f t="shared" si="0"/>
        <v>5.7065366864519448E-2</v>
      </c>
      <c r="O20" s="84">
        <f>M20/'סכום נכסי הקרן'!$C$42</f>
        <v>1.5039364334490293E-4</v>
      </c>
    </row>
    <row r="21" spans="2:15">
      <c r="B21" s="76" t="s">
        <v>4296</v>
      </c>
      <c r="C21" s="73" t="s">
        <v>4297</v>
      </c>
      <c r="D21" s="73">
        <v>12</v>
      </c>
      <c r="E21" s="73" t="s">
        <v>330</v>
      </c>
      <c r="F21" s="73" t="s">
        <v>331</v>
      </c>
      <c r="G21" s="83">
        <v>2.1599999999999997</v>
      </c>
      <c r="H21" s="86" t="s">
        <v>137</v>
      </c>
      <c r="I21" s="87">
        <v>5.0999999999999997E-2</v>
      </c>
      <c r="J21" s="84">
        <v>9.1000000000000004E-3</v>
      </c>
      <c r="K21" s="83">
        <v>8734844.4600000009</v>
      </c>
      <c r="L21" s="85">
        <v>140.74</v>
      </c>
      <c r="M21" s="83">
        <v>12293.420179999999</v>
      </c>
      <c r="N21" s="84">
        <f t="shared" si="0"/>
        <v>6.5854102331078218E-2</v>
      </c>
      <c r="O21" s="84">
        <f>M21/'סכום נכסי הקרן'!$C$42</f>
        <v>1.7355602746394998E-4</v>
      </c>
    </row>
    <row r="22" spans="2:15">
      <c r="B22" s="76" t="s">
        <v>4298</v>
      </c>
      <c r="C22" s="73" t="s">
        <v>4299</v>
      </c>
      <c r="D22" s="73">
        <v>12</v>
      </c>
      <c r="E22" s="73" t="s">
        <v>330</v>
      </c>
      <c r="F22" s="73" t="s">
        <v>331</v>
      </c>
      <c r="G22" s="83">
        <v>2.8800000000000003</v>
      </c>
      <c r="H22" s="86" t="s">
        <v>137</v>
      </c>
      <c r="I22" s="87">
        <v>5.5E-2</v>
      </c>
      <c r="J22" s="84">
        <v>8.6000000000000017E-3</v>
      </c>
      <c r="K22" s="83">
        <v>10000000</v>
      </c>
      <c r="L22" s="85">
        <v>145.36000000000001</v>
      </c>
      <c r="M22" s="83">
        <v>14535.999039999999</v>
      </c>
      <c r="N22" s="84">
        <f t="shared" si="0"/>
        <v>7.7867278125086814E-2</v>
      </c>
      <c r="O22" s="84">
        <f>M22/'סכום נכסי הקרן'!$C$42</f>
        <v>2.0521630365376406E-4</v>
      </c>
    </row>
    <row r="23" spans="2:15">
      <c r="B23" s="76" t="s">
        <v>4300</v>
      </c>
      <c r="C23" s="73" t="s">
        <v>4301</v>
      </c>
      <c r="D23" s="73">
        <v>12</v>
      </c>
      <c r="E23" s="73" t="s">
        <v>330</v>
      </c>
      <c r="F23" s="73" t="s">
        <v>331</v>
      </c>
      <c r="G23" s="83">
        <v>3.15</v>
      </c>
      <c r="H23" s="86" t="s">
        <v>137</v>
      </c>
      <c r="I23" s="87">
        <v>5.0499999999999996E-2</v>
      </c>
      <c r="J23" s="84">
        <v>8.1000000000000013E-3</v>
      </c>
      <c r="K23" s="83">
        <v>11636008.199999999</v>
      </c>
      <c r="L23" s="85">
        <v>140.66999999999999</v>
      </c>
      <c r="M23" s="83">
        <v>16368.372820000001</v>
      </c>
      <c r="N23" s="84">
        <f t="shared" si="0"/>
        <v>8.768304368504222E-2</v>
      </c>
      <c r="O23" s="84">
        <f>M23/'סכום נכסי הקרן'!$C$42</f>
        <v>2.3108538723095145E-4</v>
      </c>
    </row>
    <row r="24" spans="2:15">
      <c r="B24" s="76" t="s">
        <v>4302</v>
      </c>
      <c r="C24" s="73" t="s">
        <v>4303</v>
      </c>
      <c r="D24" s="73">
        <v>12</v>
      </c>
      <c r="E24" s="73" t="s">
        <v>330</v>
      </c>
      <c r="F24" s="73" t="s">
        <v>331</v>
      </c>
      <c r="G24" s="83">
        <v>3.6600000000000006</v>
      </c>
      <c r="H24" s="86" t="s">
        <v>137</v>
      </c>
      <c r="I24" s="87">
        <v>5.0499999999999996E-2</v>
      </c>
      <c r="J24" s="84">
        <v>7.899999999999999E-3</v>
      </c>
      <c r="K24" s="83">
        <v>12994377.369999999</v>
      </c>
      <c r="L24" s="85">
        <v>145.30000000000001</v>
      </c>
      <c r="M24" s="83">
        <v>18880.83034</v>
      </c>
      <c r="N24" s="84">
        <f t="shared" si="0"/>
        <v>0.101141921052119</v>
      </c>
      <c r="O24" s="84">
        <f>M24/'סכום נכסי הקרן'!$C$42</f>
        <v>2.6655575592887779E-4</v>
      </c>
    </row>
    <row r="25" spans="2:15">
      <c r="B25" s="76" t="s">
        <v>4304</v>
      </c>
      <c r="C25" s="73" t="s">
        <v>4305</v>
      </c>
      <c r="D25" s="73">
        <v>68</v>
      </c>
      <c r="E25" s="73" t="s">
        <v>431</v>
      </c>
      <c r="F25" s="73" t="s">
        <v>331</v>
      </c>
      <c r="G25" s="83">
        <v>1.5199999999999998</v>
      </c>
      <c r="H25" s="86" t="s">
        <v>137</v>
      </c>
      <c r="I25" s="87">
        <v>6.5000000000000002E-2</v>
      </c>
      <c r="J25" s="84">
        <v>1.4200000000000001E-2</v>
      </c>
      <c r="K25" s="83">
        <v>1682562.59</v>
      </c>
      <c r="L25" s="85">
        <v>136.05000000000001</v>
      </c>
      <c r="M25" s="83">
        <v>2289.1264100000003</v>
      </c>
      <c r="N25" s="84">
        <f t="shared" si="0"/>
        <v>1.2262524394811156E-2</v>
      </c>
      <c r="O25" s="84">
        <f>M25/'סכום נכסי הקרן'!$C$42</f>
        <v>3.2317425115653477E-5</v>
      </c>
    </row>
    <row r="26" spans="2:15">
      <c r="B26" s="76" t="s">
        <v>4306</v>
      </c>
      <c r="C26" s="73" t="s">
        <v>4307</v>
      </c>
      <c r="D26" s="73">
        <v>68</v>
      </c>
      <c r="E26" s="73" t="s">
        <v>431</v>
      </c>
      <c r="F26" s="73" t="s">
        <v>331</v>
      </c>
      <c r="G26" s="83">
        <v>2.84</v>
      </c>
      <c r="H26" s="86" t="s">
        <v>137</v>
      </c>
      <c r="I26" s="87">
        <v>6.2E-2</v>
      </c>
      <c r="J26" s="84">
        <v>9.9000000000000008E-3</v>
      </c>
      <c r="K26" s="83">
        <v>5000000</v>
      </c>
      <c r="L26" s="85">
        <v>148.21</v>
      </c>
      <c r="M26" s="83">
        <v>7410.4999200000002</v>
      </c>
      <c r="N26" s="84">
        <f t="shared" si="0"/>
        <v>3.969699342499225E-2</v>
      </c>
      <c r="O26" s="84">
        <f>M26/'סכום נכסי הקרן'!$C$42</f>
        <v>1.0461994374271192E-4</v>
      </c>
    </row>
    <row r="27" spans="2:15">
      <c r="B27" s="76" t="s">
        <v>4308</v>
      </c>
      <c r="C27" s="73" t="s">
        <v>4309</v>
      </c>
      <c r="D27" s="73">
        <v>54</v>
      </c>
      <c r="E27" s="73" t="s">
        <v>524</v>
      </c>
      <c r="F27" s="73" t="s">
        <v>331</v>
      </c>
      <c r="G27" s="83">
        <v>1.48</v>
      </c>
      <c r="H27" s="86" t="s">
        <v>137</v>
      </c>
      <c r="I27" s="87">
        <v>6.3E-2</v>
      </c>
      <c r="J27" s="84">
        <v>1.4000000000000002E-2</v>
      </c>
      <c r="K27" s="83">
        <v>1500000</v>
      </c>
      <c r="L27" s="85">
        <v>135.35</v>
      </c>
      <c r="M27" s="83">
        <v>2030.2499399999999</v>
      </c>
      <c r="N27" s="84">
        <f t="shared" si="0"/>
        <v>1.0875759987764888E-2</v>
      </c>
      <c r="O27" s="84">
        <f>M27/'סכום נכסי הקרן'!$C$42</f>
        <v>2.8662659307665738E-5</v>
      </c>
    </row>
    <row r="28" spans="2:15">
      <c r="B28" s="72"/>
      <c r="C28" s="73"/>
      <c r="D28" s="73"/>
      <c r="E28" s="73"/>
      <c r="F28" s="73"/>
      <c r="G28" s="73"/>
      <c r="H28" s="73"/>
      <c r="I28" s="73"/>
      <c r="J28" s="84"/>
      <c r="K28" s="83"/>
      <c r="L28" s="85"/>
      <c r="M28" s="73"/>
      <c r="N28" s="84"/>
      <c r="O28" s="73"/>
    </row>
    <row r="29" spans="2:15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</row>
    <row r="30" spans="2:15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</row>
    <row r="31" spans="2:15">
      <c r="B31" s="131" t="s">
        <v>229</v>
      </c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</row>
    <row r="32" spans="2:15">
      <c r="B32" s="131" t="s">
        <v>116</v>
      </c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</row>
    <row r="33" spans="2:15">
      <c r="B33" s="131" t="s">
        <v>211</v>
      </c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pans="2:15">
      <c r="B34" s="131" t="s">
        <v>219</v>
      </c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</row>
    <row r="35" spans="2:15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</row>
    <row r="36" spans="2:15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</row>
    <row r="37" spans="2:15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</row>
    <row r="38" spans="2:15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</row>
    <row r="39" spans="2:15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</row>
    <row r="40" spans="2:15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</row>
    <row r="41" spans="2:15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</row>
    <row r="42" spans="2:15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</row>
    <row r="43" spans="2:15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</row>
    <row r="44" spans="2:15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</row>
    <row r="45" spans="2:15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</row>
    <row r="46" spans="2:15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</row>
    <row r="47" spans="2:15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</row>
    <row r="48" spans="2:15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</row>
    <row r="49" spans="2:15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</row>
    <row r="50" spans="2:15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pans="2:15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</row>
    <row r="52" spans="2:15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</row>
    <row r="53" spans="2:15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</row>
    <row r="54" spans="2:15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</row>
    <row r="55" spans="2:15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</row>
    <row r="56" spans="2:15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</row>
    <row r="57" spans="2:15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</row>
    <row r="58" spans="2:15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pans="2:15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</row>
    <row r="60" spans="2:15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</row>
    <row r="61" spans="2:15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</row>
    <row r="62" spans="2:15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</row>
    <row r="63" spans="2:15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</row>
    <row r="64" spans="2:15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</row>
    <row r="65" spans="2:15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</row>
    <row r="66" spans="2:15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</row>
    <row r="67" spans="2:15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</row>
    <row r="68" spans="2:15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2:15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</row>
    <row r="70" spans="2:15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</row>
    <row r="71" spans="2:15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</row>
    <row r="72" spans="2:15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</row>
    <row r="73" spans="2:15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</row>
    <row r="74" spans="2:15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</row>
    <row r="75" spans="2:15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</row>
    <row r="76" spans="2:15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</row>
    <row r="77" spans="2:15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</row>
    <row r="78" spans="2:15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</row>
    <row r="79" spans="2:15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</row>
    <row r="80" spans="2:15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</row>
    <row r="81" spans="2:15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</row>
    <row r="82" spans="2:15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</row>
    <row r="83" spans="2:15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</row>
    <row r="84" spans="2:15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</row>
    <row r="85" spans="2:15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</row>
    <row r="86" spans="2:15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</row>
    <row r="87" spans="2:15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</row>
    <row r="88" spans="2:15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</row>
    <row r="89" spans="2:15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</row>
    <row r="90" spans="2:15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</row>
    <row r="91" spans="2:15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</row>
    <row r="92" spans="2:15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</row>
    <row r="93" spans="2:15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</row>
    <row r="94" spans="2:15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</row>
    <row r="95" spans="2:15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</row>
    <row r="96" spans="2:15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</row>
    <row r="97" spans="2:15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</row>
    <row r="98" spans="2:15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</row>
    <row r="99" spans="2:15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</row>
    <row r="100" spans="2:15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</row>
    <row r="101" spans="2:15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</row>
    <row r="102" spans="2:15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</row>
    <row r="103" spans="2:15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</row>
    <row r="104" spans="2:15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</row>
    <row r="105" spans="2:15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</row>
    <row r="106" spans="2:15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</row>
    <row r="107" spans="2:15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</row>
    <row r="108" spans="2:15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</row>
    <row r="109" spans="2:15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</row>
    <row r="110" spans="2:15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</row>
    <row r="111" spans="2:15"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</row>
    <row r="112" spans="2:15"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</row>
    <row r="113" spans="2:15"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</row>
    <row r="114" spans="2:15"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</row>
    <row r="115" spans="2:15"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</row>
    <row r="116" spans="2:15"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</row>
    <row r="117" spans="2:15"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</row>
    <row r="118" spans="2:15"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</row>
    <row r="119" spans="2:15"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</row>
    <row r="120" spans="2:15"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</row>
    <row r="121" spans="2:1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</row>
    <row r="122" spans="2:1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</row>
    <row r="123" spans="2:1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</row>
    <row r="124" spans="2:1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</row>
    <row r="125" spans="2:1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</row>
    <row r="126" spans="2:1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</row>
    <row r="127" spans="2:1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</row>
    <row r="128" spans="2:15">
      <c r="B128" s="113"/>
      <c r="C128" s="113"/>
      <c r="D128" s="113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</row>
    <row r="129" spans="2:15">
      <c r="B129" s="113"/>
      <c r="C129" s="113"/>
      <c r="D129" s="113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</row>
    <row r="130" spans="2:15">
      <c r="B130" s="113"/>
      <c r="C130" s="113"/>
      <c r="D130" s="113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</row>
    <row r="131" spans="2:15">
      <c r="B131" s="113"/>
      <c r="C131" s="113"/>
      <c r="D131" s="113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</row>
    <row r="132" spans="2:15">
      <c r="B132" s="113"/>
      <c r="C132" s="113"/>
      <c r="D132" s="113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</row>
    <row r="133" spans="2:15">
      <c r="B133" s="113"/>
      <c r="C133" s="113"/>
      <c r="D133" s="113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</row>
    <row r="134" spans="2:15">
      <c r="B134" s="113"/>
      <c r="C134" s="113"/>
      <c r="D134" s="113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</row>
    <row r="135" spans="2:15">
      <c r="B135" s="113"/>
      <c r="C135" s="113"/>
      <c r="D135" s="113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</row>
    <row r="136" spans="2:15">
      <c r="B136" s="113"/>
      <c r="C136" s="113"/>
      <c r="D136" s="113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</row>
    <row r="137" spans="2:15">
      <c r="B137" s="113"/>
      <c r="C137" s="113"/>
      <c r="D137" s="113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</row>
    <row r="138" spans="2:15">
      <c r="B138" s="113"/>
      <c r="C138" s="113"/>
      <c r="D138" s="113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</row>
    <row r="139" spans="2:15">
      <c r="B139" s="113"/>
      <c r="C139" s="113"/>
      <c r="D139" s="113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</row>
    <row r="140" spans="2:15">
      <c r="B140" s="113"/>
      <c r="C140" s="113"/>
      <c r="D140" s="113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</row>
    <row r="141" spans="2:15">
      <c r="B141" s="113"/>
      <c r="C141" s="113"/>
      <c r="D141" s="113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</row>
    <row r="142" spans="2:15">
      <c r="B142" s="113"/>
      <c r="C142" s="113"/>
      <c r="D142" s="113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</row>
    <row r="143" spans="2:15">
      <c r="B143" s="113"/>
      <c r="C143" s="113"/>
      <c r="D143" s="113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</row>
    <row r="144" spans="2:15">
      <c r="B144" s="113"/>
      <c r="C144" s="113"/>
      <c r="D144" s="113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</row>
    <row r="145" spans="2:15">
      <c r="B145" s="113"/>
      <c r="C145" s="113"/>
      <c r="D145" s="113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</row>
    <row r="146" spans="2:15">
      <c r="B146" s="113"/>
      <c r="C146" s="113"/>
      <c r="D146" s="113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</row>
    <row r="147" spans="2:15">
      <c r="B147" s="113"/>
      <c r="C147" s="113"/>
      <c r="D147" s="113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</row>
    <row r="148" spans="2:15">
      <c r="B148" s="113"/>
      <c r="C148" s="113"/>
      <c r="D148" s="113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</row>
    <row r="149" spans="2:15">
      <c r="B149" s="113"/>
      <c r="C149" s="113"/>
      <c r="D149" s="113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</row>
    <row r="150" spans="2:15">
      <c r="B150" s="113"/>
      <c r="C150" s="113"/>
      <c r="D150" s="113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</row>
    <row r="151" spans="2:15">
      <c r="B151" s="113"/>
      <c r="C151" s="113"/>
      <c r="D151" s="113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</row>
    <row r="152" spans="2:15">
      <c r="B152" s="113"/>
      <c r="C152" s="113"/>
      <c r="D152" s="113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</row>
    <row r="153" spans="2:15">
      <c r="B153" s="113"/>
      <c r="C153" s="113"/>
      <c r="D153" s="113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</row>
    <row r="154" spans="2:15">
      <c r="B154" s="113"/>
      <c r="C154" s="113"/>
      <c r="D154" s="113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</row>
    <row r="155" spans="2:15">
      <c r="B155" s="113"/>
      <c r="C155" s="113"/>
      <c r="D155" s="113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</row>
    <row r="156" spans="2:15">
      <c r="B156" s="113"/>
      <c r="C156" s="113"/>
      <c r="D156" s="113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</row>
    <row r="157" spans="2:15">
      <c r="B157" s="113"/>
      <c r="C157" s="113"/>
      <c r="D157" s="113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</row>
    <row r="158" spans="2:15">
      <c r="B158" s="113"/>
      <c r="C158" s="113"/>
      <c r="D158" s="113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</row>
    <row r="159" spans="2:15">
      <c r="B159" s="113"/>
      <c r="C159" s="113"/>
      <c r="D159" s="113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</row>
    <row r="160" spans="2:15">
      <c r="B160" s="113"/>
      <c r="C160" s="113"/>
      <c r="D160" s="113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</row>
    <row r="161" spans="2:15">
      <c r="B161" s="113"/>
      <c r="C161" s="113"/>
      <c r="D161" s="113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</row>
    <row r="162" spans="2:15">
      <c r="B162" s="113"/>
      <c r="C162" s="113"/>
      <c r="D162" s="113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</row>
    <row r="163" spans="2:15">
      <c r="B163" s="113"/>
      <c r="C163" s="113"/>
      <c r="D163" s="113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</row>
    <row r="164" spans="2:15">
      <c r="B164" s="113"/>
      <c r="C164" s="113"/>
      <c r="D164" s="113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</row>
    <row r="165" spans="2:15">
      <c r="B165" s="113"/>
      <c r="C165" s="113"/>
      <c r="D165" s="113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</row>
    <row r="166" spans="2:15">
      <c r="B166" s="113"/>
      <c r="C166" s="113"/>
      <c r="D166" s="113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</row>
    <row r="167" spans="2:15">
      <c r="B167" s="113"/>
      <c r="C167" s="113"/>
      <c r="D167" s="113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</row>
    <row r="168" spans="2:15">
      <c r="B168" s="113"/>
      <c r="C168" s="113"/>
      <c r="D168" s="113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</row>
    <row r="169" spans="2:15">
      <c r="B169" s="113"/>
      <c r="C169" s="113"/>
      <c r="D169" s="113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</row>
    <row r="170" spans="2:15">
      <c r="B170" s="113"/>
      <c r="C170" s="113"/>
      <c r="D170" s="113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</row>
    <row r="171" spans="2:15">
      <c r="B171" s="113"/>
      <c r="C171" s="113"/>
      <c r="D171" s="113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</row>
    <row r="172" spans="2:15">
      <c r="B172" s="113"/>
      <c r="C172" s="113"/>
      <c r="D172" s="113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</row>
    <row r="173" spans="2:15">
      <c r="B173" s="113"/>
      <c r="C173" s="113"/>
      <c r="D173" s="113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</row>
    <row r="174" spans="2:15">
      <c r="B174" s="113"/>
      <c r="C174" s="113"/>
      <c r="D174" s="113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</row>
    <row r="175" spans="2:15">
      <c r="B175" s="113"/>
      <c r="C175" s="113"/>
      <c r="D175" s="113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</row>
    <row r="176" spans="2:15">
      <c r="B176" s="113"/>
      <c r="C176" s="113"/>
      <c r="D176" s="113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</row>
    <row r="177" spans="2:15">
      <c r="B177" s="113"/>
      <c r="C177" s="113"/>
      <c r="D177" s="113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</row>
    <row r="178" spans="2:15">
      <c r="B178" s="113"/>
      <c r="C178" s="113"/>
      <c r="D178" s="113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</row>
    <row r="179" spans="2:15">
      <c r="B179" s="113"/>
      <c r="C179" s="113"/>
      <c r="D179" s="113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</row>
    <row r="180" spans="2:15">
      <c r="B180" s="113"/>
      <c r="C180" s="113"/>
      <c r="D180" s="113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</row>
    <row r="181" spans="2:15">
      <c r="B181" s="113"/>
      <c r="C181" s="113"/>
      <c r="D181" s="113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</row>
    <row r="182" spans="2:15">
      <c r="B182" s="113"/>
      <c r="C182" s="113"/>
      <c r="D182" s="113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</row>
    <row r="183" spans="2:15">
      <c r="B183" s="113"/>
      <c r="C183" s="113"/>
      <c r="D183" s="113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</row>
    <row r="184" spans="2:15">
      <c r="B184" s="113"/>
      <c r="C184" s="113"/>
      <c r="D184" s="113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</row>
    <row r="185" spans="2:15">
      <c r="B185" s="113"/>
      <c r="C185" s="113"/>
      <c r="D185" s="113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</row>
    <row r="186" spans="2:15">
      <c r="B186" s="113"/>
      <c r="C186" s="113"/>
      <c r="D186" s="113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</row>
    <row r="187" spans="2:15">
      <c r="B187" s="113"/>
      <c r="C187" s="113"/>
      <c r="D187" s="113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</row>
    <row r="188" spans="2:15">
      <c r="B188" s="113"/>
      <c r="C188" s="113"/>
      <c r="D188" s="113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</row>
    <row r="189" spans="2:15">
      <c r="B189" s="113"/>
      <c r="C189" s="113"/>
      <c r="D189" s="113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</row>
    <row r="190" spans="2:15">
      <c r="B190" s="113"/>
      <c r="C190" s="113"/>
      <c r="D190" s="113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</row>
    <row r="191" spans="2:15">
      <c r="B191" s="113"/>
      <c r="C191" s="113"/>
      <c r="D191" s="113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</row>
    <row r="192" spans="2:15">
      <c r="B192" s="113"/>
      <c r="C192" s="113"/>
      <c r="D192" s="113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</row>
    <row r="193" spans="2:15">
      <c r="B193" s="113"/>
      <c r="C193" s="113"/>
      <c r="D193" s="113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</row>
    <row r="194" spans="2:15">
      <c r="B194" s="113"/>
      <c r="C194" s="113"/>
      <c r="D194" s="113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</row>
    <row r="195" spans="2:15">
      <c r="B195" s="113"/>
      <c r="C195" s="113"/>
      <c r="D195" s="113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</row>
    <row r="196" spans="2:15">
      <c r="B196" s="113"/>
      <c r="C196" s="113"/>
      <c r="D196" s="113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</row>
    <row r="197" spans="2:15">
      <c r="B197" s="113"/>
      <c r="C197" s="113"/>
      <c r="D197" s="113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</row>
    <row r="198" spans="2:15">
      <c r="B198" s="113"/>
      <c r="C198" s="113"/>
      <c r="D198" s="113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</row>
    <row r="199" spans="2:15">
      <c r="B199" s="113"/>
      <c r="C199" s="113"/>
      <c r="D199" s="113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</row>
    <row r="200" spans="2:15">
      <c r="B200" s="113"/>
      <c r="C200" s="113"/>
      <c r="D200" s="113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</row>
    <row r="201" spans="2:15">
      <c r="B201" s="113"/>
      <c r="C201" s="113"/>
      <c r="D201" s="113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</row>
    <row r="202" spans="2:15">
      <c r="B202" s="113"/>
      <c r="C202" s="113"/>
      <c r="D202" s="113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</row>
    <row r="203" spans="2:15">
      <c r="B203" s="113"/>
      <c r="C203" s="113"/>
      <c r="D203" s="113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</row>
    <row r="204" spans="2:15">
      <c r="B204" s="113"/>
      <c r="C204" s="113"/>
      <c r="D204" s="113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</row>
    <row r="205" spans="2:15">
      <c r="B205" s="113"/>
      <c r="C205" s="113"/>
      <c r="D205" s="113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</row>
    <row r="206" spans="2:15">
      <c r="B206" s="113"/>
      <c r="C206" s="113"/>
      <c r="D206" s="113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</row>
    <row r="207" spans="2:15">
      <c r="B207" s="113"/>
      <c r="C207" s="113"/>
      <c r="D207" s="113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</row>
    <row r="208" spans="2:15">
      <c r="B208" s="113"/>
      <c r="C208" s="113"/>
      <c r="D208" s="113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</row>
    <row r="209" spans="2:15">
      <c r="B209" s="113"/>
      <c r="C209" s="113"/>
      <c r="D209" s="113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</row>
    <row r="210" spans="2:15">
      <c r="B210" s="113"/>
      <c r="C210" s="113"/>
      <c r="D210" s="113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</row>
    <row r="211" spans="2:15">
      <c r="B211" s="113"/>
      <c r="C211" s="113"/>
      <c r="D211" s="113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</row>
    <row r="212" spans="2:15">
      <c r="B212" s="113"/>
      <c r="C212" s="113"/>
      <c r="D212" s="113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</row>
    <row r="213" spans="2:15">
      <c r="B213" s="113"/>
      <c r="C213" s="113"/>
      <c r="D213" s="113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</row>
    <row r="214" spans="2:15">
      <c r="B214" s="113"/>
      <c r="C214" s="113"/>
      <c r="D214" s="113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</row>
    <row r="215" spans="2:15">
      <c r="B215" s="113"/>
      <c r="C215" s="113"/>
      <c r="D215" s="113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</row>
    <row r="216" spans="2:15">
      <c r="B216" s="113"/>
      <c r="C216" s="113"/>
      <c r="D216" s="113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</row>
    <row r="217" spans="2:15">
      <c r="B217" s="113"/>
      <c r="C217" s="113"/>
      <c r="D217" s="113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</row>
    <row r="218" spans="2:15">
      <c r="B218" s="113"/>
      <c r="C218" s="113"/>
      <c r="D218" s="113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</row>
    <row r="219" spans="2:15">
      <c r="B219" s="113"/>
      <c r="C219" s="113"/>
      <c r="D219" s="113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</row>
    <row r="220" spans="2:15">
      <c r="B220" s="113"/>
      <c r="C220" s="113"/>
      <c r="D220" s="113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</row>
    <row r="221" spans="2:15">
      <c r="B221" s="113"/>
      <c r="C221" s="113"/>
      <c r="D221" s="113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</row>
    <row r="222" spans="2:15">
      <c r="B222" s="113"/>
      <c r="C222" s="113"/>
      <c r="D222" s="113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</row>
    <row r="223" spans="2:15">
      <c r="B223" s="113"/>
      <c r="C223" s="113"/>
      <c r="D223" s="113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</row>
    <row r="224" spans="2:15">
      <c r="B224" s="113"/>
      <c r="C224" s="113"/>
      <c r="D224" s="113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</row>
    <row r="225" spans="2:15">
      <c r="B225" s="113"/>
      <c r="C225" s="113"/>
      <c r="D225" s="113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</row>
    <row r="226" spans="2:15">
      <c r="B226" s="113"/>
      <c r="C226" s="113"/>
      <c r="D226" s="113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</row>
    <row r="227" spans="2:15">
      <c r="B227" s="113"/>
      <c r="C227" s="113"/>
      <c r="D227" s="113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</row>
    <row r="228" spans="2:15">
      <c r="B228" s="113"/>
      <c r="C228" s="113"/>
      <c r="D228" s="113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</row>
    <row r="229" spans="2:15">
      <c r="B229" s="113"/>
      <c r="C229" s="113"/>
      <c r="D229" s="113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</row>
    <row r="230" spans="2:15">
      <c r="B230" s="113"/>
      <c r="C230" s="113"/>
      <c r="D230" s="113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</row>
    <row r="231" spans="2:15">
      <c r="B231" s="113"/>
      <c r="C231" s="113"/>
      <c r="D231" s="113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</row>
    <row r="232" spans="2:15">
      <c r="B232" s="113"/>
      <c r="C232" s="113"/>
      <c r="D232" s="113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</row>
    <row r="233" spans="2:15">
      <c r="B233" s="113"/>
      <c r="C233" s="113"/>
      <c r="D233" s="113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</row>
    <row r="234" spans="2:15">
      <c r="B234" s="113"/>
      <c r="C234" s="113"/>
      <c r="D234" s="113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</row>
    <row r="235" spans="2:15">
      <c r="B235" s="113"/>
      <c r="C235" s="113"/>
      <c r="D235" s="113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</row>
    <row r="236" spans="2:15">
      <c r="B236" s="113"/>
      <c r="C236" s="113"/>
      <c r="D236" s="113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</row>
    <row r="237" spans="2:15">
      <c r="B237" s="113"/>
      <c r="C237" s="113"/>
      <c r="D237" s="113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</row>
    <row r="238" spans="2:15">
      <c r="B238" s="113"/>
      <c r="C238" s="113"/>
      <c r="D238" s="113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</row>
    <row r="239" spans="2:15">
      <c r="B239" s="113"/>
      <c r="C239" s="113"/>
      <c r="D239" s="113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</row>
    <row r="240" spans="2:15">
      <c r="B240" s="113"/>
      <c r="C240" s="113"/>
      <c r="D240" s="113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</row>
    <row r="241" spans="2:15">
      <c r="B241" s="113"/>
      <c r="C241" s="113"/>
      <c r="D241" s="113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</row>
    <row r="242" spans="2:15">
      <c r="B242" s="113"/>
      <c r="C242" s="113"/>
      <c r="D242" s="113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</row>
    <row r="243" spans="2:15">
      <c r="B243" s="113"/>
      <c r="C243" s="113"/>
      <c r="D243" s="113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</row>
    <row r="244" spans="2:15">
      <c r="B244" s="113"/>
      <c r="C244" s="113"/>
      <c r="D244" s="113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</row>
    <row r="245" spans="2:15">
      <c r="B245" s="113"/>
      <c r="C245" s="113"/>
      <c r="D245" s="113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</row>
    <row r="246" spans="2:15">
      <c r="B246" s="113"/>
      <c r="C246" s="113"/>
      <c r="D246" s="113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</row>
    <row r="247" spans="2:15">
      <c r="B247" s="113"/>
      <c r="C247" s="113"/>
      <c r="D247" s="113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</row>
    <row r="248" spans="2:15">
      <c r="B248" s="113"/>
      <c r="C248" s="113"/>
      <c r="D248" s="113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</row>
    <row r="249" spans="2:15">
      <c r="B249" s="113"/>
      <c r="C249" s="113"/>
      <c r="D249" s="113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</row>
    <row r="250" spans="2:15">
      <c r="B250" s="113"/>
      <c r="C250" s="113"/>
      <c r="D250" s="113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</row>
    <row r="251" spans="2:15">
      <c r="B251" s="113"/>
      <c r="C251" s="113"/>
      <c r="D251" s="113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</row>
    <row r="252" spans="2:15">
      <c r="B252" s="113"/>
      <c r="C252" s="113"/>
      <c r="D252" s="113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</row>
    <row r="253" spans="2:15">
      <c r="B253" s="113"/>
      <c r="C253" s="113"/>
      <c r="D253" s="113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</row>
    <row r="254" spans="2:15">
      <c r="B254" s="113"/>
      <c r="C254" s="113"/>
      <c r="D254" s="113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</row>
    <row r="255" spans="2:15">
      <c r="B255" s="113"/>
      <c r="C255" s="113"/>
      <c r="D255" s="113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</row>
    <row r="256" spans="2:15">
      <c r="B256" s="113"/>
      <c r="C256" s="113"/>
      <c r="D256" s="113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</row>
    <row r="257" spans="2:15">
      <c r="B257" s="113"/>
      <c r="C257" s="113"/>
      <c r="D257" s="113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</row>
    <row r="258" spans="2:15">
      <c r="B258" s="113"/>
      <c r="C258" s="113"/>
      <c r="D258" s="113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</row>
    <row r="259" spans="2:15">
      <c r="B259" s="113"/>
      <c r="C259" s="113"/>
      <c r="D259" s="113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</row>
    <row r="260" spans="2:15">
      <c r="B260" s="113"/>
      <c r="C260" s="113"/>
      <c r="D260" s="113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</row>
    <row r="261" spans="2:15">
      <c r="B261" s="113"/>
      <c r="C261" s="113"/>
      <c r="D261" s="113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</row>
    <row r="262" spans="2:15">
      <c r="B262" s="113"/>
      <c r="C262" s="113"/>
      <c r="D262" s="113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</row>
    <row r="263" spans="2:15">
      <c r="B263" s="113"/>
      <c r="C263" s="113"/>
      <c r="D263" s="113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</row>
    <row r="264" spans="2:15">
      <c r="B264" s="113"/>
      <c r="C264" s="113"/>
      <c r="D264" s="113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</row>
    <row r="265" spans="2:15">
      <c r="B265" s="113"/>
      <c r="C265" s="113"/>
      <c r="D265" s="113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</row>
    <row r="266" spans="2:15">
      <c r="B266" s="113"/>
      <c r="C266" s="113"/>
      <c r="D266" s="113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</row>
    <row r="267" spans="2:15">
      <c r="B267" s="113"/>
      <c r="C267" s="113"/>
      <c r="D267" s="113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</row>
    <row r="268" spans="2:15">
      <c r="B268" s="113"/>
      <c r="C268" s="113"/>
      <c r="D268" s="113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</row>
    <row r="269" spans="2:15">
      <c r="B269" s="113"/>
      <c r="C269" s="113"/>
      <c r="D269" s="113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</row>
    <row r="270" spans="2:15">
      <c r="B270" s="113"/>
      <c r="C270" s="113"/>
      <c r="D270" s="113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</row>
    <row r="271" spans="2:15">
      <c r="B271" s="113"/>
      <c r="C271" s="113"/>
      <c r="D271" s="113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</row>
    <row r="272" spans="2:15">
      <c r="B272" s="113"/>
      <c r="C272" s="113"/>
      <c r="D272" s="113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</row>
    <row r="273" spans="2:15">
      <c r="B273" s="113"/>
      <c r="C273" s="113"/>
      <c r="D273" s="113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</row>
    <row r="274" spans="2:15">
      <c r="B274" s="113"/>
      <c r="C274" s="113"/>
      <c r="D274" s="113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</row>
    <row r="275" spans="2:15">
      <c r="B275" s="113"/>
      <c r="C275" s="113"/>
      <c r="D275" s="113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</row>
    <row r="276" spans="2:15">
      <c r="B276" s="113"/>
      <c r="C276" s="113"/>
      <c r="D276" s="113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</row>
    <row r="277" spans="2:15">
      <c r="B277" s="113"/>
      <c r="C277" s="113"/>
      <c r="D277" s="113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</row>
    <row r="278" spans="2:15">
      <c r="B278" s="113"/>
      <c r="C278" s="113"/>
      <c r="D278" s="113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</row>
    <row r="279" spans="2:15">
      <c r="B279" s="113"/>
      <c r="C279" s="113"/>
      <c r="D279" s="113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</row>
    <row r="280" spans="2:15">
      <c r="B280" s="113"/>
      <c r="C280" s="113"/>
      <c r="D280" s="113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</row>
    <row r="281" spans="2:15">
      <c r="B281" s="113"/>
      <c r="C281" s="113"/>
      <c r="D281" s="113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</row>
    <row r="282" spans="2:15">
      <c r="B282" s="113"/>
      <c r="C282" s="113"/>
      <c r="D282" s="113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</row>
    <row r="283" spans="2:15">
      <c r="B283" s="113"/>
      <c r="C283" s="113"/>
      <c r="D283" s="113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</row>
    <row r="284" spans="2:15">
      <c r="B284" s="113"/>
      <c r="C284" s="113"/>
      <c r="D284" s="113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</row>
    <row r="285" spans="2:15">
      <c r="B285" s="113"/>
      <c r="C285" s="113"/>
      <c r="D285" s="113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</row>
    <row r="286" spans="2:15">
      <c r="B286" s="113"/>
      <c r="C286" s="113"/>
      <c r="D286" s="113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</row>
    <row r="287" spans="2:15">
      <c r="B287" s="113"/>
      <c r="C287" s="113"/>
      <c r="D287" s="113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</row>
    <row r="288" spans="2:15">
      <c r="B288" s="113"/>
      <c r="C288" s="113"/>
      <c r="D288" s="113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</row>
    <row r="289" spans="2:15">
      <c r="B289" s="113"/>
      <c r="C289" s="113"/>
      <c r="D289" s="113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</row>
    <row r="290" spans="2:15">
      <c r="B290" s="113"/>
      <c r="C290" s="113"/>
      <c r="D290" s="113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</row>
    <row r="291" spans="2:15">
      <c r="B291" s="113"/>
      <c r="C291" s="113"/>
      <c r="D291" s="113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</row>
    <row r="292" spans="2:15">
      <c r="B292" s="113"/>
      <c r="C292" s="113"/>
      <c r="D292" s="113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</row>
    <row r="293" spans="2:15">
      <c r="B293" s="113"/>
      <c r="C293" s="113"/>
      <c r="D293" s="113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</row>
    <row r="294" spans="2:15">
      <c r="B294" s="113"/>
      <c r="C294" s="113"/>
      <c r="D294" s="113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</row>
    <row r="295" spans="2:15">
      <c r="B295" s="113"/>
      <c r="C295" s="113"/>
      <c r="D295" s="113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</row>
    <row r="296" spans="2:15">
      <c r="B296" s="113"/>
      <c r="C296" s="113"/>
      <c r="D296" s="113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</row>
    <row r="297" spans="2:15">
      <c r="B297" s="113"/>
      <c r="C297" s="113"/>
      <c r="D297" s="113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</row>
    <row r="298" spans="2:15">
      <c r="B298" s="113"/>
      <c r="C298" s="113"/>
      <c r="D298" s="113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</row>
    <row r="299" spans="2:15">
      <c r="B299" s="113"/>
      <c r="C299" s="113"/>
      <c r="D299" s="113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</row>
    <row r="300" spans="2:15">
      <c r="B300" s="113"/>
      <c r="C300" s="113"/>
      <c r="D300" s="113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</row>
  </sheetData>
  <sheetProtection sheet="1" objects="1" scenarios="1"/>
  <mergeCells count="1">
    <mergeCell ref="B6:O6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82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>
    <tabColor indexed="52"/>
    <pageSetUpPr fitToPage="1"/>
  </sheetPr>
  <dimension ref="B1:J862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8.7109375" style="2" bestFit="1" customWidth="1"/>
    <col min="3" max="3" width="41.7109375" style="2" bestFit="1" customWidth="1"/>
    <col min="4" max="4" width="7.140625" style="1" bestFit="1" customWidth="1"/>
    <col min="5" max="5" width="7.5703125" style="1" bestFit="1" customWidth="1"/>
    <col min="6" max="6" width="9.7109375" style="1" bestFit="1" customWidth="1"/>
    <col min="7" max="7" width="13.140625" style="1" bestFit="1" customWidth="1"/>
    <col min="8" max="8" width="9.7109375" style="1" bestFit="1" customWidth="1"/>
    <col min="9" max="9" width="10.42578125" style="1" bestFit="1" customWidth="1"/>
    <col min="10" max="10" width="40.7109375" style="1" bestFit="1" customWidth="1"/>
    <col min="11" max="16384" width="9.140625" style="1"/>
  </cols>
  <sheetData>
    <row r="1" spans="2:10">
      <c r="B1" s="46" t="s">
        <v>150</v>
      </c>
      <c r="C1" s="67" t="s" vm="1">
        <v>238</v>
      </c>
    </row>
    <row r="2" spans="2:10">
      <c r="B2" s="46" t="s">
        <v>149</v>
      </c>
      <c r="C2" s="67" t="s">
        <v>239</v>
      </c>
    </row>
    <row r="3" spans="2:10">
      <c r="B3" s="46" t="s">
        <v>151</v>
      </c>
      <c r="C3" s="67" t="s">
        <v>240</v>
      </c>
    </row>
    <row r="4" spans="2:10">
      <c r="B4" s="46" t="s">
        <v>152</v>
      </c>
      <c r="C4" s="67" t="s">
        <v>241</v>
      </c>
    </row>
    <row r="6" spans="2:10" ht="26.25" customHeight="1">
      <c r="B6" s="164" t="s">
        <v>182</v>
      </c>
      <c r="C6" s="165"/>
      <c r="D6" s="165"/>
      <c r="E6" s="165"/>
      <c r="F6" s="165"/>
      <c r="G6" s="165"/>
      <c r="H6" s="165"/>
      <c r="I6" s="165"/>
      <c r="J6" s="166"/>
    </row>
    <row r="7" spans="2:10" s="3" customFormat="1" ht="78.75">
      <c r="B7" s="47" t="s">
        <v>120</v>
      </c>
      <c r="C7" s="49" t="s">
        <v>58</v>
      </c>
      <c r="D7" s="49" t="s">
        <v>90</v>
      </c>
      <c r="E7" s="49" t="s">
        <v>59</v>
      </c>
      <c r="F7" s="49" t="s">
        <v>107</v>
      </c>
      <c r="G7" s="49" t="s">
        <v>195</v>
      </c>
      <c r="H7" s="49" t="s">
        <v>153</v>
      </c>
      <c r="I7" s="49" t="s">
        <v>154</v>
      </c>
      <c r="J7" s="64" t="s">
        <v>223</v>
      </c>
    </row>
    <row r="8" spans="2:10" s="3" customFormat="1" ht="22.5" customHeight="1">
      <c r="B8" s="14"/>
      <c r="C8" s="15" t="s">
        <v>21</v>
      </c>
      <c r="D8" s="15"/>
      <c r="E8" s="15" t="s">
        <v>19</v>
      </c>
      <c r="F8" s="15"/>
      <c r="G8" s="15" t="s">
        <v>217</v>
      </c>
      <c r="H8" s="31" t="s">
        <v>19</v>
      </c>
      <c r="I8" s="31" t="s">
        <v>19</v>
      </c>
      <c r="J8" s="16"/>
    </row>
    <row r="9" spans="2:10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9" t="s">
        <v>7</v>
      </c>
    </row>
    <row r="10" spans="2:10" s="4" customFormat="1" ht="18" customHeight="1">
      <c r="B10" s="100" t="s">
        <v>44</v>
      </c>
      <c r="C10" s="100"/>
      <c r="D10" s="100"/>
      <c r="E10" s="84">
        <f>E11</f>
        <v>5.3031035038708402E-2</v>
      </c>
      <c r="F10" s="101"/>
      <c r="G10" s="102">
        <v>1859684.9553100003</v>
      </c>
      <c r="H10" s="155">
        <f>G10/$G$10</f>
        <v>1</v>
      </c>
      <c r="I10" s="155">
        <f>G10/'סכום נכסי הקרן'!$C$42</f>
        <v>2.6254657243650566E-2</v>
      </c>
      <c r="J10" s="101"/>
    </row>
    <row r="11" spans="2:10" ht="22.5" customHeight="1">
      <c r="B11" s="70" t="s">
        <v>210</v>
      </c>
      <c r="C11" s="93"/>
      <c r="D11" s="93"/>
      <c r="E11" s="84">
        <f>E12*H12</f>
        <v>5.3031035038708402E-2</v>
      </c>
      <c r="F11" s="103" t="s">
        <v>137</v>
      </c>
      <c r="G11" s="80">
        <v>1859684.9553100003</v>
      </c>
      <c r="H11" s="81">
        <f t="shared" ref="H11:H41" si="0">G11/$G$10</f>
        <v>1</v>
      </c>
      <c r="I11" s="81">
        <f>G11/'סכום נכסי הקרן'!$C$42</f>
        <v>2.6254657243650566E-2</v>
      </c>
      <c r="J11" s="71"/>
    </row>
    <row r="12" spans="2:10">
      <c r="B12" s="89" t="s">
        <v>91</v>
      </c>
      <c r="C12" s="93"/>
      <c r="D12" s="93"/>
      <c r="E12" s="84">
        <v>6.6777110277954951E-2</v>
      </c>
      <c r="F12" s="103" t="s">
        <v>137</v>
      </c>
      <c r="G12" s="80">
        <v>1476868.6098500004</v>
      </c>
      <c r="H12" s="81">
        <f t="shared" si="0"/>
        <v>0.79414989384791446</v>
      </c>
      <c r="I12" s="81">
        <f>G12/'סכום נכסי הקרן'!$C$42</f>
        <v>2.0850133263058478E-2</v>
      </c>
      <c r="J12" s="71"/>
    </row>
    <row r="13" spans="2:10">
      <c r="B13" s="76" t="s">
        <v>4310</v>
      </c>
      <c r="C13" s="112">
        <v>43830</v>
      </c>
      <c r="D13" s="88" t="s">
        <v>4311</v>
      </c>
      <c r="E13" s="84">
        <v>6.2427972352225213E-2</v>
      </c>
      <c r="F13" s="86" t="s">
        <v>137</v>
      </c>
      <c r="G13" s="83">
        <v>13950.037199999999</v>
      </c>
      <c r="H13" s="84">
        <f t="shared" si="0"/>
        <v>7.5012905600855368E-3</v>
      </c>
      <c r="I13" s="84">
        <f>G13/'סכום נכסי הקרן'!$C$42</f>
        <v>1.9694381254007736E-4</v>
      </c>
      <c r="J13" s="73" t="s">
        <v>4312</v>
      </c>
    </row>
    <row r="14" spans="2:10">
      <c r="B14" s="76" t="s">
        <v>4313</v>
      </c>
      <c r="C14" s="112">
        <v>43830</v>
      </c>
      <c r="D14" s="88" t="s">
        <v>4311</v>
      </c>
      <c r="E14" s="84">
        <v>4.8029629625228727E-2</v>
      </c>
      <c r="F14" s="86" t="s">
        <v>137</v>
      </c>
      <c r="G14" s="83">
        <v>39108.20925</v>
      </c>
      <c r="H14" s="84">
        <f t="shared" si="0"/>
        <v>2.1029480901231926E-2</v>
      </c>
      <c r="I14" s="84">
        <f>G14/'סכום נכסי הקרן'!$C$42</f>
        <v>5.5212181307373999E-4</v>
      </c>
      <c r="J14" s="73" t="s">
        <v>4314</v>
      </c>
    </row>
    <row r="15" spans="2:10">
      <c r="B15" s="76" t="s">
        <v>4315</v>
      </c>
      <c r="C15" s="112">
        <v>43830</v>
      </c>
      <c r="D15" s="88" t="s">
        <v>4311</v>
      </c>
      <c r="E15" s="84">
        <v>5.2857917019458585E-2</v>
      </c>
      <c r="F15" s="86" t="s">
        <v>137</v>
      </c>
      <c r="G15" s="83">
        <v>94490.682440000004</v>
      </c>
      <c r="H15" s="84">
        <f t="shared" si="0"/>
        <v>5.0810048320388157E-2</v>
      </c>
      <c r="I15" s="84">
        <f>G15/'סכום נכסי הקרן'!$C$42</f>
        <v>1.3340004031851141E-3</v>
      </c>
      <c r="J15" s="73" t="s">
        <v>4316</v>
      </c>
    </row>
    <row r="16" spans="2:10">
      <c r="B16" s="76" t="s">
        <v>4317</v>
      </c>
      <c r="C16" s="112">
        <v>43646</v>
      </c>
      <c r="D16" s="88" t="s">
        <v>4311</v>
      </c>
      <c r="E16" s="84">
        <v>5.9279362363616667E-2</v>
      </c>
      <c r="F16" s="86" t="s">
        <v>137</v>
      </c>
      <c r="G16" s="83">
        <v>31539.999800000001</v>
      </c>
      <c r="H16" s="84">
        <f t="shared" si="0"/>
        <v>1.6959861781934156E-2</v>
      </c>
      <c r="I16" s="84">
        <f>G16/'סכום נכסי הקרן'!$C$42</f>
        <v>4.4527535798436998E-4</v>
      </c>
      <c r="J16" s="73" t="s">
        <v>4318</v>
      </c>
    </row>
    <row r="17" spans="2:10">
      <c r="B17" s="76" t="s">
        <v>4319</v>
      </c>
      <c r="C17" s="112">
        <v>43830</v>
      </c>
      <c r="D17" s="88" t="s">
        <v>4320</v>
      </c>
      <c r="E17" s="84">
        <v>6.4749677669662692E-2</v>
      </c>
      <c r="F17" s="86" t="s">
        <v>137</v>
      </c>
      <c r="G17" s="83">
        <v>67804.263039999991</v>
      </c>
      <c r="H17" s="84">
        <f t="shared" si="0"/>
        <v>3.6460080427277185E-2</v>
      </c>
      <c r="I17" s="84">
        <f>G17/'סכום נכסי הקרן'!$C$42</f>
        <v>9.5724691469409524E-4</v>
      </c>
      <c r="J17" s="73" t="s">
        <v>4321</v>
      </c>
    </row>
    <row r="18" spans="2:10">
      <c r="B18" s="76" t="s">
        <v>4322</v>
      </c>
      <c r="C18" s="112">
        <v>43646</v>
      </c>
      <c r="D18" s="88" t="s">
        <v>4311</v>
      </c>
      <c r="E18" s="84">
        <v>6.5197140782821808E-2</v>
      </c>
      <c r="F18" s="86" t="s">
        <v>137</v>
      </c>
      <c r="G18" s="83">
        <v>84356.805269999997</v>
      </c>
      <c r="H18" s="84">
        <f t="shared" si="0"/>
        <v>4.5360804274473539E-2</v>
      </c>
      <c r="I18" s="84">
        <f>G18/'סכום נכסי הקרן'!$C$42</f>
        <v>1.1909323685226224E-3</v>
      </c>
      <c r="J18" s="73" t="s">
        <v>4323</v>
      </c>
    </row>
    <row r="19" spans="2:10">
      <c r="B19" s="76" t="s">
        <v>4324</v>
      </c>
      <c r="C19" s="112">
        <v>43646</v>
      </c>
      <c r="D19" s="88" t="s">
        <v>4311</v>
      </c>
      <c r="E19" s="84">
        <v>6.024844737520936E-2</v>
      </c>
      <c r="F19" s="86" t="s">
        <v>137</v>
      </c>
      <c r="G19" s="83">
        <v>40060.260999999999</v>
      </c>
      <c r="H19" s="84">
        <f t="shared" si="0"/>
        <v>2.1541423393040326E-2</v>
      </c>
      <c r="I19" s="84">
        <f>G19/'סכום נכסי הקרן'!$C$42</f>
        <v>5.6556268772462999E-4</v>
      </c>
      <c r="J19" s="73" t="s">
        <v>4325</v>
      </c>
    </row>
    <row r="20" spans="2:10">
      <c r="B20" s="76" t="s">
        <v>4326</v>
      </c>
      <c r="C20" s="112">
        <v>43830</v>
      </c>
      <c r="D20" s="88" t="s">
        <v>4311</v>
      </c>
      <c r="E20" s="84">
        <v>5.1377937447488718E-2</v>
      </c>
      <c r="F20" s="86" t="s">
        <v>137</v>
      </c>
      <c r="G20" s="83">
        <v>66075.997000000003</v>
      </c>
      <c r="H20" s="84">
        <f t="shared" si="0"/>
        <v>3.5530747727636189E-2</v>
      </c>
      <c r="I20" s="84">
        <f>G20/'סכום נכסי הקרן'!$C$42</f>
        <v>9.3284760319970437E-4</v>
      </c>
      <c r="J20" s="73" t="s">
        <v>4327</v>
      </c>
    </row>
    <row r="21" spans="2:10">
      <c r="B21" s="76" t="s">
        <v>4328</v>
      </c>
      <c r="C21" s="112">
        <v>43646</v>
      </c>
      <c r="D21" s="88" t="s">
        <v>4311</v>
      </c>
      <c r="E21" s="84">
        <v>4.4712046769142783E-2</v>
      </c>
      <c r="F21" s="86" t="s">
        <v>137</v>
      </c>
      <c r="G21" s="83">
        <v>17959.188999999998</v>
      </c>
      <c r="H21" s="84">
        <f t="shared" si="0"/>
        <v>9.6571136679472081E-3</v>
      </c>
      <c r="I21" s="84">
        <f>G21/'סכום נכסי הקרן'!$C$42</f>
        <v>2.5354420931492707E-4</v>
      </c>
      <c r="J21" s="73" t="s">
        <v>4329</v>
      </c>
    </row>
    <row r="22" spans="2:10">
      <c r="B22" s="76" t="s">
        <v>4330</v>
      </c>
      <c r="C22" s="112">
        <v>43646</v>
      </c>
      <c r="D22" s="88" t="s">
        <v>4311</v>
      </c>
      <c r="E22" s="84">
        <v>1.1816064119378663E-2</v>
      </c>
      <c r="F22" s="86" t="s">
        <v>137</v>
      </c>
      <c r="G22" s="83">
        <v>9080</v>
      </c>
      <c r="H22" s="84">
        <f t="shared" si="0"/>
        <v>4.8825474304524923E-3</v>
      </c>
      <c r="I22" s="84">
        <f>G22/'סכום נכסי הקרן'!$C$42</f>
        <v>1.2818960926239698E-4</v>
      </c>
      <c r="J22" s="73" t="s">
        <v>4331</v>
      </c>
    </row>
    <row r="23" spans="2:10">
      <c r="B23" s="76" t="s">
        <v>4332</v>
      </c>
      <c r="C23" s="112">
        <v>43830</v>
      </c>
      <c r="D23" s="88" t="s">
        <v>4311</v>
      </c>
      <c r="E23" s="84">
        <v>4.0920366798398999E-2</v>
      </c>
      <c r="F23" s="86" t="s">
        <v>137</v>
      </c>
      <c r="G23" s="83">
        <v>17585.649000000001</v>
      </c>
      <c r="H23" s="84">
        <f t="shared" si="0"/>
        <v>9.4562516891838599E-3</v>
      </c>
      <c r="I23" s="84">
        <f>G23/'סכום נכסי הקרן'!$C$42</f>
        <v>2.4827064690921395E-4</v>
      </c>
      <c r="J23" s="73" t="s">
        <v>4333</v>
      </c>
    </row>
    <row r="24" spans="2:10">
      <c r="B24" s="76" t="s">
        <v>4334</v>
      </c>
      <c r="C24" s="112">
        <v>43830</v>
      </c>
      <c r="D24" s="88" t="s">
        <v>4311</v>
      </c>
      <c r="E24" s="84">
        <v>7.0899935121326238E-2</v>
      </c>
      <c r="F24" s="86" t="s">
        <v>137</v>
      </c>
      <c r="G24" s="83">
        <v>21260</v>
      </c>
      <c r="H24" s="84">
        <f t="shared" si="0"/>
        <v>1.1432043873504404E-2</v>
      </c>
      <c r="I24" s="84">
        <f>G24/'סכום נכסי הקרן'!$C$42</f>
        <v>3.0014439349323346E-4</v>
      </c>
      <c r="J24" s="73" t="s">
        <v>4335</v>
      </c>
    </row>
    <row r="25" spans="2:10">
      <c r="B25" s="76" t="s">
        <v>4336</v>
      </c>
      <c r="C25" s="112">
        <v>43646</v>
      </c>
      <c r="D25" s="88" t="s">
        <v>4311</v>
      </c>
      <c r="E25" s="84">
        <v>5.6986159834197303E-2</v>
      </c>
      <c r="F25" s="86" t="s">
        <v>137</v>
      </c>
      <c r="G25" s="83">
        <v>7965.1080000000002</v>
      </c>
      <c r="H25" s="84">
        <f t="shared" si="0"/>
        <v>4.2830415857573337E-3</v>
      </c>
      <c r="I25" s="84">
        <f>G25/'סכום נכסי הקרן'!$C$42</f>
        <v>1.1244978879436039E-4</v>
      </c>
      <c r="J25" s="73" t="s">
        <v>4337</v>
      </c>
    </row>
    <row r="26" spans="2:10">
      <c r="B26" s="76" t="s">
        <v>4338</v>
      </c>
      <c r="C26" s="112">
        <v>43830</v>
      </c>
      <c r="D26" s="88" t="s">
        <v>4311</v>
      </c>
      <c r="E26" s="84">
        <v>7.7750326906202288E-2</v>
      </c>
      <c r="F26" s="86" t="s">
        <v>137</v>
      </c>
      <c r="G26" s="83">
        <v>39526.5501</v>
      </c>
      <c r="H26" s="84">
        <f t="shared" si="0"/>
        <v>2.1254433438921444E-2</v>
      </c>
      <c r="I26" s="84">
        <f>G26/'סכום נכסי הקרן'!$C$42</f>
        <v>5.5802786484686773E-4</v>
      </c>
      <c r="J26" s="73" t="s">
        <v>4339</v>
      </c>
    </row>
    <row r="27" spans="2:10">
      <c r="B27" s="76" t="s">
        <v>4340</v>
      </c>
      <c r="C27" s="112">
        <v>43799</v>
      </c>
      <c r="D27" s="88" t="s">
        <v>4311</v>
      </c>
      <c r="E27" s="84">
        <v>6.5699999999999995E-2</v>
      </c>
      <c r="F27" s="86" t="s">
        <v>137</v>
      </c>
      <c r="G27" s="83">
        <v>174213.41450000001</v>
      </c>
      <c r="H27" s="84">
        <f t="shared" si="0"/>
        <v>9.3678993316886561E-2</v>
      </c>
      <c r="I27" s="84">
        <f>G27/'סכום נכסי הקרן'!$C$42</f>
        <v>2.4595098604650889E-3</v>
      </c>
      <c r="J27" s="73" t="s">
        <v>4341</v>
      </c>
    </row>
    <row r="28" spans="2:10">
      <c r="B28" s="76" t="s">
        <v>4342</v>
      </c>
      <c r="C28" s="112">
        <v>43830</v>
      </c>
      <c r="D28" s="88" t="s">
        <v>4311</v>
      </c>
      <c r="E28" s="84">
        <v>0.10286849832232631</v>
      </c>
      <c r="F28" s="86" t="s">
        <v>137</v>
      </c>
      <c r="G28" s="83">
        <v>71025.000020000007</v>
      </c>
      <c r="H28" s="84">
        <f t="shared" si="0"/>
        <v>3.8191952791358945E-2</v>
      </c>
      <c r="I28" s="84">
        <f>G28/'סכום נכסי הקרן'!$C$42</f>
        <v>1.0027166300028126E-3</v>
      </c>
      <c r="J28" s="73" t="s">
        <v>4343</v>
      </c>
    </row>
    <row r="29" spans="2:10">
      <c r="B29" s="76" t="s">
        <v>4344</v>
      </c>
      <c r="C29" s="112">
        <v>43646</v>
      </c>
      <c r="D29" s="88" t="s">
        <v>4311</v>
      </c>
      <c r="E29" s="84">
        <v>5.4309125758761817E-2</v>
      </c>
      <c r="F29" s="86" t="s">
        <v>137</v>
      </c>
      <c r="G29" s="83">
        <v>31624.000210000002</v>
      </c>
      <c r="H29" s="84">
        <f t="shared" si="0"/>
        <v>1.7005030943388171E-2</v>
      </c>
      <c r="I29" s="84">
        <f>G29/'סכום נכסי הקרן'!$C$42</f>
        <v>4.4646125883632823E-4</v>
      </c>
      <c r="J29" s="73" t="s">
        <v>4345</v>
      </c>
    </row>
    <row r="30" spans="2:10">
      <c r="B30" s="76" t="s">
        <v>4346</v>
      </c>
      <c r="C30" s="112">
        <v>43646</v>
      </c>
      <c r="D30" s="88" t="s">
        <v>4311</v>
      </c>
      <c r="E30" s="84">
        <v>7.3684850860968848E-2</v>
      </c>
      <c r="F30" s="86" t="s">
        <v>137</v>
      </c>
      <c r="G30" s="83">
        <v>78825.64145000001</v>
      </c>
      <c r="H30" s="84">
        <f t="shared" si="0"/>
        <v>4.2386556510513991E-2</v>
      </c>
      <c r="I30" s="84">
        <f>G30/'סכום נכסי הקרן'!$C$42</f>
        <v>1.1128445129221702E-3</v>
      </c>
      <c r="J30" s="73" t="s">
        <v>4347</v>
      </c>
    </row>
    <row r="31" spans="2:10">
      <c r="B31" s="76" t="s">
        <v>4348</v>
      </c>
      <c r="C31" s="112">
        <v>43830</v>
      </c>
      <c r="D31" s="88" t="s">
        <v>4311</v>
      </c>
      <c r="E31" s="84">
        <v>6.1854032155689215E-2</v>
      </c>
      <c r="F31" s="86" t="s">
        <v>137</v>
      </c>
      <c r="G31" s="83">
        <v>35662.5</v>
      </c>
      <c r="H31" s="84">
        <f t="shared" si="0"/>
        <v>1.9176635213492513E-2</v>
      </c>
      <c r="I31" s="84">
        <f>G31/'סכום נכסי הקרן'!$C$42</f>
        <v>5.034759846167657E-4</v>
      </c>
      <c r="J31" s="73" t="s">
        <v>4349</v>
      </c>
    </row>
    <row r="32" spans="2:10">
      <c r="B32" s="76" t="s">
        <v>4350</v>
      </c>
      <c r="C32" s="112">
        <v>43646</v>
      </c>
      <c r="D32" s="88" t="s">
        <v>4311</v>
      </c>
      <c r="E32" s="84">
        <v>6.5917602361982588E-2</v>
      </c>
      <c r="F32" s="86" t="s">
        <v>137</v>
      </c>
      <c r="G32" s="83">
        <v>30800.000110000001</v>
      </c>
      <c r="H32" s="84">
        <f t="shared" si="0"/>
        <v>1.6561945087556935E-2</v>
      </c>
      <c r="I32" s="84">
        <f>G32/'סכום נכסי הקרן'!$C$42</f>
        <v>4.3482819156196963E-4</v>
      </c>
      <c r="J32" s="73" t="s">
        <v>4351</v>
      </c>
    </row>
    <row r="33" spans="2:10">
      <c r="B33" s="76" t="s">
        <v>4352</v>
      </c>
      <c r="C33" s="112">
        <v>43830</v>
      </c>
      <c r="D33" s="88" t="s">
        <v>4311</v>
      </c>
      <c r="E33" s="84">
        <v>6.7328703528977976E-2</v>
      </c>
      <c r="F33" s="86" t="s">
        <v>137</v>
      </c>
      <c r="G33" s="83">
        <v>79970.999420000007</v>
      </c>
      <c r="H33" s="84">
        <f t="shared" si="0"/>
        <v>4.3002444683792815E-2</v>
      </c>
      <c r="I33" s="84">
        <f>G33/'סכום נכסי הקרן'!$C$42</f>
        <v>1.1290144458120238E-3</v>
      </c>
      <c r="J33" s="73" t="s">
        <v>4353</v>
      </c>
    </row>
    <row r="34" spans="2:10">
      <c r="B34" s="76" t="s">
        <v>4354</v>
      </c>
      <c r="C34" s="112">
        <v>43830</v>
      </c>
      <c r="D34" s="88" t="s">
        <v>4311</v>
      </c>
      <c r="E34" s="84">
        <v>7.0564468304912947E-2</v>
      </c>
      <c r="F34" s="86" t="s">
        <v>137</v>
      </c>
      <c r="G34" s="83">
        <v>26978.99986</v>
      </c>
      <c r="H34" s="84">
        <f t="shared" si="0"/>
        <v>1.4507295863724796E-2</v>
      </c>
      <c r="I34" s="84">
        <f>G34/'סכום נכסי הקרן'!$C$42</f>
        <v>3.8088408043432414E-4</v>
      </c>
      <c r="J34" s="73" t="s">
        <v>4355</v>
      </c>
    </row>
    <row r="35" spans="2:10">
      <c r="B35" s="76" t="s">
        <v>4356</v>
      </c>
      <c r="C35" s="112">
        <v>43830</v>
      </c>
      <c r="D35" s="88" t="s">
        <v>4311</v>
      </c>
      <c r="E35" s="84">
        <v>7.3567104465002031E-2</v>
      </c>
      <c r="F35" s="86" t="s">
        <v>137</v>
      </c>
      <c r="G35" s="83">
        <v>20176</v>
      </c>
      <c r="H35" s="84">
        <f t="shared" si="0"/>
        <v>1.0849149444582542E-2</v>
      </c>
      <c r="I35" s="84">
        <f>G35/'סכום נכסי הקרן'!$C$42</f>
        <v>2.8484070005265654E-4</v>
      </c>
      <c r="J35" s="73" t="s">
        <v>4357</v>
      </c>
    </row>
    <row r="36" spans="2:10">
      <c r="B36" s="76" t="s">
        <v>4358</v>
      </c>
      <c r="C36" s="112">
        <v>43646</v>
      </c>
      <c r="D36" s="88" t="s">
        <v>4311</v>
      </c>
      <c r="E36" s="84">
        <v>7.1964088795223854E-2</v>
      </c>
      <c r="F36" s="86" t="s">
        <v>137</v>
      </c>
      <c r="G36" s="83">
        <v>41850.000999999997</v>
      </c>
      <c r="H36" s="84">
        <f t="shared" si="0"/>
        <v>2.2503812207817643E-2</v>
      </c>
      <c r="I36" s="84">
        <f>G36/'סכום נכסי הקרן'!$C$42</f>
        <v>5.9082987619173155E-4</v>
      </c>
      <c r="J36" s="73" t="s">
        <v>4359</v>
      </c>
    </row>
    <row r="37" spans="2:10">
      <c r="B37" s="76" t="s">
        <v>4360</v>
      </c>
      <c r="C37" s="112">
        <v>43830</v>
      </c>
      <c r="D37" s="88" t="s">
        <v>4311</v>
      </c>
      <c r="E37" s="84">
        <v>7.609634839594312E-2</v>
      </c>
      <c r="F37" s="86" t="s">
        <v>137</v>
      </c>
      <c r="G37" s="83">
        <v>50596</v>
      </c>
      <c r="H37" s="84">
        <f t="shared" si="0"/>
        <v>2.720675878757426E-2</v>
      </c>
      <c r="I37" s="84">
        <f>G37/'סכום נכסי הקרן'!$C$42</f>
        <v>7.1430412667844033E-4</v>
      </c>
      <c r="J37" s="73" t="s">
        <v>4361</v>
      </c>
    </row>
    <row r="38" spans="2:10">
      <c r="B38" s="76" t="s">
        <v>4362</v>
      </c>
      <c r="C38" s="112">
        <v>43830</v>
      </c>
      <c r="D38" s="88" t="s">
        <v>4311</v>
      </c>
      <c r="E38" s="84">
        <v>6.4854669172882073E-2</v>
      </c>
      <c r="F38" s="86" t="s">
        <v>137</v>
      </c>
      <c r="G38" s="83">
        <v>15935.675999999999</v>
      </c>
      <c r="H38" s="84">
        <f t="shared" si="0"/>
        <v>8.5690191526787939E-3</v>
      </c>
      <c r="I38" s="84">
        <f>G38/'סכום נכסי הקרן'!$C$42</f>
        <v>2.2497666076785875E-4</v>
      </c>
      <c r="J38" s="73" t="s">
        <v>4339</v>
      </c>
    </row>
    <row r="39" spans="2:10">
      <c r="B39" s="76" t="s">
        <v>4363</v>
      </c>
      <c r="C39" s="112">
        <v>43830</v>
      </c>
      <c r="D39" s="88" t="s">
        <v>4311</v>
      </c>
      <c r="E39" s="84">
        <v>7.6899999999999996E-2</v>
      </c>
      <c r="F39" s="86" t="s">
        <v>137</v>
      </c>
      <c r="G39" s="83">
        <v>29354.948</v>
      </c>
      <c r="H39" s="84">
        <f t="shared" si="0"/>
        <v>1.5784903736615258E-2</v>
      </c>
      <c r="I39" s="84">
        <f>G39/'סכום נכסי הקרן'!$C$42</f>
        <v>4.1442723722885265E-4</v>
      </c>
      <c r="J39" s="73" t="s">
        <v>4361</v>
      </c>
    </row>
    <row r="40" spans="2:10">
      <c r="B40" s="76" t="s">
        <v>4364</v>
      </c>
      <c r="C40" s="112">
        <v>43830</v>
      </c>
      <c r="D40" s="88" t="s">
        <v>4320</v>
      </c>
      <c r="E40" s="84">
        <v>7.1900000000000006E-2</v>
      </c>
      <c r="F40" s="86" t="s">
        <v>137</v>
      </c>
      <c r="G40" s="83">
        <v>90787.922180000023</v>
      </c>
      <c r="H40" s="84">
        <f t="shared" si="0"/>
        <v>4.8818979752872242E-2</v>
      </c>
      <c r="I40" s="84">
        <f>G40/'סכום נכסי הקרן'!$C$42</f>
        <v>1.2817255803963775E-3</v>
      </c>
      <c r="J40" s="73" t="s">
        <v>4365</v>
      </c>
    </row>
    <row r="41" spans="2:10">
      <c r="B41" s="76" t="s">
        <v>4366</v>
      </c>
      <c r="C41" s="94">
        <v>43738</v>
      </c>
      <c r="D41" s="88" t="s">
        <v>4311</v>
      </c>
      <c r="E41" s="84">
        <v>7.1999999999999995E-2</v>
      </c>
      <c r="F41" s="86" t="s">
        <v>137</v>
      </c>
      <c r="G41" s="83">
        <v>148304.75599999999</v>
      </c>
      <c r="H41" s="84">
        <f t="shared" si="0"/>
        <v>7.9747247283225089E-2</v>
      </c>
      <c r="I41" s="84">
        <f>G41/'סכום נכסי הקרן'!$C$42</f>
        <v>2.0937366435457186E-3</v>
      </c>
      <c r="J41" s="73" t="s">
        <v>4367</v>
      </c>
    </row>
    <row r="42" spans="2:10">
      <c r="B42" s="92"/>
      <c r="C42" s="88"/>
      <c r="D42" s="88"/>
      <c r="E42" s="88"/>
      <c r="F42" s="73"/>
      <c r="G42" s="73"/>
      <c r="H42" s="84"/>
      <c r="I42" s="73"/>
      <c r="J42" s="73"/>
    </row>
    <row r="43" spans="2:10">
      <c r="B43" s="89" t="s">
        <v>92</v>
      </c>
      <c r="C43" s="93"/>
      <c r="D43" s="93"/>
      <c r="E43" s="108">
        <v>0</v>
      </c>
      <c r="F43" s="103" t="s">
        <v>137</v>
      </c>
      <c r="G43" s="80">
        <v>382816.34545999998</v>
      </c>
      <c r="H43" s="81">
        <f t="shared" ref="H43:H49" si="1">G43/$G$10</f>
        <v>0.20585010615208552</v>
      </c>
      <c r="I43" s="81">
        <f>G43/'[5]סכום נכסי הקרן'!$C$42</f>
        <v>3.5592195123840716E-3</v>
      </c>
      <c r="J43" s="71"/>
    </row>
    <row r="44" spans="2:10">
      <c r="B44" s="76" t="s">
        <v>4368</v>
      </c>
      <c r="C44" s="112">
        <v>43830</v>
      </c>
      <c r="D44" s="88" t="s">
        <v>29</v>
      </c>
      <c r="E44" s="156">
        <v>0</v>
      </c>
      <c r="F44" s="86" t="s">
        <v>137</v>
      </c>
      <c r="G44" s="83">
        <v>7380</v>
      </c>
      <c r="H44" s="84">
        <f t="shared" si="1"/>
        <v>3.9684141009624883E-3</v>
      </c>
      <c r="I44" s="84">
        <f>G44/'סכום נכסי הקרן'!$C$42</f>
        <v>1.0418935202163984E-4</v>
      </c>
      <c r="J44" s="73" t="s">
        <v>4369</v>
      </c>
    </row>
    <row r="45" spans="2:10">
      <c r="B45" s="76" t="s">
        <v>4370</v>
      </c>
      <c r="C45" s="112">
        <v>43830</v>
      </c>
      <c r="D45" s="88" t="s">
        <v>29</v>
      </c>
      <c r="E45" s="156">
        <v>0</v>
      </c>
      <c r="F45" s="86" t="s">
        <v>137</v>
      </c>
      <c r="G45" s="83">
        <v>5175</v>
      </c>
      <c r="H45" s="84">
        <f t="shared" si="1"/>
        <v>2.7827294000651592E-3</v>
      </c>
      <c r="I45" s="84">
        <f>G45/'סכום נכסי הקרן'!$C$42</f>
        <v>7.3059606600540136E-5</v>
      </c>
      <c r="J45" s="73" t="s">
        <v>4349</v>
      </c>
    </row>
    <row r="46" spans="2:10">
      <c r="B46" s="76" t="s">
        <v>4371</v>
      </c>
      <c r="C46" s="94">
        <v>43738</v>
      </c>
      <c r="D46" s="88" t="s">
        <v>29</v>
      </c>
      <c r="E46" s="156">
        <v>0</v>
      </c>
      <c r="F46" s="86" t="s">
        <v>137</v>
      </c>
      <c r="G46" s="83">
        <v>98439.639519999997</v>
      </c>
      <c r="H46" s="84">
        <f t="shared" si="1"/>
        <v>5.2933503193066694E-2</v>
      </c>
      <c r="I46" s="84">
        <f>G46/'סכום נכסי הקרן'!$C$42</f>
        <v>1.389750983039649E-3</v>
      </c>
      <c r="J46" s="73" t="s">
        <v>4372</v>
      </c>
    </row>
    <row r="47" spans="2:10">
      <c r="B47" s="76" t="s">
        <v>4373</v>
      </c>
      <c r="C47" s="112">
        <v>43646</v>
      </c>
      <c r="D47" s="88" t="s">
        <v>29</v>
      </c>
      <c r="E47" s="156">
        <v>0</v>
      </c>
      <c r="F47" s="86" t="s">
        <v>137</v>
      </c>
      <c r="G47" s="83">
        <v>23113.510559999995</v>
      </c>
      <c r="H47" s="84">
        <f t="shared" si="1"/>
        <v>1.2428723743773625E-2</v>
      </c>
      <c r="I47" s="84">
        <f>G47/'סכום נכסי הקרן'!$C$42</f>
        <v>3.2631188186879801E-4</v>
      </c>
      <c r="J47" s="73" t="s">
        <v>4374</v>
      </c>
    </row>
    <row r="48" spans="2:10">
      <c r="B48" s="76" t="s">
        <v>4375</v>
      </c>
      <c r="C48" s="94">
        <v>43738</v>
      </c>
      <c r="D48" s="88" t="s">
        <v>29</v>
      </c>
      <c r="E48" s="156">
        <v>0</v>
      </c>
      <c r="F48" s="86" t="s">
        <v>137</v>
      </c>
      <c r="G48" s="83">
        <v>156815.82137999998</v>
      </c>
      <c r="H48" s="84">
        <f t="shared" si="1"/>
        <v>8.4323864067534796E-2</v>
      </c>
      <c r="I48" s="84">
        <f>G48/'סכום נכסי הקרן'!$C$42</f>
        <v>2.2138941485533082E-3</v>
      </c>
      <c r="J48" s="73" t="s">
        <v>4376</v>
      </c>
    </row>
    <row r="49" spans="2:10">
      <c r="B49" s="76" t="s">
        <v>4377</v>
      </c>
      <c r="C49" s="94">
        <v>43738</v>
      </c>
      <c r="D49" s="88" t="s">
        <v>29</v>
      </c>
      <c r="E49" s="156">
        <v>0</v>
      </c>
      <c r="F49" s="86" t="s">
        <v>137</v>
      </c>
      <c r="G49" s="83">
        <v>91892.373999999996</v>
      </c>
      <c r="H49" s="84">
        <f t="shared" si="1"/>
        <v>4.9412871646682753E-2</v>
      </c>
      <c r="I49" s="84">
        <f>G49/'סכום נכסי הקרן'!$C$42</f>
        <v>1.2973180085081551E-3</v>
      </c>
      <c r="J49" s="73" t="s">
        <v>4378</v>
      </c>
    </row>
    <row r="50" spans="2:10">
      <c r="B50" s="113"/>
      <c r="C50" s="113"/>
      <c r="D50" s="117"/>
      <c r="E50" s="117"/>
      <c r="F50" s="150"/>
      <c r="G50" s="150"/>
      <c r="H50" s="150"/>
      <c r="I50" s="150"/>
      <c r="J50" s="117"/>
    </row>
    <row r="51" spans="2:10">
      <c r="B51" s="113"/>
      <c r="C51" s="113"/>
      <c r="D51" s="117"/>
      <c r="E51" s="117"/>
      <c r="F51" s="150"/>
      <c r="G51" s="150"/>
      <c r="H51" s="150"/>
      <c r="I51" s="150"/>
      <c r="J51" s="117"/>
    </row>
    <row r="52" spans="2:10">
      <c r="B52" s="113"/>
      <c r="C52" s="113"/>
      <c r="D52" s="117"/>
      <c r="E52" s="117"/>
      <c r="F52" s="150"/>
      <c r="G52" s="150"/>
      <c r="H52" s="150"/>
      <c r="I52" s="150"/>
      <c r="J52" s="117"/>
    </row>
    <row r="53" spans="2:10">
      <c r="B53" s="132"/>
      <c r="C53" s="113"/>
      <c r="D53" s="117"/>
      <c r="E53" s="117"/>
      <c r="F53" s="150"/>
      <c r="G53" s="150"/>
      <c r="H53" s="150"/>
      <c r="I53" s="150"/>
      <c r="J53" s="117"/>
    </row>
    <row r="54" spans="2:10">
      <c r="B54" s="132"/>
      <c r="C54" s="113"/>
      <c r="D54" s="117"/>
      <c r="E54" s="117"/>
      <c r="F54" s="150"/>
      <c r="G54" s="150"/>
      <c r="H54" s="150"/>
      <c r="I54" s="150"/>
      <c r="J54" s="117"/>
    </row>
    <row r="55" spans="2:10">
      <c r="B55" s="113"/>
      <c r="C55" s="113"/>
      <c r="D55" s="117"/>
      <c r="E55" s="117"/>
      <c r="F55" s="150"/>
      <c r="G55" s="150"/>
      <c r="H55" s="150"/>
      <c r="I55" s="150"/>
      <c r="J55" s="117"/>
    </row>
    <row r="56" spans="2:10">
      <c r="B56" s="113"/>
      <c r="C56" s="113"/>
      <c r="D56" s="117"/>
      <c r="E56" s="117"/>
      <c r="F56" s="150"/>
      <c r="G56" s="150"/>
      <c r="H56" s="150"/>
      <c r="I56" s="150"/>
      <c r="J56" s="117"/>
    </row>
    <row r="57" spans="2:10">
      <c r="B57" s="113"/>
      <c r="C57" s="113"/>
      <c r="D57" s="117"/>
      <c r="E57" s="117"/>
      <c r="F57" s="150"/>
      <c r="G57" s="150"/>
      <c r="H57" s="150"/>
      <c r="I57" s="150"/>
      <c r="J57" s="117"/>
    </row>
    <row r="58" spans="2:10">
      <c r="B58" s="113"/>
      <c r="C58" s="113"/>
      <c r="D58" s="117"/>
      <c r="E58" s="117"/>
      <c r="F58" s="150"/>
      <c r="G58" s="150"/>
      <c r="H58" s="150"/>
      <c r="I58" s="150"/>
      <c r="J58" s="117"/>
    </row>
    <row r="59" spans="2:10">
      <c r="B59" s="113"/>
      <c r="C59" s="113"/>
      <c r="D59" s="117"/>
      <c r="E59" s="117"/>
      <c r="F59" s="150"/>
      <c r="G59" s="150"/>
      <c r="H59" s="150"/>
      <c r="I59" s="150"/>
      <c r="J59" s="117"/>
    </row>
    <row r="60" spans="2:10">
      <c r="B60" s="113"/>
      <c r="C60" s="113"/>
      <c r="D60" s="117"/>
      <c r="E60" s="117"/>
      <c r="F60" s="150"/>
      <c r="G60" s="150"/>
      <c r="H60" s="150"/>
      <c r="I60" s="150"/>
      <c r="J60" s="117"/>
    </row>
    <row r="61" spans="2:10">
      <c r="B61" s="113"/>
      <c r="C61" s="113"/>
      <c r="D61" s="117"/>
      <c r="E61" s="117"/>
      <c r="F61" s="150"/>
      <c r="G61" s="150"/>
      <c r="H61" s="150"/>
      <c r="I61" s="150"/>
      <c r="J61" s="117"/>
    </row>
    <row r="62" spans="2:10">
      <c r="B62" s="113"/>
      <c r="C62" s="113"/>
      <c r="D62" s="117"/>
      <c r="E62" s="117"/>
      <c r="F62" s="150"/>
      <c r="G62" s="150"/>
      <c r="H62" s="150"/>
      <c r="I62" s="150"/>
      <c r="J62" s="117"/>
    </row>
    <row r="63" spans="2:10">
      <c r="B63" s="113"/>
      <c r="C63" s="113"/>
      <c r="D63" s="117"/>
      <c r="E63" s="117"/>
      <c r="F63" s="150"/>
      <c r="G63" s="150"/>
      <c r="H63" s="150"/>
      <c r="I63" s="150"/>
      <c r="J63" s="117"/>
    </row>
    <row r="64" spans="2:10">
      <c r="B64" s="113"/>
      <c r="C64" s="113"/>
      <c r="D64" s="117"/>
      <c r="E64" s="117"/>
      <c r="F64" s="150"/>
      <c r="G64" s="150"/>
      <c r="H64" s="150"/>
      <c r="I64" s="150"/>
      <c r="J64" s="117"/>
    </row>
    <row r="65" spans="2:10">
      <c r="B65" s="113"/>
      <c r="C65" s="113"/>
      <c r="D65" s="117"/>
      <c r="E65" s="117"/>
      <c r="F65" s="150"/>
      <c r="G65" s="150"/>
      <c r="H65" s="150"/>
      <c r="I65" s="150"/>
      <c r="J65" s="117"/>
    </row>
    <row r="66" spans="2:10">
      <c r="B66" s="113"/>
      <c r="C66" s="113"/>
      <c r="D66" s="117"/>
      <c r="E66" s="117"/>
      <c r="F66" s="150"/>
      <c r="G66" s="150"/>
      <c r="H66" s="150"/>
      <c r="I66" s="150"/>
      <c r="J66" s="117"/>
    </row>
    <row r="67" spans="2:10">
      <c r="B67" s="113"/>
      <c r="C67" s="113"/>
      <c r="D67" s="117"/>
      <c r="E67" s="117"/>
      <c r="F67" s="150"/>
      <c r="G67" s="150"/>
      <c r="H67" s="150"/>
      <c r="I67" s="150"/>
      <c r="J67" s="117"/>
    </row>
    <row r="68" spans="2:10">
      <c r="B68" s="113"/>
      <c r="C68" s="113"/>
      <c r="D68" s="117"/>
      <c r="E68" s="117"/>
      <c r="F68" s="150"/>
      <c r="G68" s="150"/>
      <c r="H68" s="150"/>
      <c r="I68" s="150"/>
      <c r="J68" s="117"/>
    </row>
    <row r="69" spans="2:10">
      <c r="B69" s="113"/>
      <c r="C69" s="113"/>
      <c r="D69" s="117"/>
      <c r="E69" s="117"/>
      <c r="F69" s="150"/>
      <c r="G69" s="150"/>
      <c r="H69" s="150"/>
      <c r="I69" s="150"/>
      <c r="J69" s="117"/>
    </row>
    <row r="70" spans="2:10">
      <c r="B70" s="113"/>
      <c r="C70" s="113"/>
      <c r="D70" s="117"/>
      <c r="E70" s="117"/>
      <c r="F70" s="150"/>
      <c r="G70" s="150"/>
      <c r="H70" s="150"/>
      <c r="I70" s="150"/>
      <c r="J70" s="117"/>
    </row>
    <row r="71" spans="2:10">
      <c r="B71" s="113"/>
      <c r="C71" s="113"/>
      <c r="D71" s="117"/>
      <c r="E71" s="117"/>
      <c r="F71" s="150"/>
      <c r="G71" s="150"/>
      <c r="H71" s="150"/>
      <c r="I71" s="150"/>
      <c r="J71" s="117"/>
    </row>
    <row r="72" spans="2:10">
      <c r="B72" s="113"/>
      <c r="C72" s="113"/>
      <c r="D72" s="117"/>
      <c r="E72" s="117"/>
      <c r="F72" s="150"/>
      <c r="G72" s="150"/>
      <c r="H72" s="150"/>
      <c r="I72" s="150"/>
      <c r="J72" s="117"/>
    </row>
    <row r="73" spans="2:10">
      <c r="B73" s="113"/>
      <c r="C73" s="113"/>
      <c r="D73" s="117"/>
      <c r="E73" s="117"/>
      <c r="F73" s="150"/>
      <c r="G73" s="150"/>
      <c r="H73" s="150"/>
      <c r="I73" s="150"/>
      <c r="J73" s="117"/>
    </row>
    <row r="74" spans="2:10">
      <c r="B74" s="113"/>
      <c r="C74" s="113"/>
      <c r="D74" s="117"/>
      <c r="E74" s="117"/>
      <c r="F74" s="150"/>
      <c r="G74" s="150"/>
      <c r="H74" s="150"/>
      <c r="I74" s="150"/>
      <c r="J74" s="117"/>
    </row>
    <row r="75" spans="2:10">
      <c r="B75" s="113"/>
      <c r="C75" s="113"/>
      <c r="D75" s="117"/>
      <c r="E75" s="117"/>
      <c r="F75" s="150"/>
      <c r="G75" s="150"/>
      <c r="H75" s="150"/>
      <c r="I75" s="150"/>
      <c r="J75" s="117"/>
    </row>
    <row r="76" spans="2:10">
      <c r="B76" s="113"/>
      <c r="C76" s="113"/>
      <c r="D76" s="117"/>
      <c r="E76" s="117"/>
      <c r="F76" s="150"/>
      <c r="G76" s="150"/>
      <c r="H76" s="150"/>
      <c r="I76" s="150"/>
      <c r="J76" s="117"/>
    </row>
    <row r="77" spans="2:10">
      <c r="B77" s="113"/>
      <c r="C77" s="113"/>
      <c r="D77" s="117"/>
      <c r="E77" s="117"/>
      <c r="F77" s="150"/>
      <c r="G77" s="150"/>
      <c r="H77" s="150"/>
      <c r="I77" s="150"/>
      <c r="J77" s="117"/>
    </row>
    <row r="78" spans="2:10">
      <c r="B78" s="113"/>
      <c r="C78" s="113"/>
      <c r="D78" s="117"/>
      <c r="E78" s="117"/>
      <c r="F78" s="150"/>
      <c r="G78" s="150"/>
      <c r="H78" s="150"/>
      <c r="I78" s="150"/>
      <c r="J78" s="117"/>
    </row>
    <row r="79" spans="2:10">
      <c r="B79" s="113"/>
      <c r="C79" s="113"/>
      <c r="D79" s="117"/>
      <c r="E79" s="117"/>
      <c r="F79" s="150"/>
      <c r="G79" s="150"/>
      <c r="H79" s="150"/>
      <c r="I79" s="150"/>
      <c r="J79" s="117"/>
    </row>
    <row r="80" spans="2:10">
      <c r="B80" s="113"/>
      <c r="C80" s="113"/>
      <c r="D80" s="117"/>
      <c r="E80" s="117"/>
      <c r="F80" s="150"/>
      <c r="G80" s="150"/>
      <c r="H80" s="150"/>
      <c r="I80" s="150"/>
      <c r="J80" s="117"/>
    </row>
    <row r="81" spans="2:10">
      <c r="B81" s="113"/>
      <c r="C81" s="113"/>
      <c r="D81" s="117"/>
      <c r="E81" s="117"/>
      <c r="F81" s="150"/>
      <c r="G81" s="150"/>
      <c r="H81" s="150"/>
      <c r="I81" s="150"/>
      <c r="J81" s="117"/>
    </row>
    <row r="82" spans="2:10">
      <c r="B82" s="113"/>
      <c r="C82" s="113"/>
      <c r="D82" s="117"/>
      <c r="E82" s="117"/>
      <c r="F82" s="150"/>
      <c r="G82" s="150"/>
      <c r="H82" s="150"/>
      <c r="I82" s="150"/>
      <c r="J82" s="117"/>
    </row>
    <row r="83" spans="2:10">
      <c r="B83" s="113"/>
      <c r="C83" s="113"/>
      <c r="D83" s="117"/>
      <c r="E83" s="117"/>
      <c r="F83" s="150"/>
      <c r="G83" s="150"/>
      <c r="H83" s="150"/>
      <c r="I83" s="150"/>
      <c r="J83" s="117"/>
    </row>
    <row r="84" spans="2:10">
      <c r="B84" s="113"/>
      <c r="C84" s="113"/>
      <c r="D84" s="117"/>
      <c r="E84" s="117"/>
      <c r="F84" s="150"/>
      <c r="G84" s="150"/>
      <c r="H84" s="150"/>
      <c r="I84" s="150"/>
      <c r="J84" s="117"/>
    </row>
    <row r="85" spans="2:10">
      <c r="B85" s="113"/>
      <c r="C85" s="113"/>
      <c r="D85" s="117"/>
      <c r="E85" s="117"/>
      <c r="F85" s="150"/>
      <c r="G85" s="150"/>
      <c r="H85" s="150"/>
      <c r="I85" s="150"/>
      <c r="J85" s="117"/>
    </row>
    <row r="86" spans="2:10">
      <c r="B86" s="113"/>
      <c r="C86" s="113"/>
      <c r="D86" s="117"/>
      <c r="E86" s="117"/>
      <c r="F86" s="150"/>
      <c r="G86" s="150"/>
      <c r="H86" s="150"/>
      <c r="I86" s="150"/>
      <c r="J86" s="117"/>
    </row>
    <row r="87" spans="2:10">
      <c r="B87" s="113"/>
      <c r="C87" s="113"/>
      <c r="D87" s="117"/>
      <c r="E87" s="117"/>
      <c r="F87" s="150"/>
      <c r="G87" s="150"/>
      <c r="H87" s="150"/>
      <c r="I87" s="150"/>
      <c r="J87" s="117"/>
    </row>
    <row r="88" spans="2:10">
      <c r="B88" s="113"/>
      <c r="C88" s="113"/>
      <c r="D88" s="117"/>
      <c r="E88" s="117"/>
      <c r="F88" s="150"/>
      <c r="G88" s="150"/>
      <c r="H88" s="150"/>
      <c r="I88" s="150"/>
      <c r="J88" s="117"/>
    </row>
    <row r="89" spans="2:10">
      <c r="B89" s="113"/>
      <c r="C89" s="113"/>
      <c r="D89" s="117"/>
      <c r="E89" s="117"/>
      <c r="F89" s="150"/>
      <c r="G89" s="150"/>
      <c r="H89" s="150"/>
      <c r="I89" s="150"/>
      <c r="J89" s="117"/>
    </row>
    <row r="90" spans="2:10">
      <c r="B90" s="113"/>
      <c r="C90" s="113"/>
      <c r="D90" s="117"/>
      <c r="E90" s="117"/>
      <c r="F90" s="150"/>
      <c r="G90" s="150"/>
      <c r="H90" s="150"/>
      <c r="I90" s="150"/>
      <c r="J90" s="117"/>
    </row>
    <row r="91" spans="2:10">
      <c r="B91" s="113"/>
      <c r="C91" s="113"/>
      <c r="D91" s="117"/>
      <c r="E91" s="117"/>
      <c r="F91" s="150"/>
      <c r="G91" s="150"/>
      <c r="H91" s="150"/>
      <c r="I91" s="150"/>
      <c r="J91" s="117"/>
    </row>
    <row r="92" spans="2:10">
      <c r="B92" s="113"/>
      <c r="C92" s="113"/>
      <c r="D92" s="117"/>
      <c r="E92" s="117"/>
      <c r="F92" s="150"/>
      <c r="G92" s="150"/>
      <c r="H92" s="150"/>
      <c r="I92" s="150"/>
      <c r="J92" s="117"/>
    </row>
    <row r="93" spans="2:10">
      <c r="B93" s="113"/>
      <c r="C93" s="113"/>
      <c r="D93" s="117"/>
      <c r="E93" s="117"/>
      <c r="F93" s="150"/>
      <c r="G93" s="150"/>
      <c r="H93" s="150"/>
      <c r="I93" s="150"/>
      <c r="J93" s="117"/>
    </row>
    <row r="94" spans="2:10">
      <c r="B94" s="113"/>
      <c r="C94" s="113"/>
      <c r="D94" s="117"/>
      <c r="E94" s="117"/>
      <c r="F94" s="150"/>
      <c r="G94" s="150"/>
      <c r="H94" s="150"/>
      <c r="I94" s="150"/>
      <c r="J94" s="117"/>
    </row>
    <row r="95" spans="2:10">
      <c r="B95" s="113"/>
      <c r="C95" s="113"/>
      <c r="D95" s="117"/>
      <c r="E95" s="117"/>
      <c r="F95" s="150"/>
      <c r="G95" s="150"/>
      <c r="H95" s="150"/>
      <c r="I95" s="150"/>
      <c r="J95" s="117"/>
    </row>
    <row r="96" spans="2:10">
      <c r="B96" s="113"/>
      <c r="C96" s="113"/>
      <c r="D96" s="117"/>
      <c r="E96" s="117"/>
      <c r="F96" s="150"/>
      <c r="G96" s="150"/>
      <c r="H96" s="150"/>
      <c r="I96" s="150"/>
      <c r="J96" s="117"/>
    </row>
    <row r="97" spans="2:10">
      <c r="B97" s="113"/>
      <c r="C97" s="113"/>
      <c r="D97" s="117"/>
      <c r="E97" s="117"/>
      <c r="F97" s="150"/>
      <c r="G97" s="150"/>
      <c r="H97" s="150"/>
      <c r="I97" s="150"/>
      <c r="J97" s="117"/>
    </row>
    <row r="98" spans="2:10">
      <c r="B98" s="113"/>
      <c r="C98" s="113"/>
      <c r="D98" s="117"/>
      <c r="E98" s="117"/>
      <c r="F98" s="150"/>
      <c r="G98" s="150"/>
      <c r="H98" s="150"/>
      <c r="I98" s="150"/>
      <c r="J98" s="117"/>
    </row>
    <row r="99" spans="2:10">
      <c r="B99" s="113"/>
      <c r="C99" s="113"/>
      <c r="D99" s="117"/>
      <c r="E99" s="117"/>
      <c r="F99" s="150"/>
      <c r="G99" s="150"/>
      <c r="H99" s="150"/>
      <c r="I99" s="150"/>
      <c r="J99" s="117"/>
    </row>
    <row r="100" spans="2:10">
      <c r="B100" s="113"/>
      <c r="C100" s="113"/>
      <c r="D100" s="117"/>
      <c r="E100" s="117"/>
      <c r="F100" s="150"/>
      <c r="G100" s="150"/>
      <c r="H100" s="150"/>
      <c r="I100" s="150"/>
      <c r="J100" s="117"/>
    </row>
    <row r="101" spans="2:10">
      <c r="B101" s="113"/>
      <c r="C101" s="113"/>
      <c r="D101" s="117"/>
      <c r="E101" s="117"/>
      <c r="F101" s="150"/>
      <c r="G101" s="150"/>
      <c r="H101" s="150"/>
      <c r="I101" s="150"/>
      <c r="J101" s="117"/>
    </row>
    <row r="102" spans="2:10">
      <c r="B102" s="113"/>
      <c r="C102" s="113"/>
      <c r="D102" s="117"/>
      <c r="E102" s="117"/>
      <c r="F102" s="150"/>
      <c r="G102" s="150"/>
      <c r="H102" s="150"/>
      <c r="I102" s="150"/>
      <c r="J102" s="117"/>
    </row>
    <row r="103" spans="2:10">
      <c r="B103" s="113"/>
      <c r="C103" s="113"/>
      <c r="D103" s="117"/>
      <c r="E103" s="117"/>
      <c r="F103" s="150"/>
      <c r="G103" s="150"/>
      <c r="H103" s="150"/>
      <c r="I103" s="150"/>
      <c r="J103" s="117"/>
    </row>
    <row r="104" spans="2:10">
      <c r="B104" s="113"/>
      <c r="C104" s="113"/>
      <c r="D104" s="117"/>
      <c r="E104" s="117"/>
      <c r="F104" s="150"/>
      <c r="G104" s="150"/>
      <c r="H104" s="150"/>
      <c r="I104" s="150"/>
      <c r="J104" s="117"/>
    </row>
    <row r="105" spans="2:10">
      <c r="B105" s="113"/>
      <c r="C105" s="113"/>
      <c r="D105" s="117"/>
      <c r="E105" s="117"/>
      <c r="F105" s="150"/>
      <c r="G105" s="150"/>
      <c r="H105" s="150"/>
      <c r="I105" s="150"/>
      <c r="J105" s="117"/>
    </row>
    <row r="106" spans="2:10">
      <c r="B106" s="113"/>
      <c r="C106" s="113"/>
      <c r="D106" s="117"/>
      <c r="E106" s="117"/>
      <c r="F106" s="150"/>
      <c r="G106" s="150"/>
      <c r="H106" s="150"/>
      <c r="I106" s="150"/>
      <c r="J106" s="117"/>
    </row>
    <row r="107" spans="2:10">
      <c r="B107" s="113"/>
      <c r="C107" s="113"/>
      <c r="D107" s="117"/>
      <c r="E107" s="117"/>
      <c r="F107" s="150"/>
      <c r="G107" s="150"/>
      <c r="H107" s="150"/>
      <c r="I107" s="150"/>
      <c r="J107" s="117"/>
    </row>
    <row r="108" spans="2:10">
      <c r="B108" s="113"/>
      <c r="C108" s="113"/>
      <c r="D108" s="117"/>
      <c r="E108" s="117"/>
      <c r="F108" s="150"/>
      <c r="G108" s="150"/>
      <c r="H108" s="150"/>
      <c r="I108" s="150"/>
      <c r="J108" s="117"/>
    </row>
    <row r="109" spans="2:10">
      <c r="B109" s="113"/>
      <c r="C109" s="113"/>
      <c r="D109" s="117"/>
      <c r="E109" s="117"/>
      <c r="F109" s="150"/>
      <c r="G109" s="150"/>
      <c r="H109" s="150"/>
      <c r="I109" s="150"/>
      <c r="J109" s="117"/>
    </row>
    <row r="110" spans="2:10">
      <c r="B110" s="113"/>
      <c r="C110" s="113"/>
      <c r="D110" s="117"/>
      <c r="E110" s="117"/>
      <c r="F110" s="150"/>
      <c r="G110" s="150"/>
      <c r="H110" s="150"/>
      <c r="I110" s="150"/>
      <c r="J110" s="117"/>
    </row>
    <row r="111" spans="2:10">
      <c r="B111" s="113"/>
      <c r="C111" s="113"/>
      <c r="D111" s="117"/>
      <c r="E111" s="117"/>
      <c r="F111" s="150"/>
      <c r="G111" s="150"/>
      <c r="H111" s="150"/>
      <c r="I111" s="150"/>
      <c r="J111" s="117"/>
    </row>
    <row r="112" spans="2:10">
      <c r="B112" s="113"/>
      <c r="C112" s="113"/>
      <c r="D112" s="117"/>
      <c r="E112" s="117"/>
      <c r="F112" s="150"/>
      <c r="G112" s="150"/>
      <c r="H112" s="150"/>
      <c r="I112" s="150"/>
      <c r="J112" s="117"/>
    </row>
    <row r="113" spans="2:10">
      <c r="B113" s="113"/>
      <c r="C113" s="113"/>
      <c r="D113" s="117"/>
      <c r="E113" s="117"/>
      <c r="F113" s="150"/>
      <c r="G113" s="150"/>
      <c r="H113" s="150"/>
      <c r="I113" s="150"/>
      <c r="J113" s="117"/>
    </row>
    <row r="114" spans="2:10">
      <c r="B114" s="113"/>
      <c r="C114" s="113"/>
      <c r="D114" s="117"/>
      <c r="E114" s="117"/>
      <c r="F114" s="150"/>
      <c r="G114" s="150"/>
      <c r="H114" s="150"/>
      <c r="I114" s="150"/>
      <c r="J114" s="117"/>
    </row>
    <row r="115" spans="2:10">
      <c r="B115" s="113"/>
      <c r="C115" s="113"/>
      <c r="D115" s="117"/>
      <c r="E115" s="117"/>
      <c r="F115" s="150"/>
      <c r="G115" s="150"/>
      <c r="H115" s="150"/>
      <c r="I115" s="150"/>
      <c r="J115" s="117"/>
    </row>
    <row r="116" spans="2:10">
      <c r="B116" s="113"/>
      <c r="C116" s="113"/>
      <c r="D116" s="117"/>
      <c r="E116" s="117"/>
      <c r="F116" s="150"/>
      <c r="G116" s="150"/>
      <c r="H116" s="150"/>
      <c r="I116" s="150"/>
      <c r="J116" s="117"/>
    </row>
    <row r="117" spans="2:10">
      <c r="B117" s="113"/>
      <c r="C117" s="113"/>
      <c r="D117" s="117"/>
      <c r="E117" s="117"/>
      <c r="F117" s="150"/>
      <c r="G117" s="150"/>
      <c r="H117" s="150"/>
      <c r="I117" s="150"/>
      <c r="J117" s="117"/>
    </row>
    <row r="118" spans="2:10">
      <c r="B118" s="113"/>
      <c r="C118" s="113"/>
      <c r="D118" s="117"/>
      <c r="E118" s="117"/>
      <c r="F118" s="150"/>
      <c r="G118" s="150"/>
      <c r="H118" s="150"/>
      <c r="I118" s="150"/>
      <c r="J118" s="117"/>
    </row>
    <row r="119" spans="2:10">
      <c r="B119" s="113"/>
      <c r="C119" s="113"/>
      <c r="D119" s="117"/>
      <c r="E119" s="117"/>
      <c r="F119" s="150"/>
      <c r="G119" s="150"/>
      <c r="H119" s="150"/>
      <c r="I119" s="150"/>
      <c r="J119" s="117"/>
    </row>
    <row r="120" spans="2:10">
      <c r="B120" s="113"/>
      <c r="C120" s="113"/>
      <c r="D120" s="117"/>
      <c r="E120" s="117"/>
      <c r="F120" s="150"/>
      <c r="G120" s="150"/>
      <c r="H120" s="150"/>
      <c r="I120" s="150"/>
      <c r="J120" s="117"/>
    </row>
    <row r="121" spans="2:10">
      <c r="B121" s="113"/>
      <c r="C121" s="113"/>
      <c r="D121" s="117"/>
      <c r="E121" s="117"/>
      <c r="F121" s="150"/>
      <c r="G121" s="150"/>
      <c r="H121" s="150"/>
      <c r="I121" s="150"/>
      <c r="J121" s="117"/>
    </row>
    <row r="122" spans="2:10">
      <c r="B122" s="113"/>
      <c r="C122" s="113"/>
      <c r="D122" s="117"/>
      <c r="E122" s="117"/>
      <c r="F122" s="150"/>
      <c r="G122" s="150"/>
      <c r="H122" s="150"/>
      <c r="I122" s="150"/>
      <c r="J122" s="117"/>
    </row>
    <row r="123" spans="2:10">
      <c r="B123" s="113"/>
      <c r="C123" s="113"/>
      <c r="D123" s="117"/>
      <c r="E123" s="117"/>
      <c r="F123" s="150"/>
      <c r="G123" s="150"/>
      <c r="H123" s="150"/>
      <c r="I123" s="150"/>
      <c r="J123" s="117"/>
    </row>
    <row r="124" spans="2:10">
      <c r="B124" s="113"/>
      <c r="C124" s="113"/>
      <c r="D124" s="117"/>
      <c r="E124" s="117"/>
      <c r="F124" s="150"/>
      <c r="G124" s="150"/>
      <c r="H124" s="150"/>
      <c r="I124" s="150"/>
      <c r="J124" s="117"/>
    </row>
    <row r="125" spans="2:10">
      <c r="B125" s="113"/>
      <c r="C125" s="113"/>
      <c r="D125" s="117"/>
      <c r="E125" s="117"/>
      <c r="F125" s="150"/>
      <c r="G125" s="150"/>
      <c r="H125" s="150"/>
      <c r="I125" s="150"/>
      <c r="J125" s="117"/>
    </row>
    <row r="126" spans="2:10">
      <c r="B126" s="113"/>
      <c r="C126" s="113"/>
      <c r="D126" s="117"/>
      <c r="E126" s="117"/>
      <c r="F126" s="150"/>
      <c r="G126" s="150"/>
      <c r="H126" s="150"/>
      <c r="I126" s="150"/>
      <c r="J126" s="117"/>
    </row>
    <row r="127" spans="2:10">
      <c r="B127" s="113"/>
      <c r="C127" s="113"/>
      <c r="D127" s="117"/>
      <c r="E127" s="117"/>
      <c r="F127" s="150"/>
      <c r="G127" s="150"/>
      <c r="H127" s="150"/>
      <c r="I127" s="150"/>
      <c r="J127" s="117"/>
    </row>
    <row r="128" spans="2:10">
      <c r="B128" s="113"/>
      <c r="C128" s="113"/>
      <c r="D128" s="117"/>
      <c r="E128" s="117"/>
      <c r="F128" s="150"/>
      <c r="G128" s="150"/>
      <c r="H128" s="150"/>
      <c r="I128" s="150"/>
      <c r="J128" s="117"/>
    </row>
    <row r="129" spans="2:10">
      <c r="B129" s="113"/>
      <c r="C129" s="113"/>
      <c r="D129" s="117"/>
      <c r="E129" s="117"/>
      <c r="F129" s="150"/>
      <c r="G129" s="150"/>
      <c r="H129" s="150"/>
      <c r="I129" s="150"/>
      <c r="J129" s="117"/>
    </row>
    <row r="130" spans="2:10">
      <c r="B130" s="113"/>
      <c r="C130" s="113"/>
      <c r="D130" s="117"/>
      <c r="E130" s="117"/>
      <c r="F130" s="150"/>
      <c r="G130" s="150"/>
      <c r="H130" s="150"/>
      <c r="I130" s="150"/>
      <c r="J130" s="117"/>
    </row>
    <row r="131" spans="2:10">
      <c r="B131" s="113"/>
      <c r="C131" s="113"/>
      <c r="D131" s="117"/>
      <c r="E131" s="117"/>
      <c r="F131" s="150"/>
      <c r="G131" s="150"/>
      <c r="H131" s="150"/>
      <c r="I131" s="150"/>
      <c r="J131" s="117"/>
    </row>
    <row r="132" spans="2:10">
      <c r="B132" s="113"/>
      <c r="C132" s="113"/>
      <c r="D132" s="117"/>
      <c r="E132" s="117"/>
      <c r="F132" s="150"/>
      <c r="G132" s="150"/>
      <c r="H132" s="150"/>
      <c r="I132" s="150"/>
      <c r="J132" s="117"/>
    </row>
    <row r="133" spans="2:10">
      <c r="B133" s="113"/>
      <c r="C133" s="113"/>
      <c r="D133" s="117"/>
      <c r="E133" s="117"/>
      <c r="F133" s="150"/>
      <c r="G133" s="150"/>
      <c r="H133" s="150"/>
      <c r="I133" s="150"/>
      <c r="J133" s="117"/>
    </row>
    <row r="134" spans="2:10">
      <c r="B134" s="113"/>
      <c r="C134" s="113"/>
      <c r="D134" s="117"/>
      <c r="E134" s="117"/>
      <c r="F134" s="150"/>
      <c r="G134" s="150"/>
      <c r="H134" s="150"/>
      <c r="I134" s="150"/>
      <c r="J134" s="117"/>
    </row>
    <row r="135" spans="2:10">
      <c r="B135" s="113"/>
      <c r="C135" s="113"/>
      <c r="D135" s="117"/>
      <c r="E135" s="117"/>
      <c r="F135" s="150"/>
      <c r="G135" s="150"/>
      <c r="H135" s="150"/>
      <c r="I135" s="150"/>
      <c r="J135" s="117"/>
    </row>
    <row r="136" spans="2:10">
      <c r="B136" s="113"/>
      <c r="C136" s="113"/>
      <c r="D136" s="117"/>
      <c r="E136" s="117"/>
      <c r="F136" s="150"/>
      <c r="G136" s="150"/>
      <c r="H136" s="150"/>
      <c r="I136" s="150"/>
      <c r="J136" s="117"/>
    </row>
    <row r="137" spans="2:10">
      <c r="B137" s="113"/>
      <c r="C137" s="113"/>
      <c r="D137" s="117"/>
      <c r="E137" s="117"/>
      <c r="F137" s="150"/>
      <c r="G137" s="150"/>
      <c r="H137" s="150"/>
      <c r="I137" s="150"/>
      <c r="J137" s="117"/>
    </row>
    <row r="138" spans="2:10">
      <c r="B138" s="113"/>
      <c r="C138" s="113"/>
      <c r="D138" s="117"/>
      <c r="E138" s="117"/>
      <c r="F138" s="150"/>
      <c r="G138" s="150"/>
      <c r="H138" s="150"/>
      <c r="I138" s="150"/>
      <c r="J138" s="117"/>
    </row>
    <row r="139" spans="2:10">
      <c r="B139" s="113"/>
      <c r="C139" s="113"/>
      <c r="D139" s="117"/>
      <c r="E139" s="117"/>
      <c r="F139" s="150"/>
      <c r="G139" s="150"/>
      <c r="H139" s="150"/>
      <c r="I139" s="150"/>
      <c r="J139" s="117"/>
    </row>
    <row r="140" spans="2:10">
      <c r="B140" s="113"/>
      <c r="C140" s="113"/>
      <c r="D140" s="117"/>
      <c r="E140" s="117"/>
      <c r="F140" s="150"/>
      <c r="G140" s="150"/>
      <c r="H140" s="150"/>
      <c r="I140" s="150"/>
      <c r="J140" s="117"/>
    </row>
    <row r="141" spans="2:10">
      <c r="B141" s="113"/>
      <c r="C141" s="113"/>
      <c r="D141" s="117"/>
      <c r="E141" s="117"/>
      <c r="F141" s="150"/>
      <c r="G141" s="150"/>
      <c r="H141" s="150"/>
      <c r="I141" s="150"/>
      <c r="J141" s="117"/>
    </row>
    <row r="142" spans="2:10">
      <c r="B142" s="113"/>
      <c r="C142" s="113"/>
      <c r="D142" s="117"/>
      <c r="E142" s="117"/>
      <c r="F142" s="150"/>
      <c r="G142" s="150"/>
      <c r="H142" s="150"/>
      <c r="I142" s="150"/>
      <c r="J142" s="117"/>
    </row>
    <row r="143" spans="2:10">
      <c r="B143" s="113"/>
      <c r="C143" s="113"/>
      <c r="D143" s="117"/>
      <c r="E143" s="117"/>
      <c r="F143" s="150"/>
      <c r="G143" s="150"/>
      <c r="H143" s="150"/>
      <c r="I143" s="150"/>
      <c r="J143" s="117"/>
    </row>
    <row r="144" spans="2:10">
      <c r="B144" s="113"/>
      <c r="C144" s="113"/>
      <c r="D144" s="117"/>
      <c r="E144" s="117"/>
      <c r="F144" s="150"/>
      <c r="G144" s="150"/>
      <c r="H144" s="150"/>
      <c r="I144" s="150"/>
      <c r="J144" s="117"/>
    </row>
    <row r="145" spans="2:10">
      <c r="B145" s="113"/>
      <c r="C145" s="113"/>
      <c r="D145" s="117"/>
      <c r="E145" s="117"/>
      <c r="F145" s="150"/>
      <c r="G145" s="150"/>
      <c r="H145" s="150"/>
      <c r="I145" s="150"/>
      <c r="J145" s="117"/>
    </row>
    <row r="146" spans="2:10">
      <c r="B146" s="113"/>
      <c r="C146" s="113"/>
      <c r="D146" s="117"/>
      <c r="E146" s="117"/>
      <c r="F146" s="150"/>
      <c r="G146" s="150"/>
      <c r="H146" s="150"/>
      <c r="I146" s="150"/>
      <c r="J146" s="117"/>
    </row>
    <row r="147" spans="2:10">
      <c r="B147" s="113"/>
      <c r="C147" s="113"/>
      <c r="D147" s="117"/>
      <c r="E147" s="117"/>
      <c r="F147" s="150"/>
      <c r="G147" s="150"/>
      <c r="H147" s="150"/>
      <c r="I147" s="150"/>
      <c r="J147" s="117"/>
    </row>
    <row r="148" spans="2:10">
      <c r="B148" s="113"/>
      <c r="C148" s="113"/>
      <c r="D148" s="117"/>
      <c r="E148" s="117"/>
      <c r="F148" s="150"/>
      <c r="G148" s="150"/>
      <c r="H148" s="150"/>
      <c r="I148" s="150"/>
      <c r="J148" s="117"/>
    </row>
    <row r="149" spans="2:10">
      <c r="B149" s="113"/>
      <c r="C149" s="113"/>
      <c r="D149" s="117"/>
      <c r="E149" s="117"/>
      <c r="F149" s="150"/>
      <c r="G149" s="150"/>
      <c r="H149" s="150"/>
      <c r="I149" s="150"/>
      <c r="J149" s="117"/>
    </row>
    <row r="150" spans="2:10">
      <c r="B150" s="113"/>
      <c r="C150" s="113"/>
      <c r="D150" s="117"/>
      <c r="E150" s="117"/>
      <c r="F150" s="150"/>
      <c r="G150" s="150"/>
      <c r="H150" s="150"/>
      <c r="I150" s="150"/>
      <c r="J150" s="117"/>
    </row>
    <row r="151" spans="2:10">
      <c r="B151" s="113"/>
      <c r="C151" s="113"/>
      <c r="D151" s="117"/>
      <c r="E151" s="117"/>
      <c r="F151" s="150"/>
      <c r="G151" s="150"/>
      <c r="H151" s="150"/>
      <c r="I151" s="150"/>
      <c r="J151" s="117"/>
    </row>
    <row r="152" spans="2:10">
      <c r="B152" s="113"/>
      <c r="C152" s="113"/>
      <c r="D152" s="117"/>
      <c r="E152" s="117"/>
      <c r="F152" s="150"/>
      <c r="G152" s="150"/>
      <c r="H152" s="150"/>
      <c r="I152" s="150"/>
      <c r="J152" s="117"/>
    </row>
    <row r="153" spans="2:10">
      <c r="B153" s="113"/>
      <c r="C153" s="113"/>
      <c r="D153" s="117"/>
      <c r="E153" s="117"/>
      <c r="F153" s="150"/>
      <c r="G153" s="150"/>
      <c r="H153" s="150"/>
      <c r="I153" s="150"/>
      <c r="J153" s="117"/>
    </row>
    <row r="154" spans="2:10">
      <c r="B154" s="113"/>
      <c r="C154" s="113"/>
      <c r="D154" s="117"/>
      <c r="E154" s="117"/>
      <c r="F154" s="150"/>
      <c r="G154" s="150"/>
      <c r="H154" s="150"/>
      <c r="I154" s="150"/>
      <c r="J154" s="117"/>
    </row>
    <row r="155" spans="2:10">
      <c r="B155" s="113"/>
      <c r="C155" s="113"/>
      <c r="D155" s="117"/>
      <c r="E155" s="117"/>
      <c r="F155" s="150"/>
      <c r="G155" s="150"/>
      <c r="H155" s="150"/>
      <c r="I155" s="150"/>
      <c r="J155" s="117"/>
    </row>
    <row r="156" spans="2:10">
      <c r="B156" s="113"/>
      <c r="C156" s="113"/>
      <c r="D156" s="117"/>
      <c r="E156" s="117"/>
      <c r="F156" s="150"/>
      <c r="G156" s="150"/>
      <c r="H156" s="150"/>
      <c r="I156" s="150"/>
      <c r="J156" s="117"/>
    </row>
    <row r="157" spans="2:10">
      <c r="B157" s="113"/>
      <c r="C157" s="113"/>
      <c r="D157" s="117"/>
      <c r="E157" s="117"/>
      <c r="F157" s="150"/>
      <c r="G157" s="150"/>
      <c r="H157" s="150"/>
      <c r="I157" s="150"/>
      <c r="J157" s="117"/>
    </row>
    <row r="158" spans="2:10">
      <c r="B158" s="113"/>
      <c r="C158" s="113"/>
      <c r="D158" s="117"/>
      <c r="E158" s="117"/>
      <c r="F158" s="150"/>
      <c r="G158" s="150"/>
      <c r="H158" s="150"/>
      <c r="I158" s="150"/>
      <c r="J158" s="117"/>
    </row>
    <row r="159" spans="2:10">
      <c r="B159" s="113"/>
      <c r="C159" s="113"/>
      <c r="D159" s="117"/>
      <c r="E159" s="117"/>
      <c r="F159" s="150"/>
      <c r="G159" s="150"/>
      <c r="H159" s="150"/>
      <c r="I159" s="150"/>
      <c r="J159" s="117"/>
    </row>
    <row r="160" spans="2:10">
      <c r="B160" s="113"/>
      <c r="C160" s="113"/>
      <c r="D160" s="117"/>
      <c r="E160" s="117"/>
      <c r="F160" s="150"/>
      <c r="G160" s="150"/>
      <c r="H160" s="150"/>
      <c r="I160" s="150"/>
      <c r="J160" s="117"/>
    </row>
    <row r="161" spans="2:10">
      <c r="B161" s="113"/>
      <c r="C161" s="113"/>
      <c r="D161" s="117"/>
      <c r="E161" s="117"/>
      <c r="F161" s="150"/>
      <c r="G161" s="150"/>
      <c r="H161" s="150"/>
      <c r="I161" s="150"/>
      <c r="J161" s="117"/>
    </row>
    <row r="162" spans="2:10">
      <c r="B162" s="113"/>
      <c r="C162" s="113"/>
      <c r="D162" s="117"/>
      <c r="E162" s="117"/>
      <c r="F162" s="150"/>
      <c r="G162" s="150"/>
      <c r="H162" s="150"/>
      <c r="I162" s="150"/>
      <c r="J162" s="117"/>
    </row>
    <row r="163" spans="2:10">
      <c r="B163" s="113"/>
      <c r="C163" s="113"/>
      <c r="D163" s="117"/>
      <c r="E163" s="117"/>
      <c r="F163" s="150"/>
      <c r="G163" s="150"/>
      <c r="H163" s="150"/>
      <c r="I163" s="150"/>
      <c r="J163" s="117"/>
    </row>
    <row r="164" spans="2:10">
      <c r="B164" s="113"/>
      <c r="C164" s="113"/>
      <c r="D164" s="117"/>
      <c r="E164" s="117"/>
      <c r="F164" s="150"/>
      <c r="G164" s="150"/>
      <c r="H164" s="150"/>
      <c r="I164" s="150"/>
      <c r="J164" s="117"/>
    </row>
    <row r="165" spans="2:10">
      <c r="B165" s="113"/>
      <c r="C165" s="113"/>
      <c r="D165" s="117"/>
      <c r="E165" s="117"/>
      <c r="F165" s="150"/>
      <c r="G165" s="150"/>
      <c r="H165" s="150"/>
      <c r="I165" s="150"/>
      <c r="J165" s="117"/>
    </row>
    <row r="166" spans="2:10">
      <c r="B166" s="113"/>
      <c r="C166" s="113"/>
      <c r="D166" s="117"/>
      <c r="E166" s="117"/>
      <c r="F166" s="150"/>
      <c r="G166" s="150"/>
      <c r="H166" s="150"/>
      <c r="I166" s="150"/>
      <c r="J166" s="117"/>
    </row>
    <row r="167" spans="2:10">
      <c r="B167" s="113"/>
      <c r="C167" s="113"/>
      <c r="D167" s="117"/>
      <c r="E167" s="117"/>
      <c r="F167" s="150"/>
      <c r="G167" s="150"/>
      <c r="H167" s="150"/>
      <c r="I167" s="150"/>
      <c r="J167" s="117"/>
    </row>
    <row r="168" spans="2:10">
      <c r="B168" s="113"/>
      <c r="C168" s="113"/>
      <c r="D168" s="117"/>
      <c r="E168" s="117"/>
      <c r="F168" s="150"/>
      <c r="G168" s="150"/>
      <c r="H168" s="150"/>
      <c r="I168" s="150"/>
      <c r="J168" s="117"/>
    </row>
    <row r="169" spans="2:10">
      <c r="B169" s="113"/>
      <c r="C169" s="113"/>
      <c r="D169" s="117"/>
      <c r="E169" s="117"/>
      <c r="F169" s="150"/>
      <c r="G169" s="150"/>
      <c r="H169" s="150"/>
      <c r="I169" s="150"/>
      <c r="J169" s="117"/>
    </row>
    <row r="170" spans="2:10">
      <c r="B170" s="113"/>
      <c r="C170" s="113"/>
      <c r="D170" s="117"/>
      <c r="E170" s="117"/>
      <c r="F170" s="150"/>
      <c r="G170" s="150"/>
      <c r="H170" s="150"/>
      <c r="I170" s="150"/>
      <c r="J170" s="117"/>
    </row>
    <row r="171" spans="2:10">
      <c r="B171" s="113"/>
      <c r="C171" s="113"/>
      <c r="D171" s="117"/>
      <c r="E171" s="117"/>
      <c r="F171" s="150"/>
      <c r="G171" s="150"/>
      <c r="H171" s="150"/>
      <c r="I171" s="150"/>
      <c r="J171" s="117"/>
    </row>
    <row r="172" spans="2:10">
      <c r="B172" s="113"/>
      <c r="C172" s="113"/>
      <c r="D172" s="117"/>
      <c r="E172" s="117"/>
      <c r="F172" s="150"/>
      <c r="G172" s="150"/>
      <c r="H172" s="150"/>
      <c r="I172" s="150"/>
      <c r="J172" s="117"/>
    </row>
    <row r="173" spans="2:10">
      <c r="B173" s="113"/>
      <c r="C173" s="113"/>
      <c r="D173" s="117"/>
      <c r="E173" s="117"/>
      <c r="F173" s="150"/>
      <c r="G173" s="150"/>
      <c r="H173" s="150"/>
      <c r="I173" s="150"/>
      <c r="J173" s="117"/>
    </row>
    <row r="174" spans="2:10">
      <c r="B174" s="113"/>
      <c r="C174" s="113"/>
      <c r="D174" s="117"/>
      <c r="E174" s="117"/>
      <c r="F174" s="150"/>
      <c r="G174" s="150"/>
      <c r="H174" s="150"/>
      <c r="I174" s="150"/>
      <c r="J174" s="117"/>
    </row>
    <row r="175" spans="2:10">
      <c r="B175" s="113"/>
      <c r="C175" s="113"/>
      <c r="D175" s="117"/>
      <c r="E175" s="117"/>
      <c r="F175" s="150"/>
      <c r="G175" s="150"/>
      <c r="H175" s="150"/>
      <c r="I175" s="150"/>
      <c r="J175" s="117"/>
    </row>
    <row r="176" spans="2:10">
      <c r="B176" s="113"/>
      <c r="C176" s="113"/>
      <c r="D176" s="117"/>
      <c r="E176" s="117"/>
      <c r="F176" s="150"/>
      <c r="G176" s="150"/>
      <c r="H176" s="150"/>
      <c r="I176" s="150"/>
      <c r="J176" s="117"/>
    </row>
    <row r="177" spans="2:10">
      <c r="B177" s="113"/>
      <c r="C177" s="113"/>
      <c r="D177" s="117"/>
      <c r="E177" s="117"/>
      <c r="F177" s="150"/>
      <c r="G177" s="150"/>
      <c r="H177" s="150"/>
      <c r="I177" s="150"/>
      <c r="J177" s="117"/>
    </row>
    <row r="178" spans="2:10">
      <c r="B178" s="113"/>
      <c r="C178" s="113"/>
      <c r="D178" s="117"/>
      <c r="E178" s="117"/>
      <c r="F178" s="150"/>
      <c r="G178" s="150"/>
      <c r="H178" s="150"/>
      <c r="I178" s="150"/>
      <c r="J178" s="117"/>
    </row>
    <row r="179" spans="2:10">
      <c r="B179" s="113"/>
      <c r="C179" s="113"/>
      <c r="D179" s="117"/>
      <c r="E179" s="117"/>
      <c r="F179" s="150"/>
      <c r="G179" s="150"/>
      <c r="H179" s="150"/>
      <c r="I179" s="150"/>
      <c r="J179" s="117"/>
    </row>
    <row r="180" spans="2:10">
      <c r="B180" s="113"/>
      <c r="C180" s="113"/>
      <c r="D180" s="117"/>
      <c r="E180" s="117"/>
      <c r="F180" s="150"/>
      <c r="G180" s="150"/>
      <c r="H180" s="150"/>
      <c r="I180" s="150"/>
      <c r="J180" s="117"/>
    </row>
    <row r="181" spans="2:10">
      <c r="B181" s="113"/>
      <c r="C181" s="113"/>
      <c r="D181" s="117"/>
      <c r="E181" s="117"/>
      <c r="F181" s="150"/>
      <c r="G181" s="150"/>
      <c r="H181" s="150"/>
      <c r="I181" s="150"/>
      <c r="J181" s="117"/>
    </row>
    <row r="182" spans="2:10">
      <c r="B182" s="113"/>
      <c r="C182" s="113"/>
      <c r="D182" s="117"/>
      <c r="E182" s="117"/>
      <c r="F182" s="150"/>
      <c r="G182" s="150"/>
      <c r="H182" s="150"/>
      <c r="I182" s="150"/>
      <c r="J182" s="117"/>
    </row>
    <row r="183" spans="2:10">
      <c r="B183" s="113"/>
      <c r="C183" s="113"/>
      <c r="D183" s="117"/>
      <c r="E183" s="117"/>
      <c r="F183" s="150"/>
      <c r="G183" s="150"/>
      <c r="H183" s="150"/>
      <c r="I183" s="150"/>
      <c r="J183" s="117"/>
    </row>
    <row r="184" spans="2:10">
      <c r="B184" s="113"/>
      <c r="C184" s="113"/>
      <c r="D184" s="117"/>
      <c r="E184" s="117"/>
      <c r="F184" s="150"/>
      <c r="G184" s="150"/>
      <c r="H184" s="150"/>
      <c r="I184" s="150"/>
      <c r="J184" s="117"/>
    </row>
    <row r="185" spans="2:10">
      <c r="B185" s="113"/>
      <c r="C185" s="113"/>
      <c r="D185" s="117"/>
      <c r="E185" s="117"/>
      <c r="F185" s="150"/>
      <c r="G185" s="150"/>
      <c r="H185" s="150"/>
      <c r="I185" s="150"/>
      <c r="J185" s="117"/>
    </row>
    <row r="186" spans="2:10">
      <c r="B186" s="113"/>
      <c r="C186" s="113"/>
      <c r="D186" s="117"/>
      <c r="E186" s="117"/>
      <c r="F186" s="150"/>
      <c r="G186" s="150"/>
      <c r="H186" s="150"/>
      <c r="I186" s="150"/>
      <c r="J186" s="117"/>
    </row>
    <row r="187" spans="2:10">
      <c r="B187" s="113"/>
      <c r="C187" s="113"/>
      <c r="D187" s="117"/>
      <c r="E187" s="117"/>
      <c r="F187" s="150"/>
      <c r="G187" s="150"/>
      <c r="H187" s="150"/>
      <c r="I187" s="150"/>
      <c r="J187" s="117"/>
    </row>
    <row r="188" spans="2:10">
      <c r="B188" s="113"/>
      <c r="C188" s="113"/>
      <c r="D188" s="117"/>
      <c r="E188" s="117"/>
      <c r="F188" s="150"/>
      <c r="G188" s="150"/>
      <c r="H188" s="150"/>
      <c r="I188" s="150"/>
      <c r="J188" s="117"/>
    </row>
    <row r="189" spans="2:10">
      <c r="B189" s="113"/>
      <c r="C189" s="113"/>
      <c r="D189" s="117"/>
      <c r="E189" s="117"/>
      <c r="F189" s="150"/>
      <c r="G189" s="150"/>
      <c r="H189" s="150"/>
      <c r="I189" s="150"/>
      <c r="J189" s="117"/>
    </row>
    <row r="190" spans="2:10">
      <c r="B190" s="113"/>
      <c r="C190" s="113"/>
      <c r="D190" s="117"/>
      <c r="E190" s="117"/>
      <c r="F190" s="150"/>
      <c r="G190" s="150"/>
      <c r="H190" s="150"/>
      <c r="I190" s="150"/>
      <c r="J190" s="117"/>
    </row>
    <row r="191" spans="2:10">
      <c r="B191" s="113"/>
      <c r="C191" s="113"/>
      <c r="D191" s="117"/>
      <c r="E191" s="117"/>
      <c r="F191" s="150"/>
      <c r="G191" s="150"/>
      <c r="H191" s="150"/>
      <c r="I191" s="150"/>
      <c r="J191" s="117"/>
    </row>
    <row r="192" spans="2:10">
      <c r="B192" s="113"/>
      <c r="C192" s="113"/>
      <c r="D192" s="117"/>
      <c r="E192" s="117"/>
      <c r="F192" s="150"/>
      <c r="G192" s="150"/>
      <c r="H192" s="150"/>
      <c r="I192" s="150"/>
      <c r="J192" s="117"/>
    </row>
    <row r="193" spans="2:10">
      <c r="B193" s="113"/>
      <c r="C193" s="113"/>
      <c r="D193" s="117"/>
      <c r="E193" s="117"/>
      <c r="F193" s="150"/>
      <c r="G193" s="150"/>
      <c r="H193" s="150"/>
      <c r="I193" s="150"/>
      <c r="J193" s="117"/>
    </row>
    <row r="194" spans="2:10">
      <c r="B194" s="113"/>
      <c r="C194" s="113"/>
      <c r="D194" s="117"/>
      <c r="E194" s="117"/>
      <c r="F194" s="150"/>
      <c r="G194" s="150"/>
      <c r="H194" s="150"/>
      <c r="I194" s="150"/>
      <c r="J194" s="117"/>
    </row>
    <row r="195" spans="2:10">
      <c r="B195" s="113"/>
      <c r="C195" s="113"/>
      <c r="D195" s="117"/>
      <c r="E195" s="117"/>
      <c r="F195" s="150"/>
      <c r="G195" s="150"/>
      <c r="H195" s="150"/>
      <c r="I195" s="150"/>
      <c r="J195" s="117"/>
    </row>
    <row r="196" spans="2:10">
      <c r="B196" s="113"/>
      <c r="C196" s="113"/>
      <c r="D196" s="117"/>
      <c r="E196" s="117"/>
      <c r="F196" s="150"/>
      <c r="G196" s="150"/>
      <c r="H196" s="150"/>
      <c r="I196" s="150"/>
      <c r="J196" s="117"/>
    </row>
    <row r="197" spans="2:10">
      <c r="B197" s="113"/>
      <c r="C197" s="113"/>
      <c r="D197" s="117"/>
      <c r="E197" s="117"/>
      <c r="F197" s="150"/>
      <c r="G197" s="150"/>
      <c r="H197" s="150"/>
      <c r="I197" s="150"/>
      <c r="J197" s="117"/>
    </row>
    <row r="198" spans="2:10">
      <c r="B198" s="113"/>
      <c r="C198" s="113"/>
      <c r="D198" s="117"/>
      <c r="E198" s="117"/>
      <c r="F198" s="150"/>
      <c r="G198" s="150"/>
      <c r="H198" s="150"/>
      <c r="I198" s="150"/>
      <c r="J198" s="117"/>
    </row>
    <row r="199" spans="2:10">
      <c r="B199" s="113"/>
      <c r="C199" s="113"/>
      <c r="D199" s="117"/>
      <c r="E199" s="117"/>
      <c r="F199" s="150"/>
      <c r="G199" s="150"/>
      <c r="H199" s="150"/>
      <c r="I199" s="150"/>
      <c r="J199" s="117"/>
    </row>
    <row r="200" spans="2:10">
      <c r="B200" s="113"/>
      <c r="C200" s="113"/>
      <c r="D200" s="117"/>
      <c r="E200" s="117"/>
      <c r="F200" s="150"/>
      <c r="G200" s="150"/>
      <c r="H200" s="150"/>
      <c r="I200" s="150"/>
      <c r="J200" s="117"/>
    </row>
    <row r="201" spans="2:10">
      <c r="F201" s="3"/>
      <c r="G201" s="3"/>
      <c r="H201" s="3"/>
      <c r="I201" s="3"/>
    </row>
    <row r="202" spans="2:10">
      <c r="F202" s="3"/>
      <c r="G202" s="3"/>
      <c r="H202" s="3"/>
      <c r="I202" s="3"/>
    </row>
    <row r="203" spans="2:10">
      <c r="F203" s="3"/>
      <c r="G203" s="3"/>
      <c r="H203" s="3"/>
      <c r="I203" s="3"/>
    </row>
    <row r="204" spans="2:10">
      <c r="F204" s="3"/>
      <c r="G204" s="3"/>
      <c r="H204" s="3"/>
      <c r="I204" s="3"/>
    </row>
    <row r="205" spans="2:10">
      <c r="F205" s="3"/>
      <c r="G205" s="3"/>
      <c r="H205" s="3"/>
      <c r="I205" s="3"/>
    </row>
    <row r="206" spans="2:10">
      <c r="F206" s="3"/>
      <c r="G206" s="3"/>
      <c r="H206" s="3"/>
      <c r="I206" s="3"/>
    </row>
    <row r="207" spans="2:10">
      <c r="F207" s="3"/>
      <c r="G207" s="3"/>
      <c r="H207" s="3"/>
      <c r="I207" s="3"/>
    </row>
    <row r="208" spans="2:10">
      <c r="F208" s="3"/>
      <c r="G208" s="3"/>
      <c r="H208" s="3"/>
      <c r="I208" s="3"/>
    </row>
    <row r="209" spans="6:9">
      <c r="F209" s="3"/>
      <c r="G209" s="3"/>
      <c r="H209" s="3"/>
      <c r="I209" s="3"/>
    </row>
    <row r="210" spans="6:9">
      <c r="F210" s="3"/>
      <c r="G210" s="3"/>
      <c r="H210" s="3"/>
      <c r="I210" s="3"/>
    </row>
    <row r="211" spans="6:9">
      <c r="F211" s="3"/>
      <c r="G211" s="3"/>
      <c r="H211" s="3"/>
      <c r="I211" s="3"/>
    </row>
    <row r="212" spans="6:9">
      <c r="F212" s="3"/>
      <c r="G212" s="3"/>
      <c r="H212" s="3"/>
      <c r="I212" s="3"/>
    </row>
    <row r="213" spans="6:9">
      <c r="F213" s="3"/>
      <c r="G213" s="3"/>
      <c r="H213" s="3"/>
      <c r="I213" s="3"/>
    </row>
    <row r="214" spans="6:9">
      <c r="F214" s="3"/>
      <c r="G214" s="3"/>
      <c r="H214" s="3"/>
      <c r="I214" s="3"/>
    </row>
    <row r="215" spans="6:9">
      <c r="F215" s="3"/>
      <c r="G215" s="3"/>
      <c r="H215" s="3"/>
      <c r="I215" s="3"/>
    </row>
    <row r="216" spans="6:9">
      <c r="F216" s="3"/>
      <c r="G216" s="3"/>
      <c r="H216" s="3"/>
      <c r="I216" s="3"/>
    </row>
    <row r="217" spans="6:9">
      <c r="F217" s="3"/>
      <c r="G217" s="3"/>
      <c r="H217" s="3"/>
      <c r="I217" s="3"/>
    </row>
    <row r="218" spans="6:9">
      <c r="F218" s="3"/>
      <c r="G218" s="3"/>
      <c r="H218" s="3"/>
      <c r="I218" s="3"/>
    </row>
    <row r="219" spans="6:9">
      <c r="F219" s="3"/>
      <c r="G219" s="3"/>
      <c r="H219" s="3"/>
      <c r="I219" s="3"/>
    </row>
    <row r="220" spans="6:9">
      <c r="F220" s="3"/>
      <c r="G220" s="3"/>
      <c r="H220" s="3"/>
      <c r="I220" s="3"/>
    </row>
    <row r="221" spans="6:9">
      <c r="F221" s="3"/>
      <c r="G221" s="3"/>
      <c r="H221" s="3"/>
      <c r="I221" s="3"/>
    </row>
    <row r="222" spans="6:9">
      <c r="F222" s="3"/>
      <c r="G222" s="3"/>
      <c r="H222" s="3"/>
      <c r="I222" s="3"/>
    </row>
    <row r="223" spans="6:9">
      <c r="F223" s="3"/>
      <c r="G223" s="3"/>
      <c r="H223" s="3"/>
      <c r="I223" s="3"/>
    </row>
    <row r="224" spans="6:9">
      <c r="F224" s="3"/>
      <c r="G224" s="3"/>
      <c r="H224" s="3"/>
      <c r="I224" s="3"/>
    </row>
    <row r="225" spans="6:9">
      <c r="F225" s="3"/>
      <c r="G225" s="3"/>
      <c r="H225" s="3"/>
      <c r="I225" s="3"/>
    </row>
    <row r="226" spans="6:9">
      <c r="F226" s="3"/>
      <c r="G226" s="3"/>
      <c r="H226" s="3"/>
      <c r="I226" s="3"/>
    </row>
    <row r="227" spans="6:9">
      <c r="F227" s="3"/>
      <c r="G227" s="3"/>
      <c r="H227" s="3"/>
      <c r="I227" s="3"/>
    </row>
    <row r="228" spans="6:9">
      <c r="F228" s="3"/>
      <c r="G228" s="3"/>
      <c r="H228" s="3"/>
      <c r="I228" s="3"/>
    </row>
    <row r="229" spans="6:9">
      <c r="F229" s="3"/>
      <c r="G229" s="3"/>
      <c r="H229" s="3"/>
      <c r="I229" s="3"/>
    </row>
    <row r="230" spans="6:9">
      <c r="F230" s="3"/>
      <c r="G230" s="3"/>
      <c r="H230" s="3"/>
      <c r="I230" s="3"/>
    </row>
    <row r="231" spans="6:9">
      <c r="F231" s="3"/>
      <c r="G231" s="3"/>
      <c r="H231" s="3"/>
      <c r="I231" s="3"/>
    </row>
    <row r="232" spans="6:9">
      <c r="F232" s="3"/>
      <c r="G232" s="3"/>
      <c r="H232" s="3"/>
      <c r="I232" s="3"/>
    </row>
    <row r="233" spans="6:9">
      <c r="F233" s="3"/>
      <c r="G233" s="3"/>
      <c r="H233" s="3"/>
      <c r="I233" s="3"/>
    </row>
    <row r="234" spans="6:9">
      <c r="F234" s="3"/>
      <c r="G234" s="3"/>
      <c r="H234" s="3"/>
      <c r="I234" s="3"/>
    </row>
    <row r="235" spans="6:9">
      <c r="F235" s="3"/>
      <c r="G235" s="3"/>
      <c r="H235" s="3"/>
      <c r="I235" s="3"/>
    </row>
    <row r="236" spans="6:9">
      <c r="F236" s="3"/>
      <c r="G236" s="3"/>
      <c r="H236" s="3"/>
      <c r="I236" s="3"/>
    </row>
    <row r="237" spans="6:9">
      <c r="F237" s="3"/>
      <c r="G237" s="3"/>
      <c r="H237" s="3"/>
      <c r="I237" s="3"/>
    </row>
    <row r="238" spans="6:9">
      <c r="F238" s="3"/>
      <c r="G238" s="3"/>
      <c r="H238" s="3"/>
      <c r="I238" s="3"/>
    </row>
    <row r="239" spans="6:9">
      <c r="F239" s="3"/>
      <c r="G239" s="3"/>
      <c r="H239" s="3"/>
      <c r="I239" s="3"/>
    </row>
    <row r="240" spans="6:9">
      <c r="F240" s="3"/>
      <c r="G240" s="3"/>
      <c r="H240" s="3"/>
      <c r="I240" s="3"/>
    </row>
    <row r="241" spans="6:9">
      <c r="F241" s="3"/>
      <c r="G241" s="3"/>
      <c r="H241" s="3"/>
      <c r="I241" s="3"/>
    </row>
    <row r="242" spans="6:9">
      <c r="F242" s="3"/>
      <c r="G242" s="3"/>
      <c r="H242" s="3"/>
      <c r="I242" s="3"/>
    </row>
    <row r="243" spans="6:9">
      <c r="F243" s="3"/>
      <c r="G243" s="3"/>
      <c r="H243" s="3"/>
      <c r="I243" s="3"/>
    </row>
    <row r="244" spans="6:9">
      <c r="F244" s="3"/>
      <c r="G244" s="3"/>
      <c r="H244" s="3"/>
      <c r="I244" s="3"/>
    </row>
    <row r="245" spans="6:9">
      <c r="F245" s="3"/>
      <c r="G245" s="3"/>
      <c r="H245" s="3"/>
      <c r="I245" s="3"/>
    </row>
    <row r="246" spans="6:9">
      <c r="F246" s="3"/>
      <c r="G246" s="3"/>
      <c r="H246" s="3"/>
      <c r="I246" s="3"/>
    </row>
    <row r="247" spans="6:9">
      <c r="F247" s="3"/>
      <c r="G247" s="3"/>
      <c r="H247" s="3"/>
      <c r="I247" s="3"/>
    </row>
    <row r="248" spans="6:9">
      <c r="F248" s="3"/>
      <c r="G248" s="3"/>
      <c r="H248" s="3"/>
      <c r="I248" s="3"/>
    </row>
    <row r="249" spans="6:9">
      <c r="F249" s="3"/>
      <c r="G249" s="3"/>
      <c r="H249" s="3"/>
      <c r="I249" s="3"/>
    </row>
    <row r="250" spans="6:9">
      <c r="F250" s="3"/>
      <c r="G250" s="3"/>
      <c r="H250" s="3"/>
      <c r="I250" s="3"/>
    </row>
    <row r="251" spans="6:9">
      <c r="F251" s="3"/>
      <c r="G251" s="3"/>
      <c r="H251" s="3"/>
      <c r="I251" s="3"/>
    </row>
    <row r="252" spans="6:9">
      <c r="F252" s="3"/>
      <c r="G252" s="3"/>
      <c r="H252" s="3"/>
      <c r="I252" s="3"/>
    </row>
    <row r="253" spans="6:9">
      <c r="F253" s="3"/>
      <c r="G253" s="3"/>
      <c r="H253" s="3"/>
      <c r="I253" s="3"/>
    </row>
    <row r="254" spans="6:9">
      <c r="F254" s="3"/>
      <c r="G254" s="3"/>
      <c r="H254" s="3"/>
      <c r="I254" s="3"/>
    </row>
    <row r="255" spans="6:9">
      <c r="F255" s="3"/>
      <c r="G255" s="3"/>
      <c r="H255" s="3"/>
      <c r="I255" s="3"/>
    </row>
    <row r="256" spans="6:9">
      <c r="F256" s="3"/>
      <c r="G256" s="3"/>
      <c r="H256" s="3"/>
      <c r="I256" s="3"/>
    </row>
    <row r="257" spans="6:9">
      <c r="F257" s="3"/>
      <c r="G257" s="3"/>
      <c r="H257" s="3"/>
      <c r="I257" s="3"/>
    </row>
    <row r="258" spans="6:9">
      <c r="F258" s="3"/>
      <c r="G258" s="3"/>
      <c r="H258" s="3"/>
      <c r="I258" s="3"/>
    </row>
    <row r="259" spans="6:9">
      <c r="F259" s="3"/>
      <c r="G259" s="3"/>
      <c r="H259" s="3"/>
      <c r="I259" s="3"/>
    </row>
    <row r="260" spans="6:9">
      <c r="F260" s="3"/>
      <c r="G260" s="3"/>
      <c r="H260" s="3"/>
      <c r="I260" s="3"/>
    </row>
    <row r="261" spans="6:9">
      <c r="F261" s="3"/>
      <c r="G261" s="3"/>
      <c r="H261" s="3"/>
      <c r="I261" s="3"/>
    </row>
    <row r="262" spans="6:9">
      <c r="F262" s="3"/>
      <c r="G262" s="3"/>
      <c r="H262" s="3"/>
      <c r="I262" s="3"/>
    </row>
    <row r="263" spans="6:9">
      <c r="F263" s="3"/>
      <c r="G263" s="3"/>
      <c r="H263" s="3"/>
      <c r="I263" s="3"/>
    </row>
    <row r="264" spans="6:9">
      <c r="F264" s="3"/>
      <c r="G264" s="3"/>
      <c r="H264" s="3"/>
      <c r="I264" s="3"/>
    </row>
    <row r="265" spans="6:9">
      <c r="F265" s="3"/>
      <c r="G265" s="3"/>
      <c r="H265" s="3"/>
      <c r="I265" s="3"/>
    </row>
    <row r="266" spans="6:9">
      <c r="F266" s="3"/>
      <c r="G266" s="3"/>
      <c r="H266" s="3"/>
      <c r="I266" s="3"/>
    </row>
    <row r="267" spans="6:9">
      <c r="F267" s="3"/>
      <c r="G267" s="3"/>
      <c r="H267" s="3"/>
      <c r="I267" s="3"/>
    </row>
    <row r="268" spans="6:9">
      <c r="F268" s="3"/>
      <c r="G268" s="3"/>
      <c r="H268" s="3"/>
      <c r="I268" s="3"/>
    </row>
    <row r="269" spans="6:9">
      <c r="F269" s="3"/>
      <c r="G269" s="3"/>
      <c r="H269" s="3"/>
      <c r="I269" s="3"/>
    </row>
    <row r="270" spans="6:9">
      <c r="F270" s="3"/>
      <c r="G270" s="3"/>
      <c r="H270" s="3"/>
      <c r="I270" s="3"/>
    </row>
    <row r="271" spans="6:9">
      <c r="F271" s="3"/>
      <c r="G271" s="3"/>
      <c r="H271" s="3"/>
      <c r="I271" s="3"/>
    </row>
    <row r="272" spans="6:9">
      <c r="F272" s="3"/>
      <c r="G272" s="3"/>
      <c r="H272" s="3"/>
      <c r="I272" s="3"/>
    </row>
    <row r="273" spans="6:9">
      <c r="F273" s="3"/>
      <c r="G273" s="3"/>
      <c r="H273" s="3"/>
      <c r="I273" s="3"/>
    </row>
    <row r="274" spans="6:9">
      <c r="F274" s="3"/>
      <c r="G274" s="3"/>
      <c r="H274" s="3"/>
      <c r="I274" s="3"/>
    </row>
    <row r="275" spans="6:9">
      <c r="F275" s="3"/>
      <c r="G275" s="3"/>
      <c r="H275" s="3"/>
      <c r="I275" s="3"/>
    </row>
    <row r="276" spans="6:9">
      <c r="F276" s="3"/>
      <c r="G276" s="3"/>
      <c r="H276" s="3"/>
      <c r="I276" s="3"/>
    </row>
    <row r="277" spans="6:9">
      <c r="F277" s="3"/>
      <c r="G277" s="3"/>
      <c r="H277" s="3"/>
      <c r="I277" s="3"/>
    </row>
    <row r="278" spans="6:9">
      <c r="F278" s="3"/>
      <c r="G278" s="3"/>
      <c r="H278" s="3"/>
      <c r="I278" s="3"/>
    </row>
    <row r="279" spans="6:9">
      <c r="F279" s="3"/>
      <c r="G279" s="3"/>
      <c r="H279" s="3"/>
      <c r="I279" s="3"/>
    </row>
    <row r="280" spans="6:9">
      <c r="F280" s="3"/>
      <c r="G280" s="3"/>
      <c r="H280" s="3"/>
      <c r="I280" s="3"/>
    </row>
    <row r="281" spans="6:9">
      <c r="F281" s="3"/>
      <c r="G281" s="3"/>
      <c r="H281" s="3"/>
      <c r="I281" s="3"/>
    </row>
    <row r="282" spans="6:9">
      <c r="F282" s="3"/>
      <c r="G282" s="3"/>
      <c r="H282" s="3"/>
      <c r="I282" s="3"/>
    </row>
    <row r="283" spans="6:9">
      <c r="F283" s="3"/>
      <c r="G283" s="3"/>
      <c r="H283" s="3"/>
      <c r="I283" s="3"/>
    </row>
    <row r="284" spans="6:9">
      <c r="F284" s="3"/>
      <c r="G284" s="3"/>
      <c r="H284" s="3"/>
      <c r="I284" s="3"/>
    </row>
    <row r="285" spans="6:9">
      <c r="F285" s="3"/>
      <c r="G285" s="3"/>
      <c r="H285" s="3"/>
      <c r="I285" s="3"/>
    </row>
    <row r="286" spans="6:9">
      <c r="F286" s="3"/>
      <c r="G286" s="3"/>
      <c r="H286" s="3"/>
      <c r="I286" s="3"/>
    </row>
    <row r="287" spans="6:9">
      <c r="F287" s="3"/>
      <c r="G287" s="3"/>
      <c r="H287" s="3"/>
      <c r="I287" s="3"/>
    </row>
    <row r="288" spans="6:9">
      <c r="F288" s="3"/>
      <c r="G288" s="3"/>
      <c r="H288" s="3"/>
      <c r="I288" s="3"/>
    </row>
    <row r="289" spans="6:9">
      <c r="F289" s="3"/>
      <c r="G289" s="3"/>
      <c r="H289" s="3"/>
      <c r="I289" s="3"/>
    </row>
    <row r="290" spans="6:9">
      <c r="F290" s="3"/>
      <c r="G290" s="3"/>
      <c r="H290" s="3"/>
      <c r="I290" s="3"/>
    </row>
    <row r="291" spans="6:9">
      <c r="F291" s="3"/>
      <c r="G291" s="3"/>
      <c r="H291" s="3"/>
      <c r="I291" s="3"/>
    </row>
    <row r="292" spans="6:9">
      <c r="F292" s="3"/>
      <c r="G292" s="3"/>
      <c r="H292" s="3"/>
      <c r="I292" s="3"/>
    </row>
    <row r="293" spans="6:9">
      <c r="F293" s="3"/>
      <c r="G293" s="3"/>
      <c r="H293" s="3"/>
      <c r="I293" s="3"/>
    </row>
    <row r="294" spans="6:9">
      <c r="F294" s="3"/>
      <c r="G294" s="3"/>
      <c r="H294" s="3"/>
      <c r="I294" s="3"/>
    </row>
    <row r="295" spans="6:9">
      <c r="F295" s="3"/>
      <c r="G295" s="3"/>
      <c r="H295" s="3"/>
      <c r="I295" s="3"/>
    </row>
    <row r="296" spans="6:9">
      <c r="F296" s="3"/>
      <c r="G296" s="3"/>
      <c r="H296" s="3"/>
      <c r="I296" s="3"/>
    </row>
    <row r="297" spans="6:9">
      <c r="F297" s="3"/>
      <c r="G297" s="3"/>
      <c r="H297" s="3"/>
      <c r="I297" s="3"/>
    </row>
    <row r="298" spans="6:9">
      <c r="F298" s="3"/>
      <c r="G298" s="3"/>
      <c r="H298" s="3"/>
      <c r="I298" s="3"/>
    </row>
    <row r="299" spans="6:9">
      <c r="F299" s="3"/>
      <c r="G299" s="3"/>
      <c r="H299" s="3"/>
      <c r="I299" s="3"/>
    </row>
    <row r="300" spans="6:9">
      <c r="F300" s="3"/>
      <c r="G300" s="3"/>
      <c r="H300" s="3"/>
      <c r="I300" s="3"/>
    </row>
    <row r="301" spans="6:9">
      <c r="F301" s="3"/>
      <c r="G301" s="3"/>
      <c r="H301" s="3"/>
      <c r="I301" s="3"/>
    </row>
    <row r="302" spans="6:9">
      <c r="F302" s="3"/>
      <c r="G302" s="3"/>
      <c r="H302" s="3"/>
      <c r="I302" s="3"/>
    </row>
    <row r="303" spans="6:9">
      <c r="F303" s="3"/>
      <c r="G303" s="3"/>
      <c r="H303" s="3"/>
      <c r="I303" s="3"/>
    </row>
    <row r="304" spans="6:9">
      <c r="F304" s="3"/>
      <c r="G304" s="3"/>
      <c r="H304" s="3"/>
      <c r="I304" s="3"/>
    </row>
    <row r="305" spans="6:9">
      <c r="F305" s="3"/>
      <c r="G305" s="3"/>
      <c r="H305" s="3"/>
      <c r="I305" s="3"/>
    </row>
    <row r="306" spans="6:9">
      <c r="F306" s="3"/>
      <c r="G306" s="3"/>
      <c r="H306" s="3"/>
      <c r="I306" s="3"/>
    </row>
    <row r="307" spans="6:9">
      <c r="F307" s="3"/>
      <c r="G307" s="3"/>
      <c r="H307" s="3"/>
      <c r="I307" s="3"/>
    </row>
    <row r="308" spans="6:9">
      <c r="F308" s="3"/>
      <c r="G308" s="3"/>
      <c r="H308" s="3"/>
      <c r="I308" s="3"/>
    </row>
    <row r="309" spans="6:9">
      <c r="F309" s="3"/>
      <c r="G309" s="3"/>
      <c r="H309" s="3"/>
      <c r="I309" s="3"/>
    </row>
    <row r="310" spans="6:9">
      <c r="F310" s="3"/>
      <c r="G310" s="3"/>
      <c r="H310" s="3"/>
      <c r="I310" s="3"/>
    </row>
    <row r="311" spans="6:9">
      <c r="F311" s="3"/>
      <c r="G311" s="3"/>
      <c r="H311" s="3"/>
      <c r="I311" s="3"/>
    </row>
    <row r="312" spans="6:9">
      <c r="F312" s="3"/>
      <c r="G312" s="3"/>
      <c r="H312" s="3"/>
      <c r="I312" s="3"/>
    </row>
    <row r="313" spans="6:9">
      <c r="F313" s="3"/>
      <c r="G313" s="3"/>
      <c r="H313" s="3"/>
      <c r="I313" s="3"/>
    </row>
    <row r="314" spans="6:9">
      <c r="F314" s="3"/>
      <c r="G314" s="3"/>
      <c r="H314" s="3"/>
      <c r="I314" s="3"/>
    </row>
    <row r="315" spans="6:9">
      <c r="F315" s="3"/>
      <c r="G315" s="3"/>
      <c r="H315" s="3"/>
      <c r="I315" s="3"/>
    </row>
    <row r="316" spans="6:9">
      <c r="F316" s="3"/>
      <c r="G316" s="3"/>
      <c r="H316" s="3"/>
      <c r="I316" s="3"/>
    </row>
    <row r="317" spans="6:9">
      <c r="F317" s="3"/>
      <c r="G317" s="3"/>
      <c r="H317" s="3"/>
      <c r="I317" s="3"/>
    </row>
    <row r="318" spans="6:9">
      <c r="F318" s="3"/>
      <c r="G318" s="3"/>
      <c r="H318" s="3"/>
      <c r="I318" s="3"/>
    </row>
    <row r="319" spans="6:9">
      <c r="F319" s="3"/>
      <c r="G319" s="3"/>
      <c r="H319" s="3"/>
      <c r="I319" s="3"/>
    </row>
    <row r="320" spans="6:9">
      <c r="F320" s="3"/>
      <c r="G320" s="3"/>
      <c r="H320" s="3"/>
      <c r="I320" s="3"/>
    </row>
    <row r="321" spans="6:9">
      <c r="F321" s="3"/>
      <c r="G321" s="3"/>
      <c r="H321" s="3"/>
      <c r="I321" s="3"/>
    </row>
    <row r="322" spans="6:9">
      <c r="F322" s="3"/>
      <c r="G322" s="3"/>
      <c r="H322" s="3"/>
      <c r="I322" s="3"/>
    </row>
    <row r="323" spans="6:9">
      <c r="F323" s="3"/>
      <c r="G323" s="3"/>
      <c r="H323" s="3"/>
      <c r="I323" s="3"/>
    </row>
    <row r="324" spans="6:9">
      <c r="F324" s="3"/>
      <c r="G324" s="3"/>
      <c r="H324" s="3"/>
      <c r="I324" s="3"/>
    </row>
    <row r="325" spans="6:9">
      <c r="F325" s="3"/>
      <c r="G325" s="3"/>
      <c r="H325" s="3"/>
      <c r="I325" s="3"/>
    </row>
    <row r="326" spans="6:9">
      <c r="F326" s="3"/>
      <c r="G326" s="3"/>
      <c r="H326" s="3"/>
      <c r="I326" s="3"/>
    </row>
    <row r="327" spans="6:9">
      <c r="F327" s="3"/>
      <c r="G327" s="3"/>
      <c r="H327" s="3"/>
      <c r="I327" s="3"/>
    </row>
    <row r="328" spans="6:9">
      <c r="F328" s="3"/>
      <c r="G328" s="3"/>
      <c r="H328" s="3"/>
      <c r="I328" s="3"/>
    </row>
    <row r="329" spans="6:9">
      <c r="F329" s="3"/>
      <c r="G329" s="3"/>
      <c r="H329" s="3"/>
      <c r="I329" s="3"/>
    </row>
    <row r="330" spans="6:9">
      <c r="F330" s="3"/>
      <c r="G330" s="3"/>
      <c r="H330" s="3"/>
      <c r="I330" s="3"/>
    </row>
    <row r="331" spans="6:9">
      <c r="F331" s="3"/>
      <c r="G331" s="3"/>
      <c r="H331" s="3"/>
      <c r="I331" s="3"/>
    </row>
    <row r="332" spans="6:9">
      <c r="F332" s="3"/>
      <c r="G332" s="3"/>
      <c r="H332" s="3"/>
      <c r="I332" s="3"/>
    </row>
    <row r="333" spans="6:9">
      <c r="F333" s="3"/>
      <c r="G333" s="3"/>
      <c r="H333" s="3"/>
      <c r="I333" s="3"/>
    </row>
    <row r="334" spans="6:9">
      <c r="F334" s="3"/>
      <c r="G334" s="3"/>
      <c r="H334" s="3"/>
      <c r="I334" s="3"/>
    </row>
    <row r="335" spans="6:9">
      <c r="F335" s="3"/>
      <c r="G335" s="3"/>
      <c r="H335" s="3"/>
      <c r="I335" s="3"/>
    </row>
    <row r="336" spans="6:9">
      <c r="F336" s="3"/>
      <c r="G336" s="3"/>
      <c r="H336" s="3"/>
      <c r="I336" s="3"/>
    </row>
    <row r="337" spans="6:9">
      <c r="F337" s="3"/>
      <c r="G337" s="3"/>
      <c r="H337" s="3"/>
      <c r="I337" s="3"/>
    </row>
    <row r="338" spans="6:9">
      <c r="F338" s="3"/>
      <c r="G338" s="3"/>
      <c r="H338" s="3"/>
      <c r="I338" s="3"/>
    </row>
    <row r="339" spans="6:9">
      <c r="F339" s="3"/>
      <c r="G339" s="3"/>
      <c r="H339" s="3"/>
      <c r="I339" s="3"/>
    </row>
    <row r="340" spans="6:9">
      <c r="F340" s="3"/>
      <c r="G340" s="3"/>
      <c r="H340" s="3"/>
      <c r="I340" s="3"/>
    </row>
    <row r="341" spans="6:9">
      <c r="F341" s="3"/>
      <c r="G341" s="3"/>
      <c r="H341" s="3"/>
      <c r="I341" s="3"/>
    </row>
    <row r="342" spans="6:9">
      <c r="F342" s="3"/>
      <c r="G342" s="3"/>
      <c r="H342" s="3"/>
      <c r="I342" s="3"/>
    </row>
    <row r="343" spans="6:9">
      <c r="F343" s="3"/>
      <c r="G343" s="3"/>
      <c r="H343" s="3"/>
      <c r="I343" s="3"/>
    </row>
    <row r="344" spans="6:9">
      <c r="F344" s="3"/>
      <c r="G344" s="3"/>
      <c r="H344" s="3"/>
      <c r="I344" s="3"/>
    </row>
    <row r="345" spans="6:9">
      <c r="F345" s="3"/>
      <c r="G345" s="3"/>
      <c r="H345" s="3"/>
      <c r="I345" s="3"/>
    </row>
    <row r="346" spans="6:9">
      <c r="F346" s="3"/>
      <c r="G346" s="3"/>
      <c r="H346" s="3"/>
      <c r="I346" s="3"/>
    </row>
    <row r="347" spans="6:9">
      <c r="F347" s="3"/>
      <c r="G347" s="3"/>
      <c r="H347" s="3"/>
      <c r="I347" s="3"/>
    </row>
    <row r="348" spans="6:9">
      <c r="F348" s="3"/>
      <c r="G348" s="3"/>
      <c r="H348" s="3"/>
      <c r="I348" s="3"/>
    </row>
    <row r="349" spans="6:9">
      <c r="F349" s="3"/>
      <c r="G349" s="3"/>
      <c r="H349" s="3"/>
      <c r="I349" s="3"/>
    </row>
    <row r="350" spans="6:9">
      <c r="F350" s="3"/>
      <c r="G350" s="3"/>
      <c r="H350" s="3"/>
      <c r="I350" s="3"/>
    </row>
    <row r="351" spans="6:9">
      <c r="F351" s="3"/>
      <c r="G351" s="3"/>
      <c r="H351" s="3"/>
      <c r="I351" s="3"/>
    </row>
    <row r="352" spans="6:9">
      <c r="F352" s="3"/>
      <c r="G352" s="3"/>
      <c r="H352" s="3"/>
      <c r="I352" s="3"/>
    </row>
    <row r="353" spans="6:9">
      <c r="F353" s="3"/>
      <c r="G353" s="3"/>
      <c r="H353" s="3"/>
      <c r="I353" s="3"/>
    </row>
    <row r="354" spans="6:9">
      <c r="F354" s="3"/>
      <c r="G354" s="3"/>
      <c r="H354" s="3"/>
      <c r="I354" s="3"/>
    </row>
    <row r="355" spans="6:9">
      <c r="F355" s="3"/>
      <c r="G355" s="3"/>
      <c r="H355" s="3"/>
      <c r="I355" s="3"/>
    </row>
    <row r="356" spans="6:9">
      <c r="F356" s="3"/>
      <c r="G356" s="3"/>
      <c r="H356" s="3"/>
      <c r="I356" s="3"/>
    </row>
    <row r="357" spans="6:9">
      <c r="F357" s="3"/>
      <c r="G357" s="3"/>
      <c r="H357" s="3"/>
      <c r="I357" s="3"/>
    </row>
    <row r="358" spans="6:9">
      <c r="F358" s="3"/>
      <c r="G358" s="3"/>
      <c r="H358" s="3"/>
      <c r="I358" s="3"/>
    </row>
    <row r="359" spans="6:9">
      <c r="F359" s="3"/>
      <c r="G359" s="3"/>
      <c r="H359" s="3"/>
      <c r="I359" s="3"/>
    </row>
    <row r="360" spans="6:9">
      <c r="F360" s="3"/>
      <c r="G360" s="3"/>
      <c r="H360" s="3"/>
      <c r="I360" s="3"/>
    </row>
    <row r="361" spans="6:9">
      <c r="F361" s="3"/>
      <c r="G361" s="3"/>
      <c r="H361" s="3"/>
      <c r="I361" s="3"/>
    </row>
    <row r="362" spans="6:9">
      <c r="F362" s="3"/>
      <c r="G362" s="3"/>
      <c r="H362" s="3"/>
      <c r="I362" s="3"/>
    </row>
    <row r="363" spans="6:9">
      <c r="F363" s="3"/>
      <c r="G363" s="3"/>
      <c r="H363" s="3"/>
      <c r="I363" s="3"/>
    </row>
    <row r="364" spans="6:9">
      <c r="F364" s="3"/>
      <c r="G364" s="3"/>
      <c r="H364" s="3"/>
      <c r="I364" s="3"/>
    </row>
    <row r="365" spans="6:9">
      <c r="F365" s="3"/>
      <c r="G365" s="3"/>
      <c r="H365" s="3"/>
      <c r="I365" s="3"/>
    </row>
    <row r="366" spans="6:9">
      <c r="F366" s="3"/>
      <c r="G366" s="3"/>
      <c r="H366" s="3"/>
      <c r="I366" s="3"/>
    </row>
    <row r="367" spans="6:9">
      <c r="F367" s="3"/>
      <c r="G367" s="3"/>
      <c r="H367" s="3"/>
      <c r="I367" s="3"/>
    </row>
    <row r="368" spans="6:9">
      <c r="F368" s="3"/>
      <c r="G368" s="3"/>
      <c r="H368" s="3"/>
      <c r="I368" s="3"/>
    </row>
    <row r="369" spans="6:9">
      <c r="F369" s="3"/>
      <c r="G369" s="3"/>
      <c r="H369" s="3"/>
      <c r="I369" s="3"/>
    </row>
    <row r="370" spans="6:9">
      <c r="F370" s="3"/>
      <c r="G370" s="3"/>
      <c r="H370" s="3"/>
      <c r="I370" s="3"/>
    </row>
    <row r="371" spans="6:9">
      <c r="F371" s="3"/>
      <c r="G371" s="3"/>
      <c r="H371" s="3"/>
      <c r="I371" s="3"/>
    </row>
    <row r="372" spans="6:9">
      <c r="F372" s="3"/>
      <c r="G372" s="3"/>
      <c r="H372" s="3"/>
      <c r="I372" s="3"/>
    </row>
    <row r="373" spans="6:9">
      <c r="F373" s="3"/>
      <c r="G373" s="3"/>
      <c r="H373" s="3"/>
      <c r="I373" s="3"/>
    </row>
    <row r="374" spans="6:9">
      <c r="F374" s="3"/>
      <c r="G374" s="3"/>
      <c r="H374" s="3"/>
      <c r="I374" s="3"/>
    </row>
    <row r="375" spans="6:9">
      <c r="F375" s="3"/>
      <c r="G375" s="3"/>
      <c r="H375" s="3"/>
      <c r="I375" s="3"/>
    </row>
    <row r="376" spans="6:9">
      <c r="F376" s="3"/>
      <c r="G376" s="3"/>
      <c r="H376" s="3"/>
      <c r="I376" s="3"/>
    </row>
    <row r="377" spans="6:9">
      <c r="F377" s="3"/>
      <c r="G377" s="3"/>
      <c r="H377" s="3"/>
      <c r="I377" s="3"/>
    </row>
    <row r="378" spans="6:9">
      <c r="F378" s="3"/>
      <c r="G378" s="3"/>
      <c r="H378" s="3"/>
      <c r="I378" s="3"/>
    </row>
    <row r="379" spans="6:9">
      <c r="F379" s="3"/>
      <c r="G379" s="3"/>
      <c r="H379" s="3"/>
      <c r="I379" s="3"/>
    </row>
    <row r="380" spans="6:9">
      <c r="F380" s="3"/>
      <c r="G380" s="3"/>
      <c r="H380" s="3"/>
      <c r="I380" s="3"/>
    </row>
    <row r="381" spans="6:9">
      <c r="F381" s="3"/>
      <c r="G381" s="3"/>
      <c r="H381" s="3"/>
      <c r="I381" s="3"/>
    </row>
    <row r="382" spans="6:9">
      <c r="F382" s="3"/>
      <c r="G382" s="3"/>
      <c r="H382" s="3"/>
      <c r="I382" s="3"/>
    </row>
    <row r="383" spans="6:9">
      <c r="F383" s="3"/>
      <c r="G383" s="3"/>
      <c r="H383" s="3"/>
      <c r="I383" s="3"/>
    </row>
    <row r="384" spans="6:9">
      <c r="F384" s="3"/>
      <c r="G384" s="3"/>
      <c r="H384" s="3"/>
      <c r="I384" s="3"/>
    </row>
    <row r="385" spans="6:9">
      <c r="F385" s="3"/>
      <c r="G385" s="3"/>
      <c r="H385" s="3"/>
      <c r="I385" s="3"/>
    </row>
    <row r="386" spans="6:9">
      <c r="F386" s="3"/>
      <c r="G386" s="3"/>
      <c r="H386" s="3"/>
      <c r="I386" s="3"/>
    </row>
    <row r="387" spans="6:9">
      <c r="F387" s="3"/>
      <c r="G387" s="3"/>
      <c r="H387" s="3"/>
      <c r="I387" s="3"/>
    </row>
    <row r="388" spans="6:9">
      <c r="F388" s="3"/>
      <c r="G388" s="3"/>
      <c r="H388" s="3"/>
      <c r="I388" s="3"/>
    </row>
    <row r="389" spans="6:9">
      <c r="F389" s="3"/>
      <c r="G389" s="3"/>
      <c r="H389" s="3"/>
      <c r="I389" s="3"/>
    </row>
    <row r="390" spans="6:9">
      <c r="F390" s="3"/>
      <c r="G390" s="3"/>
      <c r="H390" s="3"/>
      <c r="I390" s="3"/>
    </row>
    <row r="391" spans="6:9">
      <c r="F391" s="3"/>
      <c r="G391" s="3"/>
      <c r="H391" s="3"/>
      <c r="I391" s="3"/>
    </row>
    <row r="392" spans="6:9">
      <c r="F392" s="3"/>
      <c r="G392" s="3"/>
      <c r="H392" s="3"/>
      <c r="I392" s="3"/>
    </row>
    <row r="393" spans="6:9">
      <c r="F393" s="3"/>
      <c r="G393" s="3"/>
      <c r="H393" s="3"/>
      <c r="I393" s="3"/>
    </row>
    <row r="394" spans="6:9">
      <c r="F394" s="3"/>
      <c r="G394" s="3"/>
      <c r="H394" s="3"/>
      <c r="I394" s="3"/>
    </row>
    <row r="395" spans="6:9">
      <c r="F395" s="3"/>
      <c r="G395" s="3"/>
      <c r="H395" s="3"/>
      <c r="I395" s="3"/>
    </row>
    <row r="396" spans="6:9">
      <c r="F396" s="3"/>
      <c r="G396" s="3"/>
      <c r="H396" s="3"/>
      <c r="I396" s="3"/>
    </row>
    <row r="397" spans="6:9">
      <c r="F397" s="3"/>
      <c r="G397" s="3"/>
      <c r="H397" s="3"/>
      <c r="I397" s="3"/>
    </row>
    <row r="398" spans="6:9">
      <c r="F398" s="3"/>
      <c r="G398" s="3"/>
      <c r="H398" s="3"/>
      <c r="I398" s="3"/>
    </row>
    <row r="399" spans="6:9">
      <c r="F399" s="3"/>
      <c r="G399" s="3"/>
      <c r="H399" s="3"/>
      <c r="I399" s="3"/>
    </row>
    <row r="400" spans="6:9">
      <c r="F400" s="3"/>
      <c r="G400" s="3"/>
      <c r="H400" s="3"/>
      <c r="I400" s="3"/>
    </row>
    <row r="401" spans="6:9">
      <c r="F401" s="3"/>
      <c r="G401" s="3"/>
      <c r="H401" s="3"/>
      <c r="I401" s="3"/>
    </row>
    <row r="402" spans="6:9">
      <c r="F402" s="3"/>
      <c r="G402" s="3"/>
      <c r="H402" s="3"/>
      <c r="I402" s="3"/>
    </row>
    <row r="403" spans="6:9">
      <c r="F403" s="3"/>
      <c r="G403" s="3"/>
      <c r="H403" s="3"/>
      <c r="I403" s="3"/>
    </row>
    <row r="404" spans="6:9">
      <c r="F404" s="3"/>
      <c r="G404" s="3"/>
      <c r="H404" s="3"/>
      <c r="I404" s="3"/>
    </row>
    <row r="405" spans="6:9">
      <c r="F405" s="3"/>
      <c r="G405" s="3"/>
      <c r="H405" s="3"/>
      <c r="I405" s="3"/>
    </row>
    <row r="406" spans="6:9">
      <c r="F406" s="3"/>
      <c r="G406" s="3"/>
      <c r="H406" s="3"/>
      <c r="I406" s="3"/>
    </row>
    <row r="407" spans="6:9">
      <c r="F407" s="3"/>
      <c r="G407" s="3"/>
      <c r="H407" s="3"/>
      <c r="I407" s="3"/>
    </row>
    <row r="408" spans="6:9">
      <c r="F408" s="3"/>
      <c r="G408" s="3"/>
      <c r="H408" s="3"/>
      <c r="I408" s="3"/>
    </row>
    <row r="409" spans="6:9">
      <c r="F409" s="3"/>
      <c r="G409" s="3"/>
      <c r="H409" s="3"/>
      <c r="I409" s="3"/>
    </row>
    <row r="410" spans="6:9">
      <c r="F410" s="3"/>
      <c r="G410" s="3"/>
      <c r="H410" s="3"/>
      <c r="I410" s="3"/>
    </row>
    <row r="411" spans="6:9">
      <c r="F411" s="3"/>
      <c r="G411" s="3"/>
      <c r="H411" s="3"/>
      <c r="I411" s="3"/>
    </row>
    <row r="412" spans="6:9">
      <c r="F412" s="3"/>
      <c r="G412" s="3"/>
      <c r="H412" s="3"/>
      <c r="I412" s="3"/>
    </row>
    <row r="413" spans="6:9">
      <c r="F413" s="3"/>
      <c r="G413" s="3"/>
      <c r="H413" s="3"/>
      <c r="I413" s="3"/>
    </row>
    <row r="414" spans="6:9">
      <c r="F414" s="3"/>
      <c r="G414" s="3"/>
      <c r="H414" s="3"/>
      <c r="I414" s="3"/>
    </row>
    <row r="415" spans="6:9">
      <c r="F415" s="3"/>
      <c r="G415" s="3"/>
      <c r="H415" s="3"/>
      <c r="I415" s="3"/>
    </row>
    <row r="416" spans="6:9">
      <c r="F416" s="3"/>
      <c r="G416" s="3"/>
      <c r="H416" s="3"/>
      <c r="I416" s="3"/>
    </row>
    <row r="417" spans="6:9">
      <c r="F417" s="3"/>
      <c r="G417" s="3"/>
      <c r="H417" s="3"/>
      <c r="I417" s="3"/>
    </row>
    <row r="418" spans="6:9">
      <c r="F418" s="3"/>
      <c r="G418" s="3"/>
      <c r="H418" s="3"/>
      <c r="I418" s="3"/>
    </row>
    <row r="419" spans="6:9">
      <c r="F419" s="3"/>
      <c r="G419" s="3"/>
      <c r="H419" s="3"/>
      <c r="I419" s="3"/>
    </row>
    <row r="420" spans="6:9">
      <c r="F420" s="3"/>
      <c r="G420" s="3"/>
      <c r="H420" s="3"/>
      <c r="I420" s="3"/>
    </row>
    <row r="421" spans="6:9">
      <c r="F421" s="3"/>
      <c r="G421" s="3"/>
      <c r="H421" s="3"/>
      <c r="I421" s="3"/>
    </row>
    <row r="422" spans="6:9">
      <c r="F422" s="3"/>
      <c r="G422" s="3"/>
      <c r="H422" s="3"/>
      <c r="I422" s="3"/>
    </row>
    <row r="423" spans="6:9">
      <c r="F423" s="3"/>
      <c r="G423" s="3"/>
      <c r="H423" s="3"/>
      <c r="I423" s="3"/>
    </row>
    <row r="424" spans="6:9">
      <c r="F424" s="3"/>
      <c r="G424" s="3"/>
      <c r="H424" s="3"/>
      <c r="I424" s="3"/>
    </row>
    <row r="425" spans="6:9">
      <c r="F425" s="3"/>
      <c r="G425" s="3"/>
      <c r="H425" s="3"/>
      <c r="I425" s="3"/>
    </row>
    <row r="426" spans="6:9">
      <c r="F426" s="3"/>
      <c r="G426" s="3"/>
      <c r="H426" s="3"/>
      <c r="I426" s="3"/>
    </row>
    <row r="427" spans="6:9">
      <c r="F427" s="3"/>
      <c r="G427" s="3"/>
      <c r="H427" s="3"/>
      <c r="I427" s="3"/>
    </row>
    <row r="428" spans="6:9">
      <c r="F428" s="3"/>
      <c r="G428" s="3"/>
      <c r="H428" s="3"/>
      <c r="I428" s="3"/>
    </row>
    <row r="429" spans="6:9">
      <c r="F429" s="3"/>
      <c r="G429" s="3"/>
      <c r="H429" s="3"/>
      <c r="I429" s="3"/>
    </row>
    <row r="430" spans="6:9">
      <c r="F430" s="3"/>
      <c r="G430" s="3"/>
      <c r="H430" s="3"/>
      <c r="I430" s="3"/>
    </row>
    <row r="431" spans="6:9">
      <c r="F431" s="3"/>
      <c r="G431" s="3"/>
      <c r="H431" s="3"/>
      <c r="I431" s="3"/>
    </row>
    <row r="432" spans="6:9">
      <c r="F432" s="3"/>
      <c r="G432" s="3"/>
      <c r="H432" s="3"/>
      <c r="I432" s="3"/>
    </row>
    <row r="433" spans="6:9">
      <c r="F433" s="3"/>
      <c r="G433" s="3"/>
      <c r="H433" s="3"/>
      <c r="I433" s="3"/>
    </row>
    <row r="434" spans="6:9">
      <c r="F434" s="3"/>
      <c r="G434" s="3"/>
      <c r="H434" s="3"/>
      <c r="I434" s="3"/>
    </row>
    <row r="435" spans="6:9">
      <c r="F435" s="3"/>
      <c r="G435" s="3"/>
      <c r="H435" s="3"/>
      <c r="I435" s="3"/>
    </row>
    <row r="436" spans="6:9">
      <c r="F436" s="3"/>
      <c r="G436" s="3"/>
      <c r="H436" s="3"/>
      <c r="I436" s="3"/>
    </row>
    <row r="437" spans="6:9">
      <c r="F437" s="3"/>
      <c r="G437" s="3"/>
      <c r="H437" s="3"/>
      <c r="I437" s="3"/>
    </row>
    <row r="438" spans="6:9">
      <c r="F438" s="3"/>
      <c r="G438" s="3"/>
      <c r="H438" s="3"/>
      <c r="I438" s="3"/>
    </row>
    <row r="439" spans="6:9">
      <c r="F439" s="3"/>
      <c r="G439" s="3"/>
      <c r="H439" s="3"/>
      <c r="I439" s="3"/>
    </row>
    <row r="440" spans="6:9">
      <c r="F440" s="3"/>
      <c r="G440" s="3"/>
      <c r="H440" s="3"/>
      <c r="I440" s="3"/>
    </row>
    <row r="441" spans="6:9">
      <c r="F441" s="3"/>
      <c r="G441" s="3"/>
      <c r="H441" s="3"/>
      <c r="I441" s="3"/>
    </row>
    <row r="442" spans="6:9">
      <c r="F442" s="3"/>
      <c r="G442" s="3"/>
      <c r="H442" s="3"/>
      <c r="I442" s="3"/>
    </row>
    <row r="443" spans="6:9">
      <c r="F443" s="3"/>
      <c r="G443" s="3"/>
      <c r="H443" s="3"/>
      <c r="I443" s="3"/>
    </row>
    <row r="444" spans="6:9">
      <c r="F444" s="3"/>
      <c r="G444" s="3"/>
      <c r="H444" s="3"/>
      <c r="I444" s="3"/>
    </row>
    <row r="445" spans="6:9">
      <c r="F445" s="3"/>
      <c r="G445" s="3"/>
      <c r="H445" s="3"/>
      <c r="I445" s="3"/>
    </row>
    <row r="446" spans="6:9">
      <c r="F446" s="3"/>
      <c r="G446" s="3"/>
      <c r="H446" s="3"/>
      <c r="I446" s="3"/>
    </row>
    <row r="447" spans="6:9">
      <c r="F447" s="3"/>
      <c r="G447" s="3"/>
      <c r="H447" s="3"/>
      <c r="I447" s="3"/>
    </row>
    <row r="448" spans="6:9">
      <c r="F448" s="3"/>
      <c r="G448" s="3"/>
      <c r="H448" s="3"/>
      <c r="I448" s="3"/>
    </row>
    <row r="449" spans="6:9">
      <c r="F449" s="3"/>
      <c r="G449" s="3"/>
      <c r="H449" s="3"/>
      <c r="I449" s="3"/>
    </row>
    <row r="450" spans="6:9">
      <c r="F450" s="3"/>
      <c r="G450" s="3"/>
      <c r="H450" s="3"/>
      <c r="I450" s="3"/>
    </row>
    <row r="451" spans="6:9">
      <c r="F451" s="3"/>
      <c r="G451" s="3"/>
      <c r="H451" s="3"/>
      <c r="I451" s="3"/>
    </row>
    <row r="452" spans="6:9">
      <c r="F452" s="3"/>
      <c r="G452" s="3"/>
      <c r="H452" s="3"/>
      <c r="I452" s="3"/>
    </row>
    <row r="453" spans="6:9">
      <c r="F453" s="3"/>
      <c r="G453" s="3"/>
      <c r="H453" s="3"/>
      <c r="I453" s="3"/>
    </row>
    <row r="454" spans="6:9">
      <c r="F454" s="3"/>
      <c r="G454" s="3"/>
      <c r="H454" s="3"/>
      <c r="I454" s="3"/>
    </row>
    <row r="455" spans="6:9">
      <c r="F455" s="3"/>
      <c r="G455" s="3"/>
      <c r="H455" s="3"/>
      <c r="I455" s="3"/>
    </row>
    <row r="456" spans="6:9">
      <c r="F456" s="3"/>
      <c r="G456" s="3"/>
      <c r="H456" s="3"/>
      <c r="I456" s="3"/>
    </row>
    <row r="457" spans="6:9">
      <c r="F457" s="3"/>
      <c r="G457" s="3"/>
      <c r="H457" s="3"/>
      <c r="I457" s="3"/>
    </row>
    <row r="458" spans="6:9">
      <c r="F458" s="3"/>
      <c r="G458" s="3"/>
      <c r="H458" s="3"/>
      <c r="I458" s="3"/>
    </row>
    <row r="459" spans="6:9">
      <c r="F459" s="3"/>
      <c r="G459" s="3"/>
      <c r="H459" s="3"/>
      <c r="I459" s="3"/>
    </row>
    <row r="460" spans="6:9">
      <c r="F460" s="3"/>
      <c r="G460" s="3"/>
      <c r="H460" s="3"/>
      <c r="I460" s="3"/>
    </row>
    <row r="461" spans="6:9">
      <c r="F461" s="3"/>
      <c r="G461" s="3"/>
      <c r="H461" s="3"/>
      <c r="I461" s="3"/>
    </row>
    <row r="462" spans="6:9">
      <c r="F462" s="3"/>
      <c r="G462" s="3"/>
      <c r="H462" s="3"/>
      <c r="I462" s="3"/>
    </row>
    <row r="463" spans="6:9">
      <c r="F463" s="3"/>
      <c r="G463" s="3"/>
      <c r="H463" s="3"/>
      <c r="I463" s="3"/>
    </row>
    <row r="464" spans="6:9">
      <c r="F464" s="3"/>
      <c r="G464" s="3"/>
      <c r="H464" s="3"/>
      <c r="I464" s="3"/>
    </row>
    <row r="465" spans="6:9">
      <c r="F465" s="3"/>
      <c r="G465" s="3"/>
      <c r="H465" s="3"/>
      <c r="I465" s="3"/>
    </row>
    <row r="466" spans="6:9">
      <c r="F466" s="3"/>
      <c r="G466" s="3"/>
      <c r="H466" s="3"/>
      <c r="I466" s="3"/>
    </row>
    <row r="467" spans="6:9">
      <c r="F467" s="3"/>
      <c r="G467" s="3"/>
      <c r="H467" s="3"/>
      <c r="I467" s="3"/>
    </row>
    <row r="468" spans="6:9">
      <c r="F468" s="3"/>
      <c r="G468" s="3"/>
      <c r="H468" s="3"/>
      <c r="I468" s="3"/>
    </row>
    <row r="469" spans="6:9">
      <c r="F469" s="3"/>
      <c r="G469" s="3"/>
      <c r="H469" s="3"/>
      <c r="I469" s="3"/>
    </row>
    <row r="470" spans="6:9">
      <c r="F470" s="3"/>
      <c r="G470" s="3"/>
      <c r="H470" s="3"/>
      <c r="I470" s="3"/>
    </row>
    <row r="471" spans="6:9">
      <c r="F471" s="3"/>
      <c r="G471" s="3"/>
      <c r="H471" s="3"/>
      <c r="I471" s="3"/>
    </row>
    <row r="472" spans="6:9">
      <c r="F472" s="3"/>
      <c r="G472" s="3"/>
      <c r="H472" s="3"/>
      <c r="I472" s="3"/>
    </row>
    <row r="473" spans="6:9">
      <c r="F473" s="3"/>
      <c r="G473" s="3"/>
      <c r="H473" s="3"/>
      <c r="I473" s="3"/>
    </row>
    <row r="474" spans="6:9">
      <c r="F474" s="3"/>
      <c r="G474" s="3"/>
      <c r="H474" s="3"/>
      <c r="I474" s="3"/>
    </row>
    <row r="475" spans="6:9">
      <c r="F475" s="3"/>
      <c r="G475" s="3"/>
      <c r="H475" s="3"/>
      <c r="I475" s="3"/>
    </row>
    <row r="476" spans="6:9">
      <c r="F476" s="3"/>
      <c r="G476" s="3"/>
      <c r="H476" s="3"/>
      <c r="I476" s="3"/>
    </row>
    <row r="477" spans="6:9">
      <c r="F477" s="3"/>
      <c r="G477" s="3"/>
      <c r="H477" s="3"/>
      <c r="I477" s="3"/>
    </row>
    <row r="478" spans="6:9">
      <c r="F478" s="3"/>
      <c r="G478" s="3"/>
      <c r="H478" s="3"/>
      <c r="I478" s="3"/>
    </row>
    <row r="479" spans="6:9">
      <c r="F479" s="3"/>
      <c r="G479" s="3"/>
      <c r="H479" s="3"/>
      <c r="I479" s="3"/>
    </row>
    <row r="480" spans="6:9">
      <c r="F480" s="3"/>
      <c r="G480" s="3"/>
      <c r="H480" s="3"/>
      <c r="I480" s="3"/>
    </row>
    <row r="481" spans="6:9">
      <c r="F481" s="3"/>
      <c r="G481" s="3"/>
      <c r="H481" s="3"/>
      <c r="I481" s="3"/>
    </row>
    <row r="482" spans="6:9">
      <c r="F482" s="3"/>
      <c r="G482" s="3"/>
      <c r="H482" s="3"/>
      <c r="I482" s="3"/>
    </row>
    <row r="483" spans="6:9">
      <c r="F483" s="3"/>
      <c r="G483" s="3"/>
      <c r="H483" s="3"/>
      <c r="I483" s="3"/>
    </row>
    <row r="484" spans="6:9">
      <c r="F484" s="3"/>
      <c r="G484" s="3"/>
      <c r="H484" s="3"/>
      <c r="I484" s="3"/>
    </row>
    <row r="485" spans="6:9">
      <c r="F485" s="3"/>
      <c r="G485" s="3"/>
      <c r="H485" s="3"/>
      <c r="I485" s="3"/>
    </row>
    <row r="486" spans="6:9">
      <c r="F486" s="3"/>
      <c r="G486" s="3"/>
      <c r="H486" s="3"/>
      <c r="I486" s="3"/>
    </row>
    <row r="487" spans="6:9">
      <c r="F487" s="3"/>
      <c r="G487" s="3"/>
      <c r="H487" s="3"/>
      <c r="I487" s="3"/>
    </row>
    <row r="488" spans="6:9">
      <c r="F488" s="3"/>
      <c r="G488" s="3"/>
      <c r="H488" s="3"/>
      <c r="I488" s="3"/>
    </row>
    <row r="489" spans="6:9">
      <c r="F489" s="3"/>
      <c r="G489" s="3"/>
      <c r="H489" s="3"/>
      <c r="I489" s="3"/>
    </row>
    <row r="490" spans="6:9">
      <c r="F490" s="3"/>
      <c r="G490" s="3"/>
      <c r="H490" s="3"/>
      <c r="I490" s="3"/>
    </row>
    <row r="491" spans="6:9">
      <c r="F491" s="3"/>
      <c r="G491" s="3"/>
      <c r="H491" s="3"/>
      <c r="I491" s="3"/>
    </row>
    <row r="492" spans="6:9">
      <c r="F492" s="3"/>
      <c r="G492" s="3"/>
      <c r="H492" s="3"/>
      <c r="I492" s="3"/>
    </row>
    <row r="493" spans="6:9">
      <c r="F493" s="3"/>
      <c r="G493" s="3"/>
      <c r="H493" s="3"/>
      <c r="I493" s="3"/>
    </row>
    <row r="494" spans="6:9">
      <c r="F494" s="3"/>
      <c r="G494" s="3"/>
      <c r="H494" s="3"/>
      <c r="I494" s="3"/>
    </row>
    <row r="495" spans="6:9">
      <c r="F495" s="3"/>
      <c r="G495" s="3"/>
      <c r="H495" s="3"/>
      <c r="I495" s="3"/>
    </row>
    <row r="496" spans="6:9">
      <c r="F496" s="3"/>
      <c r="G496" s="3"/>
      <c r="H496" s="3"/>
      <c r="I496" s="3"/>
    </row>
    <row r="497" spans="6:9">
      <c r="F497" s="3"/>
      <c r="G497" s="3"/>
      <c r="H497" s="3"/>
      <c r="I497" s="3"/>
    </row>
    <row r="498" spans="6:9">
      <c r="F498" s="3"/>
      <c r="G498" s="3"/>
      <c r="H498" s="3"/>
      <c r="I498" s="3"/>
    </row>
    <row r="499" spans="6:9">
      <c r="F499" s="3"/>
      <c r="G499" s="3"/>
      <c r="H499" s="3"/>
      <c r="I499" s="3"/>
    </row>
    <row r="500" spans="6:9">
      <c r="F500" s="3"/>
      <c r="G500" s="3"/>
      <c r="H500" s="3"/>
      <c r="I500" s="3"/>
    </row>
    <row r="501" spans="6:9">
      <c r="F501" s="3"/>
      <c r="G501" s="3"/>
      <c r="H501" s="3"/>
      <c r="I501" s="3"/>
    </row>
    <row r="502" spans="6:9">
      <c r="F502" s="3"/>
      <c r="G502" s="3"/>
      <c r="H502" s="3"/>
      <c r="I502" s="3"/>
    </row>
    <row r="503" spans="6:9">
      <c r="F503" s="3"/>
      <c r="G503" s="3"/>
      <c r="H503" s="3"/>
      <c r="I503" s="3"/>
    </row>
    <row r="504" spans="6:9">
      <c r="F504" s="3"/>
      <c r="G504" s="3"/>
      <c r="H504" s="3"/>
      <c r="I504" s="3"/>
    </row>
    <row r="505" spans="6:9">
      <c r="F505" s="3"/>
      <c r="G505" s="3"/>
      <c r="H505" s="3"/>
      <c r="I505" s="3"/>
    </row>
    <row r="506" spans="6:9">
      <c r="F506" s="3"/>
      <c r="G506" s="3"/>
      <c r="H506" s="3"/>
      <c r="I506" s="3"/>
    </row>
    <row r="507" spans="6:9">
      <c r="F507" s="3"/>
      <c r="G507" s="3"/>
      <c r="H507" s="3"/>
      <c r="I507" s="3"/>
    </row>
    <row r="508" spans="6:9">
      <c r="F508" s="3"/>
      <c r="G508" s="3"/>
      <c r="H508" s="3"/>
      <c r="I508" s="3"/>
    </row>
    <row r="509" spans="6:9">
      <c r="F509" s="3"/>
      <c r="G509" s="3"/>
      <c r="H509" s="3"/>
      <c r="I509" s="3"/>
    </row>
    <row r="510" spans="6:9">
      <c r="F510" s="3"/>
      <c r="G510" s="3"/>
      <c r="H510" s="3"/>
      <c r="I510" s="3"/>
    </row>
    <row r="511" spans="6:9">
      <c r="F511" s="3"/>
      <c r="G511" s="3"/>
      <c r="H511" s="3"/>
      <c r="I511" s="3"/>
    </row>
    <row r="512" spans="6:9">
      <c r="F512" s="3"/>
      <c r="G512" s="3"/>
      <c r="H512" s="3"/>
      <c r="I512" s="3"/>
    </row>
    <row r="513" spans="6:9">
      <c r="F513" s="3"/>
      <c r="G513" s="3"/>
      <c r="H513" s="3"/>
      <c r="I513" s="3"/>
    </row>
    <row r="514" spans="6:9">
      <c r="F514" s="3"/>
      <c r="G514" s="3"/>
      <c r="H514" s="3"/>
      <c r="I514" s="3"/>
    </row>
    <row r="515" spans="6:9">
      <c r="F515" s="3"/>
      <c r="G515" s="3"/>
      <c r="H515" s="3"/>
      <c r="I515" s="3"/>
    </row>
    <row r="516" spans="6:9">
      <c r="F516" s="3"/>
      <c r="G516" s="3"/>
      <c r="H516" s="3"/>
      <c r="I516" s="3"/>
    </row>
    <row r="517" spans="6:9">
      <c r="F517" s="3"/>
      <c r="G517" s="3"/>
      <c r="H517" s="3"/>
      <c r="I517" s="3"/>
    </row>
    <row r="518" spans="6:9">
      <c r="F518" s="3"/>
      <c r="G518" s="3"/>
      <c r="H518" s="3"/>
      <c r="I518" s="3"/>
    </row>
    <row r="519" spans="6:9">
      <c r="F519" s="3"/>
      <c r="G519" s="3"/>
      <c r="H519" s="3"/>
      <c r="I519" s="3"/>
    </row>
    <row r="520" spans="6:9">
      <c r="F520" s="3"/>
      <c r="G520" s="3"/>
      <c r="H520" s="3"/>
      <c r="I520" s="3"/>
    </row>
    <row r="521" spans="6:9">
      <c r="F521" s="3"/>
      <c r="G521" s="3"/>
      <c r="H521" s="3"/>
      <c r="I521" s="3"/>
    </row>
    <row r="522" spans="6:9">
      <c r="F522" s="3"/>
      <c r="G522" s="3"/>
      <c r="H522" s="3"/>
      <c r="I522" s="3"/>
    </row>
    <row r="523" spans="6:9">
      <c r="F523" s="3"/>
      <c r="G523" s="3"/>
      <c r="H523" s="3"/>
      <c r="I523" s="3"/>
    </row>
    <row r="524" spans="6:9">
      <c r="F524" s="3"/>
      <c r="G524" s="3"/>
      <c r="H524" s="3"/>
      <c r="I524" s="3"/>
    </row>
    <row r="525" spans="6:9">
      <c r="F525" s="3"/>
      <c r="G525" s="3"/>
      <c r="H525" s="3"/>
      <c r="I525" s="3"/>
    </row>
    <row r="526" spans="6:9">
      <c r="F526" s="3"/>
      <c r="G526" s="3"/>
      <c r="H526" s="3"/>
      <c r="I526" s="3"/>
    </row>
    <row r="527" spans="6:9">
      <c r="F527" s="3"/>
      <c r="G527" s="3"/>
      <c r="H527" s="3"/>
      <c r="I527" s="3"/>
    </row>
    <row r="528" spans="6:9">
      <c r="F528" s="3"/>
      <c r="G528" s="3"/>
      <c r="H528" s="3"/>
      <c r="I528" s="3"/>
    </row>
    <row r="529" spans="6:9">
      <c r="F529" s="3"/>
      <c r="G529" s="3"/>
      <c r="H529" s="3"/>
      <c r="I529" s="3"/>
    </row>
    <row r="530" spans="6:9">
      <c r="F530" s="3"/>
      <c r="G530" s="3"/>
      <c r="H530" s="3"/>
      <c r="I530" s="3"/>
    </row>
    <row r="531" spans="6:9">
      <c r="F531" s="3"/>
      <c r="G531" s="3"/>
      <c r="H531" s="3"/>
      <c r="I531" s="3"/>
    </row>
    <row r="532" spans="6:9">
      <c r="F532" s="3"/>
      <c r="G532" s="3"/>
      <c r="H532" s="3"/>
      <c r="I532" s="3"/>
    </row>
    <row r="533" spans="6:9">
      <c r="F533" s="3"/>
      <c r="G533" s="3"/>
      <c r="H533" s="3"/>
      <c r="I533" s="3"/>
    </row>
    <row r="534" spans="6:9">
      <c r="F534" s="3"/>
      <c r="G534" s="3"/>
      <c r="H534" s="3"/>
      <c r="I534" s="3"/>
    </row>
    <row r="535" spans="6:9">
      <c r="F535" s="3"/>
      <c r="G535" s="3"/>
      <c r="H535" s="3"/>
      <c r="I535" s="3"/>
    </row>
    <row r="536" spans="6:9">
      <c r="F536" s="3"/>
      <c r="G536" s="3"/>
      <c r="H536" s="3"/>
      <c r="I536" s="3"/>
    </row>
    <row r="537" spans="6:9">
      <c r="F537" s="3"/>
      <c r="G537" s="3"/>
      <c r="H537" s="3"/>
      <c r="I537" s="3"/>
    </row>
    <row r="538" spans="6:9">
      <c r="F538" s="3"/>
      <c r="G538" s="3"/>
      <c r="H538" s="3"/>
      <c r="I538" s="3"/>
    </row>
    <row r="539" spans="6:9">
      <c r="F539" s="3"/>
      <c r="G539" s="3"/>
      <c r="H539" s="3"/>
      <c r="I539" s="3"/>
    </row>
    <row r="540" spans="6:9">
      <c r="F540" s="3"/>
      <c r="G540" s="3"/>
      <c r="H540" s="3"/>
      <c r="I540" s="3"/>
    </row>
    <row r="541" spans="6:9">
      <c r="F541" s="3"/>
      <c r="G541" s="3"/>
      <c r="H541" s="3"/>
      <c r="I541" s="3"/>
    </row>
    <row r="542" spans="6:9">
      <c r="F542" s="3"/>
      <c r="G542" s="3"/>
      <c r="H542" s="3"/>
      <c r="I542" s="3"/>
    </row>
    <row r="543" spans="6:9">
      <c r="F543" s="3"/>
      <c r="G543" s="3"/>
      <c r="H543" s="3"/>
      <c r="I543" s="3"/>
    </row>
    <row r="544" spans="6:9">
      <c r="F544" s="3"/>
      <c r="G544" s="3"/>
      <c r="H544" s="3"/>
      <c r="I544" s="3"/>
    </row>
    <row r="545" spans="6:9">
      <c r="F545" s="3"/>
      <c r="G545" s="3"/>
      <c r="H545" s="3"/>
      <c r="I545" s="3"/>
    </row>
    <row r="546" spans="6:9">
      <c r="F546" s="3"/>
      <c r="G546" s="3"/>
      <c r="H546" s="3"/>
      <c r="I546" s="3"/>
    </row>
    <row r="547" spans="6:9">
      <c r="F547" s="3"/>
      <c r="G547" s="3"/>
      <c r="H547" s="3"/>
      <c r="I547" s="3"/>
    </row>
    <row r="548" spans="6:9">
      <c r="F548" s="3"/>
      <c r="G548" s="3"/>
      <c r="H548" s="3"/>
      <c r="I548" s="3"/>
    </row>
    <row r="549" spans="6:9">
      <c r="F549" s="3"/>
      <c r="G549" s="3"/>
      <c r="H549" s="3"/>
      <c r="I549" s="3"/>
    </row>
    <row r="550" spans="6:9">
      <c r="F550" s="3"/>
      <c r="G550" s="3"/>
      <c r="H550" s="3"/>
      <c r="I550" s="3"/>
    </row>
    <row r="551" spans="6:9">
      <c r="F551" s="3"/>
      <c r="G551" s="3"/>
      <c r="H551" s="3"/>
      <c r="I551" s="3"/>
    </row>
    <row r="552" spans="6:9">
      <c r="F552" s="3"/>
      <c r="G552" s="3"/>
      <c r="H552" s="3"/>
      <c r="I552" s="3"/>
    </row>
    <row r="553" spans="6:9">
      <c r="F553" s="3"/>
      <c r="G553" s="3"/>
      <c r="H553" s="3"/>
      <c r="I553" s="3"/>
    </row>
    <row r="554" spans="6:9">
      <c r="F554" s="3"/>
      <c r="G554" s="3"/>
      <c r="H554" s="3"/>
      <c r="I554" s="3"/>
    </row>
    <row r="555" spans="6:9">
      <c r="F555" s="3"/>
      <c r="G555" s="3"/>
      <c r="H555" s="3"/>
      <c r="I555" s="3"/>
    </row>
    <row r="556" spans="6:9">
      <c r="F556" s="3"/>
      <c r="G556" s="3"/>
      <c r="H556" s="3"/>
      <c r="I556" s="3"/>
    </row>
    <row r="557" spans="6:9">
      <c r="F557" s="3"/>
      <c r="G557" s="3"/>
      <c r="H557" s="3"/>
      <c r="I557" s="3"/>
    </row>
    <row r="558" spans="6:9">
      <c r="F558" s="3"/>
      <c r="G558" s="3"/>
      <c r="H558" s="3"/>
      <c r="I558" s="3"/>
    </row>
    <row r="559" spans="6:9">
      <c r="F559" s="3"/>
      <c r="G559" s="3"/>
      <c r="H559" s="3"/>
      <c r="I559" s="3"/>
    </row>
    <row r="560" spans="6:9">
      <c r="F560" s="3"/>
      <c r="G560" s="3"/>
      <c r="H560" s="3"/>
      <c r="I560" s="3"/>
    </row>
    <row r="561" spans="6:9">
      <c r="F561" s="3"/>
      <c r="G561" s="3"/>
      <c r="H561" s="3"/>
      <c r="I561" s="3"/>
    </row>
    <row r="562" spans="6:9">
      <c r="F562" s="3"/>
      <c r="G562" s="3"/>
      <c r="H562" s="3"/>
      <c r="I562" s="3"/>
    </row>
    <row r="563" spans="6:9">
      <c r="F563" s="3"/>
      <c r="G563" s="3"/>
      <c r="H563" s="3"/>
      <c r="I563" s="3"/>
    </row>
    <row r="564" spans="6:9">
      <c r="F564" s="3"/>
      <c r="G564" s="3"/>
      <c r="H564" s="3"/>
      <c r="I564" s="3"/>
    </row>
    <row r="565" spans="6:9">
      <c r="F565" s="3"/>
      <c r="G565" s="3"/>
      <c r="H565" s="3"/>
      <c r="I565" s="3"/>
    </row>
    <row r="566" spans="6:9">
      <c r="F566" s="3"/>
      <c r="G566" s="3"/>
      <c r="H566" s="3"/>
      <c r="I566" s="3"/>
    </row>
    <row r="567" spans="6:9">
      <c r="F567" s="3"/>
      <c r="G567" s="3"/>
      <c r="H567" s="3"/>
      <c r="I567" s="3"/>
    </row>
    <row r="568" spans="6:9">
      <c r="F568" s="3"/>
      <c r="G568" s="3"/>
      <c r="H568" s="3"/>
      <c r="I568" s="3"/>
    </row>
    <row r="569" spans="6:9">
      <c r="F569" s="3"/>
      <c r="G569" s="3"/>
      <c r="H569" s="3"/>
      <c r="I569" s="3"/>
    </row>
    <row r="570" spans="6:9">
      <c r="F570" s="3"/>
      <c r="G570" s="3"/>
      <c r="H570" s="3"/>
      <c r="I570" s="3"/>
    </row>
    <row r="571" spans="6:9">
      <c r="F571" s="3"/>
      <c r="G571" s="3"/>
      <c r="H571" s="3"/>
      <c r="I571" s="3"/>
    </row>
    <row r="572" spans="6:9">
      <c r="F572" s="3"/>
      <c r="G572" s="3"/>
      <c r="H572" s="3"/>
      <c r="I572" s="3"/>
    </row>
    <row r="573" spans="6:9">
      <c r="F573" s="3"/>
      <c r="G573" s="3"/>
      <c r="H573" s="3"/>
      <c r="I573" s="3"/>
    </row>
    <row r="574" spans="6:9">
      <c r="F574" s="3"/>
      <c r="G574" s="3"/>
      <c r="H574" s="3"/>
      <c r="I574" s="3"/>
    </row>
    <row r="575" spans="6:9">
      <c r="F575" s="3"/>
      <c r="G575" s="3"/>
      <c r="H575" s="3"/>
      <c r="I575" s="3"/>
    </row>
    <row r="576" spans="6:9">
      <c r="F576" s="3"/>
      <c r="G576" s="3"/>
      <c r="H576" s="3"/>
      <c r="I576" s="3"/>
    </row>
    <row r="577" spans="6:9">
      <c r="F577" s="3"/>
      <c r="G577" s="3"/>
      <c r="H577" s="3"/>
      <c r="I577" s="3"/>
    </row>
    <row r="578" spans="6:9">
      <c r="F578" s="3"/>
      <c r="G578" s="3"/>
      <c r="H578" s="3"/>
      <c r="I578" s="3"/>
    </row>
    <row r="579" spans="6:9">
      <c r="F579" s="3"/>
      <c r="G579" s="3"/>
      <c r="H579" s="3"/>
      <c r="I579" s="3"/>
    </row>
    <row r="580" spans="6:9">
      <c r="F580" s="3"/>
      <c r="G580" s="3"/>
      <c r="H580" s="3"/>
      <c r="I580" s="3"/>
    </row>
    <row r="581" spans="6:9">
      <c r="F581" s="3"/>
      <c r="G581" s="3"/>
      <c r="H581" s="3"/>
      <c r="I581" s="3"/>
    </row>
    <row r="582" spans="6:9">
      <c r="F582" s="3"/>
      <c r="G582" s="3"/>
      <c r="H582" s="3"/>
      <c r="I582" s="3"/>
    </row>
    <row r="583" spans="6:9">
      <c r="F583" s="3"/>
      <c r="G583" s="3"/>
      <c r="H583" s="3"/>
      <c r="I583" s="3"/>
    </row>
    <row r="584" spans="6:9">
      <c r="F584" s="3"/>
      <c r="G584" s="3"/>
      <c r="H584" s="3"/>
      <c r="I584" s="3"/>
    </row>
    <row r="585" spans="6:9">
      <c r="F585" s="3"/>
      <c r="G585" s="3"/>
      <c r="H585" s="3"/>
      <c r="I585" s="3"/>
    </row>
    <row r="586" spans="6:9">
      <c r="F586" s="3"/>
      <c r="G586" s="3"/>
      <c r="H586" s="3"/>
      <c r="I586" s="3"/>
    </row>
    <row r="587" spans="6:9">
      <c r="F587" s="3"/>
      <c r="G587" s="3"/>
      <c r="H587" s="3"/>
      <c r="I587" s="3"/>
    </row>
    <row r="588" spans="6:9">
      <c r="F588" s="3"/>
      <c r="G588" s="3"/>
      <c r="H588" s="3"/>
      <c r="I588" s="3"/>
    </row>
    <row r="589" spans="6:9">
      <c r="F589" s="3"/>
      <c r="G589" s="3"/>
      <c r="H589" s="3"/>
      <c r="I589" s="3"/>
    </row>
    <row r="590" spans="6:9">
      <c r="F590" s="3"/>
      <c r="G590" s="3"/>
      <c r="H590" s="3"/>
      <c r="I590" s="3"/>
    </row>
    <row r="591" spans="6:9">
      <c r="F591" s="3"/>
      <c r="G591" s="3"/>
      <c r="H591" s="3"/>
      <c r="I591" s="3"/>
    </row>
    <row r="592" spans="6:9">
      <c r="F592" s="3"/>
      <c r="G592" s="3"/>
      <c r="H592" s="3"/>
      <c r="I592" s="3"/>
    </row>
    <row r="593" spans="6:9">
      <c r="F593" s="3"/>
      <c r="G593" s="3"/>
      <c r="H593" s="3"/>
      <c r="I593" s="3"/>
    </row>
    <row r="594" spans="6:9">
      <c r="F594" s="3"/>
      <c r="G594" s="3"/>
      <c r="H594" s="3"/>
      <c r="I594" s="3"/>
    </row>
    <row r="595" spans="6:9">
      <c r="F595" s="3"/>
      <c r="G595" s="3"/>
      <c r="H595" s="3"/>
      <c r="I595" s="3"/>
    </row>
    <row r="596" spans="6:9">
      <c r="F596" s="3"/>
      <c r="G596" s="3"/>
      <c r="H596" s="3"/>
      <c r="I596" s="3"/>
    </row>
    <row r="597" spans="6:9">
      <c r="F597" s="3"/>
      <c r="G597" s="3"/>
      <c r="H597" s="3"/>
      <c r="I597" s="3"/>
    </row>
    <row r="598" spans="6:9">
      <c r="F598" s="3"/>
      <c r="G598" s="3"/>
      <c r="H598" s="3"/>
      <c r="I598" s="3"/>
    </row>
    <row r="599" spans="6:9">
      <c r="F599" s="3"/>
      <c r="G599" s="3"/>
      <c r="H599" s="3"/>
      <c r="I599" s="3"/>
    </row>
    <row r="600" spans="6:9">
      <c r="F600" s="3"/>
      <c r="G600" s="3"/>
      <c r="H600" s="3"/>
      <c r="I600" s="3"/>
    </row>
    <row r="601" spans="6:9">
      <c r="F601" s="3"/>
      <c r="G601" s="3"/>
      <c r="H601" s="3"/>
      <c r="I601" s="3"/>
    </row>
    <row r="602" spans="6:9">
      <c r="F602" s="3"/>
      <c r="G602" s="3"/>
      <c r="H602" s="3"/>
      <c r="I602" s="3"/>
    </row>
    <row r="603" spans="6:9">
      <c r="F603" s="3"/>
      <c r="G603" s="3"/>
      <c r="H603" s="3"/>
      <c r="I603" s="3"/>
    </row>
    <row r="604" spans="6:9">
      <c r="F604" s="3"/>
      <c r="G604" s="3"/>
      <c r="H604" s="3"/>
      <c r="I604" s="3"/>
    </row>
    <row r="605" spans="6:9">
      <c r="F605" s="3"/>
      <c r="G605" s="3"/>
      <c r="H605" s="3"/>
      <c r="I605" s="3"/>
    </row>
    <row r="606" spans="6:9">
      <c r="F606" s="3"/>
      <c r="G606" s="3"/>
      <c r="H606" s="3"/>
      <c r="I606" s="3"/>
    </row>
    <row r="607" spans="6:9">
      <c r="F607" s="3"/>
      <c r="G607" s="3"/>
      <c r="H607" s="3"/>
      <c r="I607" s="3"/>
    </row>
    <row r="608" spans="6:9">
      <c r="F608" s="3"/>
      <c r="G608" s="3"/>
      <c r="H608" s="3"/>
      <c r="I608" s="3"/>
    </row>
    <row r="609" spans="6:9">
      <c r="F609" s="3"/>
      <c r="G609" s="3"/>
      <c r="H609" s="3"/>
      <c r="I609" s="3"/>
    </row>
    <row r="610" spans="6:9">
      <c r="F610" s="3"/>
      <c r="G610" s="3"/>
      <c r="H610" s="3"/>
      <c r="I610" s="3"/>
    </row>
    <row r="611" spans="6:9">
      <c r="F611" s="3"/>
      <c r="G611" s="3"/>
      <c r="H611" s="3"/>
      <c r="I611" s="3"/>
    </row>
    <row r="612" spans="6:9">
      <c r="F612" s="3"/>
      <c r="G612" s="3"/>
      <c r="H612" s="3"/>
      <c r="I612" s="3"/>
    </row>
    <row r="613" spans="6:9">
      <c r="F613" s="3"/>
      <c r="G613" s="3"/>
      <c r="H613" s="3"/>
      <c r="I613" s="3"/>
    </row>
    <row r="614" spans="6:9">
      <c r="F614" s="3"/>
      <c r="G614" s="3"/>
      <c r="H614" s="3"/>
      <c r="I614" s="3"/>
    </row>
    <row r="615" spans="6:9">
      <c r="F615" s="3"/>
      <c r="G615" s="3"/>
      <c r="H615" s="3"/>
      <c r="I615" s="3"/>
    </row>
    <row r="616" spans="6:9">
      <c r="F616" s="3"/>
      <c r="G616" s="3"/>
      <c r="H616" s="3"/>
      <c r="I616" s="3"/>
    </row>
    <row r="617" spans="6:9">
      <c r="F617" s="3"/>
      <c r="G617" s="3"/>
      <c r="H617" s="3"/>
      <c r="I617" s="3"/>
    </row>
    <row r="618" spans="6:9">
      <c r="F618" s="3"/>
      <c r="G618" s="3"/>
      <c r="H618" s="3"/>
      <c r="I618" s="3"/>
    </row>
    <row r="619" spans="6:9">
      <c r="F619" s="3"/>
      <c r="G619" s="3"/>
      <c r="H619" s="3"/>
      <c r="I619" s="3"/>
    </row>
    <row r="620" spans="6:9">
      <c r="F620" s="3"/>
      <c r="G620" s="3"/>
      <c r="H620" s="3"/>
      <c r="I620" s="3"/>
    </row>
    <row r="621" spans="6:9">
      <c r="F621" s="3"/>
      <c r="G621" s="3"/>
      <c r="H621" s="3"/>
      <c r="I621" s="3"/>
    </row>
    <row r="622" spans="6:9">
      <c r="F622" s="3"/>
      <c r="G622" s="3"/>
      <c r="H622" s="3"/>
      <c r="I622" s="3"/>
    </row>
    <row r="623" spans="6:9">
      <c r="F623" s="3"/>
      <c r="G623" s="3"/>
      <c r="H623" s="3"/>
      <c r="I623" s="3"/>
    </row>
    <row r="624" spans="6:9">
      <c r="F624" s="3"/>
      <c r="G624" s="3"/>
      <c r="H624" s="3"/>
      <c r="I624" s="3"/>
    </row>
    <row r="625" spans="6:9">
      <c r="F625" s="3"/>
      <c r="G625" s="3"/>
      <c r="H625" s="3"/>
      <c r="I625" s="3"/>
    </row>
    <row r="626" spans="6:9">
      <c r="F626" s="3"/>
      <c r="G626" s="3"/>
      <c r="H626" s="3"/>
      <c r="I626" s="3"/>
    </row>
    <row r="627" spans="6:9">
      <c r="F627" s="3"/>
      <c r="G627" s="3"/>
      <c r="H627" s="3"/>
      <c r="I627" s="3"/>
    </row>
    <row r="628" spans="6:9">
      <c r="F628" s="3"/>
      <c r="G628" s="3"/>
      <c r="H628" s="3"/>
      <c r="I628" s="3"/>
    </row>
    <row r="629" spans="6:9">
      <c r="F629" s="3"/>
      <c r="G629" s="3"/>
      <c r="H629" s="3"/>
      <c r="I629" s="3"/>
    </row>
    <row r="630" spans="6:9">
      <c r="F630" s="3"/>
      <c r="G630" s="3"/>
      <c r="H630" s="3"/>
      <c r="I630" s="3"/>
    </row>
    <row r="631" spans="6:9">
      <c r="F631" s="3"/>
      <c r="G631" s="3"/>
      <c r="H631" s="3"/>
      <c r="I631" s="3"/>
    </row>
    <row r="632" spans="6:9">
      <c r="F632" s="3"/>
      <c r="G632" s="3"/>
      <c r="H632" s="3"/>
      <c r="I632" s="3"/>
    </row>
    <row r="633" spans="6:9">
      <c r="F633" s="3"/>
      <c r="G633" s="3"/>
      <c r="H633" s="3"/>
      <c r="I633" s="3"/>
    </row>
    <row r="634" spans="6:9">
      <c r="F634" s="3"/>
      <c r="G634" s="3"/>
      <c r="H634" s="3"/>
      <c r="I634" s="3"/>
    </row>
    <row r="635" spans="6:9">
      <c r="F635" s="3"/>
      <c r="G635" s="3"/>
      <c r="H635" s="3"/>
      <c r="I635" s="3"/>
    </row>
    <row r="636" spans="6:9">
      <c r="F636" s="3"/>
      <c r="G636" s="3"/>
      <c r="H636" s="3"/>
      <c r="I636" s="3"/>
    </row>
    <row r="637" spans="6:9">
      <c r="F637" s="3"/>
      <c r="G637" s="3"/>
      <c r="H637" s="3"/>
      <c r="I637" s="3"/>
    </row>
    <row r="638" spans="6:9">
      <c r="F638" s="3"/>
      <c r="G638" s="3"/>
      <c r="H638" s="3"/>
      <c r="I638" s="3"/>
    </row>
    <row r="639" spans="6:9">
      <c r="F639" s="3"/>
      <c r="G639" s="3"/>
      <c r="H639" s="3"/>
      <c r="I639" s="3"/>
    </row>
    <row r="640" spans="6:9">
      <c r="F640" s="3"/>
      <c r="G640" s="3"/>
      <c r="H640" s="3"/>
      <c r="I640" s="3"/>
    </row>
    <row r="641" spans="6:9">
      <c r="F641" s="3"/>
      <c r="G641" s="3"/>
      <c r="H641" s="3"/>
      <c r="I641" s="3"/>
    </row>
    <row r="642" spans="6:9">
      <c r="F642" s="3"/>
      <c r="G642" s="3"/>
      <c r="H642" s="3"/>
      <c r="I642" s="3"/>
    </row>
    <row r="643" spans="6:9">
      <c r="F643" s="3"/>
      <c r="G643" s="3"/>
      <c r="H643" s="3"/>
      <c r="I643" s="3"/>
    </row>
    <row r="644" spans="6:9">
      <c r="F644" s="3"/>
      <c r="G644" s="3"/>
      <c r="H644" s="3"/>
      <c r="I644" s="3"/>
    </row>
    <row r="645" spans="6:9">
      <c r="F645" s="3"/>
      <c r="G645" s="3"/>
      <c r="H645" s="3"/>
      <c r="I645" s="3"/>
    </row>
    <row r="646" spans="6:9">
      <c r="F646" s="3"/>
      <c r="G646" s="3"/>
      <c r="H646" s="3"/>
      <c r="I646" s="3"/>
    </row>
    <row r="647" spans="6:9">
      <c r="F647" s="3"/>
      <c r="G647" s="3"/>
      <c r="H647" s="3"/>
      <c r="I647" s="3"/>
    </row>
    <row r="648" spans="6:9">
      <c r="F648" s="3"/>
      <c r="G648" s="3"/>
      <c r="H648" s="3"/>
      <c r="I648" s="3"/>
    </row>
    <row r="649" spans="6:9">
      <c r="F649" s="3"/>
      <c r="G649" s="3"/>
      <c r="H649" s="3"/>
      <c r="I649" s="3"/>
    </row>
    <row r="650" spans="6:9">
      <c r="F650" s="3"/>
      <c r="G650" s="3"/>
      <c r="H650" s="3"/>
      <c r="I650" s="3"/>
    </row>
    <row r="651" spans="6:9">
      <c r="F651" s="3"/>
      <c r="G651" s="3"/>
      <c r="H651" s="3"/>
      <c r="I651" s="3"/>
    </row>
    <row r="652" spans="6:9">
      <c r="F652" s="3"/>
      <c r="G652" s="3"/>
      <c r="H652" s="3"/>
      <c r="I652" s="3"/>
    </row>
    <row r="653" spans="6:9">
      <c r="F653" s="3"/>
      <c r="G653" s="3"/>
      <c r="H653" s="3"/>
      <c r="I653" s="3"/>
    </row>
    <row r="654" spans="6:9">
      <c r="F654" s="3"/>
      <c r="G654" s="3"/>
      <c r="H654" s="3"/>
      <c r="I654" s="3"/>
    </row>
    <row r="655" spans="6:9">
      <c r="F655" s="3"/>
      <c r="G655" s="3"/>
      <c r="H655" s="3"/>
      <c r="I655" s="3"/>
    </row>
    <row r="656" spans="6:9">
      <c r="F656" s="3"/>
      <c r="G656" s="3"/>
      <c r="H656" s="3"/>
      <c r="I656" s="3"/>
    </row>
    <row r="657" spans="6:9">
      <c r="F657" s="3"/>
      <c r="G657" s="3"/>
      <c r="H657" s="3"/>
      <c r="I657" s="3"/>
    </row>
    <row r="658" spans="6:9">
      <c r="F658" s="3"/>
      <c r="G658" s="3"/>
      <c r="H658" s="3"/>
      <c r="I658" s="3"/>
    </row>
    <row r="659" spans="6:9">
      <c r="F659" s="3"/>
      <c r="G659" s="3"/>
      <c r="H659" s="3"/>
      <c r="I659" s="3"/>
    </row>
    <row r="660" spans="6:9">
      <c r="F660" s="3"/>
      <c r="G660" s="3"/>
      <c r="H660" s="3"/>
      <c r="I660" s="3"/>
    </row>
    <row r="661" spans="6:9">
      <c r="F661" s="3"/>
      <c r="G661" s="3"/>
      <c r="H661" s="3"/>
      <c r="I661" s="3"/>
    </row>
    <row r="662" spans="6:9">
      <c r="F662" s="3"/>
      <c r="G662" s="3"/>
      <c r="H662" s="3"/>
      <c r="I662" s="3"/>
    </row>
    <row r="663" spans="6:9">
      <c r="F663" s="3"/>
      <c r="G663" s="3"/>
      <c r="H663" s="3"/>
      <c r="I663" s="3"/>
    </row>
    <row r="664" spans="6:9">
      <c r="F664" s="3"/>
      <c r="G664" s="3"/>
      <c r="H664" s="3"/>
      <c r="I664" s="3"/>
    </row>
    <row r="665" spans="6:9">
      <c r="F665" s="3"/>
      <c r="G665" s="3"/>
      <c r="H665" s="3"/>
      <c r="I665" s="3"/>
    </row>
    <row r="666" spans="6:9">
      <c r="F666" s="3"/>
      <c r="G666" s="3"/>
      <c r="H666" s="3"/>
      <c r="I666" s="3"/>
    </row>
    <row r="667" spans="6:9">
      <c r="F667" s="3"/>
      <c r="G667" s="3"/>
      <c r="H667" s="3"/>
      <c r="I667" s="3"/>
    </row>
    <row r="668" spans="6:9">
      <c r="F668" s="3"/>
      <c r="G668" s="3"/>
      <c r="H668" s="3"/>
      <c r="I668" s="3"/>
    </row>
    <row r="669" spans="6:9">
      <c r="F669" s="3"/>
      <c r="G669" s="3"/>
      <c r="H669" s="3"/>
      <c r="I669" s="3"/>
    </row>
    <row r="670" spans="6:9">
      <c r="F670" s="3"/>
      <c r="G670" s="3"/>
      <c r="H670" s="3"/>
      <c r="I670" s="3"/>
    </row>
    <row r="671" spans="6:9">
      <c r="F671" s="3"/>
      <c r="G671" s="3"/>
      <c r="H671" s="3"/>
      <c r="I671" s="3"/>
    </row>
    <row r="672" spans="6:9">
      <c r="F672" s="3"/>
      <c r="G672" s="3"/>
      <c r="H672" s="3"/>
      <c r="I672" s="3"/>
    </row>
    <row r="673" spans="6:9">
      <c r="F673" s="3"/>
      <c r="G673" s="3"/>
      <c r="H673" s="3"/>
      <c r="I673" s="3"/>
    </row>
    <row r="674" spans="6:9">
      <c r="F674" s="3"/>
      <c r="G674" s="3"/>
      <c r="H674" s="3"/>
      <c r="I674" s="3"/>
    </row>
    <row r="675" spans="6:9">
      <c r="F675" s="3"/>
      <c r="G675" s="3"/>
      <c r="H675" s="3"/>
      <c r="I675" s="3"/>
    </row>
    <row r="676" spans="6:9">
      <c r="F676" s="3"/>
      <c r="G676" s="3"/>
      <c r="H676" s="3"/>
      <c r="I676" s="3"/>
    </row>
    <row r="677" spans="6:9">
      <c r="F677" s="3"/>
      <c r="G677" s="3"/>
      <c r="H677" s="3"/>
      <c r="I677" s="3"/>
    </row>
    <row r="678" spans="6:9">
      <c r="F678" s="3"/>
      <c r="G678" s="3"/>
      <c r="H678" s="3"/>
      <c r="I678" s="3"/>
    </row>
    <row r="679" spans="6:9">
      <c r="F679" s="3"/>
      <c r="G679" s="3"/>
      <c r="H679" s="3"/>
      <c r="I679" s="3"/>
    </row>
    <row r="680" spans="6:9">
      <c r="F680" s="3"/>
      <c r="G680" s="3"/>
      <c r="H680" s="3"/>
      <c r="I680" s="3"/>
    </row>
    <row r="681" spans="6:9">
      <c r="F681" s="3"/>
      <c r="G681" s="3"/>
      <c r="H681" s="3"/>
      <c r="I681" s="3"/>
    </row>
    <row r="682" spans="6:9">
      <c r="F682" s="3"/>
      <c r="G682" s="3"/>
      <c r="H682" s="3"/>
      <c r="I682" s="3"/>
    </row>
    <row r="683" spans="6:9">
      <c r="F683" s="3"/>
      <c r="G683" s="3"/>
      <c r="H683" s="3"/>
      <c r="I683" s="3"/>
    </row>
    <row r="684" spans="6:9">
      <c r="F684" s="3"/>
      <c r="G684" s="3"/>
      <c r="H684" s="3"/>
      <c r="I684" s="3"/>
    </row>
    <row r="685" spans="6:9">
      <c r="F685" s="3"/>
      <c r="G685" s="3"/>
      <c r="H685" s="3"/>
      <c r="I685" s="3"/>
    </row>
    <row r="686" spans="6:9">
      <c r="F686" s="3"/>
      <c r="G686" s="3"/>
      <c r="H686" s="3"/>
      <c r="I686" s="3"/>
    </row>
    <row r="687" spans="6:9">
      <c r="F687" s="3"/>
      <c r="G687" s="3"/>
      <c r="H687" s="3"/>
      <c r="I687" s="3"/>
    </row>
    <row r="688" spans="6:9">
      <c r="F688" s="3"/>
      <c r="G688" s="3"/>
      <c r="H688" s="3"/>
      <c r="I688" s="3"/>
    </row>
    <row r="689" spans="6:9">
      <c r="F689" s="3"/>
      <c r="G689" s="3"/>
      <c r="H689" s="3"/>
      <c r="I689" s="3"/>
    </row>
    <row r="690" spans="6:9">
      <c r="F690" s="3"/>
      <c r="G690" s="3"/>
      <c r="H690" s="3"/>
      <c r="I690" s="3"/>
    </row>
    <row r="691" spans="6:9">
      <c r="F691" s="3"/>
      <c r="G691" s="3"/>
      <c r="H691" s="3"/>
      <c r="I691" s="3"/>
    </row>
    <row r="692" spans="6:9">
      <c r="F692" s="3"/>
      <c r="G692" s="3"/>
      <c r="H692" s="3"/>
      <c r="I692" s="3"/>
    </row>
    <row r="693" spans="6:9">
      <c r="F693" s="3"/>
      <c r="G693" s="3"/>
      <c r="H693" s="3"/>
      <c r="I693" s="3"/>
    </row>
    <row r="694" spans="6:9">
      <c r="F694" s="3"/>
      <c r="G694" s="3"/>
      <c r="H694" s="3"/>
      <c r="I694" s="3"/>
    </row>
    <row r="695" spans="6:9">
      <c r="F695" s="3"/>
      <c r="G695" s="3"/>
      <c r="H695" s="3"/>
      <c r="I695" s="3"/>
    </row>
    <row r="696" spans="6:9">
      <c r="F696" s="3"/>
      <c r="G696" s="3"/>
      <c r="H696" s="3"/>
      <c r="I696" s="3"/>
    </row>
    <row r="697" spans="6:9">
      <c r="F697" s="3"/>
      <c r="G697" s="3"/>
      <c r="H697" s="3"/>
      <c r="I697" s="3"/>
    </row>
    <row r="698" spans="6:9">
      <c r="F698" s="3"/>
      <c r="G698" s="3"/>
      <c r="H698" s="3"/>
      <c r="I698" s="3"/>
    </row>
    <row r="699" spans="6:9">
      <c r="F699" s="3"/>
      <c r="G699" s="3"/>
      <c r="H699" s="3"/>
      <c r="I699" s="3"/>
    </row>
    <row r="700" spans="6:9">
      <c r="F700" s="3"/>
      <c r="G700" s="3"/>
      <c r="H700" s="3"/>
      <c r="I700" s="3"/>
    </row>
    <row r="701" spans="6:9">
      <c r="F701" s="3"/>
      <c r="G701" s="3"/>
      <c r="H701" s="3"/>
      <c r="I701" s="3"/>
    </row>
    <row r="702" spans="6:9">
      <c r="F702" s="3"/>
      <c r="G702" s="3"/>
      <c r="H702" s="3"/>
      <c r="I702" s="3"/>
    </row>
    <row r="703" spans="6:9">
      <c r="F703" s="3"/>
      <c r="G703" s="3"/>
      <c r="H703" s="3"/>
      <c r="I703" s="3"/>
    </row>
    <row r="704" spans="6:9">
      <c r="F704" s="3"/>
      <c r="G704" s="3"/>
      <c r="H704" s="3"/>
      <c r="I704" s="3"/>
    </row>
    <row r="705" spans="6:9">
      <c r="F705" s="3"/>
      <c r="G705" s="3"/>
      <c r="H705" s="3"/>
      <c r="I705" s="3"/>
    </row>
    <row r="706" spans="6:9">
      <c r="F706" s="3"/>
      <c r="G706" s="3"/>
      <c r="H706" s="3"/>
      <c r="I706" s="3"/>
    </row>
    <row r="707" spans="6:9">
      <c r="F707" s="3"/>
      <c r="G707" s="3"/>
      <c r="H707" s="3"/>
      <c r="I707" s="3"/>
    </row>
    <row r="708" spans="6:9">
      <c r="F708" s="3"/>
      <c r="G708" s="3"/>
      <c r="H708" s="3"/>
      <c r="I708" s="3"/>
    </row>
    <row r="709" spans="6:9">
      <c r="F709" s="3"/>
      <c r="G709" s="3"/>
      <c r="H709" s="3"/>
      <c r="I709" s="3"/>
    </row>
    <row r="710" spans="6:9">
      <c r="F710" s="3"/>
      <c r="G710" s="3"/>
      <c r="H710" s="3"/>
      <c r="I710" s="3"/>
    </row>
    <row r="711" spans="6:9">
      <c r="F711" s="3"/>
      <c r="G711" s="3"/>
      <c r="H711" s="3"/>
      <c r="I711" s="3"/>
    </row>
    <row r="712" spans="6:9">
      <c r="F712" s="3"/>
      <c r="G712" s="3"/>
      <c r="H712" s="3"/>
      <c r="I712" s="3"/>
    </row>
    <row r="713" spans="6:9">
      <c r="F713" s="3"/>
      <c r="G713" s="3"/>
      <c r="H713" s="3"/>
      <c r="I713" s="3"/>
    </row>
    <row r="714" spans="6:9">
      <c r="F714" s="3"/>
      <c r="G714" s="3"/>
      <c r="H714" s="3"/>
      <c r="I714" s="3"/>
    </row>
    <row r="715" spans="6:9">
      <c r="F715" s="3"/>
      <c r="G715" s="3"/>
      <c r="H715" s="3"/>
      <c r="I715" s="3"/>
    </row>
    <row r="716" spans="6:9">
      <c r="F716" s="3"/>
      <c r="G716" s="3"/>
      <c r="H716" s="3"/>
      <c r="I716" s="3"/>
    </row>
    <row r="717" spans="6:9">
      <c r="F717" s="3"/>
      <c r="G717" s="3"/>
      <c r="H717" s="3"/>
      <c r="I717" s="3"/>
    </row>
    <row r="718" spans="6:9">
      <c r="F718" s="3"/>
      <c r="G718" s="3"/>
      <c r="H718" s="3"/>
      <c r="I718" s="3"/>
    </row>
    <row r="719" spans="6:9">
      <c r="F719" s="3"/>
      <c r="G719" s="3"/>
      <c r="H719" s="3"/>
      <c r="I719" s="3"/>
    </row>
    <row r="720" spans="6:9">
      <c r="F720" s="3"/>
      <c r="G720" s="3"/>
      <c r="H720" s="3"/>
      <c r="I720" s="3"/>
    </row>
    <row r="721" spans="6:9">
      <c r="F721" s="3"/>
      <c r="G721" s="3"/>
      <c r="H721" s="3"/>
      <c r="I721" s="3"/>
    </row>
    <row r="722" spans="6:9">
      <c r="F722" s="3"/>
      <c r="G722" s="3"/>
      <c r="H722" s="3"/>
      <c r="I722" s="3"/>
    </row>
    <row r="723" spans="6:9">
      <c r="F723" s="3"/>
      <c r="G723" s="3"/>
      <c r="H723" s="3"/>
      <c r="I723" s="3"/>
    </row>
    <row r="724" spans="6:9">
      <c r="F724" s="3"/>
      <c r="G724" s="3"/>
      <c r="H724" s="3"/>
      <c r="I724" s="3"/>
    </row>
    <row r="725" spans="6:9">
      <c r="F725" s="3"/>
      <c r="G725" s="3"/>
      <c r="H725" s="3"/>
      <c r="I725" s="3"/>
    </row>
    <row r="726" spans="6:9">
      <c r="F726" s="3"/>
      <c r="G726" s="3"/>
      <c r="H726" s="3"/>
      <c r="I726" s="3"/>
    </row>
    <row r="727" spans="6:9">
      <c r="F727" s="3"/>
      <c r="G727" s="3"/>
      <c r="H727" s="3"/>
      <c r="I727" s="3"/>
    </row>
    <row r="728" spans="6:9">
      <c r="F728" s="3"/>
      <c r="G728" s="3"/>
      <c r="H728" s="3"/>
      <c r="I728" s="3"/>
    </row>
    <row r="729" spans="6:9">
      <c r="F729" s="3"/>
      <c r="G729" s="3"/>
      <c r="H729" s="3"/>
      <c r="I729" s="3"/>
    </row>
    <row r="730" spans="6:9">
      <c r="F730" s="3"/>
      <c r="G730" s="3"/>
      <c r="H730" s="3"/>
      <c r="I730" s="3"/>
    </row>
    <row r="731" spans="6:9">
      <c r="F731" s="3"/>
      <c r="G731" s="3"/>
      <c r="H731" s="3"/>
      <c r="I731" s="3"/>
    </row>
    <row r="732" spans="6:9">
      <c r="F732" s="3"/>
      <c r="G732" s="3"/>
      <c r="H732" s="3"/>
      <c r="I732" s="3"/>
    </row>
    <row r="733" spans="6:9">
      <c r="F733" s="3"/>
      <c r="G733" s="3"/>
      <c r="H733" s="3"/>
      <c r="I733" s="3"/>
    </row>
    <row r="734" spans="6:9">
      <c r="F734" s="3"/>
      <c r="G734" s="3"/>
      <c r="H734" s="3"/>
      <c r="I734" s="3"/>
    </row>
    <row r="735" spans="6:9">
      <c r="F735" s="3"/>
      <c r="G735" s="3"/>
      <c r="H735" s="3"/>
      <c r="I735" s="3"/>
    </row>
    <row r="736" spans="6:9">
      <c r="F736" s="3"/>
      <c r="G736" s="3"/>
      <c r="H736" s="3"/>
      <c r="I736" s="3"/>
    </row>
    <row r="737" spans="6:9">
      <c r="F737" s="3"/>
      <c r="G737" s="3"/>
      <c r="H737" s="3"/>
      <c r="I737" s="3"/>
    </row>
    <row r="738" spans="6:9">
      <c r="F738" s="3"/>
      <c r="G738" s="3"/>
      <c r="H738" s="3"/>
      <c r="I738" s="3"/>
    </row>
    <row r="739" spans="6:9">
      <c r="F739" s="3"/>
      <c r="G739" s="3"/>
      <c r="H739" s="3"/>
      <c r="I739" s="3"/>
    </row>
    <row r="740" spans="6:9">
      <c r="F740" s="3"/>
      <c r="G740" s="3"/>
      <c r="H740" s="3"/>
      <c r="I740" s="3"/>
    </row>
    <row r="741" spans="6:9">
      <c r="F741" s="3"/>
      <c r="G741" s="3"/>
      <c r="H741" s="3"/>
      <c r="I741" s="3"/>
    </row>
    <row r="742" spans="6:9">
      <c r="F742" s="3"/>
      <c r="G742" s="3"/>
      <c r="H742" s="3"/>
      <c r="I742" s="3"/>
    </row>
    <row r="743" spans="6:9">
      <c r="F743" s="3"/>
      <c r="G743" s="3"/>
      <c r="H743" s="3"/>
      <c r="I743" s="3"/>
    </row>
    <row r="744" spans="6:9">
      <c r="F744" s="3"/>
      <c r="G744" s="3"/>
      <c r="H744" s="3"/>
      <c r="I744" s="3"/>
    </row>
    <row r="745" spans="6:9">
      <c r="F745" s="3"/>
      <c r="G745" s="3"/>
      <c r="H745" s="3"/>
      <c r="I745" s="3"/>
    </row>
    <row r="746" spans="6:9">
      <c r="F746" s="3"/>
      <c r="G746" s="3"/>
      <c r="H746" s="3"/>
      <c r="I746" s="3"/>
    </row>
    <row r="747" spans="6:9">
      <c r="F747" s="3"/>
      <c r="G747" s="3"/>
      <c r="H747" s="3"/>
      <c r="I747" s="3"/>
    </row>
    <row r="748" spans="6:9">
      <c r="F748" s="3"/>
      <c r="G748" s="3"/>
      <c r="H748" s="3"/>
      <c r="I748" s="3"/>
    </row>
    <row r="749" spans="6:9">
      <c r="F749" s="3"/>
      <c r="G749" s="3"/>
      <c r="H749" s="3"/>
      <c r="I749" s="3"/>
    </row>
    <row r="750" spans="6:9">
      <c r="F750" s="3"/>
      <c r="G750" s="3"/>
      <c r="H750" s="3"/>
      <c r="I750" s="3"/>
    </row>
    <row r="751" spans="6:9">
      <c r="F751" s="3"/>
      <c r="G751" s="3"/>
      <c r="H751" s="3"/>
      <c r="I751" s="3"/>
    </row>
    <row r="752" spans="6:9">
      <c r="F752" s="3"/>
      <c r="G752" s="3"/>
      <c r="H752" s="3"/>
      <c r="I752" s="3"/>
    </row>
    <row r="753" spans="6:9">
      <c r="F753" s="3"/>
      <c r="G753" s="3"/>
      <c r="H753" s="3"/>
      <c r="I753" s="3"/>
    </row>
    <row r="754" spans="6:9">
      <c r="F754" s="3"/>
      <c r="G754" s="3"/>
      <c r="H754" s="3"/>
      <c r="I754" s="3"/>
    </row>
    <row r="755" spans="6:9">
      <c r="F755" s="3"/>
      <c r="G755" s="3"/>
      <c r="H755" s="3"/>
      <c r="I755" s="3"/>
    </row>
    <row r="756" spans="6:9">
      <c r="F756" s="3"/>
      <c r="G756" s="3"/>
      <c r="H756" s="3"/>
      <c r="I756" s="3"/>
    </row>
    <row r="757" spans="6:9">
      <c r="F757" s="3"/>
      <c r="G757" s="3"/>
      <c r="H757" s="3"/>
      <c r="I757" s="3"/>
    </row>
    <row r="758" spans="6:9">
      <c r="F758" s="3"/>
      <c r="G758" s="3"/>
      <c r="H758" s="3"/>
      <c r="I758" s="3"/>
    </row>
    <row r="759" spans="6:9">
      <c r="F759" s="3"/>
      <c r="G759" s="3"/>
      <c r="H759" s="3"/>
      <c r="I759" s="3"/>
    </row>
    <row r="760" spans="6:9">
      <c r="F760" s="3"/>
      <c r="G760" s="3"/>
      <c r="H760" s="3"/>
      <c r="I760" s="3"/>
    </row>
    <row r="761" spans="6:9">
      <c r="F761" s="3"/>
      <c r="G761" s="3"/>
      <c r="H761" s="3"/>
      <c r="I761" s="3"/>
    </row>
    <row r="762" spans="6:9">
      <c r="F762" s="3"/>
      <c r="G762" s="3"/>
      <c r="H762" s="3"/>
      <c r="I762" s="3"/>
    </row>
    <row r="763" spans="6:9">
      <c r="F763" s="3"/>
      <c r="G763" s="3"/>
      <c r="H763" s="3"/>
      <c r="I763" s="3"/>
    </row>
    <row r="764" spans="6:9">
      <c r="F764" s="3"/>
      <c r="G764" s="3"/>
      <c r="H764" s="3"/>
      <c r="I764" s="3"/>
    </row>
    <row r="765" spans="6:9">
      <c r="F765" s="3"/>
      <c r="G765" s="3"/>
      <c r="H765" s="3"/>
      <c r="I765" s="3"/>
    </row>
    <row r="766" spans="6:9">
      <c r="F766" s="3"/>
      <c r="G766" s="3"/>
      <c r="H766" s="3"/>
      <c r="I766" s="3"/>
    </row>
    <row r="767" spans="6:9">
      <c r="F767" s="3"/>
      <c r="G767" s="3"/>
      <c r="H767" s="3"/>
      <c r="I767" s="3"/>
    </row>
    <row r="768" spans="6:9">
      <c r="F768" s="3"/>
      <c r="G768" s="3"/>
      <c r="H768" s="3"/>
      <c r="I768" s="3"/>
    </row>
    <row r="769" spans="6:9">
      <c r="F769" s="3"/>
      <c r="G769" s="3"/>
      <c r="H769" s="3"/>
      <c r="I769" s="3"/>
    </row>
    <row r="770" spans="6:9">
      <c r="F770" s="3"/>
      <c r="G770" s="3"/>
      <c r="H770" s="3"/>
      <c r="I770" s="3"/>
    </row>
    <row r="771" spans="6:9">
      <c r="F771" s="3"/>
      <c r="G771" s="3"/>
      <c r="H771" s="3"/>
      <c r="I771" s="3"/>
    </row>
    <row r="772" spans="6:9">
      <c r="F772" s="3"/>
      <c r="G772" s="3"/>
      <c r="H772" s="3"/>
      <c r="I772" s="3"/>
    </row>
    <row r="773" spans="6:9">
      <c r="F773" s="3"/>
      <c r="G773" s="3"/>
      <c r="H773" s="3"/>
      <c r="I773" s="3"/>
    </row>
    <row r="774" spans="6:9">
      <c r="F774" s="3"/>
      <c r="G774" s="3"/>
      <c r="H774" s="3"/>
      <c r="I774" s="3"/>
    </row>
    <row r="775" spans="6:9">
      <c r="F775" s="3"/>
      <c r="G775" s="3"/>
      <c r="H775" s="3"/>
      <c r="I775" s="3"/>
    </row>
    <row r="776" spans="6:9">
      <c r="F776" s="3"/>
      <c r="G776" s="3"/>
      <c r="H776" s="3"/>
      <c r="I776" s="3"/>
    </row>
    <row r="777" spans="6:9">
      <c r="F777" s="3"/>
      <c r="G777" s="3"/>
      <c r="H777" s="3"/>
      <c r="I777" s="3"/>
    </row>
    <row r="778" spans="6:9">
      <c r="F778" s="3"/>
      <c r="G778" s="3"/>
      <c r="H778" s="3"/>
      <c r="I778" s="3"/>
    </row>
    <row r="779" spans="6:9">
      <c r="F779" s="3"/>
      <c r="G779" s="3"/>
      <c r="H779" s="3"/>
      <c r="I779" s="3"/>
    </row>
    <row r="780" spans="6:9">
      <c r="F780" s="3"/>
      <c r="G780" s="3"/>
      <c r="H780" s="3"/>
      <c r="I780" s="3"/>
    </row>
    <row r="781" spans="6:9">
      <c r="F781" s="3"/>
      <c r="G781" s="3"/>
      <c r="H781" s="3"/>
      <c r="I781" s="3"/>
    </row>
    <row r="782" spans="6:9">
      <c r="F782" s="3"/>
      <c r="G782" s="3"/>
      <c r="H782" s="3"/>
      <c r="I782" s="3"/>
    </row>
    <row r="783" spans="6:9">
      <c r="F783" s="3"/>
      <c r="G783" s="3"/>
      <c r="H783" s="3"/>
      <c r="I783" s="3"/>
    </row>
    <row r="784" spans="6:9">
      <c r="F784" s="3"/>
      <c r="G784" s="3"/>
      <c r="H784" s="3"/>
      <c r="I784" s="3"/>
    </row>
    <row r="785" spans="6:9">
      <c r="F785" s="3"/>
      <c r="G785" s="3"/>
      <c r="H785" s="3"/>
      <c r="I785" s="3"/>
    </row>
    <row r="786" spans="6:9">
      <c r="F786" s="3"/>
      <c r="G786" s="3"/>
      <c r="H786" s="3"/>
      <c r="I786" s="3"/>
    </row>
    <row r="787" spans="6:9">
      <c r="F787" s="3"/>
      <c r="G787" s="3"/>
      <c r="H787" s="3"/>
      <c r="I787" s="3"/>
    </row>
    <row r="788" spans="6:9">
      <c r="F788" s="3"/>
      <c r="G788" s="3"/>
      <c r="H788" s="3"/>
      <c r="I788" s="3"/>
    </row>
    <row r="789" spans="6:9">
      <c r="F789" s="3"/>
      <c r="G789" s="3"/>
      <c r="H789" s="3"/>
      <c r="I789" s="3"/>
    </row>
    <row r="790" spans="6:9">
      <c r="F790" s="3"/>
      <c r="G790" s="3"/>
      <c r="H790" s="3"/>
      <c r="I790" s="3"/>
    </row>
    <row r="791" spans="6:9">
      <c r="F791" s="3"/>
      <c r="G791" s="3"/>
      <c r="H791" s="3"/>
      <c r="I791" s="3"/>
    </row>
    <row r="792" spans="6:9">
      <c r="F792" s="3"/>
      <c r="G792" s="3"/>
      <c r="H792" s="3"/>
      <c r="I792" s="3"/>
    </row>
    <row r="793" spans="6:9">
      <c r="F793" s="3"/>
      <c r="G793" s="3"/>
      <c r="H793" s="3"/>
      <c r="I793" s="3"/>
    </row>
    <row r="794" spans="6:9">
      <c r="F794" s="3"/>
      <c r="G794" s="3"/>
      <c r="H794" s="3"/>
      <c r="I794" s="3"/>
    </row>
    <row r="795" spans="6:9">
      <c r="F795" s="3"/>
      <c r="G795" s="3"/>
      <c r="H795" s="3"/>
      <c r="I795" s="3"/>
    </row>
    <row r="796" spans="6:9">
      <c r="F796" s="3"/>
      <c r="G796" s="3"/>
      <c r="H796" s="3"/>
      <c r="I796" s="3"/>
    </row>
    <row r="797" spans="6:9">
      <c r="F797" s="3"/>
      <c r="G797" s="3"/>
      <c r="H797" s="3"/>
      <c r="I797" s="3"/>
    </row>
    <row r="798" spans="6:9">
      <c r="F798" s="3"/>
      <c r="G798" s="3"/>
      <c r="H798" s="3"/>
      <c r="I798" s="3"/>
    </row>
    <row r="799" spans="6:9">
      <c r="F799" s="3"/>
      <c r="G799" s="3"/>
      <c r="H799" s="3"/>
      <c r="I799" s="3"/>
    </row>
    <row r="800" spans="6:9">
      <c r="F800" s="3"/>
      <c r="G800" s="3"/>
      <c r="H800" s="3"/>
      <c r="I800" s="3"/>
    </row>
    <row r="801" spans="6:9">
      <c r="F801" s="3"/>
      <c r="G801" s="3"/>
      <c r="H801" s="3"/>
      <c r="I801" s="3"/>
    </row>
    <row r="802" spans="6:9">
      <c r="F802" s="3"/>
      <c r="G802" s="3"/>
      <c r="H802" s="3"/>
      <c r="I802" s="3"/>
    </row>
    <row r="803" spans="6:9">
      <c r="F803" s="3"/>
      <c r="G803" s="3"/>
      <c r="H803" s="3"/>
      <c r="I803" s="3"/>
    </row>
    <row r="804" spans="6:9">
      <c r="F804" s="3"/>
      <c r="G804" s="3"/>
      <c r="H804" s="3"/>
      <c r="I804" s="3"/>
    </row>
    <row r="805" spans="6:9">
      <c r="F805" s="3"/>
      <c r="G805" s="3"/>
      <c r="H805" s="3"/>
      <c r="I805" s="3"/>
    </row>
    <row r="806" spans="6:9">
      <c r="F806" s="3"/>
      <c r="G806" s="3"/>
      <c r="H806" s="3"/>
      <c r="I806" s="3"/>
    </row>
    <row r="807" spans="6:9">
      <c r="F807" s="3"/>
      <c r="G807" s="3"/>
      <c r="H807" s="3"/>
      <c r="I807" s="3"/>
    </row>
    <row r="808" spans="6:9">
      <c r="F808" s="3"/>
      <c r="G808" s="3"/>
      <c r="H808" s="3"/>
      <c r="I808" s="3"/>
    </row>
    <row r="809" spans="6:9">
      <c r="F809" s="3"/>
      <c r="G809" s="3"/>
      <c r="H809" s="3"/>
      <c r="I809" s="3"/>
    </row>
    <row r="810" spans="6:9">
      <c r="F810" s="3"/>
      <c r="G810" s="3"/>
      <c r="H810" s="3"/>
      <c r="I810" s="3"/>
    </row>
    <row r="811" spans="6:9">
      <c r="F811" s="3"/>
      <c r="G811" s="3"/>
      <c r="H811" s="3"/>
      <c r="I811" s="3"/>
    </row>
    <row r="812" spans="6:9">
      <c r="F812" s="3"/>
      <c r="G812" s="3"/>
      <c r="H812" s="3"/>
      <c r="I812" s="3"/>
    </row>
    <row r="813" spans="6:9">
      <c r="F813" s="3"/>
      <c r="G813" s="3"/>
      <c r="H813" s="3"/>
      <c r="I813" s="3"/>
    </row>
    <row r="814" spans="6:9">
      <c r="F814" s="3"/>
      <c r="G814" s="3"/>
      <c r="H814" s="3"/>
      <c r="I814" s="3"/>
    </row>
    <row r="815" spans="6:9">
      <c r="F815" s="3"/>
      <c r="G815" s="3"/>
      <c r="H815" s="3"/>
      <c r="I815" s="3"/>
    </row>
    <row r="816" spans="6:9">
      <c r="F816" s="3"/>
      <c r="G816" s="3"/>
      <c r="H816" s="3"/>
      <c r="I816" s="3"/>
    </row>
    <row r="817" spans="6:9">
      <c r="F817" s="3"/>
      <c r="G817" s="3"/>
      <c r="H817" s="3"/>
      <c r="I817" s="3"/>
    </row>
    <row r="818" spans="6:9">
      <c r="F818" s="3"/>
      <c r="G818" s="3"/>
      <c r="H818" s="3"/>
      <c r="I818" s="3"/>
    </row>
    <row r="819" spans="6:9">
      <c r="F819" s="3"/>
      <c r="G819" s="3"/>
      <c r="H819" s="3"/>
      <c r="I819" s="3"/>
    </row>
    <row r="820" spans="6:9">
      <c r="F820" s="3"/>
      <c r="G820" s="3"/>
      <c r="H820" s="3"/>
      <c r="I820" s="3"/>
    </row>
    <row r="821" spans="6:9">
      <c r="F821" s="3"/>
      <c r="G821" s="3"/>
      <c r="H821" s="3"/>
      <c r="I821" s="3"/>
    </row>
    <row r="822" spans="6:9">
      <c r="F822" s="3"/>
      <c r="G822" s="3"/>
      <c r="H822" s="3"/>
      <c r="I822" s="3"/>
    </row>
    <row r="823" spans="6:9">
      <c r="F823" s="3"/>
      <c r="G823" s="3"/>
      <c r="H823" s="3"/>
      <c r="I823" s="3"/>
    </row>
    <row r="824" spans="6:9">
      <c r="F824" s="3"/>
      <c r="G824" s="3"/>
      <c r="H824" s="3"/>
      <c r="I824" s="3"/>
    </row>
    <row r="825" spans="6:9">
      <c r="F825" s="3"/>
      <c r="G825" s="3"/>
      <c r="H825" s="3"/>
      <c r="I825" s="3"/>
    </row>
    <row r="826" spans="6:9">
      <c r="F826" s="3"/>
      <c r="G826" s="3"/>
      <c r="H826" s="3"/>
      <c r="I826" s="3"/>
    </row>
    <row r="827" spans="6:9">
      <c r="F827" s="3"/>
      <c r="G827" s="3"/>
      <c r="H827" s="3"/>
      <c r="I827" s="3"/>
    </row>
    <row r="828" spans="6:9">
      <c r="F828" s="3"/>
      <c r="G828" s="3"/>
      <c r="H828" s="3"/>
      <c r="I828" s="3"/>
    </row>
    <row r="829" spans="6:9">
      <c r="F829" s="3"/>
      <c r="G829" s="3"/>
      <c r="H829" s="3"/>
      <c r="I829" s="3"/>
    </row>
    <row r="830" spans="6:9">
      <c r="F830" s="3"/>
      <c r="G830" s="3"/>
      <c r="H830" s="3"/>
      <c r="I830" s="3"/>
    </row>
    <row r="831" spans="6:9">
      <c r="F831" s="3"/>
      <c r="G831" s="3"/>
      <c r="H831" s="3"/>
      <c r="I831" s="3"/>
    </row>
    <row r="832" spans="6:9">
      <c r="F832" s="3"/>
      <c r="G832" s="3"/>
      <c r="H832" s="3"/>
      <c r="I832" s="3"/>
    </row>
    <row r="833" spans="6:9">
      <c r="F833" s="3"/>
      <c r="G833" s="3"/>
      <c r="H833" s="3"/>
      <c r="I833" s="3"/>
    </row>
    <row r="834" spans="6:9">
      <c r="F834" s="3"/>
      <c r="G834" s="3"/>
      <c r="H834" s="3"/>
      <c r="I834" s="3"/>
    </row>
    <row r="835" spans="6:9">
      <c r="F835" s="3"/>
      <c r="G835" s="3"/>
      <c r="H835" s="3"/>
      <c r="I835" s="3"/>
    </row>
    <row r="836" spans="6:9">
      <c r="F836" s="3"/>
      <c r="G836" s="3"/>
      <c r="H836" s="3"/>
      <c r="I836" s="3"/>
    </row>
    <row r="837" spans="6:9">
      <c r="F837" s="3"/>
      <c r="G837" s="3"/>
      <c r="H837" s="3"/>
      <c r="I837" s="3"/>
    </row>
    <row r="838" spans="6:9">
      <c r="F838" s="3"/>
      <c r="G838" s="3"/>
      <c r="H838" s="3"/>
      <c r="I838" s="3"/>
    </row>
    <row r="839" spans="6:9">
      <c r="F839" s="3"/>
      <c r="G839" s="3"/>
      <c r="H839" s="3"/>
      <c r="I839" s="3"/>
    </row>
    <row r="840" spans="6:9">
      <c r="F840" s="3"/>
      <c r="G840" s="3"/>
      <c r="H840" s="3"/>
      <c r="I840" s="3"/>
    </row>
    <row r="841" spans="6:9">
      <c r="F841" s="3"/>
      <c r="G841" s="3"/>
      <c r="H841" s="3"/>
      <c r="I841" s="3"/>
    </row>
    <row r="842" spans="6:9">
      <c r="F842" s="3"/>
      <c r="G842" s="3"/>
      <c r="H842" s="3"/>
      <c r="I842" s="3"/>
    </row>
    <row r="843" spans="6:9">
      <c r="F843" s="3"/>
      <c r="G843" s="3"/>
      <c r="H843" s="3"/>
      <c r="I843" s="3"/>
    </row>
    <row r="844" spans="6:9">
      <c r="F844" s="3"/>
      <c r="G844" s="3"/>
      <c r="H844" s="3"/>
      <c r="I844" s="3"/>
    </row>
    <row r="845" spans="6:9">
      <c r="F845" s="3"/>
      <c r="G845" s="3"/>
      <c r="H845" s="3"/>
      <c r="I845" s="3"/>
    </row>
    <row r="846" spans="6:9">
      <c r="F846" s="3"/>
      <c r="G846" s="3"/>
      <c r="H846" s="3"/>
      <c r="I846" s="3"/>
    </row>
    <row r="847" spans="6:9">
      <c r="F847" s="3"/>
      <c r="G847" s="3"/>
      <c r="H847" s="3"/>
      <c r="I847" s="3"/>
    </row>
    <row r="848" spans="6:9">
      <c r="F848" s="3"/>
      <c r="G848" s="3"/>
      <c r="H848" s="3"/>
      <c r="I848" s="3"/>
    </row>
    <row r="849" spans="6:9">
      <c r="F849" s="3"/>
      <c r="G849" s="3"/>
      <c r="H849" s="3"/>
      <c r="I849" s="3"/>
    </row>
    <row r="850" spans="6:9">
      <c r="F850" s="3"/>
      <c r="G850" s="3"/>
      <c r="H850" s="3"/>
      <c r="I850" s="3"/>
    </row>
    <row r="851" spans="6:9">
      <c r="F851" s="3"/>
      <c r="G851" s="3"/>
      <c r="H851" s="3"/>
      <c r="I851" s="3"/>
    </row>
    <row r="852" spans="6:9">
      <c r="F852" s="3"/>
      <c r="G852" s="3"/>
      <c r="H852" s="3"/>
      <c r="I852" s="3"/>
    </row>
    <row r="853" spans="6:9">
      <c r="F853" s="3"/>
      <c r="G853" s="3"/>
      <c r="H853" s="3"/>
      <c r="I853" s="3"/>
    </row>
    <row r="854" spans="6:9">
      <c r="F854" s="3"/>
      <c r="G854" s="3"/>
      <c r="H854" s="3"/>
      <c r="I854" s="3"/>
    </row>
    <row r="855" spans="6:9">
      <c r="F855" s="3"/>
      <c r="G855" s="3"/>
      <c r="H855" s="3"/>
      <c r="I855" s="3"/>
    </row>
    <row r="856" spans="6:9">
      <c r="F856" s="3"/>
      <c r="G856" s="3"/>
      <c r="H856" s="3"/>
      <c r="I856" s="3"/>
    </row>
    <row r="857" spans="6:9">
      <c r="F857" s="3"/>
      <c r="G857" s="3"/>
      <c r="H857" s="3"/>
      <c r="I857" s="3"/>
    </row>
    <row r="858" spans="6:9">
      <c r="F858" s="3"/>
      <c r="G858" s="3"/>
      <c r="H858" s="3"/>
      <c r="I858" s="3"/>
    </row>
    <row r="859" spans="6:9">
      <c r="F859" s="3"/>
      <c r="G859" s="3"/>
      <c r="H859" s="3"/>
      <c r="I859" s="3"/>
    </row>
    <row r="860" spans="6:9">
      <c r="F860" s="3"/>
      <c r="G860" s="3"/>
      <c r="H860" s="3"/>
      <c r="I860" s="3"/>
    </row>
    <row r="861" spans="6:9">
      <c r="F861" s="3"/>
      <c r="G861" s="3"/>
      <c r="H861" s="3"/>
      <c r="I861" s="3"/>
    </row>
    <row r="862" spans="6:9">
      <c r="F862" s="3"/>
      <c r="G862" s="3"/>
      <c r="H862" s="3"/>
      <c r="I862" s="3"/>
    </row>
  </sheetData>
  <sheetProtection sheet="1" objects="1" scenarios="1"/>
  <mergeCells count="1">
    <mergeCell ref="B6:J6"/>
  </mergeCells>
  <phoneticPr fontId="5" type="noConversion"/>
  <dataValidations count="1">
    <dataValidation allowBlank="1" showInputMessage="1" showErrorMessage="1" sqref="D1:J9 C5:C9 A1:A1048576 B1:B9 B50:J1048576 K1:XFD1048576"/>
  </dataValidations>
  <pageMargins left="0" right="0" top="0.5" bottom="0.5" header="0" footer="0.25"/>
  <pageSetup paperSize="9" scale="8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52"/>
    <pageSetUpPr fitToPage="1"/>
  </sheetPr>
  <dimension ref="B1:K613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4.5703125" style="1" bestFit="1" customWidth="1"/>
    <col min="5" max="5" width="9" style="1" bestFit="1" customWidth="1"/>
    <col min="6" max="6" width="6.140625" style="1" bestFit="1" customWidth="1"/>
    <col min="7" max="7" width="5.28515625" style="1" bestFit="1" customWidth="1"/>
    <col min="8" max="8" width="7.5703125" style="1" customWidth="1"/>
    <col min="9" max="9" width="8" style="1" bestFit="1" customWidth="1"/>
    <col min="10" max="10" width="10" style="1" bestFit="1" customWidth="1"/>
    <col min="11" max="11" width="8.28515625" style="1" bestFit="1" customWidth="1"/>
    <col min="12" max="16384" width="9.140625" style="1"/>
  </cols>
  <sheetData>
    <row r="1" spans="2:11">
      <c r="B1" s="46" t="s">
        <v>150</v>
      </c>
      <c r="C1" s="67" t="s" vm="1">
        <v>238</v>
      </c>
    </row>
    <row r="2" spans="2:11">
      <c r="B2" s="46" t="s">
        <v>149</v>
      </c>
      <c r="C2" s="67" t="s">
        <v>239</v>
      </c>
    </row>
    <row r="3" spans="2:11">
      <c r="B3" s="46" t="s">
        <v>151</v>
      </c>
      <c r="C3" s="67" t="s">
        <v>240</v>
      </c>
    </row>
    <row r="4" spans="2:11">
      <c r="B4" s="46" t="s">
        <v>152</v>
      </c>
      <c r="C4" s="67" t="s">
        <v>241</v>
      </c>
    </row>
    <row r="6" spans="2:11" ht="26.25" customHeight="1">
      <c r="B6" s="164" t="s">
        <v>183</v>
      </c>
      <c r="C6" s="165"/>
      <c r="D6" s="165"/>
      <c r="E6" s="165"/>
      <c r="F6" s="165"/>
      <c r="G6" s="165"/>
      <c r="H6" s="165"/>
      <c r="I6" s="165"/>
      <c r="J6" s="165"/>
      <c r="K6" s="166"/>
    </row>
    <row r="7" spans="2:11" s="3" customFormat="1" ht="63">
      <c r="B7" s="47" t="s">
        <v>120</v>
      </c>
      <c r="C7" s="49" t="s">
        <v>121</v>
      </c>
      <c r="D7" s="49" t="s">
        <v>14</v>
      </c>
      <c r="E7" s="49" t="s">
        <v>15</v>
      </c>
      <c r="F7" s="49" t="s">
        <v>61</v>
      </c>
      <c r="G7" s="49" t="s">
        <v>107</v>
      </c>
      <c r="H7" s="49" t="s">
        <v>57</v>
      </c>
      <c r="I7" s="49" t="s">
        <v>115</v>
      </c>
      <c r="J7" s="49" t="s">
        <v>153</v>
      </c>
      <c r="K7" s="64" t="s">
        <v>154</v>
      </c>
    </row>
    <row r="8" spans="2:11" s="3" customFormat="1" ht="21.75" customHeight="1">
      <c r="B8" s="14"/>
      <c r="C8" s="57"/>
      <c r="D8" s="15"/>
      <c r="E8" s="15"/>
      <c r="F8" s="15" t="s">
        <v>19</v>
      </c>
      <c r="G8" s="15"/>
      <c r="H8" s="15" t="s">
        <v>19</v>
      </c>
      <c r="I8" s="15" t="s">
        <v>216</v>
      </c>
      <c r="J8" s="31" t="s">
        <v>19</v>
      </c>
      <c r="K8" s="16" t="s">
        <v>19</v>
      </c>
    </row>
    <row r="9" spans="2:11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9" t="s">
        <v>7</v>
      </c>
    </row>
    <row r="10" spans="2:11" s="4" customFormat="1" ht="18" customHeight="1">
      <c r="B10" s="88"/>
      <c r="C10" s="88"/>
      <c r="D10" s="88"/>
      <c r="E10" s="88"/>
      <c r="F10" s="88"/>
      <c r="G10" s="88"/>
      <c r="H10" s="88"/>
      <c r="I10" s="88"/>
      <c r="J10" s="88"/>
      <c r="K10" s="88"/>
    </row>
    <row r="11" spans="2:11" ht="21" customHeight="1">
      <c r="B11" s="132"/>
      <c r="C11" s="88"/>
      <c r="D11" s="88"/>
      <c r="E11" s="88"/>
      <c r="F11" s="88"/>
      <c r="G11" s="88"/>
      <c r="H11" s="88"/>
      <c r="I11" s="88"/>
      <c r="J11" s="88"/>
      <c r="K11" s="88"/>
    </row>
    <row r="12" spans="2:11">
      <c r="B12" s="132"/>
      <c r="C12" s="88"/>
      <c r="D12" s="88"/>
      <c r="E12" s="88"/>
      <c r="F12" s="88"/>
      <c r="G12" s="88"/>
      <c r="H12" s="88"/>
      <c r="I12" s="88"/>
      <c r="J12" s="88"/>
      <c r="K12" s="88"/>
    </row>
    <row r="13" spans="2:11">
      <c r="B13" s="88"/>
      <c r="C13" s="88"/>
      <c r="D13" s="88"/>
      <c r="E13" s="88"/>
      <c r="F13" s="88"/>
      <c r="G13" s="88"/>
      <c r="H13" s="88"/>
      <c r="I13" s="88"/>
      <c r="J13" s="88"/>
      <c r="K13" s="88"/>
    </row>
    <row r="14" spans="2:11">
      <c r="B14" s="88"/>
      <c r="C14" s="88"/>
      <c r="D14" s="88"/>
      <c r="E14" s="88"/>
      <c r="F14" s="88"/>
      <c r="G14" s="88"/>
      <c r="H14" s="88"/>
      <c r="I14" s="88"/>
      <c r="J14" s="88"/>
      <c r="K14" s="88"/>
    </row>
    <row r="15" spans="2:11">
      <c r="B15" s="88"/>
      <c r="C15" s="88"/>
      <c r="D15" s="88"/>
      <c r="E15" s="88"/>
      <c r="F15" s="88"/>
      <c r="G15" s="88"/>
      <c r="H15" s="88"/>
      <c r="I15" s="88"/>
      <c r="J15" s="88"/>
      <c r="K15" s="88"/>
    </row>
    <row r="16" spans="2:11">
      <c r="B16" s="88"/>
      <c r="C16" s="88"/>
      <c r="D16" s="88"/>
      <c r="E16" s="88"/>
      <c r="F16" s="88"/>
      <c r="G16" s="88"/>
      <c r="H16" s="88"/>
      <c r="I16" s="88"/>
      <c r="J16" s="88"/>
      <c r="K16" s="88"/>
    </row>
    <row r="17" spans="2:11"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2:11">
      <c r="B18" s="88"/>
      <c r="C18" s="88"/>
      <c r="D18" s="88"/>
      <c r="E18" s="88"/>
      <c r="F18" s="88"/>
      <c r="G18" s="88"/>
      <c r="H18" s="88"/>
      <c r="I18" s="88"/>
      <c r="J18" s="88"/>
      <c r="K18" s="88"/>
    </row>
    <row r="19" spans="2:11">
      <c r="B19" s="88"/>
      <c r="C19" s="88"/>
      <c r="D19" s="88"/>
      <c r="E19" s="88"/>
      <c r="F19" s="88"/>
      <c r="G19" s="88"/>
      <c r="H19" s="88"/>
      <c r="I19" s="88"/>
      <c r="J19" s="88"/>
      <c r="K19" s="88"/>
    </row>
    <row r="20" spans="2:11">
      <c r="B20" s="88"/>
      <c r="C20" s="88"/>
      <c r="D20" s="88"/>
      <c r="E20" s="88"/>
      <c r="F20" s="88"/>
      <c r="G20" s="88"/>
      <c r="H20" s="88"/>
      <c r="I20" s="88"/>
      <c r="J20" s="88"/>
      <c r="K20" s="88"/>
    </row>
    <row r="21" spans="2:11">
      <c r="B21" s="88"/>
      <c r="C21" s="88"/>
      <c r="D21" s="88"/>
      <c r="E21" s="88"/>
      <c r="F21" s="88"/>
      <c r="G21" s="88"/>
      <c r="H21" s="88"/>
      <c r="I21" s="88"/>
      <c r="J21" s="88"/>
      <c r="K21" s="88"/>
    </row>
    <row r="22" spans="2:11">
      <c r="B22" s="88"/>
      <c r="C22" s="88"/>
      <c r="D22" s="88"/>
      <c r="E22" s="88"/>
      <c r="F22" s="88"/>
      <c r="G22" s="88"/>
      <c r="H22" s="88"/>
      <c r="I22" s="88"/>
      <c r="J22" s="88"/>
      <c r="K22" s="88"/>
    </row>
    <row r="23" spans="2:11">
      <c r="B23" s="88"/>
      <c r="C23" s="88"/>
      <c r="D23" s="88"/>
      <c r="E23" s="88"/>
      <c r="F23" s="88"/>
      <c r="G23" s="88"/>
      <c r="H23" s="88"/>
      <c r="I23" s="88"/>
      <c r="J23" s="88"/>
      <c r="K23" s="88"/>
    </row>
    <row r="24" spans="2:11">
      <c r="B24" s="88"/>
      <c r="C24" s="88"/>
      <c r="D24" s="88"/>
      <c r="E24" s="88"/>
      <c r="F24" s="88"/>
      <c r="G24" s="88"/>
      <c r="H24" s="88"/>
      <c r="I24" s="88"/>
      <c r="J24" s="88"/>
      <c r="K24" s="88"/>
    </row>
    <row r="25" spans="2:11">
      <c r="B25" s="88"/>
      <c r="C25" s="88"/>
      <c r="D25" s="88"/>
      <c r="E25" s="88"/>
      <c r="F25" s="88"/>
      <c r="G25" s="88"/>
      <c r="H25" s="88"/>
      <c r="I25" s="88"/>
      <c r="J25" s="88"/>
      <c r="K25" s="88"/>
    </row>
    <row r="26" spans="2:11">
      <c r="B26" s="88"/>
      <c r="C26" s="88"/>
      <c r="D26" s="88"/>
      <c r="E26" s="88"/>
      <c r="F26" s="88"/>
      <c r="G26" s="88"/>
      <c r="H26" s="88"/>
      <c r="I26" s="88"/>
      <c r="J26" s="88"/>
      <c r="K26" s="88"/>
    </row>
    <row r="27" spans="2:11">
      <c r="B27" s="88"/>
      <c r="C27" s="88"/>
      <c r="D27" s="88"/>
      <c r="E27" s="88"/>
      <c r="F27" s="88"/>
      <c r="G27" s="88"/>
      <c r="H27" s="88"/>
      <c r="I27" s="88"/>
      <c r="J27" s="88"/>
      <c r="K27" s="88"/>
    </row>
    <row r="28" spans="2:11">
      <c r="B28" s="88"/>
      <c r="C28" s="88"/>
      <c r="D28" s="88"/>
      <c r="E28" s="88"/>
      <c r="F28" s="88"/>
      <c r="G28" s="88"/>
      <c r="H28" s="88"/>
      <c r="I28" s="88"/>
      <c r="J28" s="88"/>
      <c r="K28" s="88"/>
    </row>
    <row r="29" spans="2:11">
      <c r="B29" s="88"/>
      <c r="C29" s="88"/>
      <c r="D29" s="88"/>
      <c r="E29" s="88"/>
      <c r="F29" s="88"/>
      <c r="G29" s="88"/>
      <c r="H29" s="88"/>
      <c r="I29" s="88"/>
      <c r="J29" s="88"/>
      <c r="K29" s="88"/>
    </row>
    <row r="30" spans="2:11">
      <c r="B30" s="88"/>
      <c r="C30" s="88"/>
      <c r="D30" s="88"/>
      <c r="E30" s="88"/>
      <c r="F30" s="88"/>
      <c r="G30" s="88"/>
      <c r="H30" s="88"/>
      <c r="I30" s="88"/>
      <c r="J30" s="88"/>
      <c r="K30" s="88"/>
    </row>
    <row r="31" spans="2:11">
      <c r="B31" s="88"/>
      <c r="C31" s="88"/>
      <c r="D31" s="88"/>
      <c r="E31" s="88"/>
      <c r="F31" s="88"/>
      <c r="G31" s="88"/>
      <c r="H31" s="88"/>
      <c r="I31" s="88"/>
      <c r="J31" s="88"/>
      <c r="K31" s="88"/>
    </row>
    <row r="32" spans="2:11">
      <c r="B32" s="88"/>
      <c r="C32" s="88"/>
      <c r="D32" s="88"/>
      <c r="E32" s="88"/>
      <c r="F32" s="88"/>
      <c r="G32" s="88"/>
      <c r="H32" s="88"/>
      <c r="I32" s="88"/>
      <c r="J32" s="88"/>
      <c r="K32" s="88"/>
    </row>
    <row r="33" spans="2:11">
      <c r="B33" s="88"/>
      <c r="C33" s="88"/>
      <c r="D33" s="88"/>
      <c r="E33" s="88"/>
      <c r="F33" s="88"/>
      <c r="G33" s="88"/>
      <c r="H33" s="88"/>
      <c r="I33" s="88"/>
      <c r="J33" s="88"/>
      <c r="K33" s="88"/>
    </row>
    <row r="34" spans="2:11">
      <c r="B34" s="88"/>
      <c r="C34" s="88"/>
      <c r="D34" s="88"/>
      <c r="E34" s="88"/>
      <c r="F34" s="88"/>
      <c r="G34" s="88"/>
      <c r="H34" s="88"/>
      <c r="I34" s="88"/>
      <c r="J34" s="88"/>
      <c r="K34" s="88"/>
    </row>
    <row r="35" spans="2:11">
      <c r="B35" s="88"/>
      <c r="C35" s="88"/>
      <c r="D35" s="88"/>
      <c r="E35" s="88"/>
      <c r="F35" s="88"/>
      <c r="G35" s="88"/>
      <c r="H35" s="88"/>
      <c r="I35" s="88"/>
      <c r="J35" s="88"/>
      <c r="K35" s="88"/>
    </row>
    <row r="36" spans="2:11">
      <c r="B36" s="88"/>
      <c r="C36" s="88"/>
      <c r="D36" s="88"/>
      <c r="E36" s="88"/>
      <c r="F36" s="88"/>
      <c r="G36" s="88"/>
      <c r="H36" s="88"/>
      <c r="I36" s="88"/>
      <c r="J36" s="88"/>
      <c r="K36" s="88"/>
    </row>
    <row r="37" spans="2:11">
      <c r="B37" s="88"/>
      <c r="C37" s="88"/>
      <c r="D37" s="88"/>
      <c r="E37" s="88"/>
      <c r="F37" s="88"/>
      <c r="G37" s="88"/>
      <c r="H37" s="88"/>
      <c r="I37" s="88"/>
      <c r="J37" s="88"/>
      <c r="K37" s="88"/>
    </row>
    <row r="38" spans="2:11">
      <c r="B38" s="88"/>
      <c r="C38" s="88"/>
      <c r="D38" s="88"/>
      <c r="E38" s="88"/>
      <c r="F38" s="88"/>
      <c r="G38" s="88"/>
      <c r="H38" s="88"/>
      <c r="I38" s="88"/>
      <c r="J38" s="88"/>
      <c r="K38" s="88"/>
    </row>
    <row r="39" spans="2:11">
      <c r="B39" s="88"/>
      <c r="C39" s="88"/>
      <c r="D39" s="88"/>
      <c r="E39" s="88"/>
      <c r="F39" s="88"/>
      <c r="G39" s="88"/>
      <c r="H39" s="88"/>
      <c r="I39" s="88"/>
      <c r="J39" s="88"/>
      <c r="K39" s="88"/>
    </row>
    <row r="40" spans="2:11">
      <c r="B40" s="88"/>
      <c r="C40" s="88"/>
      <c r="D40" s="88"/>
      <c r="E40" s="88"/>
      <c r="F40" s="88"/>
      <c r="G40" s="88"/>
      <c r="H40" s="88"/>
      <c r="I40" s="88"/>
      <c r="J40" s="88"/>
      <c r="K40" s="88"/>
    </row>
    <row r="41" spans="2:11">
      <c r="B41" s="88"/>
      <c r="C41" s="88"/>
      <c r="D41" s="88"/>
      <c r="E41" s="88"/>
      <c r="F41" s="88"/>
      <c r="G41" s="88"/>
      <c r="H41" s="88"/>
      <c r="I41" s="88"/>
      <c r="J41" s="88"/>
      <c r="K41" s="88"/>
    </row>
    <row r="42" spans="2:11">
      <c r="B42" s="88"/>
      <c r="C42" s="88"/>
      <c r="D42" s="88"/>
      <c r="E42" s="88"/>
      <c r="F42" s="88"/>
      <c r="G42" s="88"/>
      <c r="H42" s="88"/>
      <c r="I42" s="88"/>
      <c r="J42" s="88"/>
      <c r="K42" s="88"/>
    </row>
    <row r="43" spans="2:11">
      <c r="B43" s="88"/>
      <c r="C43" s="88"/>
      <c r="D43" s="88"/>
      <c r="E43" s="88"/>
      <c r="F43" s="88"/>
      <c r="G43" s="88"/>
      <c r="H43" s="88"/>
      <c r="I43" s="88"/>
      <c r="J43" s="88"/>
      <c r="K43" s="88"/>
    </row>
    <row r="44" spans="2:11">
      <c r="B44" s="88"/>
      <c r="C44" s="88"/>
      <c r="D44" s="88"/>
      <c r="E44" s="88"/>
      <c r="F44" s="88"/>
      <c r="G44" s="88"/>
      <c r="H44" s="88"/>
      <c r="I44" s="88"/>
      <c r="J44" s="88"/>
      <c r="K44" s="88"/>
    </row>
    <row r="45" spans="2:11">
      <c r="B45" s="88"/>
      <c r="C45" s="88"/>
      <c r="D45" s="88"/>
      <c r="E45" s="88"/>
      <c r="F45" s="88"/>
      <c r="G45" s="88"/>
      <c r="H45" s="88"/>
      <c r="I45" s="88"/>
      <c r="J45" s="88"/>
      <c r="K45" s="88"/>
    </row>
    <row r="46" spans="2:11">
      <c r="B46" s="88"/>
      <c r="C46" s="88"/>
      <c r="D46" s="88"/>
      <c r="E46" s="88"/>
      <c r="F46" s="88"/>
      <c r="G46" s="88"/>
      <c r="H46" s="88"/>
      <c r="I46" s="88"/>
      <c r="J46" s="88"/>
      <c r="K46" s="88"/>
    </row>
    <row r="47" spans="2:11">
      <c r="B47" s="88"/>
      <c r="C47" s="88"/>
      <c r="D47" s="88"/>
      <c r="E47" s="88"/>
      <c r="F47" s="88"/>
      <c r="G47" s="88"/>
      <c r="H47" s="88"/>
      <c r="I47" s="88"/>
      <c r="J47" s="88"/>
      <c r="K47" s="88"/>
    </row>
    <row r="48" spans="2:11">
      <c r="B48" s="88"/>
      <c r="C48" s="88"/>
      <c r="D48" s="88"/>
      <c r="E48" s="88"/>
      <c r="F48" s="88"/>
      <c r="G48" s="88"/>
      <c r="H48" s="88"/>
      <c r="I48" s="88"/>
      <c r="J48" s="88"/>
      <c r="K48" s="88"/>
    </row>
    <row r="49" spans="2:11">
      <c r="B49" s="88"/>
      <c r="C49" s="88"/>
      <c r="D49" s="88"/>
      <c r="E49" s="88"/>
      <c r="F49" s="88"/>
      <c r="G49" s="88"/>
      <c r="H49" s="88"/>
      <c r="I49" s="88"/>
      <c r="J49" s="88"/>
      <c r="K49" s="88"/>
    </row>
    <row r="50" spans="2:11">
      <c r="B50" s="88"/>
      <c r="C50" s="88"/>
      <c r="D50" s="88"/>
      <c r="E50" s="88"/>
      <c r="F50" s="88"/>
      <c r="G50" s="88"/>
      <c r="H50" s="88"/>
      <c r="I50" s="88"/>
      <c r="J50" s="88"/>
      <c r="K50" s="88"/>
    </row>
    <row r="51" spans="2:11">
      <c r="B51" s="88"/>
      <c r="C51" s="88"/>
      <c r="D51" s="88"/>
      <c r="E51" s="88"/>
      <c r="F51" s="88"/>
      <c r="G51" s="88"/>
      <c r="H51" s="88"/>
      <c r="I51" s="88"/>
      <c r="J51" s="88"/>
      <c r="K51" s="88"/>
    </row>
    <row r="52" spans="2:11">
      <c r="B52" s="88"/>
      <c r="C52" s="88"/>
      <c r="D52" s="88"/>
      <c r="E52" s="88"/>
      <c r="F52" s="88"/>
      <c r="G52" s="88"/>
      <c r="H52" s="88"/>
      <c r="I52" s="88"/>
      <c r="J52" s="88"/>
      <c r="K52" s="88"/>
    </row>
    <row r="53" spans="2:11">
      <c r="B53" s="88"/>
      <c r="C53" s="88"/>
      <c r="D53" s="88"/>
      <c r="E53" s="88"/>
      <c r="F53" s="88"/>
      <c r="G53" s="88"/>
      <c r="H53" s="88"/>
      <c r="I53" s="88"/>
      <c r="J53" s="88"/>
      <c r="K53" s="88"/>
    </row>
    <row r="54" spans="2:11">
      <c r="B54" s="88"/>
      <c r="C54" s="88"/>
      <c r="D54" s="88"/>
      <c r="E54" s="88"/>
      <c r="F54" s="88"/>
      <c r="G54" s="88"/>
      <c r="H54" s="88"/>
      <c r="I54" s="88"/>
      <c r="J54" s="88"/>
      <c r="K54" s="88"/>
    </row>
    <row r="55" spans="2:11">
      <c r="B55" s="88"/>
      <c r="C55" s="88"/>
      <c r="D55" s="88"/>
      <c r="E55" s="88"/>
      <c r="F55" s="88"/>
      <c r="G55" s="88"/>
      <c r="H55" s="88"/>
      <c r="I55" s="88"/>
      <c r="J55" s="88"/>
      <c r="K55" s="88"/>
    </row>
    <row r="56" spans="2:11">
      <c r="B56" s="88"/>
      <c r="C56" s="88"/>
      <c r="D56" s="88"/>
      <c r="E56" s="88"/>
      <c r="F56" s="88"/>
      <c r="G56" s="88"/>
      <c r="H56" s="88"/>
      <c r="I56" s="88"/>
      <c r="J56" s="88"/>
      <c r="K56" s="88"/>
    </row>
    <row r="57" spans="2:11">
      <c r="B57" s="88"/>
      <c r="C57" s="88"/>
      <c r="D57" s="88"/>
      <c r="E57" s="88"/>
      <c r="F57" s="88"/>
      <c r="G57" s="88"/>
      <c r="H57" s="88"/>
      <c r="I57" s="88"/>
      <c r="J57" s="88"/>
      <c r="K57" s="88"/>
    </row>
    <row r="58" spans="2:11">
      <c r="B58" s="88"/>
      <c r="C58" s="88"/>
      <c r="D58" s="88"/>
      <c r="E58" s="88"/>
      <c r="F58" s="88"/>
      <c r="G58" s="88"/>
      <c r="H58" s="88"/>
      <c r="I58" s="88"/>
      <c r="J58" s="88"/>
      <c r="K58" s="88"/>
    </row>
    <row r="59" spans="2:11">
      <c r="B59" s="88"/>
      <c r="C59" s="88"/>
      <c r="D59" s="88"/>
      <c r="E59" s="88"/>
      <c r="F59" s="88"/>
      <c r="G59" s="88"/>
      <c r="H59" s="88"/>
      <c r="I59" s="88"/>
      <c r="J59" s="88"/>
      <c r="K59" s="88"/>
    </row>
    <row r="60" spans="2:11">
      <c r="B60" s="88"/>
      <c r="C60" s="88"/>
      <c r="D60" s="88"/>
      <c r="E60" s="88"/>
      <c r="F60" s="88"/>
      <c r="G60" s="88"/>
      <c r="H60" s="88"/>
      <c r="I60" s="88"/>
      <c r="J60" s="88"/>
      <c r="K60" s="88"/>
    </row>
    <row r="61" spans="2:11">
      <c r="B61" s="88"/>
      <c r="C61" s="88"/>
      <c r="D61" s="88"/>
      <c r="E61" s="88"/>
      <c r="F61" s="88"/>
      <c r="G61" s="88"/>
      <c r="H61" s="88"/>
      <c r="I61" s="88"/>
      <c r="J61" s="88"/>
      <c r="K61" s="88"/>
    </row>
    <row r="62" spans="2:11">
      <c r="B62" s="88"/>
      <c r="C62" s="88"/>
      <c r="D62" s="88"/>
      <c r="E62" s="88"/>
      <c r="F62" s="88"/>
      <c r="G62" s="88"/>
      <c r="H62" s="88"/>
      <c r="I62" s="88"/>
      <c r="J62" s="88"/>
      <c r="K62" s="88"/>
    </row>
    <row r="63" spans="2:11">
      <c r="B63" s="88"/>
      <c r="C63" s="88"/>
      <c r="D63" s="88"/>
      <c r="E63" s="88"/>
      <c r="F63" s="88"/>
      <c r="G63" s="88"/>
      <c r="H63" s="88"/>
      <c r="I63" s="88"/>
      <c r="J63" s="88"/>
      <c r="K63" s="88"/>
    </row>
    <row r="64" spans="2:11">
      <c r="B64" s="88"/>
      <c r="C64" s="88"/>
      <c r="D64" s="88"/>
      <c r="E64" s="88"/>
      <c r="F64" s="88"/>
      <c r="G64" s="88"/>
      <c r="H64" s="88"/>
      <c r="I64" s="88"/>
      <c r="J64" s="88"/>
      <c r="K64" s="88"/>
    </row>
    <row r="65" spans="2:11">
      <c r="B65" s="88"/>
      <c r="C65" s="88"/>
      <c r="D65" s="88"/>
      <c r="E65" s="88"/>
      <c r="F65" s="88"/>
      <c r="G65" s="88"/>
      <c r="H65" s="88"/>
      <c r="I65" s="88"/>
      <c r="J65" s="88"/>
      <c r="K65" s="88"/>
    </row>
    <row r="66" spans="2:11">
      <c r="B66" s="88"/>
      <c r="C66" s="88"/>
      <c r="D66" s="88"/>
      <c r="E66" s="88"/>
      <c r="F66" s="88"/>
      <c r="G66" s="88"/>
      <c r="H66" s="88"/>
      <c r="I66" s="88"/>
      <c r="J66" s="88"/>
      <c r="K66" s="88"/>
    </row>
    <row r="67" spans="2:11">
      <c r="B67" s="88"/>
      <c r="C67" s="88"/>
      <c r="D67" s="88"/>
      <c r="E67" s="88"/>
      <c r="F67" s="88"/>
      <c r="G67" s="88"/>
      <c r="H67" s="88"/>
      <c r="I67" s="88"/>
      <c r="J67" s="88"/>
      <c r="K67" s="88"/>
    </row>
    <row r="68" spans="2:11">
      <c r="B68" s="88"/>
      <c r="C68" s="88"/>
      <c r="D68" s="88"/>
      <c r="E68" s="88"/>
      <c r="F68" s="88"/>
      <c r="G68" s="88"/>
      <c r="H68" s="88"/>
      <c r="I68" s="88"/>
      <c r="J68" s="88"/>
      <c r="K68" s="88"/>
    </row>
    <row r="69" spans="2:11">
      <c r="B69" s="88"/>
      <c r="C69" s="88"/>
      <c r="D69" s="88"/>
      <c r="E69" s="88"/>
      <c r="F69" s="88"/>
      <c r="G69" s="88"/>
      <c r="H69" s="88"/>
      <c r="I69" s="88"/>
      <c r="J69" s="88"/>
      <c r="K69" s="88"/>
    </row>
    <row r="70" spans="2:11">
      <c r="B70" s="88"/>
      <c r="C70" s="88"/>
      <c r="D70" s="88"/>
      <c r="E70" s="88"/>
      <c r="F70" s="88"/>
      <c r="G70" s="88"/>
      <c r="H70" s="88"/>
      <c r="I70" s="88"/>
      <c r="J70" s="88"/>
      <c r="K70" s="88"/>
    </row>
    <row r="71" spans="2:11">
      <c r="B71" s="88"/>
      <c r="C71" s="88"/>
      <c r="D71" s="88"/>
      <c r="E71" s="88"/>
      <c r="F71" s="88"/>
      <c r="G71" s="88"/>
      <c r="H71" s="88"/>
      <c r="I71" s="88"/>
      <c r="J71" s="88"/>
      <c r="K71" s="88"/>
    </row>
    <row r="72" spans="2:11">
      <c r="B72" s="88"/>
      <c r="C72" s="88"/>
      <c r="D72" s="88"/>
      <c r="E72" s="88"/>
      <c r="F72" s="88"/>
      <c r="G72" s="88"/>
      <c r="H72" s="88"/>
      <c r="I72" s="88"/>
      <c r="J72" s="88"/>
      <c r="K72" s="88"/>
    </row>
    <row r="73" spans="2:11">
      <c r="B73" s="88"/>
      <c r="C73" s="88"/>
      <c r="D73" s="88"/>
      <c r="E73" s="88"/>
      <c r="F73" s="88"/>
      <c r="G73" s="88"/>
      <c r="H73" s="88"/>
      <c r="I73" s="88"/>
      <c r="J73" s="88"/>
      <c r="K73" s="88"/>
    </row>
    <row r="74" spans="2:11">
      <c r="B74" s="88"/>
      <c r="C74" s="88"/>
      <c r="D74" s="88"/>
      <c r="E74" s="88"/>
      <c r="F74" s="88"/>
      <c r="G74" s="88"/>
      <c r="H74" s="88"/>
      <c r="I74" s="88"/>
      <c r="J74" s="88"/>
      <c r="K74" s="88"/>
    </row>
    <row r="75" spans="2:11">
      <c r="B75" s="88"/>
      <c r="C75" s="88"/>
      <c r="D75" s="88"/>
      <c r="E75" s="88"/>
      <c r="F75" s="88"/>
      <c r="G75" s="88"/>
      <c r="H75" s="88"/>
      <c r="I75" s="88"/>
      <c r="J75" s="88"/>
      <c r="K75" s="88"/>
    </row>
    <row r="76" spans="2:11">
      <c r="B76" s="88"/>
      <c r="C76" s="88"/>
      <c r="D76" s="88"/>
      <c r="E76" s="88"/>
      <c r="F76" s="88"/>
      <c r="G76" s="88"/>
      <c r="H76" s="88"/>
      <c r="I76" s="88"/>
      <c r="J76" s="88"/>
      <c r="K76" s="88"/>
    </row>
    <row r="77" spans="2:11">
      <c r="B77" s="88"/>
      <c r="C77" s="88"/>
      <c r="D77" s="88"/>
      <c r="E77" s="88"/>
      <c r="F77" s="88"/>
      <c r="G77" s="88"/>
      <c r="H77" s="88"/>
      <c r="I77" s="88"/>
      <c r="J77" s="88"/>
      <c r="K77" s="88"/>
    </row>
    <row r="78" spans="2:11">
      <c r="B78" s="88"/>
      <c r="C78" s="88"/>
      <c r="D78" s="88"/>
      <c r="E78" s="88"/>
      <c r="F78" s="88"/>
      <c r="G78" s="88"/>
      <c r="H78" s="88"/>
      <c r="I78" s="88"/>
      <c r="J78" s="88"/>
      <c r="K78" s="88"/>
    </row>
    <row r="79" spans="2:11">
      <c r="B79" s="88"/>
      <c r="C79" s="88"/>
      <c r="D79" s="88"/>
      <c r="E79" s="88"/>
      <c r="F79" s="88"/>
      <c r="G79" s="88"/>
      <c r="H79" s="88"/>
      <c r="I79" s="88"/>
      <c r="J79" s="88"/>
      <c r="K79" s="88"/>
    </row>
    <row r="80" spans="2:11">
      <c r="B80" s="88"/>
      <c r="C80" s="88"/>
      <c r="D80" s="88"/>
      <c r="E80" s="88"/>
      <c r="F80" s="88"/>
      <c r="G80" s="88"/>
      <c r="H80" s="88"/>
      <c r="I80" s="88"/>
      <c r="J80" s="88"/>
      <c r="K80" s="88"/>
    </row>
    <row r="81" spans="2:11">
      <c r="B81" s="88"/>
      <c r="C81" s="88"/>
      <c r="D81" s="88"/>
      <c r="E81" s="88"/>
      <c r="F81" s="88"/>
      <c r="G81" s="88"/>
      <c r="H81" s="88"/>
      <c r="I81" s="88"/>
      <c r="J81" s="88"/>
      <c r="K81" s="88"/>
    </row>
    <row r="82" spans="2:11">
      <c r="B82" s="88"/>
      <c r="C82" s="88"/>
      <c r="D82" s="88"/>
      <c r="E82" s="88"/>
      <c r="F82" s="88"/>
      <c r="G82" s="88"/>
      <c r="H82" s="88"/>
      <c r="I82" s="88"/>
      <c r="J82" s="88"/>
      <c r="K82" s="88"/>
    </row>
    <row r="83" spans="2:11">
      <c r="B83" s="88"/>
      <c r="C83" s="88"/>
      <c r="D83" s="88"/>
      <c r="E83" s="88"/>
      <c r="F83" s="88"/>
      <c r="G83" s="88"/>
      <c r="H83" s="88"/>
      <c r="I83" s="88"/>
      <c r="J83" s="88"/>
      <c r="K83" s="88"/>
    </row>
    <row r="84" spans="2:11">
      <c r="B84" s="88"/>
      <c r="C84" s="88"/>
      <c r="D84" s="88"/>
      <c r="E84" s="88"/>
      <c r="F84" s="88"/>
      <c r="G84" s="88"/>
      <c r="H84" s="88"/>
      <c r="I84" s="88"/>
      <c r="J84" s="88"/>
      <c r="K84" s="88"/>
    </row>
    <row r="85" spans="2:11">
      <c r="B85" s="88"/>
      <c r="C85" s="88"/>
      <c r="D85" s="88"/>
      <c r="E85" s="88"/>
      <c r="F85" s="88"/>
      <c r="G85" s="88"/>
      <c r="H85" s="88"/>
      <c r="I85" s="88"/>
      <c r="J85" s="88"/>
      <c r="K85" s="88"/>
    </row>
    <row r="86" spans="2:11">
      <c r="B86" s="88"/>
      <c r="C86" s="88"/>
      <c r="D86" s="88"/>
      <c r="E86" s="88"/>
      <c r="F86" s="88"/>
      <c r="G86" s="88"/>
      <c r="H86" s="88"/>
      <c r="I86" s="88"/>
      <c r="J86" s="88"/>
      <c r="K86" s="88"/>
    </row>
    <row r="87" spans="2:11">
      <c r="B87" s="88"/>
      <c r="C87" s="88"/>
      <c r="D87" s="88"/>
      <c r="E87" s="88"/>
      <c r="F87" s="88"/>
      <c r="G87" s="88"/>
      <c r="H87" s="88"/>
      <c r="I87" s="88"/>
      <c r="J87" s="88"/>
      <c r="K87" s="88"/>
    </row>
    <row r="88" spans="2:11">
      <c r="B88" s="88"/>
      <c r="C88" s="88"/>
      <c r="D88" s="88"/>
      <c r="E88" s="88"/>
      <c r="F88" s="88"/>
      <c r="G88" s="88"/>
      <c r="H88" s="88"/>
      <c r="I88" s="88"/>
      <c r="J88" s="88"/>
      <c r="K88" s="88"/>
    </row>
    <row r="89" spans="2:11">
      <c r="B89" s="88"/>
      <c r="C89" s="88"/>
      <c r="D89" s="88"/>
      <c r="E89" s="88"/>
      <c r="F89" s="88"/>
      <c r="G89" s="88"/>
      <c r="H89" s="88"/>
      <c r="I89" s="88"/>
      <c r="J89" s="88"/>
      <c r="K89" s="88"/>
    </row>
    <row r="90" spans="2:11">
      <c r="B90" s="88"/>
      <c r="C90" s="88"/>
      <c r="D90" s="88"/>
      <c r="E90" s="88"/>
      <c r="F90" s="88"/>
      <c r="G90" s="88"/>
      <c r="H90" s="88"/>
      <c r="I90" s="88"/>
      <c r="J90" s="88"/>
      <c r="K90" s="88"/>
    </row>
    <row r="91" spans="2:11">
      <c r="B91" s="88"/>
      <c r="C91" s="88"/>
      <c r="D91" s="88"/>
      <c r="E91" s="88"/>
      <c r="F91" s="88"/>
      <c r="G91" s="88"/>
      <c r="H91" s="88"/>
      <c r="I91" s="88"/>
      <c r="J91" s="88"/>
      <c r="K91" s="88"/>
    </row>
    <row r="92" spans="2:11">
      <c r="B92" s="88"/>
      <c r="C92" s="88"/>
      <c r="D92" s="88"/>
      <c r="E92" s="88"/>
      <c r="F92" s="88"/>
      <c r="G92" s="88"/>
      <c r="H92" s="88"/>
      <c r="I92" s="88"/>
      <c r="J92" s="88"/>
      <c r="K92" s="88"/>
    </row>
    <row r="93" spans="2:11">
      <c r="B93" s="88"/>
      <c r="C93" s="88"/>
      <c r="D93" s="88"/>
      <c r="E93" s="88"/>
      <c r="F93" s="88"/>
      <c r="G93" s="88"/>
      <c r="H93" s="88"/>
      <c r="I93" s="88"/>
      <c r="J93" s="88"/>
      <c r="K93" s="88"/>
    </row>
    <row r="94" spans="2:11">
      <c r="B94" s="88"/>
      <c r="C94" s="88"/>
      <c r="D94" s="88"/>
      <c r="E94" s="88"/>
      <c r="F94" s="88"/>
      <c r="G94" s="88"/>
      <c r="H94" s="88"/>
      <c r="I94" s="88"/>
      <c r="J94" s="88"/>
      <c r="K94" s="88"/>
    </row>
    <row r="95" spans="2:11">
      <c r="B95" s="88"/>
      <c r="C95" s="88"/>
      <c r="D95" s="88"/>
      <c r="E95" s="88"/>
      <c r="F95" s="88"/>
      <c r="G95" s="88"/>
      <c r="H95" s="88"/>
      <c r="I95" s="88"/>
      <c r="J95" s="88"/>
      <c r="K95" s="88"/>
    </row>
    <row r="96" spans="2:11">
      <c r="B96" s="88"/>
      <c r="C96" s="88"/>
      <c r="D96" s="88"/>
      <c r="E96" s="88"/>
      <c r="F96" s="88"/>
      <c r="G96" s="88"/>
      <c r="H96" s="88"/>
      <c r="I96" s="88"/>
      <c r="J96" s="88"/>
      <c r="K96" s="88"/>
    </row>
    <row r="97" spans="2:11">
      <c r="B97" s="88"/>
      <c r="C97" s="88"/>
      <c r="D97" s="88"/>
      <c r="E97" s="88"/>
      <c r="F97" s="88"/>
      <c r="G97" s="88"/>
      <c r="H97" s="88"/>
      <c r="I97" s="88"/>
      <c r="J97" s="88"/>
      <c r="K97" s="88"/>
    </row>
    <row r="98" spans="2:11">
      <c r="B98" s="88"/>
      <c r="C98" s="88"/>
      <c r="D98" s="88"/>
      <c r="E98" s="88"/>
      <c r="F98" s="88"/>
      <c r="G98" s="88"/>
      <c r="H98" s="88"/>
      <c r="I98" s="88"/>
      <c r="J98" s="88"/>
      <c r="K98" s="88"/>
    </row>
    <row r="99" spans="2:11">
      <c r="B99" s="88"/>
      <c r="C99" s="88"/>
      <c r="D99" s="88"/>
      <c r="E99" s="88"/>
      <c r="F99" s="88"/>
      <c r="G99" s="88"/>
      <c r="H99" s="88"/>
      <c r="I99" s="88"/>
      <c r="J99" s="88"/>
      <c r="K99" s="88"/>
    </row>
    <row r="100" spans="2:11">
      <c r="B100" s="88"/>
      <c r="C100" s="88"/>
      <c r="D100" s="88"/>
      <c r="E100" s="88"/>
      <c r="F100" s="88"/>
      <c r="G100" s="88"/>
      <c r="H100" s="88"/>
      <c r="I100" s="88"/>
      <c r="J100" s="88"/>
      <c r="K100" s="88"/>
    </row>
    <row r="101" spans="2:11">
      <c r="B101" s="88"/>
      <c r="C101" s="88"/>
      <c r="D101" s="88"/>
      <c r="E101" s="88"/>
      <c r="F101" s="88"/>
      <c r="G101" s="88"/>
      <c r="H101" s="88"/>
      <c r="I101" s="88"/>
      <c r="J101" s="88"/>
      <c r="K101" s="88"/>
    </row>
    <row r="102" spans="2:11">
      <c r="B102" s="88"/>
      <c r="C102" s="88"/>
      <c r="D102" s="88"/>
      <c r="E102" s="88"/>
      <c r="F102" s="88"/>
      <c r="G102" s="88"/>
      <c r="H102" s="88"/>
      <c r="I102" s="88"/>
      <c r="J102" s="88"/>
      <c r="K102" s="88"/>
    </row>
    <row r="103" spans="2:11">
      <c r="B103" s="88"/>
      <c r="C103" s="88"/>
      <c r="D103" s="88"/>
      <c r="E103" s="88"/>
      <c r="F103" s="88"/>
      <c r="G103" s="88"/>
      <c r="H103" s="88"/>
      <c r="I103" s="88"/>
      <c r="J103" s="88"/>
      <c r="K103" s="88"/>
    </row>
    <row r="104" spans="2:11">
      <c r="B104" s="88"/>
      <c r="C104" s="88"/>
      <c r="D104" s="88"/>
      <c r="E104" s="88"/>
      <c r="F104" s="88"/>
      <c r="G104" s="88"/>
      <c r="H104" s="88"/>
      <c r="I104" s="88"/>
      <c r="J104" s="88"/>
      <c r="K104" s="88"/>
    </row>
    <row r="105" spans="2:11">
      <c r="B105" s="88"/>
      <c r="C105" s="88"/>
      <c r="D105" s="88"/>
      <c r="E105" s="88"/>
      <c r="F105" s="88"/>
      <c r="G105" s="88"/>
      <c r="H105" s="88"/>
      <c r="I105" s="88"/>
      <c r="J105" s="88"/>
      <c r="K105" s="88"/>
    </row>
    <row r="106" spans="2:11">
      <c r="B106" s="88"/>
      <c r="C106" s="88"/>
      <c r="D106" s="88"/>
      <c r="E106" s="88"/>
      <c r="F106" s="88"/>
      <c r="G106" s="88"/>
      <c r="H106" s="88"/>
      <c r="I106" s="88"/>
      <c r="J106" s="88"/>
      <c r="K106" s="88"/>
    </row>
    <row r="107" spans="2:11">
      <c r="B107" s="88"/>
      <c r="C107" s="88"/>
      <c r="D107" s="88"/>
      <c r="E107" s="88"/>
      <c r="F107" s="88"/>
      <c r="G107" s="88"/>
      <c r="H107" s="88"/>
      <c r="I107" s="88"/>
      <c r="J107" s="88"/>
      <c r="K107" s="88"/>
    </row>
    <row r="108" spans="2:11">
      <c r="B108" s="88"/>
      <c r="C108" s="88"/>
      <c r="D108" s="88"/>
      <c r="E108" s="88"/>
      <c r="F108" s="88"/>
      <c r="G108" s="88"/>
      <c r="H108" s="88"/>
      <c r="I108" s="88"/>
      <c r="J108" s="88"/>
      <c r="K108" s="88"/>
    </row>
    <row r="109" spans="2:11">
      <c r="B109" s="88"/>
      <c r="C109" s="88"/>
      <c r="D109" s="88"/>
      <c r="E109" s="88"/>
      <c r="F109" s="88"/>
      <c r="G109" s="88"/>
      <c r="H109" s="88"/>
      <c r="I109" s="88"/>
      <c r="J109" s="88"/>
      <c r="K109" s="88"/>
    </row>
    <row r="110" spans="2:11">
      <c r="B110" s="113"/>
      <c r="C110" s="113"/>
      <c r="D110" s="150"/>
      <c r="E110" s="150"/>
      <c r="F110" s="150"/>
      <c r="G110" s="150"/>
      <c r="H110" s="150"/>
      <c r="I110" s="117"/>
      <c r="J110" s="117"/>
      <c r="K110" s="117"/>
    </row>
    <row r="111" spans="2:11">
      <c r="B111" s="113"/>
      <c r="C111" s="113"/>
      <c r="D111" s="150"/>
      <c r="E111" s="150"/>
      <c r="F111" s="150"/>
      <c r="G111" s="150"/>
      <c r="H111" s="150"/>
      <c r="I111" s="117"/>
      <c r="J111" s="117"/>
      <c r="K111" s="117"/>
    </row>
    <row r="112" spans="2:11">
      <c r="B112" s="113"/>
      <c r="C112" s="113"/>
      <c r="D112" s="150"/>
      <c r="E112" s="150"/>
      <c r="F112" s="150"/>
      <c r="G112" s="150"/>
      <c r="H112" s="150"/>
      <c r="I112" s="117"/>
      <c r="J112" s="117"/>
      <c r="K112" s="117"/>
    </row>
    <row r="113" spans="2:11">
      <c r="B113" s="113"/>
      <c r="C113" s="113"/>
      <c r="D113" s="150"/>
      <c r="E113" s="150"/>
      <c r="F113" s="150"/>
      <c r="G113" s="150"/>
      <c r="H113" s="150"/>
      <c r="I113" s="117"/>
      <c r="J113" s="117"/>
      <c r="K113" s="117"/>
    </row>
    <row r="114" spans="2:11">
      <c r="B114" s="113"/>
      <c r="C114" s="113"/>
      <c r="D114" s="150"/>
      <c r="E114" s="150"/>
      <c r="F114" s="150"/>
      <c r="G114" s="150"/>
      <c r="H114" s="150"/>
      <c r="I114" s="117"/>
      <c r="J114" s="117"/>
      <c r="K114" s="117"/>
    </row>
    <row r="115" spans="2:11">
      <c r="B115" s="113"/>
      <c r="C115" s="113"/>
      <c r="D115" s="150"/>
      <c r="E115" s="150"/>
      <c r="F115" s="150"/>
      <c r="G115" s="150"/>
      <c r="H115" s="150"/>
      <c r="I115" s="117"/>
      <c r="J115" s="117"/>
      <c r="K115" s="117"/>
    </row>
    <row r="116" spans="2:11">
      <c r="B116" s="113"/>
      <c r="C116" s="113"/>
      <c r="D116" s="150"/>
      <c r="E116" s="150"/>
      <c r="F116" s="150"/>
      <c r="G116" s="150"/>
      <c r="H116" s="150"/>
      <c r="I116" s="117"/>
      <c r="J116" s="117"/>
      <c r="K116" s="117"/>
    </row>
    <row r="117" spans="2:11">
      <c r="B117" s="113"/>
      <c r="C117" s="113"/>
      <c r="D117" s="150"/>
      <c r="E117" s="150"/>
      <c r="F117" s="150"/>
      <c r="G117" s="150"/>
      <c r="H117" s="150"/>
      <c r="I117" s="117"/>
      <c r="J117" s="117"/>
      <c r="K117" s="117"/>
    </row>
    <row r="118" spans="2:11">
      <c r="B118" s="113"/>
      <c r="C118" s="113"/>
      <c r="D118" s="150"/>
      <c r="E118" s="150"/>
      <c r="F118" s="150"/>
      <c r="G118" s="150"/>
      <c r="H118" s="150"/>
      <c r="I118" s="117"/>
      <c r="J118" s="117"/>
      <c r="K118" s="117"/>
    </row>
    <row r="119" spans="2:11">
      <c r="B119" s="113"/>
      <c r="C119" s="113"/>
      <c r="D119" s="150"/>
      <c r="E119" s="150"/>
      <c r="F119" s="150"/>
      <c r="G119" s="150"/>
      <c r="H119" s="150"/>
      <c r="I119" s="117"/>
      <c r="J119" s="117"/>
      <c r="K119" s="117"/>
    </row>
    <row r="120" spans="2:11">
      <c r="B120" s="113"/>
      <c r="C120" s="113"/>
      <c r="D120" s="150"/>
      <c r="E120" s="150"/>
      <c r="F120" s="150"/>
      <c r="G120" s="150"/>
      <c r="H120" s="150"/>
      <c r="I120" s="117"/>
      <c r="J120" s="117"/>
      <c r="K120" s="117"/>
    </row>
    <row r="121" spans="2:11">
      <c r="B121" s="113"/>
      <c r="C121" s="113"/>
      <c r="D121" s="150"/>
      <c r="E121" s="150"/>
      <c r="F121" s="150"/>
      <c r="G121" s="150"/>
      <c r="H121" s="150"/>
      <c r="I121" s="117"/>
      <c r="J121" s="117"/>
      <c r="K121" s="117"/>
    </row>
    <row r="122" spans="2:11">
      <c r="B122" s="113"/>
      <c r="C122" s="113"/>
      <c r="D122" s="150"/>
      <c r="E122" s="150"/>
      <c r="F122" s="150"/>
      <c r="G122" s="150"/>
      <c r="H122" s="150"/>
      <c r="I122" s="117"/>
      <c r="J122" s="117"/>
      <c r="K122" s="117"/>
    </row>
    <row r="123" spans="2:11">
      <c r="B123" s="113"/>
      <c r="C123" s="113"/>
      <c r="D123" s="150"/>
      <c r="E123" s="150"/>
      <c r="F123" s="150"/>
      <c r="G123" s="150"/>
      <c r="H123" s="150"/>
      <c r="I123" s="117"/>
      <c r="J123" s="117"/>
      <c r="K123" s="117"/>
    </row>
    <row r="124" spans="2:11">
      <c r="B124" s="113"/>
      <c r="C124" s="113"/>
      <c r="D124" s="150"/>
      <c r="E124" s="150"/>
      <c r="F124" s="150"/>
      <c r="G124" s="150"/>
      <c r="H124" s="150"/>
      <c r="I124" s="117"/>
      <c r="J124" s="117"/>
      <c r="K124" s="117"/>
    </row>
    <row r="125" spans="2:11">
      <c r="B125" s="113"/>
      <c r="C125" s="113"/>
      <c r="D125" s="150"/>
      <c r="E125" s="150"/>
      <c r="F125" s="150"/>
      <c r="G125" s="150"/>
      <c r="H125" s="150"/>
      <c r="I125" s="117"/>
      <c r="J125" s="117"/>
      <c r="K125" s="117"/>
    </row>
    <row r="126" spans="2:11">
      <c r="B126" s="113"/>
      <c r="C126" s="113"/>
      <c r="D126" s="150"/>
      <c r="E126" s="150"/>
      <c r="F126" s="150"/>
      <c r="G126" s="150"/>
      <c r="H126" s="150"/>
      <c r="I126" s="117"/>
      <c r="J126" s="117"/>
      <c r="K126" s="117"/>
    </row>
    <row r="127" spans="2:11">
      <c r="B127" s="113"/>
      <c r="C127" s="113"/>
      <c r="D127" s="150"/>
      <c r="E127" s="150"/>
      <c r="F127" s="150"/>
      <c r="G127" s="150"/>
      <c r="H127" s="150"/>
      <c r="I127" s="117"/>
      <c r="J127" s="117"/>
      <c r="K127" s="117"/>
    </row>
    <row r="128" spans="2:11">
      <c r="B128" s="113"/>
      <c r="C128" s="113"/>
      <c r="D128" s="150"/>
      <c r="E128" s="150"/>
      <c r="F128" s="150"/>
      <c r="G128" s="150"/>
      <c r="H128" s="150"/>
      <c r="I128" s="117"/>
      <c r="J128" s="117"/>
      <c r="K128" s="117"/>
    </row>
    <row r="129" spans="2:11">
      <c r="B129" s="113"/>
      <c r="C129" s="113"/>
      <c r="D129" s="150"/>
      <c r="E129" s="150"/>
      <c r="F129" s="150"/>
      <c r="G129" s="150"/>
      <c r="H129" s="150"/>
      <c r="I129" s="117"/>
      <c r="J129" s="117"/>
      <c r="K129" s="117"/>
    </row>
    <row r="130" spans="2:11">
      <c r="B130" s="113"/>
      <c r="C130" s="113"/>
      <c r="D130" s="150"/>
      <c r="E130" s="150"/>
      <c r="F130" s="150"/>
      <c r="G130" s="150"/>
      <c r="H130" s="150"/>
      <c r="I130" s="117"/>
      <c r="J130" s="117"/>
      <c r="K130" s="117"/>
    </row>
    <row r="131" spans="2:11">
      <c r="B131" s="113"/>
      <c r="C131" s="113"/>
      <c r="D131" s="150"/>
      <c r="E131" s="150"/>
      <c r="F131" s="150"/>
      <c r="G131" s="150"/>
      <c r="H131" s="150"/>
      <c r="I131" s="117"/>
      <c r="J131" s="117"/>
      <c r="K131" s="117"/>
    </row>
    <row r="132" spans="2:11">
      <c r="B132" s="113"/>
      <c r="C132" s="113"/>
      <c r="D132" s="150"/>
      <c r="E132" s="150"/>
      <c r="F132" s="150"/>
      <c r="G132" s="150"/>
      <c r="H132" s="150"/>
      <c r="I132" s="117"/>
      <c r="J132" s="117"/>
      <c r="K132" s="117"/>
    </row>
    <row r="133" spans="2:11">
      <c r="B133" s="113"/>
      <c r="C133" s="113"/>
      <c r="D133" s="150"/>
      <c r="E133" s="150"/>
      <c r="F133" s="150"/>
      <c r="G133" s="150"/>
      <c r="H133" s="150"/>
      <c r="I133" s="117"/>
      <c r="J133" s="117"/>
      <c r="K133" s="117"/>
    </row>
    <row r="134" spans="2:11">
      <c r="B134" s="113"/>
      <c r="C134" s="113"/>
      <c r="D134" s="150"/>
      <c r="E134" s="150"/>
      <c r="F134" s="150"/>
      <c r="G134" s="150"/>
      <c r="H134" s="150"/>
      <c r="I134" s="117"/>
      <c r="J134" s="117"/>
      <c r="K134" s="117"/>
    </row>
    <row r="135" spans="2:11">
      <c r="B135" s="113"/>
      <c r="C135" s="113"/>
      <c r="D135" s="150"/>
      <c r="E135" s="150"/>
      <c r="F135" s="150"/>
      <c r="G135" s="150"/>
      <c r="H135" s="150"/>
      <c r="I135" s="117"/>
      <c r="J135" s="117"/>
      <c r="K135" s="117"/>
    </row>
    <row r="136" spans="2:11">
      <c r="B136" s="113"/>
      <c r="C136" s="113"/>
      <c r="D136" s="150"/>
      <c r="E136" s="150"/>
      <c r="F136" s="150"/>
      <c r="G136" s="150"/>
      <c r="H136" s="150"/>
      <c r="I136" s="117"/>
      <c r="J136" s="117"/>
      <c r="K136" s="117"/>
    </row>
    <row r="137" spans="2:11">
      <c r="B137" s="113"/>
      <c r="C137" s="113"/>
      <c r="D137" s="150"/>
      <c r="E137" s="150"/>
      <c r="F137" s="150"/>
      <c r="G137" s="150"/>
      <c r="H137" s="150"/>
      <c r="I137" s="117"/>
      <c r="J137" s="117"/>
      <c r="K137" s="117"/>
    </row>
    <row r="138" spans="2:11">
      <c r="B138" s="113"/>
      <c r="C138" s="113"/>
      <c r="D138" s="150"/>
      <c r="E138" s="150"/>
      <c r="F138" s="150"/>
      <c r="G138" s="150"/>
      <c r="H138" s="150"/>
      <c r="I138" s="117"/>
      <c r="J138" s="117"/>
      <c r="K138" s="117"/>
    </row>
    <row r="139" spans="2:11">
      <c r="B139" s="113"/>
      <c r="C139" s="113"/>
      <c r="D139" s="150"/>
      <c r="E139" s="150"/>
      <c r="F139" s="150"/>
      <c r="G139" s="150"/>
      <c r="H139" s="150"/>
      <c r="I139" s="117"/>
      <c r="J139" s="117"/>
      <c r="K139" s="117"/>
    </row>
    <row r="140" spans="2:11">
      <c r="B140" s="113"/>
      <c r="C140" s="113"/>
      <c r="D140" s="150"/>
      <c r="E140" s="150"/>
      <c r="F140" s="150"/>
      <c r="G140" s="150"/>
      <c r="H140" s="150"/>
      <c r="I140" s="117"/>
      <c r="J140" s="117"/>
      <c r="K140" s="117"/>
    </row>
    <row r="141" spans="2:11">
      <c r="B141" s="113"/>
      <c r="C141" s="113"/>
      <c r="D141" s="150"/>
      <c r="E141" s="150"/>
      <c r="F141" s="150"/>
      <c r="G141" s="150"/>
      <c r="H141" s="150"/>
      <c r="I141" s="117"/>
      <c r="J141" s="117"/>
      <c r="K141" s="117"/>
    </row>
    <row r="142" spans="2:11">
      <c r="B142" s="113"/>
      <c r="C142" s="113"/>
      <c r="D142" s="150"/>
      <c r="E142" s="150"/>
      <c r="F142" s="150"/>
      <c r="G142" s="150"/>
      <c r="H142" s="150"/>
      <c r="I142" s="117"/>
      <c r="J142" s="117"/>
      <c r="K142" s="117"/>
    </row>
    <row r="143" spans="2:11">
      <c r="B143" s="113"/>
      <c r="C143" s="113"/>
      <c r="D143" s="150"/>
      <c r="E143" s="150"/>
      <c r="F143" s="150"/>
      <c r="G143" s="150"/>
      <c r="H143" s="150"/>
      <c r="I143" s="117"/>
      <c r="J143" s="117"/>
      <c r="K143" s="117"/>
    </row>
    <row r="144" spans="2:11">
      <c r="B144" s="113"/>
      <c r="C144" s="113"/>
      <c r="D144" s="150"/>
      <c r="E144" s="150"/>
      <c r="F144" s="150"/>
      <c r="G144" s="150"/>
      <c r="H144" s="150"/>
      <c r="I144" s="117"/>
      <c r="J144" s="117"/>
      <c r="K144" s="117"/>
    </row>
    <row r="145" spans="2:11">
      <c r="B145" s="113"/>
      <c r="C145" s="113"/>
      <c r="D145" s="150"/>
      <c r="E145" s="150"/>
      <c r="F145" s="150"/>
      <c r="G145" s="150"/>
      <c r="H145" s="150"/>
      <c r="I145" s="117"/>
      <c r="J145" s="117"/>
      <c r="K145" s="117"/>
    </row>
    <row r="146" spans="2:11">
      <c r="B146" s="113"/>
      <c r="C146" s="113"/>
      <c r="D146" s="150"/>
      <c r="E146" s="150"/>
      <c r="F146" s="150"/>
      <c r="G146" s="150"/>
      <c r="H146" s="150"/>
      <c r="I146" s="117"/>
      <c r="J146" s="117"/>
      <c r="K146" s="117"/>
    </row>
    <row r="147" spans="2:11">
      <c r="B147" s="113"/>
      <c r="C147" s="113"/>
      <c r="D147" s="150"/>
      <c r="E147" s="150"/>
      <c r="F147" s="150"/>
      <c r="G147" s="150"/>
      <c r="H147" s="150"/>
      <c r="I147" s="117"/>
      <c r="J147" s="117"/>
      <c r="K147" s="117"/>
    </row>
    <row r="148" spans="2:11">
      <c r="B148" s="113"/>
      <c r="C148" s="113"/>
      <c r="D148" s="150"/>
      <c r="E148" s="150"/>
      <c r="F148" s="150"/>
      <c r="G148" s="150"/>
      <c r="H148" s="150"/>
      <c r="I148" s="117"/>
      <c r="J148" s="117"/>
      <c r="K148" s="117"/>
    </row>
    <row r="149" spans="2:11">
      <c r="B149" s="113"/>
      <c r="C149" s="113"/>
      <c r="D149" s="150"/>
      <c r="E149" s="150"/>
      <c r="F149" s="150"/>
      <c r="G149" s="150"/>
      <c r="H149" s="150"/>
      <c r="I149" s="117"/>
      <c r="J149" s="117"/>
      <c r="K149" s="117"/>
    </row>
    <row r="150" spans="2:11">
      <c r="B150" s="113"/>
      <c r="C150" s="113"/>
      <c r="D150" s="150"/>
      <c r="E150" s="150"/>
      <c r="F150" s="150"/>
      <c r="G150" s="150"/>
      <c r="H150" s="150"/>
      <c r="I150" s="117"/>
      <c r="J150" s="117"/>
      <c r="K150" s="117"/>
    </row>
    <row r="151" spans="2:11">
      <c r="B151" s="113"/>
      <c r="C151" s="113"/>
      <c r="D151" s="150"/>
      <c r="E151" s="150"/>
      <c r="F151" s="150"/>
      <c r="G151" s="150"/>
      <c r="H151" s="150"/>
      <c r="I151" s="117"/>
      <c r="J151" s="117"/>
      <c r="K151" s="117"/>
    </row>
    <row r="152" spans="2:11">
      <c r="B152" s="113"/>
      <c r="C152" s="113"/>
      <c r="D152" s="150"/>
      <c r="E152" s="150"/>
      <c r="F152" s="150"/>
      <c r="G152" s="150"/>
      <c r="H152" s="150"/>
      <c r="I152" s="117"/>
      <c r="J152" s="117"/>
      <c r="K152" s="117"/>
    </row>
    <row r="153" spans="2:11">
      <c r="B153" s="113"/>
      <c r="C153" s="113"/>
      <c r="D153" s="150"/>
      <c r="E153" s="150"/>
      <c r="F153" s="150"/>
      <c r="G153" s="150"/>
      <c r="H153" s="150"/>
      <c r="I153" s="117"/>
      <c r="J153" s="117"/>
      <c r="K153" s="117"/>
    </row>
    <row r="154" spans="2:11">
      <c r="B154" s="113"/>
      <c r="C154" s="113"/>
      <c r="D154" s="150"/>
      <c r="E154" s="150"/>
      <c r="F154" s="150"/>
      <c r="G154" s="150"/>
      <c r="H154" s="150"/>
      <c r="I154" s="117"/>
      <c r="J154" s="117"/>
      <c r="K154" s="117"/>
    </row>
    <row r="155" spans="2:11">
      <c r="B155" s="113"/>
      <c r="C155" s="113"/>
      <c r="D155" s="150"/>
      <c r="E155" s="150"/>
      <c r="F155" s="150"/>
      <c r="G155" s="150"/>
      <c r="H155" s="150"/>
      <c r="I155" s="117"/>
      <c r="J155" s="117"/>
      <c r="K155" s="117"/>
    </row>
    <row r="156" spans="2:11">
      <c r="B156" s="113"/>
      <c r="C156" s="113"/>
      <c r="D156" s="150"/>
      <c r="E156" s="150"/>
      <c r="F156" s="150"/>
      <c r="G156" s="150"/>
      <c r="H156" s="150"/>
      <c r="I156" s="117"/>
      <c r="J156" s="117"/>
      <c r="K156" s="117"/>
    </row>
    <row r="157" spans="2:11">
      <c r="B157" s="113"/>
      <c r="C157" s="113"/>
      <c r="D157" s="150"/>
      <c r="E157" s="150"/>
      <c r="F157" s="150"/>
      <c r="G157" s="150"/>
      <c r="H157" s="150"/>
      <c r="I157" s="117"/>
      <c r="J157" s="117"/>
      <c r="K157" s="117"/>
    </row>
    <row r="158" spans="2:11">
      <c r="B158" s="113"/>
      <c r="C158" s="113"/>
      <c r="D158" s="150"/>
      <c r="E158" s="150"/>
      <c r="F158" s="150"/>
      <c r="G158" s="150"/>
      <c r="H158" s="150"/>
      <c r="I158" s="117"/>
      <c r="J158" s="117"/>
      <c r="K158" s="117"/>
    </row>
    <row r="159" spans="2:11">
      <c r="B159" s="113"/>
      <c r="C159" s="113"/>
      <c r="D159" s="150"/>
      <c r="E159" s="150"/>
      <c r="F159" s="150"/>
      <c r="G159" s="150"/>
      <c r="H159" s="150"/>
      <c r="I159" s="117"/>
      <c r="J159" s="117"/>
      <c r="K159" s="117"/>
    </row>
    <row r="160" spans="2:11">
      <c r="B160" s="113"/>
      <c r="C160" s="113"/>
      <c r="D160" s="150"/>
      <c r="E160" s="150"/>
      <c r="F160" s="150"/>
      <c r="G160" s="150"/>
      <c r="H160" s="150"/>
      <c r="I160" s="117"/>
      <c r="J160" s="117"/>
      <c r="K160" s="117"/>
    </row>
    <row r="161" spans="2:11">
      <c r="B161" s="113"/>
      <c r="C161" s="113"/>
      <c r="D161" s="150"/>
      <c r="E161" s="150"/>
      <c r="F161" s="150"/>
      <c r="G161" s="150"/>
      <c r="H161" s="150"/>
      <c r="I161" s="117"/>
      <c r="J161" s="117"/>
      <c r="K161" s="117"/>
    </row>
    <row r="162" spans="2:11">
      <c r="B162" s="113"/>
      <c r="C162" s="113"/>
      <c r="D162" s="150"/>
      <c r="E162" s="150"/>
      <c r="F162" s="150"/>
      <c r="G162" s="150"/>
      <c r="H162" s="150"/>
      <c r="I162" s="117"/>
      <c r="J162" s="117"/>
      <c r="K162" s="117"/>
    </row>
    <row r="163" spans="2:11">
      <c r="B163" s="113"/>
      <c r="C163" s="113"/>
      <c r="D163" s="150"/>
      <c r="E163" s="150"/>
      <c r="F163" s="150"/>
      <c r="G163" s="150"/>
      <c r="H163" s="150"/>
      <c r="I163" s="117"/>
      <c r="J163" s="117"/>
      <c r="K163" s="117"/>
    </row>
    <row r="164" spans="2:11">
      <c r="B164" s="113"/>
      <c r="C164" s="113"/>
      <c r="D164" s="150"/>
      <c r="E164" s="150"/>
      <c r="F164" s="150"/>
      <c r="G164" s="150"/>
      <c r="H164" s="150"/>
      <c r="I164" s="117"/>
      <c r="J164" s="117"/>
      <c r="K164" s="117"/>
    </row>
    <row r="165" spans="2:11">
      <c r="B165" s="113"/>
      <c r="C165" s="113"/>
      <c r="D165" s="150"/>
      <c r="E165" s="150"/>
      <c r="F165" s="150"/>
      <c r="G165" s="150"/>
      <c r="H165" s="150"/>
      <c r="I165" s="117"/>
      <c r="J165" s="117"/>
      <c r="K165" s="117"/>
    </row>
    <row r="166" spans="2:11">
      <c r="B166" s="113"/>
      <c r="C166" s="113"/>
      <c r="D166" s="150"/>
      <c r="E166" s="150"/>
      <c r="F166" s="150"/>
      <c r="G166" s="150"/>
      <c r="H166" s="150"/>
      <c r="I166" s="117"/>
      <c r="J166" s="117"/>
      <c r="K166" s="117"/>
    </row>
    <row r="167" spans="2:11">
      <c r="B167" s="113"/>
      <c r="C167" s="113"/>
      <c r="D167" s="150"/>
      <c r="E167" s="150"/>
      <c r="F167" s="150"/>
      <c r="G167" s="150"/>
      <c r="H167" s="150"/>
      <c r="I167" s="117"/>
      <c r="J167" s="117"/>
      <c r="K167" s="117"/>
    </row>
    <row r="168" spans="2:11">
      <c r="B168" s="113"/>
      <c r="C168" s="113"/>
      <c r="D168" s="150"/>
      <c r="E168" s="150"/>
      <c r="F168" s="150"/>
      <c r="G168" s="150"/>
      <c r="H168" s="150"/>
      <c r="I168" s="117"/>
      <c r="J168" s="117"/>
      <c r="K168" s="117"/>
    </row>
    <row r="169" spans="2:11">
      <c r="B169" s="113"/>
      <c r="C169" s="113"/>
      <c r="D169" s="150"/>
      <c r="E169" s="150"/>
      <c r="F169" s="150"/>
      <c r="G169" s="150"/>
      <c r="H169" s="150"/>
      <c r="I169" s="117"/>
      <c r="J169" s="117"/>
      <c r="K169" s="117"/>
    </row>
    <row r="170" spans="2:11">
      <c r="B170" s="113"/>
      <c r="C170" s="113"/>
      <c r="D170" s="150"/>
      <c r="E170" s="150"/>
      <c r="F170" s="150"/>
      <c r="G170" s="150"/>
      <c r="H170" s="150"/>
      <c r="I170" s="117"/>
      <c r="J170" s="117"/>
      <c r="K170" s="117"/>
    </row>
    <row r="171" spans="2:11">
      <c r="B171" s="113"/>
      <c r="C171" s="113"/>
      <c r="D171" s="150"/>
      <c r="E171" s="150"/>
      <c r="F171" s="150"/>
      <c r="G171" s="150"/>
      <c r="H171" s="150"/>
      <c r="I171" s="117"/>
      <c r="J171" s="117"/>
      <c r="K171" s="117"/>
    </row>
    <row r="172" spans="2:11">
      <c r="B172" s="113"/>
      <c r="C172" s="113"/>
      <c r="D172" s="150"/>
      <c r="E172" s="150"/>
      <c r="F172" s="150"/>
      <c r="G172" s="150"/>
      <c r="H172" s="150"/>
      <c r="I172" s="117"/>
      <c r="J172" s="117"/>
      <c r="K172" s="117"/>
    </row>
    <row r="173" spans="2:11">
      <c r="B173" s="113"/>
      <c r="C173" s="113"/>
      <c r="D173" s="150"/>
      <c r="E173" s="150"/>
      <c r="F173" s="150"/>
      <c r="G173" s="150"/>
      <c r="H173" s="150"/>
      <c r="I173" s="117"/>
      <c r="J173" s="117"/>
      <c r="K173" s="117"/>
    </row>
    <row r="174" spans="2:11">
      <c r="B174" s="113"/>
      <c r="C174" s="113"/>
      <c r="D174" s="150"/>
      <c r="E174" s="150"/>
      <c r="F174" s="150"/>
      <c r="G174" s="150"/>
      <c r="H174" s="150"/>
      <c r="I174" s="117"/>
      <c r="J174" s="117"/>
      <c r="K174" s="117"/>
    </row>
    <row r="175" spans="2:11">
      <c r="B175" s="113"/>
      <c r="C175" s="113"/>
      <c r="D175" s="150"/>
      <c r="E175" s="150"/>
      <c r="F175" s="150"/>
      <c r="G175" s="150"/>
      <c r="H175" s="150"/>
      <c r="I175" s="117"/>
      <c r="J175" s="117"/>
      <c r="K175" s="117"/>
    </row>
    <row r="176" spans="2:11">
      <c r="B176" s="113"/>
      <c r="C176" s="113"/>
      <c r="D176" s="150"/>
      <c r="E176" s="150"/>
      <c r="F176" s="150"/>
      <c r="G176" s="150"/>
      <c r="H176" s="150"/>
      <c r="I176" s="117"/>
      <c r="J176" s="117"/>
      <c r="K176" s="117"/>
    </row>
    <row r="177" spans="2:11">
      <c r="B177" s="113"/>
      <c r="C177" s="113"/>
      <c r="D177" s="150"/>
      <c r="E177" s="150"/>
      <c r="F177" s="150"/>
      <c r="G177" s="150"/>
      <c r="H177" s="150"/>
      <c r="I177" s="117"/>
      <c r="J177" s="117"/>
      <c r="K177" s="117"/>
    </row>
    <row r="178" spans="2:11">
      <c r="B178" s="113"/>
      <c r="C178" s="113"/>
      <c r="D178" s="150"/>
      <c r="E178" s="150"/>
      <c r="F178" s="150"/>
      <c r="G178" s="150"/>
      <c r="H178" s="150"/>
      <c r="I178" s="117"/>
      <c r="J178" s="117"/>
      <c r="K178" s="117"/>
    </row>
    <row r="179" spans="2:11">
      <c r="B179" s="113"/>
      <c r="C179" s="113"/>
      <c r="D179" s="150"/>
      <c r="E179" s="150"/>
      <c r="F179" s="150"/>
      <c r="G179" s="150"/>
      <c r="H179" s="150"/>
      <c r="I179" s="117"/>
      <c r="J179" s="117"/>
      <c r="K179" s="117"/>
    </row>
    <row r="180" spans="2:11">
      <c r="B180" s="113"/>
      <c r="C180" s="113"/>
      <c r="D180" s="150"/>
      <c r="E180" s="150"/>
      <c r="F180" s="150"/>
      <c r="G180" s="150"/>
      <c r="H180" s="150"/>
      <c r="I180" s="117"/>
      <c r="J180" s="117"/>
      <c r="K180" s="117"/>
    </row>
    <row r="181" spans="2:11">
      <c r="B181" s="113"/>
      <c r="C181" s="113"/>
      <c r="D181" s="150"/>
      <c r="E181" s="150"/>
      <c r="F181" s="150"/>
      <c r="G181" s="150"/>
      <c r="H181" s="150"/>
      <c r="I181" s="117"/>
      <c r="J181" s="117"/>
      <c r="K181" s="117"/>
    </row>
    <row r="182" spans="2:11">
      <c r="B182" s="113"/>
      <c r="C182" s="113"/>
      <c r="D182" s="150"/>
      <c r="E182" s="150"/>
      <c r="F182" s="150"/>
      <c r="G182" s="150"/>
      <c r="H182" s="150"/>
      <c r="I182" s="117"/>
      <c r="J182" s="117"/>
      <c r="K182" s="117"/>
    </row>
    <row r="183" spans="2:11">
      <c r="B183" s="113"/>
      <c r="C183" s="113"/>
      <c r="D183" s="150"/>
      <c r="E183" s="150"/>
      <c r="F183" s="150"/>
      <c r="G183" s="150"/>
      <c r="H183" s="150"/>
      <c r="I183" s="117"/>
      <c r="J183" s="117"/>
      <c r="K183" s="117"/>
    </row>
    <row r="184" spans="2:11">
      <c r="B184" s="113"/>
      <c r="C184" s="113"/>
      <c r="D184" s="150"/>
      <c r="E184" s="150"/>
      <c r="F184" s="150"/>
      <c r="G184" s="150"/>
      <c r="H184" s="150"/>
      <c r="I184" s="117"/>
      <c r="J184" s="117"/>
      <c r="K184" s="117"/>
    </row>
    <row r="185" spans="2:11">
      <c r="B185" s="113"/>
      <c r="C185" s="113"/>
      <c r="D185" s="150"/>
      <c r="E185" s="150"/>
      <c r="F185" s="150"/>
      <c r="G185" s="150"/>
      <c r="H185" s="150"/>
      <c r="I185" s="117"/>
      <c r="J185" s="117"/>
      <c r="K185" s="117"/>
    </row>
    <row r="186" spans="2:11">
      <c r="B186" s="113"/>
      <c r="C186" s="113"/>
      <c r="D186" s="150"/>
      <c r="E186" s="150"/>
      <c r="F186" s="150"/>
      <c r="G186" s="150"/>
      <c r="H186" s="150"/>
      <c r="I186" s="117"/>
      <c r="J186" s="117"/>
      <c r="K186" s="117"/>
    </row>
    <row r="187" spans="2:11">
      <c r="B187" s="113"/>
      <c r="C187" s="113"/>
      <c r="D187" s="150"/>
      <c r="E187" s="150"/>
      <c r="F187" s="150"/>
      <c r="G187" s="150"/>
      <c r="H187" s="150"/>
      <c r="I187" s="117"/>
      <c r="J187" s="117"/>
      <c r="K187" s="117"/>
    </row>
    <row r="188" spans="2:11">
      <c r="B188" s="113"/>
      <c r="C188" s="113"/>
      <c r="D188" s="150"/>
      <c r="E188" s="150"/>
      <c r="F188" s="150"/>
      <c r="G188" s="150"/>
      <c r="H188" s="150"/>
      <c r="I188" s="117"/>
      <c r="J188" s="117"/>
      <c r="K188" s="117"/>
    </row>
    <row r="189" spans="2:11">
      <c r="B189" s="113"/>
      <c r="C189" s="113"/>
      <c r="D189" s="150"/>
      <c r="E189" s="150"/>
      <c r="F189" s="150"/>
      <c r="G189" s="150"/>
      <c r="H189" s="150"/>
      <c r="I189" s="117"/>
      <c r="J189" s="117"/>
      <c r="K189" s="117"/>
    </row>
    <row r="190" spans="2:11">
      <c r="B190" s="113"/>
      <c r="C190" s="113"/>
      <c r="D190" s="150"/>
      <c r="E190" s="150"/>
      <c r="F190" s="150"/>
      <c r="G190" s="150"/>
      <c r="H190" s="150"/>
      <c r="I190" s="117"/>
      <c r="J190" s="117"/>
      <c r="K190" s="117"/>
    </row>
    <row r="191" spans="2:11">
      <c r="B191" s="113"/>
      <c r="C191" s="113"/>
      <c r="D191" s="150"/>
      <c r="E191" s="150"/>
      <c r="F191" s="150"/>
      <c r="G191" s="150"/>
      <c r="H191" s="150"/>
      <c r="I191" s="117"/>
      <c r="J191" s="117"/>
      <c r="K191" s="117"/>
    </row>
    <row r="192" spans="2:11">
      <c r="B192" s="113"/>
      <c r="C192" s="113"/>
      <c r="D192" s="150"/>
      <c r="E192" s="150"/>
      <c r="F192" s="150"/>
      <c r="G192" s="150"/>
      <c r="H192" s="150"/>
      <c r="I192" s="117"/>
      <c r="J192" s="117"/>
      <c r="K192" s="117"/>
    </row>
    <row r="193" spans="2:11">
      <c r="B193" s="113"/>
      <c r="C193" s="113"/>
      <c r="D193" s="150"/>
      <c r="E193" s="150"/>
      <c r="F193" s="150"/>
      <c r="G193" s="150"/>
      <c r="H193" s="150"/>
      <c r="I193" s="117"/>
      <c r="J193" s="117"/>
      <c r="K193" s="117"/>
    </row>
    <row r="194" spans="2:11">
      <c r="B194" s="113"/>
      <c r="C194" s="113"/>
      <c r="D194" s="150"/>
      <c r="E194" s="150"/>
      <c r="F194" s="150"/>
      <c r="G194" s="150"/>
      <c r="H194" s="150"/>
      <c r="I194" s="117"/>
      <c r="J194" s="117"/>
      <c r="K194" s="117"/>
    </row>
    <row r="195" spans="2:11">
      <c r="B195" s="113"/>
      <c r="C195" s="113"/>
      <c r="D195" s="150"/>
      <c r="E195" s="150"/>
      <c r="F195" s="150"/>
      <c r="G195" s="150"/>
      <c r="H195" s="150"/>
      <c r="I195" s="117"/>
      <c r="J195" s="117"/>
      <c r="K195" s="117"/>
    </row>
    <row r="196" spans="2:11">
      <c r="B196" s="113"/>
      <c r="C196" s="113"/>
      <c r="D196" s="150"/>
      <c r="E196" s="150"/>
      <c r="F196" s="150"/>
      <c r="G196" s="150"/>
      <c r="H196" s="150"/>
      <c r="I196" s="117"/>
      <c r="J196" s="117"/>
      <c r="K196" s="117"/>
    </row>
    <row r="197" spans="2:11">
      <c r="B197" s="113"/>
      <c r="C197" s="113"/>
      <c r="D197" s="150"/>
      <c r="E197" s="150"/>
      <c r="F197" s="150"/>
      <c r="G197" s="150"/>
      <c r="H197" s="150"/>
      <c r="I197" s="117"/>
      <c r="J197" s="117"/>
      <c r="K197" s="117"/>
    </row>
    <row r="198" spans="2:11">
      <c r="B198" s="113"/>
      <c r="C198" s="113"/>
      <c r="D198" s="150"/>
      <c r="E198" s="150"/>
      <c r="F198" s="150"/>
      <c r="G198" s="150"/>
      <c r="H198" s="150"/>
      <c r="I198" s="117"/>
      <c r="J198" s="117"/>
      <c r="K198" s="117"/>
    </row>
    <row r="199" spans="2:11">
      <c r="B199" s="113"/>
      <c r="C199" s="113"/>
      <c r="D199" s="150"/>
      <c r="E199" s="150"/>
      <c r="F199" s="150"/>
      <c r="G199" s="150"/>
      <c r="H199" s="150"/>
      <c r="I199" s="117"/>
      <c r="J199" s="117"/>
      <c r="K199" s="117"/>
    </row>
    <row r="200" spans="2:11">
      <c r="B200" s="113"/>
      <c r="C200" s="113"/>
      <c r="D200" s="150"/>
      <c r="E200" s="150"/>
      <c r="F200" s="150"/>
      <c r="G200" s="150"/>
      <c r="H200" s="150"/>
      <c r="I200" s="117"/>
      <c r="J200" s="117"/>
      <c r="K200" s="117"/>
    </row>
    <row r="201" spans="2:11">
      <c r="B201" s="113"/>
      <c r="C201" s="113"/>
      <c r="D201" s="150"/>
      <c r="E201" s="150"/>
      <c r="F201" s="150"/>
      <c r="G201" s="150"/>
      <c r="H201" s="150"/>
      <c r="I201" s="117"/>
      <c r="J201" s="117"/>
      <c r="K201" s="117"/>
    </row>
    <row r="202" spans="2:11">
      <c r="B202" s="113"/>
      <c r="C202" s="113"/>
      <c r="D202" s="150"/>
      <c r="E202" s="150"/>
      <c r="F202" s="150"/>
      <c r="G202" s="150"/>
      <c r="H202" s="150"/>
      <c r="I202" s="117"/>
      <c r="J202" s="117"/>
      <c r="K202" s="117"/>
    </row>
    <row r="203" spans="2:11">
      <c r="B203" s="113"/>
      <c r="C203" s="113"/>
      <c r="D203" s="150"/>
      <c r="E203" s="150"/>
      <c r="F203" s="150"/>
      <c r="G203" s="150"/>
      <c r="H203" s="150"/>
      <c r="I203" s="117"/>
      <c r="J203" s="117"/>
      <c r="K203" s="117"/>
    </row>
    <row r="204" spans="2:11">
      <c r="B204" s="113"/>
      <c r="C204" s="113"/>
      <c r="D204" s="150"/>
      <c r="E204" s="150"/>
      <c r="F204" s="150"/>
      <c r="G204" s="150"/>
      <c r="H204" s="150"/>
      <c r="I204" s="117"/>
      <c r="J204" s="117"/>
      <c r="K204" s="117"/>
    </row>
    <row r="205" spans="2:11">
      <c r="B205" s="113"/>
      <c r="C205" s="113"/>
      <c r="D205" s="150"/>
      <c r="E205" s="150"/>
      <c r="F205" s="150"/>
      <c r="G205" s="150"/>
      <c r="H205" s="150"/>
      <c r="I205" s="117"/>
      <c r="J205" s="117"/>
      <c r="K205" s="117"/>
    </row>
    <row r="206" spans="2:11">
      <c r="B206" s="113"/>
      <c r="C206" s="113"/>
      <c r="D206" s="150"/>
      <c r="E206" s="150"/>
      <c r="F206" s="150"/>
      <c r="G206" s="150"/>
      <c r="H206" s="150"/>
      <c r="I206" s="117"/>
      <c r="J206" s="117"/>
      <c r="K206" s="117"/>
    </row>
    <row r="207" spans="2:11">
      <c r="B207" s="113"/>
      <c r="C207" s="113"/>
      <c r="D207" s="150"/>
      <c r="E207" s="150"/>
      <c r="F207" s="150"/>
      <c r="G207" s="150"/>
      <c r="H207" s="150"/>
      <c r="I207" s="117"/>
      <c r="J207" s="117"/>
      <c r="K207" s="117"/>
    </row>
    <row r="208" spans="2:11">
      <c r="B208" s="113"/>
      <c r="C208" s="113"/>
      <c r="D208" s="150"/>
      <c r="E208" s="150"/>
      <c r="F208" s="150"/>
      <c r="G208" s="150"/>
      <c r="H208" s="150"/>
      <c r="I208" s="117"/>
      <c r="J208" s="117"/>
      <c r="K208" s="117"/>
    </row>
    <row r="209" spans="2:11">
      <c r="B209" s="113"/>
      <c r="C209" s="113"/>
      <c r="D209" s="150"/>
      <c r="E209" s="150"/>
      <c r="F209" s="150"/>
      <c r="G209" s="150"/>
      <c r="H209" s="150"/>
      <c r="I209" s="117"/>
      <c r="J209" s="117"/>
      <c r="K209" s="117"/>
    </row>
    <row r="210" spans="2:11">
      <c r="B210" s="113"/>
      <c r="C210" s="113"/>
      <c r="D210" s="150"/>
      <c r="E210" s="150"/>
      <c r="F210" s="150"/>
      <c r="G210" s="150"/>
      <c r="H210" s="150"/>
      <c r="I210" s="117"/>
      <c r="J210" s="117"/>
      <c r="K210" s="117"/>
    </row>
    <row r="211" spans="2:11">
      <c r="B211" s="113"/>
      <c r="C211" s="113"/>
      <c r="D211" s="150"/>
      <c r="E211" s="150"/>
      <c r="F211" s="150"/>
      <c r="G211" s="150"/>
      <c r="H211" s="150"/>
      <c r="I211" s="117"/>
      <c r="J211" s="117"/>
      <c r="K211" s="117"/>
    </row>
    <row r="212" spans="2:11">
      <c r="B212" s="113"/>
      <c r="C212" s="113"/>
      <c r="D212" s="150"/>
      <c r="E212" s="150"/>
      <c r="F212" s="150"/>
      <c r="G212" s="150"/>
      <c r="H212" s="150"/>
      <c r="I212" s="117"/>
      <c r="J212" s="117"/>
      <c r="K212" s="117"/>
    </row>
    <row r="213" spans="2:11">
      <c r="B213" s="113"/>
      <c r="C213" s="113"/>
      <c r="D213" s="150"/>
      <c r="E213" s="150"/>
      <c r="F213" s="150"/>
      <c r="G213" s="150"/>
      <c r="H213" s="150"/>
      <c r="I213" s="117"/>
      <c r="J213" s="117"/>
      <c r="K213" s="117"/>
    </row>
    <row r="214" spans="2:11">
      <c r="B214" s="113"/>
      <c r="C214" s="113"/>
      <c r="D214" s="150"/>
      <c r="E214" s="150"/>
      <c r="F214" s="150"/>
      <c r="G214" s="150"/>
      <c r="H214" s="150"/>
      <c r="I214" s="117"/>
      <c r="J214" s="117"/>
      <c r="K214" s="117"/>
    </row>
    <row r="215" spans="2:11">
      <c r="B215" s="113"/>
      <c r="C215" s="113"/>
      <c r="D215" s="150"/>
      <c r="E215" s="150"/>
      <c r="F215" s="150"/>
      <c r="G215" s="150"/>
      <c r="H215" s="150"/>
      <c r="I215" s="117"/>
      <c r="J215" s="117"/>
      <c r="K215" s="117"/>
    </row>
    <row r="216" spans="2:11">
      <c r="B216" s="113"/>
      <c r="C216" s="113"/>
      <c r="D216" s="150"/>
      <c r="E216" s="150"/>
      <c r="F216" s="150"/>
      <c r="G216" s="150"/>
      <c r="H216" s="150"/>
      <c r="I216" s="117"/>
      <c r="J216" s="117"/>
      <c r="K216" s="117"/>
    </row>
    <row r="217" spans="2:11">
      <c r="B217" s="113"/>
      <c r="C217" s="113"/>
      <c r="D217" s="150"/>
      <c r="E217" s="150"/>
      <c r="F217" s="150"/>
      <c r="G217" s="150"/>
      <c r="H217" s="150"/>
      <c r="I217" s="117"/>
      <c r="J217" s="117"/>
      <c r="K217" s="117"/>
    </row>
    <row r="218" spans="2:11">
      <c r="B218" s="113"/>
      <c r="C218" s="113"/>
      <c r="D218" s="150"/>
      <c r="E218" s="150"/>
      <c r="F218" s="150"/>
      <c r="G218" s="150"/>
      <c r="H218" s="150"/>
      <c r="I218" s="117"/>
      <c r="J218" s="117"/>
      <c r="K218" s="117"/>
    </row>
    <row r="219" spans="2:11">
      <c r="B219" s="113"/>
      <c r="C219" s="113"/>
      <c r="D219" s="150"/>
      <c r="E219" s="150"/>
      <c r="F219" s="150"/>
      <c r="G219" s="150"/>
      <c r="H219" s="150"/>
      <c r="I219" s="117"/>
      <c r="J219" s="117"/>
      <c r="K219" s="117"/>
    </row>
    <row r="220" spans="2:11">
      <c r="B220" s="113"/>
      <c r="C220" s="113"/>
      <c r="D220" s="150"/>
      <c r="E220" s="150"/>
      <c r="F220" s="150"/>
      <c r="G220" s="150"/>
      <c r="H220" s="150"/>
      <c r="I220" s="117"/>
      <c r="J220" s="117"/>
      <c r="K220" s="117"/>
    </row>
    <row r="221" spans="2:11">
      <c r="B221" s="113"/>
      <c r="C221" s="113"/>
      <c r="D221" s="150"/>
      <c r="E221" s="150"/>
      <c r="F221" s="150"/>
      <c r="G221" s="150"/>
      <c r="H221" s="150"/>
      <c r="I221" s="117"/>
      <c r="J221" s="117"/>
      <c r="K221" s="117"/>
    </row>
    <row r="222" spans="2:11">
      <c r="B222" s="113"/>
      <c r="C222" s="113"/>
      <c r="D222" s="150"/>
      <c r="E222" s="150"/>
      <c r="F222" s="150"/>
      <c r="G222" s="150"/>
      <c r="H222" s="150"/>
      <c r="I222" s="117"/>
      <c r="J222" s="117"/>
      <c r="K222" s="117"/>
    </row>
    <row r="223" spans="2:11">
      <c r="B223" s="113"/>
      <c r="C223" s="113"/>
      <c r="D223" s="150"/>
      <c r="E223" s="150"/>
      <c r="F223" s="150"/>
      <c r="G223" s="150"/>
      <c r="H223" s="150"/>
      <c r="I223" s="117"/>
      <c r="J223" s="117"/>
      <c r="K223" s="117"/>
    </row>
    <row r="224" spans="2:11">
      <c r="B224" s="113"/>
      <c r="C224" s="113"/>
      <c r="D224" s="150"/>
      <c r="E224" s="150"/>
      <c r="F224" s="150"/>
      <c r="G224" s="150"/>
      <c r="H224" s="150"/>
      <c r="I224" s="117"/>
      <c r="J224" s="117"/>
      <c r="K224" s="117"/>
    </row>
    <row r="225" spans="2:11">
      <c r="B225" s="113"/>
      <c r="C225" s="113"/>
      <c r="D225" s="150"/>
      <c r="E225" s="150"/>
      <c r="F225" s="150"/>
      <c r="G225" s="150"/>
      <c r="H225" s="150"/>
      <c r="I225" s="117"/>
      <c r="J225" s="117"/>
      <c r="K225" s="117"/>
    </row>
    <row r="226" spans="2:11">
      <c r="B226" s="113"/>
      <c r="C226" s="113"/>
      <c r="D226" s="150"/>
      <c r="E226" s="150"/>
      <c r="F226" s="150"/>
      <c r="G226" s="150"/>
      <c r="H226" s="150"/>
      <c r="I226" s="117"/>
      <c r="J226" s="117"/>
      <c r="K226" s="117"/>
    </row>
    <row r="227" spans="2:11">
      <c r="B227" s="113"/>
      <c r="C227" s="113"/>
      <c r="D227" s="150"/>
      <c r="E227" s="150"/>
      <c r="F227" s="150"/>
      <c r="G227" s="150"/>
      <c r="H227" s="150"/>
      <c r="I227" s="117"/>
      <c r="J227" s="117"/>
      <c r="K227" s="117"/>
    </row>
    <row r="228" spans="2:11">
      <c r="B228" s="113"/>
      <c r="C228" s="113"/>
      <c r="D228" s="150"/>
      <c r="E228" s="150"/>
      <c r="F228" s="150"/>
      <c r="G228" s="150"/>
      <c r="H228" s="150"/>
      <c r="I228" s="117"/>
      <c r="J228" s="117"/>
      <c r="K228" s="117"/>
    </row>
    <row r="229" spans="2:11">
      <c r="B229" s="113"/>
      <c r="C229" s="113"/>
      <c r="D229" s="150"/>
      <c r="E229" s="150"/>
      <c r="F229" s="150"/>
      <c r="G229" s="150"/>
      <c r="H229" s="150"/>
      <c r="I229" s="117"/>
      <c r="J229" s="117"/>
      <c r="K229" s="117"/>
    </row>
    <row r="230" spans="2:11">
      <c r="B230" s="113"/>
      <c r="C230" s="113"/>
      <c r="D230" s="150"/>
      <c r="E230" s="150"/>
      <c r="F230" s="150"/>
      <c r="G230" s="150"/>
      <c r="H230" s="150"/>
      <c r="I230" s="117"/>
      <c r="J230" s="117"/>
      <c r="K230" s="117"/>
    </row>
    <row r="231" spans="2:11">
      <c r="B231" s="113"/>
      <c r="C231" s="113"/>
      <c r="D231" s="150"/>
      <c r="E231" s="150"/>
      <c r="F231" s="150"/>
      <c r="G231" s="150"/>
      <c r="H231" s="150"/>
      <c r="I231" s="117"/>
      <c r="J231" s="117"/>
      <c r="K231" s="117"/>
    </row>
    <row r="232" spans="2:11">
      <c r="B232" s="113"/>
      <c r="C232" s="113"/>
      <c r="D232" s="150"/>
      <c r="E232" s="150"/>
      <c r="F232" s="150"/>
      <c r="G232" s="150"/>
      <c r="H232" s="150"/>
      <c r="I232" s="117"/>
      <c r="J232" s="117"/>
      <c r="K232" s="117"/>
    </row>
    <row r="233" spans="2:11">
      <c r="B233" s="113"/>
      <c r="C233" s="113"/>
      <c r="D233" s="150"/>
      <c r="E233" s="150"/>
      <c r="F233" s="150"/>
      <c r="G233" s="150"/>
      <c r="H233" s="150"/>
      <c r="I233" s="117"/>
      <c r="J233" s="117"/>
      <c r="K233" s="117"/>
    </row>
    <row r="234" spans="2:11">
      <c r="B234" s="113"/>
      <c r="C234" s="113"/>
      <c r="D234" s="150"/>
      <c r="E234" s="150"/>
      <c r="F234" s="150"/>
      <c r="G234" s="150"/>
      <c r="H234" s="150"/>
      <c r="I234" s="117"/>
      <c r="J234" s="117"/>
      <c r="K234" s="117"/>
    </row>
    <row r="235" spans="2:11">
      <c r="B235" s="113"/>
      <c r="C235" s="113"/>
      <c r="D235" s="150"/>
      <c r="E235" s="150"/>
      <c r="F235" s="150"/>
      <c r="G235" s="150"/>
      <c r="H235" s="150"/>
      <c r="I235" s="117"/>
      <c r="J235" s="117"/>
      <c r="K235" s="117"/>
    </row>
    <row r="236" spans="2:11">
      <c r="B236" s="113"/>
      <c r="C236" s="113"/>
      <c r="D236" s="150"/>
      <c r="E236" s="150"/>
      <c r="F236" s="150"/>
      <c r="G236" s="150"/>
      <c r="H236" s="150"/>
      <c r="I236" s="117"/>
      <c r="J236" s="117"/>
      <c r="K236" s="117"/>
    </row>
    <row r="237" spans="2:11">
      <c r="B237" s="113"/>
      <c r="C237" s="113"/>
      <c r="D237" s="150"/>
      <c r="E237" s="150"/>
      <c r="F237" s="150"/>
      <c r="G237" s="150"/>
      <c r="H237" s="150"/>
      <c r="I237" s="117"/>
      <c r="J237" s="117"/>
      <c r="K237" s="117"/>
    </row>
    <row r="238" spans="2:11">
      <c r="B238" s="113"/>
      <c r="C238" s="113"/>
      <c r="D238" s="150"/>
      <c r="E238" s="150"/>
      <c r="F238" s="150"/>
      <c r="G238" s="150"/>
      <c r="H238" s="150"/>
      <c r="I238" s="117"/>
      <c r="J238" s="117"/>
      <c r="K238" s="117"/>
    </row>
    <row r="239" spans="2:11">
      <c r="B239" s="113"/>
      <c r="C239" s="113"/>
      <c r="D239" s="150"/>
      <c r="E239" s="150"/>
      <c r="F239" s="150"/>
      <c r="G239" s="150"/>
      <c r="H239" s="150"/>
      <c r="I239" s="117"/>
      <c r="J239" s="117"/>
      <c r="K239" s="117"/>
    </row>
    <row r="240" spans="2:11">
      <c r="B240" s="113"/>
      <c r="C240" s="113"/>
      <c r="D240" s="150"/>
      <c r="E240" s="150"/>
      <c r="F240" s="150"/>
      <c r="G240" s="150"/>
      <c r="H240" s="150"/>
      <c r="I240" s="117"/>
      <c r="J240" s="117"/>
      <c r="K240" s="117"/>
    </row>
    <row r="241" spans="2:11">
      <c r="B241" s="113"/>
      <c r="C241" s="113"/>
      <c r="D241" s="150"/>
      <c r="E241" s="150"/>
      <c r="F241" s="150"/>
      <c r="G241" s="150"/>
      <c r="H241" s="150"/>
      <c r="I241" s="117"/>
      <c r="J241" s="117"/>
      <c r="K241" s="117"/>
    </row>
    <row r="242" spans="2:11">
      <c r="B242" s="113"/>
      <c r="C242" s="113"/>
      <c r="D242" s="150"/>
      <c r="E242" s="150"/>
      <c r="F242" s="150"/>
      <c r="G242" s="150"/>
      <c r="H242" s="150"/>
      <c r="I242" s="117"/>
      <c r="J242" s="117"/>
      <c r="K242" s="117"/>
    </row>
    <row r="243" spans="2:11">
      <c r="B243" s="113"/>
      <c r="C243" s="113"/>
      <c r="D243" s="150"/>
      <c r="E243" s="150"/>
      <c r="F243" s="150"/>
      <c r="G243" s="150"/>
      <c r="H243" s="150"/>
      <c r="I243" s="117"/>
      <c r="J243" s="117"/>
      <c r="K243" s="117"/>
    </row>
    <row r="244" spans="2:11">
      <c r="B244" s="113"/>
      <c r="C244" s="113"/>
      <c r="D244" s="150"/>
      <c r="E244" s="150"/>
      <c r="F244" s="150"/>
      <c r="G244" s="150"/>
      <c r="H244" s="150"/>
      <c r="I244" s="117"/>
      <c r="J244" s="117"/>
      <c r="K244" s="117"/>
    </row>
    <row r="245" spans="2:11">
      <c r="B245" s="113"/>
      <c r="C245" s="113"/>
      <c r="D245" s="150"/>
      <c r="E245" s="150"/>
      <c r="F245" s="150"/>
      <c r="G245" s="150"/>
      <c r="H245" s="150"/>
      <c r="I245" s="117"/>
      <c r="J245" s="117"/>
      <c r="K245" s="117"/>
    </row>
    <row r="246" spans="2:11">
      <c r="B246" s="113"/>
      <c r="C246" s="113"/>
      <c r="D246" s="150"/>
      <c r="E246" s="150"/>
      <c r="F246" s="150"/>
      <c r="G246" s="150"/>
      <c r="H246" s="150"/>
      <c r="I246" s="117"/>
      <c r="J246" s="117"/>
      <c r="K246" s="117"/>
    </row>
    <row r="247" spans="2:11">
      <c r="B247" s="113"/>
      <c r="C247" s="113"/>
      <c r="D247" s="150"/>
      <c r="E247" s="150"/>
      <c r="F247" s="150"/>
      <c r="G247" s="150"/>
      <c r="H247" s="150"/>
      <c r="I247" s="117"/>
      <c r="J247" s="117"/>
      <c r="K247" s="117"/>
    </row>
    <row r="248" spans="2:11">
      <c r="B248" s="113"/>
      <c r="C248" s="113"/>
      <c r="D248" s="150"/>
      <c r="E248" s="150"/>
      <c r="F248" s="150"/>
      <c r="G248" s="150"/>
      <c r="H248" s="150"/>
      <c r="I248" s="117"/>
      <c r="J248" s="117"/>
      <c r="K248" s="117"/>
    </row>
    <row r="249" spans="2:11">
      <c r="B249" s="113"/>
      <c r="C249" s="113"/>
      <c r="D249" s="150"/>
      <c r="E249" s="150"/>
      <c r="F249" s="150"/>
      <c r="G249" s="150"/>
      <c r="H249" s="150"/>
      <c r="I249" s="117"/>
      <c r="J249" s="117"/>
      <c r="K249" s="117"/>
    </row>
    <row r="250" spans="2:11">
      <c r="B250" s="113"/>
      <c r="C250" s="113"/>
      <c r="D250" s="150"/>
      <c r="E250" s="150"/>
      <c r="F250" s="150"/>
      <c r="G250" s="150"/>
      <c r="H250" s="150"/>
      <c r="I250" s="117"/>
      <c r="J250" s="117"/>
      <c r="K250" s="117"/>
    </row>
    <row r="251" spans="2:11">
      <c r="B251" s="113"/>
      <c r="C251" s="113"/>
      <c r="D251" s="150"/>
      <c r="E251" s="150"/>
      <c r="F251" s="150"/>
      <c r="G251" s="150"/>
      <c r="H251" s="150"/>
      <c r="I251" s="117"/>
      <c r="J251" s="117"/>
      <c r="K251" s="117"/>
    </row>
    <row r="252" spans="2:11">
      <c r="B252" s="113"/>
      <c r="C252" s="113"/>
      <c r="D252" s="150"/>
      <c r="E252" s="150"/>
      <c r="F252" s="150"/>
      <c r="G252" s="150"/>
      <c r="H252" s="150"/>
      <c r="I252" s="117"/>
      <c r="J252" s="117"/>
      <c r="K252" s="117"/>
    </row>
    <row r="253" spans="2:11">
      <c r="B253" s="113"/>
      <c r="C253" s="113"/>
      <c r="D253" s="150"/>
      <c r="E253" s="150"/>
      <c r="F253" s="150"/>
      <c r="G253" s="150"/>
      <c r="H253" s="150"/>
      <c r="I253" s="117"/>
      <c r="J253" s="117"/>
      <c r="K253" s="117"/>
    </row>
    <row r="254" spans="2:11">
      <c r="B254" s="113"/>
      <c r="C254" s="113"/>
      <c r="D254" s="150"/>
      <c r="E254" s="150"/>
      <c r="F254" s="150"/>
      <c r="G254" s="150"/>
      <c r="H254" s="150"/>
      <c r="I254" s="117"/>
      <c r="J254" s="117"/>
      <c r="K254" s="117"/>
    </row>
    <row r="255" spans="2:11">
      <c r="B255" s="113"/>
      <c r="C255" s="113"/>
      <c r="D255" s="150"/>
      <c r="E255" s="150"/>
      <c r="F255" s="150"/>
      <c r="G255" s="150"/>
      <c r="H255" s="150"/>
      <c r="I255" s="117"/>
      <c r="J255" s="117"/>
      <c r="K255" s="117"/>
    </row>
    <row r="256" spans="2:11">
      <c r="B256" s="113"/>
      <c r="C256" s="113"/>
      <c r="D256" s="150"/>
      <c r="E256" s="150"/>
      <c r="F256" s="150"/>
      <c r="G256" s="150"/>
      <c r="H256" s="150"/>
      <c r="I256" s="117"/>
      <c r="J256" s="117"/>
      <c r="K256" s="117"/>
    </row>
    <row r="257" spans="2:11">
      <c r="B257" s="113"/>
      <c r="C257" s="113"/>
      <c r="D257" s="150"/>
      <c r="E257" s="150"/>
      <c r="F257" s="150"/>
      <c r="G257" s="150"/>
      <c r="H257" s="150"/>
      <c r="I257" s="117"/>
      <c r="J257" s="117"/>
      <c r="K257" s="117"/>
    </row>
    <row r="258" spans="2:11">
      <c r="B258" s="113"/>
      <c r="C258" s="113"/>
      <c r="D258" s="150"/>
      <c r="E258" s="150"/>
      <c r="F258" s="150"/>
      <c r="G258" s="150"/>
      <c r="H258" s="150"/>
      <c r="I258" s="117"/>
      <c r="J258" s="117"/>
      <c r="K258" s="117"/>
    </row>
    <row r="259" spans="2:11">
      <c r="B259" s="113"/>
      <c r="C259" s="113"/>
      <c r="D259" s="150"/>
      <c r="E259" s="150"/>
      <c r="F259" s="150"/>
      <c r="G259" s="150"/>
      <c r="H259" s="150"/>
      <c r="I259" s="117"/>
      <c r="J259" s="117"/>
      <c r="K259" s="117"/>
    </row>
    <row r="260" spans="2:11">
      <c r="B260" s="113"/>
      <c r="C260" s="113"/>
      <c r="D260" s="150"/>
      <c r="E260" s="150"/>
      <c r="F260" s="150"/>
      <c r="G260" s="150"/>
      <c r="H260" s="150"/>
      <c r="I260" s="117"/>
      <c r="J260" s="117"/>
      <c r="K260" s="117"/>
    </row>
    <row r="261" spans="2:11">
      <c r="B261" s="113"/>
      <c r="C261" s="113"/>
      <c r="D261" s="150"/>
      <c r="E261" s="150"/>
      <c r="F261" s="150"/>
      <c r="G261" s="150"/>
      <c r="H261" s="150"/>
      <c r="I261" s="117"/>
      <c r="J261" s="117"/>
      <c r="K261" s="117"/>
    </row>
    <row r="262" spans="2:11">
      <c r="B262" s="113"/>
      <c r="C262" s="113"/>
      <c r="D262" s="150"/>
      <c r="E262" s="150"/>
      <c r="F262" s="150"/>
      <c r="G262" s="150"/>
      <c r="H262" s="150"/>
      <c r="I262" s="117"/>
      <c r="J262" s="117"/>
      <c r="K262" s="117"/>
    </row>
    <row r="263" spans="2:11">
      <c r="B263" s="113"/>
      <c r="C263" s="113"/>
      <c r="D263" s="150"/>
      <c r="E263" s="150"/>
      <c r="F263" s="150"/>
      <c r="G263" s="150"/>
      <c r="H263" s="150"/>
      <c r="I263" s="117"/>
      <c r="J263" s="117"/>
      <c r="K263" s="117"/>
    </row>
    <row r="264" spans="2:11">
      <c r="B264" s="113"/>
      <c r="C264" s="113"/>
      <c r="D264" s="150"/>
      <c r="E264" s="150"/>
      <c r="F264" s="150"/>
      <c r="G264" s="150"/>
      <c r="H264" s="150"/>
      <c r="I264" s="117"/>
      <c r="J264" s="117"/>
      <c r="K264" s="117"/>
    </row>
    <row r="265" spans="2:11">
      <c r="B265" s="113"/>
      <c r="C265" s="113"/>
      <c r="D265" s="150"/>
      <c r="E265" s="150"/>
      <c r="F265" s="150"/>
      <c r="G265" s="150"/>
      <c r="H265" s="150"/>
      <c r="I265" s="117"/>
      <c r="J265" s="117"/>
      <c r="K265" s="117"/>
    </row>
    <row r="266" spans="2:11">
      <c r="B266" s="113"/>
      <c r="C266" s="113"/>
      <c r="D266" s="150"/>
      <c r="E266" s="150"/>
      <c r="F266" s="150"/>
      <c r="G266" s="150"/>
      <c r="H266" s="150"/>
      <c r="I266" s="117"/>
      <c r="J266" s="117"/>
      <c r="K266" s="117"/>
    </row>
    <row r="267" spans="2:11">
      <c r="B267" s="113"/>
      <c r="C267" s="113"/>
      <c r="D267" s="150"/>
      <c r="E267" s="150"/>
      <c r="F267" s="150"/>
      <c r="G267" s="150"/>
      <c r="H267" s="150"/>
      <c r="I267" s="117"/>
      <c r="J267" s="117"/>
      <c r="K267" s="117"/>
    </row>
    <row r="268" spans="2:11">
      <c r="B268" s="113"/>
      <c r="C268" s="113"/>
      <c r="D268" s="150"/>
      <c r="E268" s="150"/>
      <c r="F268" s="150"/>
      <c r="G268" s="150"/>
      <c r="H268" s="150"/>
      <c r="I268" s="117"/>
      <c r="J268" s="117"/>
      <c r="K268" s="117"/>
    </row>
    <row r="269" spans="2:11">
      <c r="B269" s="113"/>
      <c r="C269" s="113"/>
      <c r="D269" s="150"/>
      <c r="E269" s="150"/>
      <c r="F269" s="150"/>
      <c r="G269" s="150"/>
      <c r="H269" s="150"/>
      <c r="I269" s="117"/>
      <c r="J269" s="117"/>
      <c r="K269" s="117"/>
    </row>
    <row r="270" spans="2:11">
      <c r="B270" s="113"/>
      <c r="C270" s="113"/>
      <c r="D270" s="150"/>
      <c r="E270" s="150"/>
      <c r="F270" s="150"/>
      <c r="G270" s="150"/>
      <c r="H270" s="150"/>
      <c r="I270" s="117"/>
      <c r="J270" s="117"/>
      <c r="K270" s="117"/>
    </row>
    <row r="271" spans="2:11">
      <c r="B271" s="113"/>
      <c r="C271" s="113"/>
      <c r="D271" s="150"/>
      <c r="E271" s="150"/>
      <c r="F271" s="150"/>
      <c r="G271" s="150"/>
      <c r="H271" s="150"/>
      <c r="I271" s="117"/>
      <c r="J271" s="117"/>
      <c r="K271" s="117"/>
    </row>
    <row r="272" spans="2:11">
      <c r="B272" s="113"/>
      <c r="C272" s="113"/>
      <c r="D272" s="150"/>
      <c r="E272" s="150"/>
      <c r="F272" s="150"/>
      <c r="G272" s="150"/>
      <c r="H272" s="150"/>
      <c r="I272" s="117"/>
      <c r="J272" s="117"/>
      <c r="K272" s="117"/>
    </row>
    <row r="273" spans="2:11">
      <c r="B273" s="113"/>
      <c r="C273" s="113"/>
      <c r="D273" s="150"/>
      <c r="E273" s="150"/>
      <c r="F273" s="150"/>
      <c r="G273" s="150"/>
      <c r="H273" s="150"/>
      <c r="I273" s="117"/>
      <c r="J273" s="117"/>
      <c r="K273" s="117"/>
    </row>
    <row r="274" spans="2:11">
      <c r="B274" s="113"/>
      <c r="C274" s="113"/>
      <c r="D274" s="150"/>
      <c r="E274" s="150"/>
      <c r="F274" s="150"/>
      <c r="G274" s="150"/>
      <c r="H274" s="150"/>
      <c r="I274" s="117"/>
      <c r="J274" s="117"/>
      <c r="K274" s="117"/>
    </row>
    <row r="275" spans="2:11">
      <c r="B275" s="113"/>
      <c r="C275" s="113"/>
      <c r="D275" s="150"/>
      <c r="E275" s="150"/>
      <c r="F275" s="150"/>
      <c r="G275" s="150"/>
      <c r="H275" s="150"/>
      <c r="I275" s="117"/>
      <c r="J275" s="117"/>
      <c r="K275" s="117"/>
    </row>
    <row r="276" spans="2:11">
      <c r="B276" s="113"/>
      <c r="C276" s="113"/>
      <c r="D276" s="150"/>
      <c r="E276" s="150"/>
      <c r="F276" s="150"/>
      <c r="G276" s="150"/>
      <c r="H276" s="150"/>
      <c r="I276" s="117"/>
      <c r="J276" s="117"/>
      <c r="K276" s="117"/>
    </row>
    <row r="277" spans="2:11">
      <c r="B277" s="113"/>
      <c r="C277" s="113"/>
      <c r="D277" s="150"/>
      <c r="E277" s="150"/>
      <c r="F277" s="150"/>
      <c r="G277" s="150"/>
      <c r="H277" s="150"/>
      <c r="I277" s="117"/>
      <c r="J277" s="117"/>
      <c r="K277" s="117"/>
    </row>
    <row r="278" spans="2:11">
      <c r="B278" s="113"/>
      <c r="C278" s="113"/>
      <c r="D278" s="150"/>
      <c r="E278" s="150"/>
      <c r="F278" s="150"/>
      <c r="G278" s="150"/>
      <c r="H278" s="150"/>
      <c r="I278" s="117"/>
      <c r="J278" s="117"/>
      <c r="K278" s="117"/>
    </row>
    <row r="279" spans="2:11">
      <c r="B279" s="113"/>
      <c r="C279" s="113"/>
      <c r="D279" s="150"/>
      <c r="E279" s="150"/>
      <c r="F279" s="150"/>
      <c r="G279" s="150"/>
      <c r="H279" s="150"/>
      <c r="I279" s="117"/>
      <c r="J279" s="117"/>
      <c r="K279" s="117"/>
    </row>
    <row r="280" spans="2:11">
      <c r="B280" s="113"/>
      <c r="C280" s="113"/>
      <c r="D280" s="150"/>
      <c r="E280" s="150"/>
      <c r="F280" s="150"/>
      <c r="G280" s="150"/>
      <c r="H280" s="150"/>
      <c r="I280" s="117"/>
      <c r="J280" s="117"/>
      <c r="K280" s="117"/>
    </row>
    <row r="281" spans="2:11">
      <c r="B281" s="113"/>
      <c r="C281" s="113"/>
      <c r="D281" s="150"/>
      <c r="E281" s="150"/>
      <c r="F281" s="150"/>
      <c r="G281" s="150"/>
      <c r="H281" s="150"/>
      <c r="I281" s="117"/>
      <c r="J281" s="117"/>
      <c r="K281" s="117"/>
    </row>
    <row r="282" spans="2:11">
      <c r="B282" s="113"/>
      <c r="C282" s="113"/>
      <c r="D282" s="150"/>
      <c r="E282" s="150"/>
      <c r="F282" s="150"/>
      <c r="G282" s="150"/>
      <c r="H282" s="150"/>
      <c r="I282" s="117"/>
      <c r="J282" s="117"/>
      <c r="K282" s="117"/>
    </row>
    <row r="283" spans="2:11">
      <c r="B283" s="113"/>
      <c r="C283" s="113"/>
      <c r="D283" s="150"/>
      <c r="E283" s="150"/>
      <c r="F283" s="150"/>
      <c r="G283" s="150"/>
      <c r="H283" s="150"/>
      <c r="I283" s="117"/>
      <c r="J283" s="117"/>
      <c r="K283" s="117"/>
    </row>
    <row r="284" spans="2:11">
      <c r="B284" s="113"/>
      <c r="C284" s="113"/>
      <c r="D284" s="150"/>
      <c r="E284" s="150"/>
      <c r="F284" s="150"/>
      <c r="G284" s="150"/>
      <c r="H284" s="150"/>
      <c r="I284" s="117"/>
      <c r="J284" s="117"/>
      <c r="K284" s="117"/>
    </row>
    <row r="285" spans="2:11">
      <c r="B285" s="113"/>
      <c r="C285" s="113"/>
      <c r="D285" s="150"/>
      <c r="E285" s="150"/>
      <c r="F285" s="150"/>
      <c r="G285" s="150"/>
      <c r="H285" s="150"/>
      <c r="I285" s="117"/>
      <c r="J285" s="117"/>
      <c r="K285" s="117"/>
    </row>
    <row r="286" spans="2:11">
      <c r="B286" s="113"/>
      <c r="C286" s="113"/>
      <c r="D286" s="150"/>
      <c r="E286" s="150"/>
      <c r="F286" s="150"/>
      <c r="G286" s="150"/>
      <c r="H286" s="150"/>
      <c r="I286" s="117"/>
      <c r="J286" s="117"/>
      <c r="K286" s="117"/>
    </row>
    <row r="287" spans="2:11">
      <c r="B287" s="113"/>
      <c r="C287" s="113"/>
      <c r="D287" s="150"/>
      <c r="E287" s="150"/>
      <c r="F287" s="150"/>
      <c r="G287" s="150"/>
      <c r="H287" s="150"/>
      <c r="I287" s="117"/>
      <c r="J287" s="117"/>
      <c r="K287" s="117"/>
    </row>
    <row r="288" spans="2:11">
      <c r="B288" s="113"/>
      <c r="C288" s="113"/>
      <c r="D288" s="150"/>
      <c r="E288" s="150"/>
      <c r="F288" s="150"/>
      <c r="G288" s="150"/>
      <c r="H288" s="150"/>
      <c r="I288" s="117"/>
      <c r="J288" s="117"/>
      <c r="K288" s="117"/>
    </row>
    <row r="289" spans="2:11">
      <c r="B289" s="113"/>
      <c r="C289" s="113"/>
      <c r="D289" s="150"/>
      <c r="E289" s="150"/>
      <c r="F289" s="150"/>
      <c r="G289" s="150"/>
      <c r="H289" s="150"/>
      <c r="I289" s="117"/>
      <c r="J289" s="117"/>
      <c r="K289" s="117"/>
    </row>
    <row r="290" spans="2:11">
      <c r="B290" s="113"/>
      <c r="C290" s="113"/>
      <c r="D290" s="150"/>
      <c r="E290" s="150"/>
      <c r="F290" s="150"/>
      <c r="G290" s="150"/>
      <c r="H290" s="150"/>
      <c r="I290" s="117"/>
      <c r="J290" s="117"/>
      <c r="K290" s="117"/>
    </row>
    <row r="291" spans="2:11">
      <c r="B291" s="113"/>
      <c r="C291" s="113"/>
      <c r="D291" s="150"/>
      <c r="E291" s="150"/>
      <c r="F291" s="150"/>
      <c r="G291" s="150"/>
      <c r="H291" s="150"/>
      <c r="I291" s="117"/>
      <c r="J291" s="117"/>
      <c r="K291" s="117"/>
    </row>
    <row r="292" spans="2:11">
      <c r="B292" s="113"/>
      <c r="C292" s="113"/>
      <c r="D292" s="150"/>
      <c r="E292" s="150"/>
      <c r="F292" s="150"/>
      <c r="G292" s="150"/>
      <c r="H292" s="150"/>
      <c r="I292" s="117"/>
      <c r="J292" s="117"/>
      <c r="K292" s="117"/>
    </row>
    <row r="293" spans="2:11">
      <c r="B293" s="113"/>
      <c r="C293" s="113"/>
      <c r="D293" s="150"/>
      <c r="E293" s="150"/>
      <c r="F293" s="150"/>
      <c r="G293" s="150"/>
      <c r="H293" s="150"/>
      <c r="I293" s="117"/>
      <c r="J293" s="117"/>
      <c r="K293" s="117"/>
    </row>
    <row r="294" spans="2:11">
      <c r="B294" s="113"/>
      <c r="C294" s="113"/>
      <c r="D294" s="150"/>
      <c r="E294" s="150"/>
      <c r="F294" s="150"/>
      <c r="G294" s="150"/>
      <c r="H294" s="150"/>
      <c r="I294" s="117"/>
      <c r="J294" s="117"/>
      <c r="K294" s="117"/>
    </row>
    <row r="295" spans="2:11">
      <c r="B295" s="113"/>
      <c r="C295" s="113"/>
      <c r="D295" s="150"/>
      <c r="E295" s="150"/>
      <c r="F295" s="150"/>
      <c r="G295" s="150"/>
      <c r="H295" s="150"/>
      <c r="I295" s="117"/>
      <c r="J295" s="117"/>
      <c r="K295" s="117"/>
    </row>
    <row r="296" spans="2:11">
      <c r="B296" s="113"/>
      <c r="C296" s="113"/>
      <c r="D296" s="150"/>
      <c r="E296" s="150"/>
      <c r="F296" s="150"/>
      <c r="G296" s="150"/>
      <c r="H296" s="150"/>
      <c r="I296" s="117"/>
      <c r="J296" s="117"/>
      <c r="K296" s="117"/>
    </row>
    <row r="297" spans="2:11">
      <c r="B297" s="113"/>
      <c r="C297" s="113"/>
      <c r="D297" s="150"/>
      <c r="E297" s="150"/>
      <c r="F297" s="150"/>
      <c r="G297" s="150"/>
      <c r="H297" s="150"/>
      <c r="I297" s="117"/>
      <c r="J297" s="117"/>
      <c r="K297" s="117"/>
    </row>
    <row r="298" spans="2:11">
      <c r="B298" s="113"/>
      <c r="C298" s="113"/>
      <c r="D298" s="150"/>
      <c r="E298" s="150"/>
      <c r="F298" s="150"/>
      <c r="G298" s="150"/>
      <c r="H298" s="150"/>
      <c r="I298" s="117"/>
      <c r="J298" s="117"/>
      <c r="K298" s="117"/>
    </row>
    <row r="299" spans="2:11">
      <c r="B299" s="113"/>
      <c r="C299" s="113"/>
      <c r="D299" s="150"/>
      <c r="E299" s="150"/>
      <c r="F299" s="150"/>
      <c r="G299" s="150"/>
      <c r="H299" s="150"/>
      <c r="I299" s="117"/>
      <c r="J299" s="117"/>
      <c r="K299" s="117"/>
    </row>
    <row r="300" spans="2:11">
      <c r="B300" s="113"/>
      <c r="C300" s="113"/>
      <c r="D300" s="150"/>
      <c r="E300" s="150"/>
      <c r="F300" s="150"/>
      <c r="G300" s="150"/>
      <c r="H300" s="150"/>
      <c r="I300" s="117"/>
      <c r="J300" s="117"/>
      <c r="K300" s="117"/>
    </row>
    <row r="301" spans="2:11">
      <c r="B301" s="113"/>
      <c r="C301" s="113"/>
      <c r="D301" s="150"/>
      <c r="E301" s="150"/>
      <c r="F301" s="150"/>
      <c r="G301" s="150"/>
      <c r="H301" s="150"/>
      <c r="I301" s="117"/>
      <c r="J301" s="117"/>
      <c r="K301" s="117"/>
    </row>
    <row r="302" spans="2:11">
      <c r="B302" s="113"/>
      <c r="C302" s="113"/>
      <c r="D302" s="150"/>
      <c r="E302" s="150"/>
      <c r="F302" s="150"/>
      <c r="G302" s="150"/>
      <c r="H302" s="150"/>
      <c r="I302" s="117"/>
      <c r="J302" s="117"/>
      <c r="K302" s="117"/>
    </row>
    <row r="303" spans="2:11">
      <c r="B303" s="113"/>
      <c r="C303" s="113"/>
      <c r="D303" s="150"/>
      <c r="E303" s="150"/>
      <c r="F303" s="150"/>
      <c r="G303" s="150"/>
      <c r="H303" s="150"/>
      <c r="I303" s="117"/>
      <c r="J303" s="117"/>
      <c r="K303" s="117"/>
    </row>
    <row r="304" spans="2:11">
      <c r="B304" s="113"/>
      <c r="C304" s="113"/>
      <c r="D304" s="150"/>
      <c r="E304" s="150"/>
      <c r="F304" s="150"/>
      <c r="G304" s="150"/>
      <c r="H304" s="150"/>
      <c r="I304" s="117"/>
      <c r="J304" s="117"/>
      <c r="K304" s="117"/>
    </row>
    <row r="305" spans="2:11">
      <c r="B305" s="113"/>
      <c r="C305" s="113"/>
      <c r="D305" s="150"/>
      <c r="E305" s="150"/>
      <c r="F305" s="150"/>
      <c r="G305" s="150"/>
      <c r="H305" s="150"/>
      <c r="I305" s="117"/>
      <c r="J305" s="117"/>
      <c r="K305" s="117"/>
    </row>
    <row r="306" spans="2:11">
      <c r="B306" s="113"/>
      <c r="C306" s="113"/>
      <c r="D306" s="150"/>
      <c r="E306" s="150"/>
      <c r="F306" s="150"/>
      <c r="G306" s="150"/>
      <c r="H306" s="150"/>
      <c r="I306" s="117"/>
      <c r="J306" s="117"/>
      <c r="K306" s="117"/>
    </row>
    <row r="307" spans="2:11">
      <c r="B307" s="113"/>
      <c r="C307" s="113"/>
      <c r="D307" s="150"/>
      <c r="E307" s="150"/>
      <c r="F307" s="150"/>
      <c r="G307" s="150"/>
      <c r="H307" s="150"/>
      <c r="I307" s="117"/>
      <c r="J307" s="117"/>
      <c r="K307" s="117"/>
    </row>
    <row r="308" spans="2:11">
      <c r="B308" s="113"/>
      <c r="C308" s="113"/>
      <c r="D308" s="150"/>
      <c r="E308" s="150"/>
      <c r="F308" s="150"/>
      <c r="G308" s="150"/>
      <c r="H308" s="150"/>
      <c r="I308" s="117"/>
      <c r="J308" s="117"/>
      <c r="K308" s="117"/>
    </row>
    <row r="309" spans="2:11">
      <c r="B309" s="113"/>
      <c r="C309" s="113"/>
      <c r="D309" s="150"/>
      <c r="E309" s="150"/>
      <c r="F309" s="150"/>
      <c r="G309" s="150"/>
      <c r="H309" s="150"/>
      <c r="I309" s="117"/>
      <c r="J309" s="117"/>
      <c r="K309" s="117"/>
    </row>
    <row r="310" spans="2:11">
      <c r="B310" s="113"/>
      <c r="C310" s="113"/>
      <c r="D310" s="150"/>
      <c r="E310" s="150"/>
      <c r="F310" s="150"/>
      <c r="G310" s="150"/>
      <c r="H310" s="150"/>
      <c r="I310" s="117"/>
      <c r="J310" s="117"/>
      <c r="K310" s="117"/>
    </row>
    <row r="311" spans="2:11">
      <c r="B311" s="113"/>
      <c r="C311" s="113"/>
      <c r="D311" s="150"/>
      <c r="E311" s="150"/>
      <c r="F311" s="150"/>
      <c r="G311" s="150"/>
      <c r="H311" s="150"/>
      <c r="I311" s="117"/>
      <c r="J311" s="117"/>
      <c r="K311" s="117"/>
    </row>
    <row r="312" spans="2:11">
      <c r="B312" s="113"/>
      <c r="C312" s="113"/>
      <c r="D312" s="150"/>
      <c r="E312" s="150"/>
      <c r="F312" s="150"/>
      <c r="G312" s="150"/>
      <c r="H312" s="150"/>
      <c r="I312" s="117"/>
      <c r="J312" s="117"/>
      <c r="K312" s="117"/>
    </row>
    <row r="313" spans="2:11">
      <c r="D313" s="3"/>
      <c r="E313" s="3"/>
      <c r="F313" s="3"/>
      <c r="G313" s="3"/>
      <c r="H313" s="3"/>
    </row>
    <row r="314" spans="2:11">
      <c r="D314" s="3"/>
      <c r="E314" s="3"/>
      <c r="F314" s="3"/>
      <c r="G314" s="3"/>
      <c r="H314" s="3"/>
    </row>
    <row r="315" spans="2:11">
      <c r="D315" s="3"/>
      <c r="E315" s="3"/>
      <c r="F315" s="3"/>
      <c r="G315" s="3"/>
      <c r="H315" s="3"/>
    </row>
    <row r="316" spans="2:11">
      <c r="D316" s="3"/>
      <c r="E316" s="3"/>
      <c r="F316" s="3"/>
      <c r="G316" s="3"/>
      <c r="H316" s="3"/>
    </row>
    <row r="317" spans="2:11">
      <c r="D317" s="3"/>
      <c r="E317" s="3"/>
      <c r="F317" s="3"/>
      <c r="G317" s="3"/>
      <c r="H317" s="3"/>
    </row>
    <row r="318" spans="2:11">
      <c r="D318" s="3"/>
      <c r="E318" s="3"/>
      <c r="F318" s="3"/>
      <c r="G318" s="3"/>
      <c r="H318" s="3"/>
    </row>
    <row r="319" spans="2:11">
      <c r="D319" s="3"/>
      <c r="E319" s="3"/>
      <c r="F319" s="3"/>
      <c r="G319" s="3"/>
      <c r="H319" s="3"/>
    </row>
    <row r="320" spans="2:11">
      <c r="D320" s="3"/>
      <c r="E320" s="3"/>
      <c r="F320" s="3"/>
      <c r="G320" s="3"/>
      <c r="H320" s="3"/>
    </row>
    <row r="321" spans="4:8">
      <c r="D321" s="3"/>
      <c r="E321" s="3"/>
      <c r="F321" s="3"/>
      <c r="G321" s="3"/>
      <c r="H321" s="3"/>
    </row>
    <row r="322" spans="4:8">
      <c r="D322" s="3"/>
      <c r="E322" s="3"/>
      <c r="F322" s="3"/>
      <c r="G322" s="3"/>
      <c r="H322" s="3"/>
    </row>
    <row r="323" spans="4:8">
      <c r="D323" s="3"/>
      <c r="E323" s="3"/>
      <c r="F323" s="3"/>
      <c r="G323" s="3"/>
      <c r="H323" s="3"/>
    </row>
    <row r="324" spans="4:8">
      <c r="D324" s="3"/>
      <c r="E324" s="3"/>
      <c r="F324" s="3"/>
      <c r="G324" s="3"/>
      <c r="H324" s="3"/>
    </row>
    <row r="325" spans="4:8">
      <c r="D325" s="3"/>
      <c r="E325" s="3"/>
      <c r="F325" s="3"/>
      <c r="G325" s="3"/>
      <c r="H325" s="3"/>
    </row>
    <row r="326" spans="4:8">
      <c r="D326" s="3"/>
      <c r="E326" s="3"/>
      <c r="F326" s="3"/>
      <c r="G326" s="3"/>
      <c r="H326" s="3"/>
    </row>
    <row r="327" spans="4:8">
      <c r="D327" s="3"/>
      <c r="E327" s="3"/>
      <c r="F327" s="3"/>
      <c r="G327" s="3"/>
      <c r="H327" s="3"/>
    </row>
    <row r="328" spans="4:8">
      <c r="D328" s="3"/>
      <c r="E328" s="3"/>
      <c r="F328" s="3"/>
      <c r="G328" s="3"/>
      <c r="H328" s="3"/>
    </row>
    <row r="329" spans="4:8">
      <c r="D329" s="3"/>
      <c r="E329" s="3"/>
      <c r="F329" s="3"/>
      <c r="G329" s="3"/>
      <c r="H329" s="3"/>
    </row>
    <row r="330" spans="4:8">
      <c r="D330" s="3"/>
      <c r="E330" s="3"/>
      <c r="F330" s="3"/>
      <c r="G330" s="3"/>
      <c r="H330" s="3"/>
    </row>
    <row r="331" spans="4:8">
      <c r="D331" s="3"/>
      <c r="E331" s="3"/>
      <c r="F331" s="3"/>
      <c r="G331" s="3"/>
      <c r="H331" s="3"/>
    </row>
    <row r="332" spans="4:8">
      <c r="D332" s="3"/>
      <c r="E332" s="3"/>
      <c r="F332" s="3"/>
      <c r="G332" s="3"/>
      <c r="H332" s="3"/>
    </row>
    <row r="333" spans="4:8">
      <c r="D333" s="3"/>
      <c r="E333" s="3"/>
      <c r="F333" s="3"/>
      <c r="G333" s="3"/>
      <c r="H333" s="3"/>
    </row>
    <row r="334" spans="4:8">
      <c r="D334" s="3"/>
      <c r="E334" s="3"/>
      <c r="F334" s="3"/>
      <c r="G334" s="3"/>
      <c r="H334" s="3"/>
    </row>
    <row r="335" spans="4:8">
      <c r="D335" s="3"/>
      <c r="E335" s="3"/>
      <c r="F335" s="3"/>
      <c r="G335" s="3"/>
      <c r="H335" s="3"/>
    </row>
    <row r="336" spans="4:8">
      <c r="D336" s="3"/>
      <c r="E336" s="3"/>
      <c r="F336" s="3"/>
      <c r="G336" s="3"/>
      <c r="H336" s="3"/>
    </row>
    <row r="337" spans="4:8">
      <c r="D337" s="3"/>
      <c r="E337" s="3"/>
      <c r="F337" s="3"/>
      <c r="G337" s="3"/>
      <c r="H337" s="3"/>
    </row>
    <row r="338" spans="4:8">
      <c r="D338" s="3"/>
      <c r="E338" s="3"/>
      <c r="F338" s="3"/>
      <c r="G338" s="3"/>
      <c r="H338" s="3"/>
    </row>
    <row r="339" spans="4:8">
      <c r="D339" s="3"/>
      <c r="E339" s="3"/>
      <c r="F339" s="3"/>
      <c r="G339" s="3"/>
      <c r="H339" s="3"/>
    </row>
    <row r="340" spans="4:8">
      <c r="D340" s="3"/>
      <c r="E340" s="3"/>
      <c r="F340" s="3"/>
      <c r="G340" s="3"/>
      <c r="H340" s="3"/>
    </row>
    <row r="341" spans="4:8">
      <c r="D341" s="3"/>
      <c r="E341" s="3"/>
      <c r="F341" s="3"/>
      <c r="G341" s="3"/>
      <c r="H341" s="3"/>
    </row>
    <row r="342" spans="4:8">
      <c r="D342" s="3"/>
      <c r="E342" s="3"/>
      <c r="F342" s="3"/>
      <c r="G342" s="3"/>
      <c r="H342" s="3"/>
    </row>
    <row r="343" spans="4:8">
      <c r="D343" s="3"/>
      <c r="E343" s="3"/>
      <c r="F343" s="3"/>
      <c r="G343" s="3"/>
      <c r="H343" s="3"/>
    </row>
    <row r="344" spans="4:8">
      <c r="D344" s="3"/>
      <c r="E344" s="3"/>
      <c r="F344" s="3"/>
      <c r="G344" s="3"/>
      <c r="H344" s="3"/>
    </row>
    <row r="345" spans="4:8">
      <c r="D345" s="3"/>
      <c r="E345" s="3"/>
      <c r="F345" s="3"/>
      <c r="G345" s="3"/>
      <c r="H345" s="3"/>
    </row>
    <row r="346" spans="4:8">
      <c r="D346" s="3"/>
      <c r="E346" s="3"/>
      <c r="F346" s="3"/>
      <c r="G346" s="3"/>
      <c r="H346" s="3"/>
    </row>
    <row r="347" spans="4:8">
      <c r="D347" s="3"/>
      <c r="E347" s="3"/>
      <c r="F347" s="3"/>
      <c r="G347" s="3"/>
      <c r="H347" s="3"/>
    </row>
    <row r="348" spans="4:8">
      <c r="D348" s="3"/>
      <c r="E348" s="3"/>
      <c r="F348" s="3"/>
      <c r="G348" s="3"/>
      <c r="H348" s="3"/>
    </row>
    <row r="349" spans="4:8">
      <c r="D349" s="3"/>
      <c r="E349" s="3"/>
      <c r="F349" s="3"/>
      <c r="G349" s="3"/>
      <c r="H349" s="3"/>
    </row>
    <row r="350" spans="4:8">
      <c r="D350" s="3"/>
      <c r="E350" s="3"/>
      <c r="F350" s="3"/>
      <c r="G350" s="3"/>
      <c r="H350" s="3"/>
    </row>
    <row r="351" spans="4:8">
      <c r="D351" s="3"/>
      <c r="E351" s="3"/>
      <c r="F351" s="3"/>
      <c r="G351" s="3"/>
      <c r="H351" s="3"/>
    </row>
    <row r="352" spans="4:8">
      <c r="D352" s="3"/>
      <c r="E352" s="3"/>
      <c r="F352" s="3"/>
      <c r="G352" s="3"/>
      <c r="H352" s="3"/>
    </row>
    <row r="353" spans="4:8">
      <c r="D353" s="3"/>
      <c r="E353" s="3"/>
      <c r="F353" s="3"/>
      <c r="G353" s="3"/>
      <c r="H353" s="3"/>
    </row>
    <row r="354" spans="4:8">
      <c r="D354" s="3"/>
      <c r="E354" s="3"/>
      <c r="F354" s="3"/>
      <c r="G354" s="3"/>
      <c r="H354" s="3"/>
    </row>
    <row r="355" spans="4:8">
      <c r="D355" s="3"/>
      <c r="E355" s="3"/>
      <c r="F355" s="3"/>
      <c r="G355" s="3"/>
      <c r="H355" s="3"/>
    </row>
    <row r="356" spans="4:8">
      <c r="D356" s="3"/>
      <c r="E356" s="3"/>
      <c r="F356" s="3"/>
      <c r="G356" s="3"/>
      <c r="H356" s="3"/>
    </row>
    <row r="357" spans="4:8">
      <c r="D357" s="3"/>
      <c r="E357" s="3"/>
      <c r="F357" s="3"/>
      <c r="G357" s="3"/>
      <c r="H357" s="3"/>
    </row>
    <row r="358" spans="4:8">
      <c r="D358" s="3"/>
      <c r="E358" s="3"/>
      <c r="F358" s="3"/>
      <c r="G358" s="3"/>
      <c r="H358" s="3"/>
    </row>
    <row r="359" spans="4:8">
      <c r="D359" s="3"/>
      <c r="E359" s="3"/>
      <c r="F359" s="3"/>
      <c r="G359" s="3"/>
      <c r="H359" s="3"/>
    </row>
    <row r="360" spans="4:8">
      <c r="D360" s="3"/>
      <c r="E360" s="3"/>
      <c r="F360" s="3"/>
      <c r="G360" s="3"/>
      <c r="H360" s="3"/>
    </row>
    <row r="361" spans="4:8">
      <c r="D361" s="3"/>
      <c r="E361" s="3"/>
      <c r="F361" s="3"/>
      <c r="G361" s="3"/>
      <c r="H361" s="3"/>
    </row>
    <row r="362" spans="4:8">
      <c r="D362" s="3"/>
      <c r="E362" s="3"/>
      <c r="F362" s="3"/>
      <c r="G362" s="3"/>
      <c r="H362" s="3"/>
    </row>
    <row r="363" spans="4:8">
      <c r="D363" s="3"/>
      <c r="E363" s="3"/>
      <c r="F363" s="3"/>
      <c r="G363" s="3"/>
      <c r="H363" s="3"/>
    </row>
    <row r="364" spans="4:8">
      <c r="D364" s="3"/>
      <c r="E364" s="3"/>
      <c r="F364" s="3"/>
      <c r="G364" s="3"/>
      <c r="H364" s="3"/>
    </row>
    <row r="365" spans="4:8">
      <c r="D365" s="3"/>
      <c r="E365" s="3"/>
      <c r="F365" s="3"/>
      <c r="G365" s="3"/>
      <c r="H365" s="3"/>
    </row>
    <row r="366" spans="4:8">
      <c r="D366" s="3"/>
      <c r="E366" s="3"/>
      <c r="F366" s="3"/>
      <c r="G366" s="3"/>
      <c r="H366" s="3"/>
    </row>
    <row r="367" spans="4:8">
      <c r="D367" s="3"/>
      <c r="E367" s="3"/>
      <c r="F367" s="3"/>
      <c r="G367" s="3"/>
      <c r="H367" s="3"/>
    </row>
    <row r="368" spans="4:8">
      <c r="D368" s="3"/>
      <c r="E368" s="3"/>
      <c r="F368" s="3"/>
      <c r="G368" s="3"/>
      <c r="H368" s="3"/>
    </row>
    <row r="369" spans="4:8">
      <c r="D369" s="3"/>
      <c r="E369" s="3"/>
      <c r="F369" s="3"/>
      <c r="G369" s="3"/>
      <c r="H369" s="3"/>
    </row>
    <row r="370" spans="4:8">
      <c r="D370" s="3"/>
      <c r="E370" s="3"/>
      <c r="F370" s="3"/>
      <c r="G370" s="3"/>
      <c r="H370" s="3"/>
    </row>
    <row r="371" spans="4:8">
      <c r="D371" s="3"/>
      <c r="E371" s="3"/>
      <c r="F371" s="3"/>
      <c r="G371" s="3"/>
      <c r="H371" s="3"/>
    </row>
    <row r="372" spans="4:8">
      <c r="D372" s="3"/>
      <c r="E372" s="3"/>
      <c r="F372" s="3"/>
      <c r="G372" s="3"/>
      <c r="H372" s="3"/>
    </row>
    <row r="373" spans="4:8">
      <c r="D373" s="3"/>
      <c r="E373" s="3"/>
      <c r="F373" s="3"/>
      <c r="G373" s="3"/>
      <c r="H373" s="3"/>
    </row>
    <row r="374" spans="4:8">
      <c r="D374" s="3"/>
      <c r="E374" s="3"/>
      <c r="F374" s="3"/>
      <c r="G374" s="3"/>
      <c r="H374" s="3"/>
    </row>
    <row r="375" spans="4:8">
      <c r="D375" s="3"/>
      <c r="E375" s="3"/>
      <c r="F375" s="3"/>
      <c r="G375" s="3"/>
      <c r="H375" s="3"/>
    </row>
    <row r="376" spans="4:8">
      <c r="D376" s="3"/>
      <c r="E376" s="3"/>
      <c r="F376" s="3"/>
      <c r="G376" s="3"/>
      <c r="H376" s="3"/>
    </row>
    <row r="377" spans="4:8">
      <c r="D377" s="3"/>
      <c r="E377" s="3"/>
      <c r="F377" s="3"/>
      <c r="G377" s="3"/>
      <c r="H377" s="3"/>
    </row>
    <row r="378" spans="4:8">
      <c r="D378" s="3"/>
      <c r="E378" s="3"/>
      <c r="F378" s="3"/>
      <c r="G378" s="3"/>
      <c r="H378" s="3"/>
    </row>
    <row r="379" spans="4:8">
      <c r="D379" s="3"/>
      <c r="E379" s="3"/>
      <c r="F379" s="3"/>
      <c r="G379" s="3"/>
      <c r="H379" s="3"/>
    </row>
    <row r="380" spans="4:8">
      <c r="D380" s="3"/>
      <c r="E380" s="3"/>
      <c r="F380" s="3"/>
      <c r="G380" s="3"/>
      <c r="H380" s="3"/>
    </row>
    <row r="381" spans="4:8">
      <c r="D381" s="3"/>
      <c r="E381" s="3"/>
      <c r="F381" s="3"/>
      <c r="G381" s="3"/>
      <c r="H381" s="3"/>
    </row>
    <row r="382" spans="4:8">
      <c r="D382" s="3"/>
      <c r="E382" s="3"/>
      <c r="F382" s="3"/>
      <c r="G382" s="3"/>
      <c r="H382" s="3"/>
    </row>
    <row r="383" spans="4:8">
      <c r="D383" s="3"/>
      <c r="E383" s="3"/>
      <c r="F383" s="3"/>
      <c r="G383" s="3"/>
      <c r="H383" s="3"/>
    </row>
    <row r="384" spans="4:8">
      <c r="D384" s="3"/>
      <c r="E384" s="3"/>
      <c r="F384" s="3"/>
      <c r="G384" s="3"/>
      <c r="H384" s="3"/>
    </row>
    <row r="385" spans="4:8">
      <c r="D385" s="3"/>
      <c r="E385" s="3"/>
      <c r="F385" s="3"/>
      <c r="G385" s="3"/>
      <c r="H385" s="3"/>
    </row>
    <row r="386" spans="4:8">
      <c r="D386" s="3"/>
      <c r="E386" s="3"/>
      <c r="F386" s="3"/>
      <c r="G386" s="3"/>
      <c r="H386" s="3"/>
    </row>
    <row r="387" spans="4:8">
      <c r="D387" s="3"/>
      <c r="E387" s="3"/>
      <c r="F387" s="3"/>
      <c r="G387" s="3"/>
      <c r="H387" s="3"/>
    </row>
    <row r="388" spans="4:8">
      <c r="D388" s="3"/>
      <c r="E388" s="3"/>
      <c r="F388" s="3"/>
      <c r="G388" s="3"/>
      <c r="H388" s="3"/>
    </row>
    <row r="389" spans="4:8">
      <c r="D389" s="3"/>
      <c r="E389" s="3"/>
      <c r="F389" s="3"/>
      <c r="G389" s="3"/>
      <c r="H389" s="3"/>
    </row>
    <row r="390" spans="4:8">
      <c r="D390" s="3"/>
      <c r="E390" s="3"/>
      <c r="F390" s="3"/>
      <c r="G390" s="3"/>
      <c r="H390" s="3"/>
    </row>
    <row r="391" spans="4:8">
      <c r="D391" s="3"/>
      <c r="E391" s="3"/>
      <c r="F391" s="3"/>
      <c r="G391" s="3"/>
      <c r="H391" s="3"/>
    </row>
    <row r="392" spans="4:8">
      <c r="D392" s="3"/>
      <c r="E392" s="3"/>
      <c r="F392" s="3"/>
      <c r="G392" s="3"/>
      <c r="H392" s="3"/>
    </row>
    <row r="393" spans="4:8">
      <c r="D393" s="3"/>
      <c r="E393" s="3"/>
      <c r="F393" s="3"/>
      <c r="G393" s="3"/>
      <c r="H393" s="3"/>
    </row>
    <row r="394" spans="4:8">
      <c r="D394" s="3"/>
      <c r="E394" s="3"/>
      <c r="F394" s="3"/>
      <c r="G394" s="3"/>
      <c r="H394" s="3"/>
    </row>
    <row r="395" spans="4:8">
      <c r="D395" s="3"/>
      <c r="E395" s="3"/>
      <c r="F395" s="3"/>
      <c r="G395" s="3"/>
      <c r="H395" s="3"/>
    </row>
    <row r="396" spans="4:8">
      <c r="D396" s="3"/>
      <c r="E396" s="3"/>
      <c r="F396" s="3"/>
      <c r="G396" s="3"/>
      <c r="H396" s="3"/>
    </row>
    <row r="397" spans="4:8">
      <c r="D397" s="3"/>
      <c r="E397" s="3"/>
      <c r="F397" s="3"/>
      <c r="G397" s="3"/>
      <c r="H397" s="3"/>
    </row>
    <row r="398" spans="4:8">
      <c r="D398" s="3"/>
      <c r="E398" s="3"/>
      <c r="F398" s="3"/>
      <c r="G398" s="3"/>
      <c r="H398" s="3"/>
    </row>
    <row r="399" spans="4:8">
      <c r="D399" s="3"/>
      <c r="E399" s="3"/>
      <c r="F399" s="3"/>
      <c r="G399" s="3"/>
      <c r="H399" s="3"/>
    </row>
    <row r="400" spans="4:8">
      <c r="D400" s="3"/>
      <c r="E400" s="3"/>
      <c r="F400" s="3"/>
      <c r="G400" s="3"/>
      <c r="H400" s="3"/>
    </row>
    <row r="401" spans="4:8">
      <c r="D401" s="3"/>
      <c r="E401" s="3"/>
      <c r="F401" s="3"/>
      <c r="G401" s="3"/>
      <c r="H401" s="3"/>
    </row>
    <row r="402" spans="4:8">
      <c r="D402" s="3"/>
      <c r="E402" s="3"/>
      <c r="F402" s="3"/>
      <c r="G402" s="3"/>
      <c r="H402" s="3"/>
    </row>
    <row r="403" spans="4:8">
      <c r="D403" s="3"/>
      <c r="E403" s="3"/>
      <c r="F403" s="3"/>
      <c r="G403" s="3"/>
      <c r="H403" s="3"/>
    </row>
    <row r="404" spans="4:8">
      <c r="D404" s="3"/>
      <c r="E404" s="3"/>
      <c r="F404" s="3"/>
      <c r="G404" s="3"/>
      <c r="H404" s="3"/>
    </row>
    <row r="405" spans="4:8">
      <c r="D405" s="3"/>
      <c r="E405" s="3"/>
      <c r="F405" s="3"/>
      <c r="G405" s="3"/>
      <c r="H405" s="3"/>
    </row>
    <row r="406" spans="4:8">
      <c r="D406" s="3"/>
      <c r="E406" s="3"/>
      <c r="F406" s="3"/>
      <c r="G406" s="3"/>
      <c r="H406" s="3"/>
    </row>
    <row r="407" spans="4:8">
      <c r="D407" s="3"/>
      <c r="E407" s="3"/>
      <c r="F407" s="3"/>
      <c r="G407" s="3"/>
      <c r="H407" s="3"/>
    </row>
    <row r="408" spans="4:8">
      <c r="D408" s="3"/>
      <c r="E408" s="3"/>
      <c r="F408" s="3"/>
      <c r="G408" s="3"/>
      <c r="H408" s="3"/>
    </row>
    <row r="409" spans="4:8">
      <c r="D409" s="3"/>
      <c r="E409" s="3"/>
      <c r="F409" s="3"/>
      <c r="G409" s="3"/>
      <c r="H409" s="3"/>
    </row>
    <row r="410" spans="4:8">
      <c r="D410" s="3"/>
      <c r="E410" s="3"/>
      <c r="F410" s="3"/>
      <c r="G410" s="3"/>
      <c r="H410" s="3"/>
    </row>
    <row r="411" spans="4:8">
      <c r="D411" s="3"/>
      <c r="E411" s="3"/>
      <c r="F411" s="3"/>
      <c r="G411" s="3"/>
      <c r="H411" s="3"/>
    </row>
    <row r="412" spans="4:8">
      <c r="D412" s="3"/>
      <c r="E412" s="3"/>
      <c r="F412" s="3"/>
      <c r="G412" s="3"/>
      <c r="H412" s="3"/>
    </row>
    <row r="413" spans="4:8">
      <c r="D413" s="3"/>
      <c r="E413" s="3"/>
      <c r="F413" s="3"/>
      <c r="G413" s="3"/>
      <c r="H413" s="3"/>
    </row>
    <row r="414" spans="4:8">
      <c r="D414" s="3"/>
      <c r="E414" s="3"/>
      <c r="F414" s="3"/>
      <c r="G414" s="3"/>
      <c r="H414" s="3"/>
    </row>
    <row r="415" spans="4:8">
      <c r="D415" s="3"/>
      <c r="E415" s="3"/>
      <c r="F415" s="3"/>
      <c r="G415" s="3"/>
      <c r="H415" s="3"/>
    </row>
    <row r="416" spans="4:8">
      <c r="D416" s="3"/>
      <c r="E416" s="3"/>
      <c r="F416" s="3"/>
      <c r="G416" s="3"/>
      <c r="H416" s="3"/>
    </row>
    <row r="417" spans="4:8">
      <c r="D417" s="3"/>
      <c r="E417" s="3"/>
      <c r="F417" s="3"/>
      <c r="G417" s="3"/>
      <c r="H417" s="3"/>
    </row>
    <row r="418" spans="4:8">
      <c r="D418" s="3"/>
      <c r="E418" s="3"/>
      <c r="F418" s="3"/>
      <c r="G418" s="3"/>
      <c r="H418" s="3"/>
    </row>
    <row r="419" spans="4:8">
      <c r="D419" s="3"/>
      <c r="E419" s="3"/>
      <c r="F419" s="3"/>
      <c r="G419" s="3"/>
      <c r="H419" s="3"/>
    </row>
    <row r="420" spans="4:8">
      <c r="D420" s="3"/>
      <c r="E420" s="3"/>
      <c r="F420" s="3"/>
      <c r="G420" s="3"/>
      <c r="H420" s="3"/>
    </row>
    <row r="421" spans="4:8">
      <c r="D421" s="3"/>
      <c r="E421" s="3"/>
      <c r="F421" s="3"/>
      <c r="G421" s="3"/>
      <c r="H421" s="3"/>
    </row>
    <row r="422" spans="4:8">
      <c r="D422" s="3"/>
      <c r="E422" s="3"/>
      <c r="F422" s="3"/>
      <c r="G422" s="3"/>
      <c r="H422" s="3"/>
    </row>
    <row r="423" spans="4:8">
      <c r="D423" s="3"/>
      <c r="E423" s="3"/>
      <c r="F423" s="3"/>
      <c r="G423" s="3"/>
      <c r="H423" s="3"/>
    </row>
    <row r="424" spans="4:8">
      <c r="D424" s="3"/>
      <c r="E424" s="3"/>
      <c r="F424" s="3"/>
      <c r="G424" s="3"/>
      <c r="H424" s="3"/>
    </row>
    <row r="425" spans="4:8">
      <c r="D425" s="3"/>
      <c r="E425" s="3"/>
      <c r="F425" s="3"/>
      <c r="G425" s="3"/>
      <c r="H425" s="3"/>
    </row>
    <row r="426" spans="4:8">
      <c r="D426" s="3"/>
      <c r="E426" s="3"/>
      <c r="F426" s="3"/>
      <c r="G426" s="3"/>
      <c r="H426" s="3"/>
    </row>
    <row r="427" spans="4:8">
      <c r="D427" s="3"/>
      <c r="E427" s="3"/>
      <c r="F427" s="3"/>
      <c r="G427" s="3"/>
      <c r="H427" s="3"/>
    </row>
    <row r="428" spans="4:8">
      <c r="D428" s="3"/>
      <c r="E428" s="3"/>
      <c r="F428" s="3"/>
      <c r="G428" s="3"/>
      <c r="H428" s="3"/>
    </row>
    <row r="429" spans="4:8">
      <c r="D429" s="3"/>
      <c r="E429" s="3"/>
      <c r="F429" s="3"/>
      <c r="G429" s="3"/>
      <c r="H429" s="3"/>
    </row>
    <row r="430" spans="4:8">
      <c r="D430" s="3"/>
      <c r="E430" s="3"/>
      <c r="F430" s="3"/>
      <c r="G430" s="3"/>
      <c r="H430" s="3"/>
    </row>
    <row r="431" spans="4:8">
      <c r="D431" s="3"/>
      <c r="E431" s="3"/>
      <c r="F431" s="3"/>
      <c r="G431" s="3"/>
      <c r="H431" s="3"/>
    </row>
    <row r="432" spans="4:8">
      <c r="D432" s="3"/>
      <c r="E432" s="3"/>
      <c r="F432" s="3"/>
      <c r="G432" s="3"/>
      <c r="H432" s="3"/>
    </row>
    <row r="433" spans="4:8">
      <c r="D433" s="3"/>
      <c r="E433" s="3"/>
      <c r="F433" s="3"/>
      <c r="G433" s="3"/>
      <c r="H433" s="3"/>
    </row>
    <row r="434" spans="4:8">
      <c r="D434" s="3"/>
      <c r="E434" s="3"/>
      <c r="F434" s="3"/>
      <c r="G434" s="3"/>
      <c r="H434" s="3"/>
    </row>
    <row r="435" spans="4:8">
      <c r="D435" s="3"/>
      <c r="E435" s="3"/>
      <c r="F435" s="3"/>
      <c r="G435" s="3"/>
      <c r="H435" s="3"/>
    </row>
    <row r="436" spans="4:8">
      <c r="D436" s="3"/>
      <c r="E436" s="3"/>
      <c r="F436" s="3"/>
      <c r="G436" s="3"/>
      <c r="H436" s="3"/>
    </row>
    <row r="437" spans="4:8">
      <c r="D437" s="3"/>
      <c r="E437" s="3"/>
      <c r="F437" s="3"/>
      <c r="G437" s="3"/>
      <c r="H437" s="3"/>
    </row>
    <row r="438" spans="4:8">
      <c r="D438" s="3"/>
      <c r="E438" s="3"/>
      <c r="F438" s="3"/>
      <c r="G438" s="3"/>
      <c r="H438" s="3"/>
    </row>
    <row r="439" spans="4:8">
      <c r="D439" s="3"/>
      <c r="E439" s="3"/>
      <c r="F439" s="3"/>
      <c r="G439" s="3"/>
      <c r="H439" s="3"/>
    </row>
    <row r="440" spans="4:8">
      <c r="D440" s="3"/>
      <c r="E440" s="3"/>
      <c r="F440" s="3"/>
      <c r="G440" s="3"/>
      <c r="H440" s="3"/>
    </row>
    <row r="441" spans="4:8">
      <c r="D441" s="3"/>
      <c r="E441" s="3"/>
      <c r="F441" s="3"/>
      <c r="G441" s="3"/>
      <c r="H441" s="3"/>
    </row>
    <row r="442" spans="4:8">
      <c r="D442" s="3"/>
      <c r="E442" s="3"/>
      <c r="F442" s="3"/>
      <c r="G442" s="3"/>
      <c r="H442" s="3"/>
    </row>
    <row r="443" spans="4:8">
      <c r="D443" s="3"/>
      <c r="E443" s="3"/>
      <c r="F443" s="3"/>
      <c r="G443" s="3"/>
      <c r="H443" s="3"/>
    </row>
    <row r="444" spans="4:8">
      <c r="D444" s="3"/>
      <c r="E444" s="3"/>
      <c r="F444" s="3"/>
      <c r="G444" s="3"/>
      <c r="H444" s="3"/>
    </row>
    <row r="445" spans="4:8">
      <c r="D445" s="3"/>
      <c r="E445" s="3"/>
      <c r="F445" s="3"/>
      <c r="G445" s="3"/>
      <c r="H445" s="3"/>
    </row>
    <row r="446" spans="4:8">
      <c r="D446" s="3"/>
      <c r="E446" s="3"/>
      <c r="F446" s="3"/>
      <c r="G446" s="3"/>
      <c r="H446" s="3"/>
    </row>
    <row r="447" spans="4:8">
      <c r="D447" s="3"/>
      <c r="E447" s="3"/>
      <c r="F447" s="3"/>
      <c r="G447" s="3"/>
      <c r="H447" s="3"/>
    </row>
    <row r="448" spans="4:8">
      <c r="D448" s="3"/>
      <c r="E448" s="3"/>
      <c r="F448" s="3"/>
      <c r="G448" s="3"/>
      <c r="H448" s="3"/>
    </row>
    <row r="449" spans="4:8">
      <c r="D449" s="3"/>
      <c r="E449" s="3"/>
      <c r="F449" s="3"/>
      <c r="G449" s="3"/>
      <c r="H449" s="3"/>
    </row>
    <row r="450" spans="4:8">
      <c r="D450" s="3"/>
      <c r="E450" s="3"/>
      <c r="F450" s="3"/>
      <c r="G450" s="3"/>
      <c r="H450" s="3"/>
    </row>
    <row r="451" spans="4:8">
      <c r="D451" s="3"/>
      <c r="E451" s="3"/>
      <c r="F451" s="3"/>
      <c r="G451" s="3"/>
      <c r="H451" s="3"/>
    </row>
    <row r="452" spans="4:8">
      <c r="D452" s="3"/>
      <c r="E452" s="3"/>
      <c r="F452" s="3"/>
      <c r="G452" s="3"/>
      <c r="H452" s="3"/>
    </row>
    <row r="453" spans="4:8">
      <c r="D453" s="3"/>
      <c r="E453" s="3"/>
      <c r="F453" s="3"/>
      <c r="G453" s="3"/>
      <c r="H453" s="3"/>
    </row>
    <row r="454" spans="4:8">
      <c r="D454" s="3"/>
      <c r="E454" s="3"/>
      <c r="F454" s="3"/>
      <c r="G454" s="3"/>
      <c r="H454" s="3"/>
    </row>
    <row r="455" spans="4:8">
      <c r="D455" s="3"/>
      <c r="E455" s="3"/>
      <c r="F455" s="3"/>
      <c r="G455" s="3"/>
      <c r="H455" s="3"/>
    </row>
    <row r="456" spans="4:8">
      <c r="D456" s="3"/>
      <c r="E456" s="3"/>
      <c r="F456" s="3"/>
      <c r="G456" s="3"/>
      <c r="H456" s="3"/>
    </row>
    <row r="457" spans="4:8">
      <c r="D457" s="3"/>
      <c r="E457" s="3"/>
      <c r="F457" s="3"/>
      <c r="G457" s="3"/>
      <c r="H457" s="3"/>
    </row>
    <row r="458" spans="4:8">
      <c r="D458" s="3"/>
      <c r="E458" s="3"/>
      <c r="F458" s="3"/>
      <c r="G458" s="3"/>
      <c r="H458" s="3"/>
    </row>
    <row r="459" spans="4:8">
      <c r="D459" s="3"/>
      <c r="E459" s="3"/>
      <c r="F459" s="3"/>
      <c r="G459" s="3"/>
      <c r="H459" s="3"/>
    </row>
    <row r="460" spans="4:8">
      <c r="D460" s="3"/>
      <c r="E460" s="3"/>
      <c r="F460" s="3"/>
      <c r="G460" s="3"/>
      <c r="H460" s="3"/>
    </row>
    <row r="461" spans="4:8">
      <c r="D461" s="3"/>
      <c r="E461" s="3"/>
      <c r="F461" s="3"/>
      <c r="G461" s="3"/>
      <c r="H461" s="3"/>
    </row>
    <row r="462" spans="4:8">
      <c r="D462" s="3"/>
      <c r="E462" s="3"/>
      <c r="F462" s="3"/>
      <c r="G462" s="3"/>
      <c r="H462" s="3"/>
    </row>
    <row r="463" spans="4:8">
      <c r="D463" s="3"/>
      <c r="E463" s="3"/>
      <c r="F463" s="3"/>
      <c r="G463" s="3"/>
      <c r="H463" s="3"/>
    </row>
    <row r="464" spans="4:8">
      <c r="D464" s="3"/>
      <c r="E464" s="3"/>
      <c r="F464" s="3"/>
      <c r="G464" s="3"/>
      <c r="H464" s="3"/>
    </row>
    <row r="465" spans="4:8">
      <c r="D465" s="3"/>
      <c r="E465" s="3"/>
      <c r="F465" s="3"/>
      <c r="G465" s="3"/>
      <c r="H465" s="3"/>
    </row>
    <row r="466" spans="4:8">
      <c r="D466" s="3"/>
      <c r="E466" s="3"/>
      <c r="F466" s="3"/>
      <c r="G466" s="3"/>
      <c r="H466" s="3"/>
    </row>
    <row r="467" spans="4:8">
      <c r="D467" s="3"/>
      <c r="E467" s="3"/>
      <c r="F467" s="3"/>
      <c r="G467" s="3"/>
      <c r="H467" s="3"/>
    </row>
    <row r="468" spans="4:8">
      <c r="D468" s="3"/>
      <c r="E468" s="3"/>
      <c r="F468" s="3"/>
      <c r="G468" s="3"/>
      <c r="H468" s="3"/>
    </row>
    <row r="469" spans="4:8">
      <c r="D469" s="3"/>
      <c r="E469" s="3"/>
      <c r="F469" s="3"/>
      <c r="G469" s="3"/>
      <c r="H469" s="3"/>
    </row>
    <row r="470" spans="4:8">
      <c r="D470" s="3"/>
      <c r="E470" s="3"/>
      <c r="F470" s="3"/>
      <c r="G470" s="3"/>
      <c r="H470" s="3"/>
    </row>
    <row r="471" spans="4:8">
      <c r="D471" s="3"/>
      <c r="E471" s="3"/>
      <c r="F471" s="3"/>
      <c r="G471" s="3"/>
      <c r="H471" s="3"/>
    </row>
    <row r="472" spans="4:8">
      <c r="D472" s="3"/>
      <c r="E472" s="3"/>
      <c r="F472" s="3"/>
      <c r="G472" s="3"/>
      <c r="H472" s="3"/>
    </row>
    <row r="473" spans="4:8">
      <c r="D473" s="3"/>
      <c r="E473" s="3"/>
      <c r="F473" s="3"/>
      <c r="G473" s="3"/>
      <c r="H473" s="3"/>
    </row>
    <row r="474" spans="4:8">
      <c r="D474" s="3"/>
      <c r="E474" s="3"/>
      <c r="F474" s="3"/>
      <c r="G474" s="3"/>
      <c r="H474" s="3"/>
    </row>
    <row r="475" spans="4:8">
      <c r="D475" s="3"/>
      <c r="E475" s="3"/>
      <c r="F475" s="3"/>
      <c r="G475" s="3"/>
      <c r="H475" s="3"/>
    </row>
    <row r="476" spans="4:8">
      <c r="D476" s="3"/>
      <c r="E476" s="3"/>
      <c r="F476" s="3"/>
      <c r="G476" s="3"/>
      <c r="H476" s="3"/>
    </row>
    <row r="477" spans="4:8">
      <c r="D477" s="3"/>
      <c r="E477" s="3"/>
      <c r="F477" s="3"/>
      <c r="G477" s="3"/>
      <c r="H477" s="3"/>
    </row>
    <row r="478" spans="4:8">
      <c r="D478" s="3"/>
      <c r="E478" s="3"/>
      <c r="F478" s="3"/>
      <c r="G478" s="3"/>
      <c r="H478" s="3"/>
    </row>
    <row r="479" spans="4:8">
      <c r="D479" s="3"/>
      <c r="E479" s="3"/>
      <c r="F479" s="3"/>
      <c r="G479" s="3"/>
      <c r="H479" s="3"/>
    </row>
    <row r="480" spans="4:8">
      <c r="D480" s="3"/>
      <c r="E480" s="3"/>
      <c r="F480" s="3"/>
      <c r="G480" s="3"/>
      <c r="H480" s="3"/>
    </row>
    <row r="481" spans="4:8">
      <c r="D481" s="3"/>
      <c r="E481" s="3"/>
      <c r="F481" s="3"/>
      <c r="G481" s="3"/>
      <c r="H481" s="3"/>
    </row>
    <row r="482" spans="4:8">
      <c r="D482" s="3"/>
      <c r="E482" s="3"/>
      <c r="F482" s="3"/>
      <c r="G482" s="3"/>
      <c r="H482" s="3"/>
    </row>
    <row r="483" spans="4:8">
      <c r="D483" s="3"/>
      <c r="E483" s="3"/>
      <c r="F483" s="3"/>
      <c r="G483" s="3"/>
      <c r="H483" s="3"/>
    </row>
    <row r="484" spans="4:8">
      <c r="D484" s="3"/>
      <c r="E484" s="3"/>
      <c r="F484" s="3"/>
      <c r="G484" s="3"/>
      <c r="H484" s="3"/>
    </row>
    <row r="485" spans="4:8">
      <c r="D485" s="3"/>
      <c r="E485" s="3"/>
      <c r="F485" s="3"/>
      <c r="G485" s="3"/>
      <c r="H485" s="3"/>
    </row>
    <row r="486" spans="4:8">
      <c r="D486" s="3"/>
      <c r="E486" s="3"/>
      <c r="F486" s="3"/>
      <c r="G486" s="3"/>
      <c r="H486" s="3"/>
    </row>
    <row r="487" spans="4:8">
      <c r="D487" s="3"/>
      <c r="E487" s="3"/>
      <c r="F487" s="3"/>
      <c r="G487" s="3"/>
      <c r="H487" s="3"/>
    </row>
    <row r="488" spans="4:8">
      <c r="D488" s="3"/>
      <c r="E488" s="3"/>
      <c r="F488" s="3"/>
      <c r="G488" s="3"/>
      <c r="H488" s="3"/>
    </row>
    <row r="489" spans="4:8">
      <c r="D489" s="3"/>
      <c r="E489" s="3"/>
      <c r="F489" s="3"/>
      <c r="G489" s="3"/>
      <c r="H489" s="3"/>
    </row>
    <row r="490" spans="4:8">
      <c r="D490" s="3"/>
      <c r="E490" s="3"/>
      <c r="F490" s="3"/>
      <c r="G490" s="3"/>
      <c r="H490" s="3"/>
    </row>
    <row r="491" spans="4:8">
      <c r="D491" s="3"/>
      <c r="E491" s="3"/>
      <c r="F491" s="3"/>
      <c r="G491" s="3"/>
      <c r="H491" s="3"/>
    </row>
    <row r="492" spans="4:8">
      <c r="D492" s="3"/>
      <c r="E492" s="3"/>
      <c r="F492" s="3"/>
      <c r="G492" s="3"/>
      <c r="H492" s="3"/>
    </row>
    <row r="493" spans="4:8">
      <c r="D493" s="3"/>
      <c r="E493" s="3"/>
      <c r="F493" s="3"/>
      <c r="G493" s="3"/>
      <c r="H493" s="3"/>
    </row>
    <row r="494" spans="4:8">
      <c r="D494" s="3"/>
      <c r="E494" s="3"/>
      <c r="F494" s="3"/>
      <c r="G494" s="3"/>
      <c r="H494" s="3"/>
    </row>
    <row r="495" spans="4:8">
      <c r="D495" s="3"/>
      <c r="E495" s="3"/>
      <c r="F495" s="3"/>
      <c r="G495" s="3"/>
      <c r="H495" s="3"/>
    </row>
    <row r="496" spans="4:8">
      <c r="D496" s="3"/>
      <c r="E496" s="3"/>
      <c r="F496" s="3"/>
      <c r="G496" s="3"/>
      <c r="H496" s="3"/>
    </row>
    <row r="497" spans="4:8">
      <c r="D497" s="3"/>
      <c r="E497" s="3"/>
      <c r="F497" s="3"/>
      <c r="G497" s="3"/>
      <c r="H497" s="3"/>
    </row>
    <row r="498" spans="4:8">
      <c r="D498" s="3"/>
      <c r="E498" s="3"/>
      <c r="F498" s="3"/>
      <c r="G498" s="3"/>
      <c r="H498" s="3"/>
    </row>
    <row r="499" spans="4:8">
      <c r="D499" s="3"/>
      <c r="E499" s="3"/>
      <c r="F499" s="3"/>
      <c r="G499" s="3"/>
      <c r="H499" s="3"/>
    </row>
    <row r="500" spans="4:8">
      <c r="D500" s="3"/>
      <c r="E500" s="3"/>
      <c r="F500" s="3"/>
      <c r="G500" s="3"/>
      <c r="H500" s="3"/>
    </row>
    <row r="501" spans="4:8">
      <c r="D501" s="3"/>
      <c r="E501" s="3"/>
      <c r="F501" s="3"/>
      <c r="G501" s="3"/>
      <c r="H501" s="3"/>
    </row>
    <row r="502" spans="4:8">
      <c r="D502" s="3"/>
      <c r="E502" s="3"/>
      <c r="F502" s="3"/>
      <c r="G502" s="3"/>
      <c r="H502" s="3"/>
    </row>
    <row r="503" spans="4:8">
      <c r="D503" s="3"/>
      <c r="E503" s="3"/>
      <c r="F503" s="3"/>
      <c r="G503" s="3"/>
      <c r="H503" s="3"/>
    </row>
    <row r="504" spans="4:8">
      <c r="D504" s="3"/>
      <c r="E504" s="3"/>
      <c r="F504" s="3"/>
      <c r="G504" s="3"/>
      <c r="H504" s="3"/>
    </row>
    <row r="505" spans="4:8">
      <c r="D505" s="3"/>
      <c r="E505" s="3"/>
      <c r="F505" s="3"/>
      <c r="G505" s="3"/>
      <c r="H505" s="3"/>
    </row>
    <row r="506" spans="4:8">
      <c r="D506" s="3"/>
      <c r="E506" s="3"/>
      <c r="F506" s="3"/>
      <c r="G506" s="3"/>
      <c r="H506" s="3"/>
    </row>
    <row r="507" spans="4:8">
      <c r="D507" s="3"/>
      <c r="E507" s="3"/>
      <c r="F507" s="3"/>
      <c r="G507" s="3"/>
      <c r="H507" s="3"/>
    </row>
    <row r="508" spans="4:8">
      <c r="D508" s="3"/>
      <c r="E508" s="3"/>
      <c r="F508" s="3"/>
      <c r="G508" s="3"/>
      <c r="H508" s="3"/>
    </row>
    <row r="509" spans="4:8">
      <c r="D509" s="3"/>
      <c r="E509" s="3"/>
      <c r="F509" s="3"/>
      <c r="G509" s="3"/>
      <c r="H509" s="3"/>
    </row>
    <row r="510" spans="4:8">
      <c r="D510" s="3"/>
      <c r="E510" s="3"/>
      <c r="F510" s="3"/>
      <c r="G510" s="3"/>
      <c r="H510" s="3"/>
    </row>
    <row r="511" spans="4:8">
      <c r="D511" s="3"/>
      <c r="E511" s="3"/>
      <c r="F511" s="3"/>
      <c r="G511" s="3"/>
      <c r="H511" s="3"/>
    </row>
    <row r="512" spans="4:8">
      <c r="D512" s="3"/>
      <c r="E512" s="3"/>
      <c r="F512" s="3"/>
      <c r="G512" s="3"/>
      <c r="H512" s="3"/>
    </row>
    <row r="513" spans="4:8">
      <c r="D513" s="3"/>
      <c r="E513" s="3"/>
      <c r="F513" s="3"/>
      <c r="G513" s="3"/>
      <c r="H513" s="3"/>
    </row>
    <row r="514" spans="4:8">
      <c r="D514" s="3"/>
      <c r="E514" s="3"/>
      <c r="F514" s="3"/>
      <c r="G514" s="3"/>
      <c r="H514" s="3"/>
    </row>
    <row r="515" spans="4:8">
      <c r="D515" s="3"/>
      <c r="E515" s="3"/>
      <c r="F515" s="3"/>
      <c r="G515" s="3"/>
      <c r="H515" s="3"/>
    </row>
    <row r="516" spans="4:8">
      <c r="D516" s="3"/>
      <c r="E516" s="3"/>
      <c r="F516" s="3"/>
      <c r="G516" s="3"/>
      <c r="H516" s="3"/>
    </row>
    <row r="517" spans="4:8">
      <c r="D517" s="3"/>
      <c r="E517" s="3"/>
      <c r="F517" s="3"/>
      <c r="G517" s="3"/>
      <c r="H517" s="3"/>
    </row>
    <row r="518" spans="4:8">
      <c r="D518" s="3"/>
      <c r="E518" s="3"/>
      <c r="F518" s="3"/>
      <c r="G518" s="3"/>
      <c r="H518" s="3"/>
    </row>
    <row r="519" spans="4:8">
      <c r="D519" s="3"/>
      <c r="E519" s="3"/>
      <c r="F519" s="3"/>
      <c r="G519" s="3"/>
      <c r="H519" s="3"/>
    </row>
    <row r="520" spans="4:8">
      <c r="D520" s="3"/>
      <c r="E520" s="3"/>
      <c r="F520" s="3"/>
      <c r="G520" s="3"/>
      <c r="H520" s="3"/>
    </row>
    <row r="521" spans="4:8">
      <c r="D521" s="3"/>
      <c r="E521" s="3"/>
      <c r="F521" s="3"/>
      <c r="G521" s="3"/>
      <c r="H521" s="3"/>
    </row>
    <row r="522" spans="4:8">
      <c r="D522" s="3"/>
      <c r="E522" s="3"/>
      <c r="F522" s="3"/>
      <c r="G522" s="3"/>
      <c r="H522" s="3"/>
    </row>
    <row r="523" spans="4:8">
      <c r="D523" s="3"/>
      <c r="E523" s="3"/>
      <c r="F523" s="3"/>
      <c r="G523" s="3"/>
      <c r="H523" s="3"/>
    </row>
    <row r="524" spans="4:8">
      <c r="D524" s="3"/>
      <c r="E524" s="3"/>
      <c r="F524" s="3"/>
      <c r="G524" s="3"/>
      <c r="H524" s="3"/>
    </row>
    <row r="525" spans="4:8">
      <c r="D525" s="3"/>
      <c r="E525" s="3"/>
      <c r="F525" s="3"/>
      <c r="G525" s="3"/>
      <c r="H525" s="3"/>
    </row>
    <row r="526" spans="4:8">
      <c r="D526" s="3"/>
      <c r="E526" s="3"/>
      <c r="F526" s="3"/>
      <c r="G526" s="3"/>
      <c r="H526" s="3"/>
    </row>
    <row r="527" spans="4:8">
      <c r="D527" s="3"/>
      <c r="E527" s="3"/>
      <c r="F527" s="3"/>
      <c r="G527" s="3"/>
      <c r="H527" s="3"/>
    </row>
    <row r="528" spans="4:8">
      <c r="D528" s="3"/>
      <c r="E528" s="3"/>
      <c r="F528" s="3"/>
      <c r="G528" s="3"/>
      <c r="H528" s="3"/>
    </row>
    <row r="529" spans="4:8">
      <c r="D529" s="3"/>
      <c r="E529" s="3"/>
      <c r="F529" s="3"/>
      <c r="G529" s="3"/>
      <c r="H529" s="3"/>
    </row>
    <row r="530" spans="4:8">
      <c r="D530" s="3"/>
      <c r="E530" s="3"/>
      <c r="F530" s="3"/>
      <c r="G530" s="3"/>
      <c r="H530" s="3"/>
    </row>
    <row r="531" spans="4:8">
      <c r="D531" s="3"/>
      <c r="E531" s="3"/>
      <c r="F531" s="3"/>
      <c r="G531" s="3"/>
      <c r="H531" s="3"/>
    </row>
    <row r="532" spans="4:8">
      <c r="D532" s="3"/>
      <c r="E532" s="3"/>
      <c r="F532" s="3"/>
      <c r="G532" s="3"/>
      <c r="H532" s="3"/>
    </row>
    <row r="533" spans="4:8">
      <c r="D533" s="3"/>
      <c r="E533" s="3"/>
      <c r="F533" s="3"/>
      <c r="G533" s="3"/>
      <c r="H533" s="3"/>
    </row>
    <row r="534" spans="4:8">
      <c r="D534" s="3"/>
      <c r="E534" s="3"/>
      <c r="F534" s="3"/>
      <c r="G534" s="3"/>
      <c r="H534" s="3"/>
    </row>
    <row r="535" spans="4:8">
      <c r="D535" s="3"/>
      <c r="E535" s="3"/>
      <c r="F535" s="3"/>
      <c r="G535" s="3"/>
      <c r="H535" s="3"/>
    </row>
    <row r="536" spans="4:8">
      <c r="D536" s="3"/>
      <c r="E536" s="3"/>
      <c r="F536" s="3"/>
      <c r="G536" s="3"/>
      <c r="H536" s="3"/>
    </row>
    <row r="537" spans="4:8">
      <c r="D537" s="3"/>
      <c r="E537" s="3"/>
      <c r="F537" s="3"/>
      <c r="G537" s="3"/>
      <c r="H537" s="3"/>
    </row>
    <row r="538" spans="4:8">
      <c r="D538" s="3"/>
      <c r="E538" s="3"/>
      <c r="F538" s="3"/>
      <c r="G538" s="3"/>
      <c r="H538" s="3"/>
    </row>
    <row r="539" spans="4:8">
      <c r="D539" s="3"/>
      <c r="E539" s="3"/>
      <c r="F539" s="3"/>
      <c r="G539" s="3"/>
      <c r="H539" s="3"/>
    </row>
    <row r="540" spans="4:8">
      <c r="D540" s="3"/>
      <c r="E540" s="3"/>
      <c r="F540" s="3"/>
      <c r="G540" s="3"/>
      <c r="H540" s="3"/>
    </row>
    <row r="541" spans="4:8">
      <c r="D541" s="3"/>
      <c r="E541" s="3"/>
      <c r="F541" s="3"/>
      <c r="G541" s="3"/>
      <c r="H541" s="3"/>
    </row>
    <row r="542" spans="4:8">
      <c r="D542" s="3"/>
      <c r="E542" s="3"/>
      <c r="F542" s="3"/>
      <c r="G542" s="3"/>
      <c r="H542" s="3"/>
    </row>
    <row r="543" spans="4:8">
      <c r="D543" s="3"/>
      <c r="E543" s="3"/>
      <c r="F543" s="3"/>
      <c r="G543" s="3"/>
      <c r="H543" s="3"/>
    </row>
    <row r="544" spans="4:8">
      <c r="D544" s="3"/>
      <c r="E544" s="3"/>
      <c r="F544" s="3"/>
      <c r="G544" s="3"/>
      <c r="H544" s="3"/>
    </row>
    <row r="545" spans="4:8">
      <c r="D545" s="3"/>
      <c r="E545" s="3"/>
      <c r="F545" s="3"/>
      <c r="G545" s="3"/>
      <c r="H545" s="3"/>
    </row>
    <row r="546" spans="4:8">
      <c r="D546" s="3"/>
      <c r="E546" s="3"/>
      <c r="F546" s="3"/>
      <c r="G546" s="3"/>
      <c r="H546" s="3"/>
    </row>
    <row r="547" spans="4:8">
      <c r="D547" s="3"/>
      <c r="E547" s="3"/>
      <c r="F547" s="3"/>
      <c r="G547" s="3"/>
      <c r="H547" s="3"/>
    </row>
    <row r="548" spans="4:8">
      <c r="D548" s="3"/>
      <c r="E548" s="3"/>
      <c r="F548" s="3"/>
      <c r="G548" s="3"/>
      <c r="H548" s="3"/>
    </row>
    <row r="549" spans="4:8">
      <c r="D549" s="3"/>
      <c r="E549" s="3"/>
      <c r="F549" s="3"/>
      <c r="G549" s="3"/>
      <c r="H549" s="3"/>
    </row>
    <row r="550" spans="4:8">
      <c r="D550" s="3"/>
      <c r="E550" s="3"/>
      <c r="F550" s="3"/>
      <c r="G550" s="3"/>
      <c r="H550" s="3"/>
    </row>
    <row r="551" spans="4:8">
      <c r="D551" s="3"/>
      <c r="E551" s="3"/>
      <c r="F551" s="3"/>
      <c r="G551" s="3"/>
      <c r="H551" s="3"/>
    </row>
    <row r="552" spans="4:8">
      <c r="D552" s="3"/>
      <c r="E552" s="3"/>
      <c r="F552" s="3"/>
      <c r="G552" s="3"/>
      <c r="H552" s="3"/>
    </row>
    <row r="553" spans="4:8">
      <c r="D553" s="3"/>
      <c r="E553" s="3"/>
      <c r="F553" s="3"/>
      <c r="G553" s="3"/>
      <c r="H553" s="3"/>
    </row>
    <row r="554" spans="4:8">
      <c r="D554" s="3"/>
      <c r="E554" s="3"/>
      <c r="F554" s="3"/>
      <c r="G554" s="3"/>
      <c r="H554" s="3"/>
    </row>
    <row r="555" spans="4:8">
      <c r="D555" s="3"/>
      <c r="E555" s="3"/>
      <c r="F555" s="3"/>
      <c r="G555" s="3"/>
      <c r="H555" s="3"/>
    </row>
    <row r="556" spans="4:8">
      <c r="D556" s="3"/>
      <c r="E556" s="3"/>
      <c r="F556" s="3"/>
      <c r="G556" s="3"/>
      <c r="H556" s="3"/>
    </row>
    <row r="557" spans="4:8">
      <c r="D557" s="3"/>
      <c r="E557" s="3"/>
      <c r="F557" s="3"/>
      <c r="G557" s="3"/>
      <c r="H557" s="3"/>
    </row>
    <row r="558" spans="4:8">
      <c r="D558" s="3"/>
      <c r="E558" s="3"/>
      <c r="F558" s="3"/>
      <c r="G558" s="3"/>
      <c r="H558" s="3"/>
    </row>
    <row r="559" spans="4:8">
      <c r="D559" s="3"/>
      <c r="E559" s="3"/>
      <c r="F559" s="3"/>
      <c r="G559" s="3"/>
      <c r="H559" s="3"/>
    </row>
    <row r="560" spans="4:8">
      <c r="D560" s="3"/>
      <c r="E560" s="3"/>
      <c r="F560" s="3"/>
      <c r="G560" s="3"/>
      <c r="H560" s="3"/>
    </row>
    <row r="561" spans="4:8">
      <c r="D561" s="3"/>
      <c r="E561" s="3"/>
      <c r="F561" s="3"/>
      <c r="G561" s="3"/>
      <c r="H561" s="3"/>
    </row>
    <row r="562" spans="4:8">
      <c r="D562" s="3"/>
      <c r="E562" s="3"/>
      <c r="F562" s="3"/>
      <c r="G562" s="3"/>
      <c r="H562" s="3"/>
    </row>
    <row r="563" spans="4:8">
      <c r="D563" s="3"/>
      <c r="E563" s="3"/>
      <c r="F563" s="3"/>
      <c r="G563" s="3"/>
      <c r="H563" s="3"/>
    </row>
    <row r="564" spans="4:8">
      <c r="D564" s="3"/>
      <c r="E564" s="3"/>
      <c r="F564" s="3"/>
      <c r="G564" s="3"/>
      <c r="H564" s="3"/>
    </row>
    <row r="565" spans="4:8">
      <c r="D565" s="3"/>
      <c r="E565" s="3"/>
      <c r="F565" s="3"/>
      <c r="G565" s="3"/>
      <c r="H565" s="3"/>
    </row>
    <row r="566" spans="4:8">
      <c r="D566" s="3"/>
      <c r="E566" s="3"/>
      <c r="F566" s="3"/>
      <c r="G566" s="3"/>
      <c r="H566" s="3"/>
    </row>
    <row r="567" spans="4:8">
      <c r="D567" s="3"/>
      <c r="E567" s="3"/>
      <c r="F567" s="3"/>
      <c r="G567" s="3"/>
      <c r="H567" s="3"/>
    </row>
    <row r="568" spans="4:8">
      <c r="D568" s="3"/>
      <c r="E568" s="3"/>
      <c r="F568" s="3"/>
      <c r="G568" s="3"/>
      <c r="H568" s="3"/>
    </row>
    <row r="569" spans="4:8">
      <c r="D569" s="3"/>
      <c r="E569" s="3"/>
      <c r="F569" s="3"/>
      <c r="G569" s="3"/>
      <c r="H569" s="3"/>
    </row>
    <row r="570" spans="4:8">
      <c r="D570" s="3"/>
      <c r="E570" s="3"/>
      <c r="F570" s="3"/>
      <c r="G570" s="3"/>
      <c r="H570" s="3"/>
    </row>
    <row r="571" spans="4:8">
      <c r="D571" s="3"/>
      <c r="E571" s="3"/>
      <c r="F571" s="3"/>
      <c r="G571" s="3"/>
      <c r="H571" s="3"/>
    </row>
    <row r="572" spans="4:8">
      <c r="D572" s="3"/>
      <c r="E572" s="3"/>
      <c r="F572" s="3"/>
      <c r="G572" s="3"/>
      <c r="H572" s="3"/>
    </row>
    <row r="573" spans="4:8">
      <c r="D573" s="3"/>
      <c r="E573" s="3"/>
      <c r="F573" s="3"/>
      <c r="G573" s="3"/>
      <c r="H573" s="3"/>
    </row>
    <row r="574" spans="4:8">
      <c r="D574" s="3"/>
      <c r="E574" s="3"/>
      <c r="F574" s="3"/>
      <c r="G574" s="3"/>
      <c r="H574" s="3"/>
    </row>
    <row r="575" spans="4:8">
      <c r="D575" s="3"/>
      <c r="E575" s="3"/>
      <c r="F575" s="3"/>
      <c r="G575" s="3"/>
      <c r="H575" s="3"/>
    </row>
    <row r="576" spans="4:8">
      <c r="D576" s="3"/>
      <c r="E576" s="3"/>
      <c r="F576" s="3"/>
      <c r="G576" s="3"/>
      <c r="H576" s="3"/>
    </row>
    <row r="577" spans="4:8">
      <c r="D577" s="3"/>
      <c r="E577" s="3"/>
      <c r="F577" s="3"/>
      <c r="G577" s="3"/>
      <c r="H577" s="3"/>
    </row>
    <row r="578" spans="4:8">
      <c r="D578" s="3"/>
      <c r="E578" s="3"/>
      <c r="F578" s="3"/>
      <c r="G578" s="3"/>
      <c r="H578" s="3"/>
    </row>
    <row r="579" spans="4:8">
      <c r="D579" s="3"/>
      <c r="E579" s="3"/>
      <c r="F579" s="3"/>
      <c r="G579" s="3"/>
      <c r="H579" s="3"/>
    </row>
    <row r="580" spans="4:8">
      <c r="D580" s="3"/>
      <c r="E580" s="3"/>
      <c r="F580" s="3"/>
      <c r="G580" s="3"/>
      <c r="H580" s="3"/>
    </row>
    <row r="581" spans="4:8">
      <c r="D581" s="3"/>
      <c r="E581" s="3"/>
      <c r="F581" s="3"/>
      <c r="G581" s="3"/>
      <c r="H581" s="3"/>
    </row>
    <row r="582" spans="4:8">
      <c r="D582" s="3"/>
      <c r="E582" s="3"/>
      <c r="F582" s="3"/>
      <c r="G582" s="3"/>
      <c r="H582" s="3"/>
    </row>
    <row r="583" spans="4:8">
      <c r="D583" s="3"/>
      <c r="E583" s="3"/>
      <c r="F583" s="3"/>
      <c r="G583" s="3"/>
      <c r="H583" s="3"/>
    </row>
    <row r="584" spans="4:8">
      <c r="D584" s="3"/>
      <c r="E584" s="3"/>
      <c r="F584" s="3"/>
      <c r="G584" s="3"/>
      <c r="H584" s="3"/>
    </row>
    <row r="585" spans="4:8">
      <c r="D585" s="3"/>
      <c r="E585" s="3"/>
      <c r="F585" s="3"/>
      <c r="G585" s="3"/>
      <c r="H585" s="3"/>
    </row>
    <row r="586" spans="4:8">
      <c r="D586" s="3"/>
      <c r="E586" s="3"/>
      <c r="F586" s="3"/>
      <c r="G586" s="3"/>
      <c r="H586" s="3"/>
    </row>
    <row r="587" spans="4:8">
      <c r="D587" s="3"/>
      <c r="E587" s="3"/>
      <c r="F587" s="3"/>
      <c r="G587" s="3"/>
      <c r="H587" s="3"/>
    </row>
    <row r="588" spans="4:8">
      <c r="D588" s="3"/>
      <c r="E588" s="3"/>
      <c r="F588" s="3"/>
      <c r="G588" s="3"/>
      <c r="H588" s="3"/>
    </row>
    <row r="589" spans="4:8">
      <c r="D589" s="3"/>
      <c r="E589" s="3"/>
      <c r="F589" s="3"/>
      <c r="G589" s="3"/>
      <c r="H589" s="3"/>
    </row>
    <row r="590" spans="4:8">
      <c r="D590" s="3"/>
      <c r="E590" s="3"/>
      <c r="F590" s="3"/>
      <c r="G590" s="3"/>
      <c r="H590" s="3"/>
    </row>
    <row r="591" spans="4:8">
      <c r="D591" s="3"/>
      <c r="E591" s="3"/>
      <c r="F591" s="3"/>
      <c r="G591" s="3"/>
      <c r="H591" s="3"/>
    </row>
    <row r="592" spans="4:8">
      <c r="D592" s="3"/>
      <c r="E592" s="3"/>
      <c r="F592" s="3"/>
      <c r="G592" s="3"/>
      <c r="H592" s="3"/>
    </row>
    <row r="593" spans="4:8">
      <c r="D593" s="3"/>
      <c r="E593" s="3"/>
      <c r="F593" s="3"/>
      <c r="G593" s="3"/>
      <c r="H593" s="3"/>
    </row>
    <row r="594" spans="4:8">
      <c r="D594" s="3"/>
      <c r="E594" s="3"/>
      <c r="F594" s="3"/>
      <c r="G594" s="3"/>
      <c r="H594" s="3"/>
    </row>
    <row r="595" spans="4:8">
      <c r="D595" s="3"/>
      <c r="E595" s="3"/>
      <c r="F595" s="3"/>
      <c r="G595" s="3"/>
      <c r="H595" s="3"/>
    </row>
    <row r="596" spans="4:8">
      <c r="D596" s="3"/>
      <c r="E596" s="3"/>
      <c r="F596" s="3"/>
      <c r="G596" s="3"/>
      <c r="H596" s="3"/>
    </row>
    <row r="597" spans="4:8">
      <c r="D597" s="3"/>
      <c r="E597" s="3"/>
      <c r="F597" s="3"/>
      <c r="G597" s="3"/>
      <c r="H597" s="3"/>
    </row>
    <row r="598" spans="4:8">
      <c r="D598" s="3"/>
      <c r="E598" s="3"/>
      <c r="F598" s="3"/>
      <c r="G598" s="3"/>
      <c r="H598" s="3"/>
    </row>
    <row r="599" spans="4:8">
      <c r="D599" s="3"/>
      <c r="E599" s="3"/>
      <c r="F599" s="3"/>
      <c r="G599" s="3"/>
      <c r="H599" s="3"/>
    </row>
    <row r="600" spans="4:8">
      <c r="D600" s="3"/>
      <c r="E600" s="3"/>
      <c r="F600" s="3"/>
      <c r="G600" s="3"/>
      <c r="H600" s="3"/>
    </row>
    <row r="601" spans="4:8">
      <c r="D601" s="3"/>
      <c r="E601" s="3"/>
      <c r="F601" s="3"/>
      <c r="G601" s="3"/>
      <c r="H601" s="3"/>
    </row>
    <row r="602" spans="4:8">
      <c r="D602" s="3"/>
      <c r="E602" s="3"/>
      <c r="F602" s="3"/>
      <c r="G602" s="3"/>
      <c r="H602" s="3"/>
    </row>
    <row r="603" spans="4:8">
      <c r="D603" s="3"/>
      <c r="E603" s="3"/>
      <c r="F603" s="3"/>
      <c r="G603" s="3"/>
      <c r="H603" s="3"/>
    </row>
    <row r="604" spans="4:8">
      <c r="D604" s="3"/>
      <c r="E604" s="3"/>
      <c r="F604" s="3"/>
      <c r="G604" s="3"/>
      <c r="H604" s="3"/>
    </row>
    <row r="605" spans="4:8">
      <c r="D605" s="3"/>
      <c r="E605" s="3"/>
      <c r="F605" s="3"/>
      <c r="G605" s="3"/>
      <c r="H605" s="3"/>
    </row>
    <row r="606" spans="4:8">
      <c r="D606" s="3"/>
      <c r="E606" s="3"/>
      <c r="F606" s="3"/>
      <c r="G606" s="3"/>
      <c r="H606" s="3"/>
    </row>
    <row r="607" spans="4:8">
      <c r="D607" s="3"/>
      <c r="E607" s="3"/>
      <c r="F607" s="3"/>
      <c r="G607" s="3"/>
      <c r="H607" s="3"/>
    </row>
    <row r="608" spans="4:8">
      <c r="E608" s="20"/>
      <c r="G608" s="20"/>
    </row>
    <row r="609" spans="5:7">
      <c r="E609" s="20"/>
      <c r="G609" s="20"/>
    </row>
    <row r="610" spans="5:7">
      <c r="E610" s="20"/>
      <c r="G610" s="20"/>
    </row>
    <row r="611" spans="5:7">
      <c r="E611" s="20"/>
      <c r="G611" s="20"/>
    </row>
    <row r="612" spans="5:7">
      <c r="E612" s="20"/>
      <c r="G612" s="20"/>
    </row>
    <row r="613" spans="5:7">
      <c r="E613" s="20"/>
      <c r="G613" s="20"/>
    </row>
  </sheetData>
  <sheetProtection sheet="1" objects="1" scenarios="1"/>
  <mergeCells count="1">
    <mergeCell ref="B6:K6"/>
  </mergeCells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10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>
    <tabColor indexed="52"/>
    <pageSetUpPr fitToPage="1"/>
  </sheetPr>
  <dimension ref="B1:O613"/>
  <sheetViews>
    <sheetView rightToLeft="1" workbookViewId="0"/>
  </sheetViews>
  <sheetFormatPr defaultColWidth="9.140625" defaultRowHeight="18"/>
  <cols>
    <col min="1" max="1" width="6.28515625" style="1" customWidth="1"/>
    <col min="2" max="2" width="25.85546875" style="2" bestFit="1" customWidth="1"/>
    <col min="3" max="3" width="41.7109375" style="1" bestFit="1" customWidth="1"/>
    <col min="4" max="4" width="4.5703125" style="1" bestFit="1" customWidth="1"/>
    <col min="5" max="5" width="11.140625" style="1" bestFit="1" customWidth="1"/>
    <col min="6" max="6" width="6.85546875" style="1" bestFit="1" customWidth="1"/>
    <col min="7" max="7" width="9" style="1" bestFit="1" customWidth="1"/>
    <col min="8" max="8" width="7.5703125" style="1" customWidth="1"/>
    <col min="9" max="9" width="8" style="1" bestFit="1" customWidth="1"/>
    <col min="10" max="10" width="9.140625" style="1" bestFit="1" customWidth="1"/>
    <col min="11" max="11" width="8.28515625" style="1" bestFit="1" customWidth="1"/>
    <col min="12" max="16384" width="9.140625" style="1"/>
  </cols>
  <sheetData>
    <row r="1" spans="2:15">
      <c r="B1" s="46" t="s">
        <v>150</v>
      </c>
      <c r="C1" s="67" t="s" vm="1">
        <v>238</v>
      </c>
    </row>
    <row r="2" spans="2:15">
      <c r="B2" s="46" t="s">
        <v>149</v>
      </c>
      <c r="C2" s="67" t="s">
        <v>239</v>
      </c>
    </row>
    <row r="3" spans="2:15">
      <c r="B3" s="46" t="s">
        <v>151</v>
      </c>
      <c r="C3" s="67" t="s">
        <v>240</v>
      </c>
    </row>
    <row r="4" spans="2:15">
      <c r="B4" s="46" t="s">
        <v>152</v>
      </c>
      <c r="C4" s="67" t="s">
        <v>241</v>
      </c>
    </row>
    <row r="6" spans="2:15" ht="26.25" customHeight="1">
      <c r="B6" s="164" t="s">
        <v>184</v>
      </c>
      <c r="C6" s="165"/>
      <c r="D6" s="165"/>
      <c r="E6" s="165"/>
      <c r="F6" s="165"/>
      <c r="G6" s="165"/>
      <c r="H6" s="165"/>
      <c r="I6" s="165"/>
      <c r="J6" s="165"/>
      <c r="K6" s="166"/>
    </row>
    <row r="7" spans="2:15" s="3" customFormat="1" ht="63">
      <c r="B7" s="47" t="s">
        <v>120</v>
      </c>
      <c r="C7" s="49" t="s">
        <v>48</v>
      </c>
      <c r="D7" s="49" t="s">
        <v>14</v>
      </c>
      <c r="E7" s="49" t="s">
        <v>15</v>
      </c>
      <c r="F7" s="49" t="s">
        <v>61</v>
      </c>
      <c r="G7" s="49" t="s">
        <v>107</v>
      </c>
      <c r="H7" s="49" t="s">
        <v>57</v>
      </c>
      <c r="I7" s="49" t="s">
        <v>115</v>
      </c>
      <c r="J7" s="49" t="s">
        <v>153</v>
      </c>
      <c r="K7" s="51" t="s">
        <v>154</v>
      </c>
    </row>
    <row r="8" spans="2:15" s="3" customFormat="1" ht="21.75" customHeight="1">
      <c r="B8" s="14"/>
      <c r="C8" s="15"/>
      <c r="D8" s="15"/>
      <c r="E8" s="15"/>
      <c r="F8" s="15" t="s">
        <v>19</v>
      </c>
      <c r="G8" s="15"/>
      <c r="H8" s="15" t="s">
        <v>19</v>
      </c>
      <c r="I8" s="15" t="s">
        <v>216</v>
      </c>
      <c r="J8" s="31" t="s">
        <v>19</v>
      </c>
      <c r="K8" s="16" t="s">
        <v>19</v>
      </c>
    </row>
    <row r="9" spans="2:15" s="4" customFormat="1" ht="18" customHeight="1">
      <c r="B9" s="17"/>
      <c r="C9" s="19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9" t="s">
        <v>8</v>
      </c>
    </row>
    <row r="10" spans="2:15" s="4" customFormat="1" ht="18" customHeight="1">
      <c r="B10" s="104" t="s">
        <v>60</v>
      </c>
      <c r="C10" s="105"/>
      <c r="D10" s="105"/>
      <c r="E10" s="105"/>
      <c r="F10" s="105"/>
      <c r="G10" s="105"/>
      <c r="H10" s="108">
        <v>0</v>
      </c>
      <c r="I10" s="106">
        <v>305.27737501900003</v>
      </c>
      <c r="J10" s="108">
        <f>I10/$I$10</f>
        <v>1</v>
      </c>
      <c r="K10" s="108">
        <f>I10/'סכום נכסי הקרן'!$C$42</f>
        <v>4.309844429552406E-6</v>
      </c>
      <c r="O10" s="1"/>
    </row>
    <row r="11" spans="2:15" ht="21" customHeight="1">
      <c r="B11" s="109" t="s">
        <v>206</v>
      </c>
      <c r="C11" s="105"/>
      <c r="D11" s="105"/>
      <c r="E11" s="105"/>
      <c r="F11" s="105"/>
      <c r="G11" s="105"/>
      <c r="H11" s="108">
        <v>0</v>
      </c>
      <c r="I11" s="106">
        <v>305.27737501900003</v>
      </c>
      <c r="J11" s="108">
        <f t="shared" ref="J11:J12" si="0">I11/$I$10</f>
        <v>1</v>
      </c>
      <c r="K11" s="108">
        <f>I11/'סכום נכסי הקרן'!$C$42</f>
        <v>4.309844429552406E-6</v>
      </c>
    </row>
    <row r="12" spans="2:15">
      <c r="B12" s="72" t="s">
        <v>4379</v>
      </c>
      <c r="C12" s="73" t="s">
        <v>4380</v>
      </c>
      <c r="D12" s="73" t="s">
        <v>697</v>
      </c>
      <c r="E12" s="73" t="s">
        <v>331</v>
      </c>
      <c r="F12" s="87">
        <v>0</v>
      </c>
      <c r="G12" s="86" t="s">
        <v>137</v>
      </c>
      <c r="H12" s="84">
        <v>0</v>
      </c>
      <c r="I12" s="83">
        <v>305.27737501900003</v>
      </c>
      <c r="J12" s="84">
        <f t="shared" si="0"/>
        <v>1</v>
      </c>
      <c r="K12" s="84">
        <f>I12/'סכום נכסי הקרן'!$C$42</f>
        <v>4.309844429552406E-6</v>
      </c>
    </row>
    <row r="13" spans="2:15">
      <c r="B13" s="92"/>
      <c r="C13" s="73"/>
      <c r="D13" s="73"/>
      <c r="E13" s="73"/>
      <c r="F13" s="73"/>
      <c r="G13" s="73"/>
      <c r="H13" s="84"/>
      <c r="I13" s="73"/>
      <c r="J13" s="84"/>
      <c r="K13" s="73"/>
    </row>
    <row r="14" spans="2:15">
      <c r="B14" s="88"/>
      <c r="C14" s="88"/>
      <c r="D14" s="88"/>
      <c r="E14" s="88"/>
      <c r="F14" s="88"/>
      <c r="G14" s="88"/>
      <c r="H14" s="88"/>
      <c r="I14" s="88"/>
      <c r="J14" s="88"/>
      <c r="K14" s="88"/>
    </row>
    <row r="15" spans="2:15">
      <c r="B15" s="88"/>
      <c r="C15" s="88"/>
      <c r="D15" s="88"/>
      <c r="E15" s="88"/>
      <c r="F15" s="88"/>
      <c r="G15" s="88"/>
      <c r="H15" s="88"/>
      <c r="I15" s="88"/>
      <c r="J15" s="88"/>
      <c r="K15" s="88"/>
    </row>
    <row r="16" spans="2:15">
      <c r="B16" s="132"/>
      <c r="C16" s="88"/>
      <c r="D16" s="88"/>
      <c r="E16" s="88"/>
      <c r="F16" s="88"/>
      <c r="G16" s="88"/>
      <c r="H16" s="88"/>
      <c r="I16" s="88"/>
      <c r="J16" s="88"/>
      <c r="K16" s="88"/>
    </row>
    <row r="17" spans="2:11">
      <c r="B17" s="132"/>
      <c r="C17" s="88"/>
      <c r="D17" s="88"/>
      <c r="E17" s="88"/>
      <c r="F17" s="88"/>
      <c r="G17" s="88"/>
      <c r="H17" s="88"/>
      <c r="I17" s="88"/>
      <c r="J17" s="88"/>
      <c r="K17" s="88"/>
    </row>
    <row r="18" spans="2:11">
      <c r="B18" s="88"/>
      <c r="C18" s="88"/>
      <c r="D18" s="88"/>
      <c r="E18" s="88"/>
      <c r="F18" s="88"/>
      <c r="G18" s="88"/>
      <c r="H18" s="88"/>
      <c r="I18" s="88"/>
      <c r="J18" s="88"/>
      <c r="K18" s="88"/>
    </row>
    <row r="19" spans="2:11">
      <c r="B19" s="88"/>
      <c r="C19" s="88"/>
      <c r="D19" s="88"/>
      <c r="E19" s="88"/>
      <c r="F19" s="88"/>
      <c r="G19" s="88"/>
      <c r="H19" s="88"/>
      <c r="I19" s="88"/>
      <c r="J19" s="88"/>
      <c r="K19" s="88"/>
    </row>
    <row r="20" spans="2:11">
      <c r="B20" s="88"/>
      <c r="C20" s="88"/>
      <c r="D20" s="88"/>
      <c r="E20" s="88"/>
      <c r="F20" s="88"/>
      <c r="G20" s="88"/>
      <c r="H20" s="88"/>
      <c r="I20" s="88"/>
      <c r="J20" s="88"/>
      <c r="K20" s="88"/>
    </row>
    <row r="21" spans="2:11">
      <c r="B21" s="88"/>
      <c r="C21" s="88"/>
      <c r="D21" s="88"/>
      <c r="E21" s="88"/>
      <c r="F21" s="88"/>
      <c r="G21" s="88"/>
      <c r="H21" s="88"/>
      <c r="I21" s="88"/>
      <c r="J21" s="88"/>
      <c r="K21" s="88"/>
    </row>
    <row r="22" spans="2:11">
      <c r="B22" s="88"/>
      <c r="C22" s="88"/>
      <c r="D22" s="88"/>
      <c r="E22" s="88"/>
      <c r="F22" s="88"/>
      <c r="G22" s="88"/>
      <c r="H22" s="88"/>
      <c r="I22" s="88"/>
      <c r="J22" s="88"/>
      <c r="K22" s="88"/>
    </row>
    <row r="23" spans="2:11">
      <c r="B23" s="88"/>
      <c r="C23" s="88"/>
      <c r="D23" s="88"/>
      <c r="E23" s="88"/>
      <c r="F23" s="88"/>
      <c r="G23" s="88"/>
      <c r="H23" s="88"/>
      <c r="I23" s="88"/>
      <c r="J23" s="88"/>
      <c r="K23" s="88"/>
    </row>
    <row r="24" spans="2:11">
      <c r="B24" s="88"/>
      <c r="C24" s="88"/>
      <c r="D24" s="88"/>
      <c r="E24" s="88"/>
      <c r="F24" s="88"/>
      <c r="G24" s="88"/>
      <c r="H24" s="88"/>
      <c r="I24" s="88"/>
      <c r="J24" s="88"/>
      <c r="K24" s="88"/>
    </row>
    <row r="25" spans="2:11">
      <c r="B25" s="88"/>
      <c r="C25" s="88"/>
      <c r="D25" s="88"/>
      <c r="E25" s="88"/>
      <c r="F25" s="88"/>
      <c r="G25" s="88"/>
      <c r="H25" s="88"/>
      <c r="I25" s="88"/>
      <c r="J25" s="88"/>
      <c r="K25" s="88"/>
    </row>
    <row r="26" spans="2:11">
      <c r="B26" s="88"/>
      <c r="C26" s="88"/>
      <c r="D26" s="88"/>
      <c r="E26" s="88"/>
      <c r="F26" s="88"/>
      <c r="G26" s="88"/>
      <c r="H26" s="88"/>
      <c r="I26" s="88"/>
      <c r="J26" s="88"/>
      <c r="K26" s="88"/>
    </row>
    <row r="27" spans="2:11">
      <c r="B27" s="88"/>
      <c r="C27" s="88"/>
      <c r="D27" s="88"/>
      <c r="E27" s="88"/>
      <c r="F27" s="88"/>
      <c r="G27" s="88"/>
      <c r="H27" s="88"/>
      <c r="I27" s="88"/>
      <c r="J27" s="88"/>
      <c r="K27" s="88"/>
    </row>
    <row r="28" spans="2:11">
      <c r="B28" s="88"/>
      <c r="C28" s="88"/>
      <c r="D28" s="88"/>
      <c r="E28" s="88"/>
      <c r="F28" s="88"/>
      <c r="G28" s="88"/>
      <c r="H28" s="88"/>
      <c r="I28" s="88"/>
      <c r="J28" s="88"/>
      <c r="K28" s="88"/>
    </row>
    <row r="29" spans="2:11">
      <c r="B29" s="88"/>
      <c r="C29" s="88"/>
      <c r="D29" s="88"/>
      <c r="E29" s="88"/>
      <c r="F29" s="88"/>
      <c r="G29" s="88"/>
      <c r="H29" s="88"/>
      <c r="I29" s="88"/>
      <c r="J29" s="88"/>
      <c r="K29" s="88"/>
    </row>
    <row r="30" spans="2:11">
      <c r="B30" s="88"/>
      <c r="C30" s="88"/>
      <c r="D30" s="88"/>
      <c r="E30" s="88"/>
      <c r="F30" s="88"/>
      <c r="G30" s="88"/>
      <c r="H30" s="88"/>
      <c r="I30" s="88"/>
      <c r="J30" s="88"/>
      <c r="K30" s="88"/>
    </row>
    <row r="31" spans="2:11">
      <c r="B31" s="88"/>
      <c r="C31" s="88"/>
      <c r="D31" s="88"/>
      <c r="E31" s="88"/>
      <c r="F31" s="88"/>
      <c r="G31" s="88"/>
      <c r="H31" s="88"/>
      <c r="I31" s="88"/>
      <c r="J31" s="88"/>
      <c r="K31" s="88"/>
    </row>
    <row r="32" spans="2:11">
      <c r="B32" s="88"/>
      <c r="C32" s="88"/>
      <c r="D32" s="88"/>
      <c r="E32" s="88"/>
      <c r="F32" s="88"/>
      <c r="G32" s="88"/>
      <c r="H32" s="88"/>
      <c r="I32" s="88"/>
      <c r="J32" s="88"/>
      <c r="K32" s="88"/>
    </row>
    <row r="33" spans="2:11">
      <c r="B33" s="88"/>
      <c r="C33" s="88"/>
      <c r="D33" s="88"/>
      <c r="E33" s="88"/>
      <c r="F33" s="88"/>
      <c r="G33" s="88"/>
      <c r="H33" s="88"/>
      <c r="I33" s="88"/>
      <c r="J33" s="88"/>
      <c r="K33" s="88"/>
    </row>
    <row r="34" spans="2:11">
      <c r="B34" s="88"/>
      <c r="C34" s="88"/>
      <c r="D34" s="88"/>
      <c r="E34" s="88"/>
      <c r="F34" s="88"/>
      <c r="G34" s="88"/>
      <c r="H34" s="88"/>
      <c r="I34" s="88"/>
      <c r="J34" s="88"/>
      <c r="K34" s="88"/>
    </row>
    <row r="35" spans="2:11">
      <c r="B35" s="88"/>
      <c r="C35" s="88"/>
      <c r="D35" s="88"/>
      <c r="E35" s="88"/>
      <c r="F35" s="88"/>
      <c r="G35" s="88"/>
      <c r="H35" s="88"/>
      <c r="I35" s="88"/>
      <c r="J35" s="88"/>
      <c r="K35" s="88"/>
    </row>
    <row r="36" spans="2:11">
      <c r="B36" s="88"/>
      <c r="C36" s="88"/>
      <c r="D36" s="88"/>
      <c r="E36" s="88"/>
      <c r="F36" s="88"/>
      <c r="G36" s="88"/>
      <c r="H36" s="88"/>
      <c r="I36" s="88"/>
      <c r="J36" s="88"/>
      <c r="K36" s="88"/>
    </row>
    <row r="37" spans="2:11">
      <c r="B37" s="88"/>
      <c r="C37" s="88"/>
      <c r="D37" s="88"/>
      <c r="E37" s="88"/>
      <c r="F37" s="88"/>
      <c r="G37" s="88"/>
      <c r="H37" s="88"/>
      <c r="I37" s="88"/>
      <c r="J37" s="88"/>
      <c r="K37" s="88"/>
    </row>
    <row r="38" spans="2:11">
      <c r="B38" s="88"/>
      <c r="C38" s="88"/>
      <c r="D38" s="88"/>
      <c r="E38" s="88"/>
      <c r="F38" s="88"/>
      <c r="G38" s="88"/>
      <c r="H38" s="88"/>
      <c r="I38" s="88"/>
      <c r="J38" s="88"/>
      <c r="K38" s="88"/>
    </row>
    <row r="39" spans="2:11">
      <c r="B39" s="88"/>
      <c r="C39" s="88"/>
      <c r="D39" s="88"/>
      <c r="E39" s="88"/>
      <c r="F39" s="88"/>
      <c r="G39" s="88"/>
      <c r="H39" s="88"/>
      <c r="I39" s="88"/>
      <c r="J39" s="88"/>
      <c r="K39" s="88"/>
    </row>
    <row r="40" spans="2:11">
      <c r="B40" s="88"/>
      <c r="C40" s="88"/>
      <c r="D40" s="88"/>
      <c r="E40" s="88"/>
      <c r="F40" s="88"/>
      <c r="G40" s="88"/>
      <c r="H40" s="88"/>
      <c r="I40" s="88"/>
      <c r="J40" s="88"/>
      <c r="K40" s="88"/>
    </row>
    <row r="41" spans="2:11">
      <c r="B41" s="88"/>
      <c r="C41" s="88"/>
      <c r="D41" s="88"/>
      <c r="E41" s="88"/>
      <c r="F41" s="88"/>
      <c r="G41" s="88"/>
      <c r="H41" s="88"/>
      <c r="I41" s="88"/>
      <c r="J41" s="88"/>
      <c r="K41" s="88"/>
    </row>
    <row r="42" spans="2:11">
      <c r="B42" s="88"/>
      <c r="C42" s="88"/>
      <c r="D42" s="88"/>
      <c r="E42" s="88"/>
      <c r="F42" s="88"/>
      <c r="G42" s="88"/>
      <c r="H42" s="88"/>
      <c r="I42" s="88"/>
      <c r="J42" s="88"/>
      <c r="K42" s="88"/>
    </row>
    <row r="43" spans="2:11">
      <c r="B43" s="88"/>
      <c r="C43" s="88"/>
      <c r="D43" s="88"/>
      <c r="E43" s="88"/>
      <c r="F43" s="88"/>
      <c r="G43" s="88"/>
      <c r="H43" s="88"/>
      <c r="I43" s="88"/>
      <c r="J43" s="88"/>
      <c r="K43" s="88"/>
    </row>
    <row r="44" spans="2:11">
      <c r="B44" s="88"/>
      <c r="C44" s="88"/>
      <c r="D44" s="88"/>
      <c r="E44" s="88"/>
      <c r="F44" s="88"/>
      <c r="G44" s="88"/>
      <c r="H44" s="88"/>
      <c r="I44" s="88"/>
      <c r="J44" s="88"/>
      <c r="K44" s="88"/>
    </row>
    <row r="45" spans="2:11">
      <c r="B45" s="88"/>
      <c r="C45" s="88"/>
      <c r="D45" s="88"/>
      <c r="E45" s="88"/>
      <c r="F45" s="88"/>
      <c r="G45" s="88"/>
      <c r="H45" s="88"/>
      <c r="I45" s="88"/>
      <c r="J45" s="88"/>
      <c r="K45" s="88"/>
    </row>
    <row r="46" spans="2:11">
      <c r="B46" s="88"/>
      <c r="C46" s="88"/>
      <c r="D46" s="88"/>
      <c r="E46" s="88"/>
      <c r="F46" s="88"/>
      <c r="G46" s="88"/>
      <c r="H46" s="88"/>
      <c r="I46" s="88"/>
      <c r="J46" s="88"/>
      <c r="K46" s="88"/>
    </row>
    <row r="47" spans="2:11">
      <c r="B47" s="88"/>
      <c r="C47" s="88"/>
      <c r="D47" s="88"/>
      <c r="E47" s="88"/>
      <c r="F47" s="88"/>
      <c r="G47" s="88"/>
      <c r="H47" s="88"/>
      <c r="I47" s="88"/>
      <c r="J47" s="88"/>
      <c r="K47" s="88"/>
    </row>
    <row r="48" spans="2:11">
      <c r="B48" s="88"/>
      <c r="C48" s="88"/>
      <c r="D48" s="88"/>
      <c r="E48" s="88"/>
      <c r="F48" s="88"/>
      <c r="G48" s="88"/>
      <c r="H48" s="88"/>
      <c r="I48" s="88"/>
      <c r="J48" s="88"/>
      <c r="K48" s="88"/>
    </row>
    <row r="49" spans="2:11">
      <c r="B49" s="88"/>
      <c r="C49" s="88"/>
      <c r="D49" s="88"/>
      <c r="E49" s="88"/>
      <c r="F49" s="88"/>
      <c r="G49" s="88"/>
      <c r="H49" s="88"/>
      <c r="I49" s="88"/>
      <c r="J49" s="88"/>
      <c r="K49" s="88"/>
    </row>
    <row r="50" spans="2:11">
      <c r="B50" s="88"/>
      <c r="C50" s="88"/>
      <c r="D50" s="88"/>
      <c r="E50" s="88"/>
      <c r="F50" s="88"/>
      <c r="G50" s="88"/>
      <c r="H50" s="88"/>
      <c r="I50" s="88"/>
      <c r="J50" s="88"/>
      <c r="K50" s="88"/>
    </row>
    <row r="51" spans="2:11">
      <c r="B51" s="88"/>
      <c r="C51" s="88"/>
      <c r="D51" s="88"/>
      <c r="E51" s="88"/>
      <c r="F51" s="88"/>
      <c r="G51" s="88"/>
      <c r="H51" s="88"/>
      <c r="I51" s="88"/>
      <c r="J51" s="88"/>
      <c r="K51" s="88"/>
    </row>
    <row r="52" spans="2:11">
      <c r="B52" s="88"/>
      <c r="C52" s="88"/>
      <c r="D52" s="88"/>
      <c r="E52" s="88"/>
      <c r="F52" s="88"/>
      <c r="G52" s="88"/>
      <c r="H52" s="88"/>
      <c r="I52" s="88"/>
      <c r="J52" s="88"/>
      <c r="K52" s="88"/>
    </row>
    <row r="53" spans="2:11">
      <c r="B53" s="88"/>
      <c r="C53" s="88"/>
      <c r="D53" s="88"/>
      <c r="E53" s="88"/>
      <c r="F53" s="88"/>
      <c r="G53" s="88"/>
      <c r="H53" s="88"/>
      <c r="I53" s="88"/>
      <c r="J53" s="88"/>
      <c r="K53" s="88"/>
    </row>
    <row r="54" spans="2:11">
      <c r="B54" s="88"/>
      <c r="C54" s="88"/>
      <c r="D54" s="88"/>
      <c r="E54" s="88"/>
      <c r="F54" s="88"/>
      <c r="G54" s="88"/>
      <c r="H54" s="88"/>
      <c r="I54" s="88"/>
      <c r="J54" s="88"/>
      <c r="K54" s="88"/>
    </row>
    <row r="55" spans="2:11">
      <c r="B55" s="88"/>
      <c r="C55" s="88"/>
      <c r="D55" s="88"/>
      <c r="E55" s="88"/>
      <c r="F55" s="88"/>
      <c r="G55" s="88"/>
      <c r="H55" s="88"/>
      <c r="I55" s="88"/>
      <c r="J55" s="88"/>
      <c r="K55" s="88"/>
    </row>
    <row r="56" spans="2:11">
      <c r="B56" s="88"/>
      <c r="C56" s="88"/>
      <c r="D56" s="88"/>
      <c r="E56" s="88"/>
      <c r="F56" s="88"/>
      <c r="G56" s="88"/>
      <c r="H56" s="88"/>
      <c r="I56" s="88"/>
      <c r="J56" s="88"/>
      <c r="K56" s="88"/>
    </row>
    <row r="57" spans="2:11">
      <c r="B57" s="88"/>
      <c r="C57" s="88"/>
      <c r="D57" s="88"/>
      <c r="E57" s="88"/>
      <c r="F57" s="88"/>
      <c r="G57" s="88"/>
      <c r="H57" s="88"/>
      <c r="I57" s="88"/>
      <c r="J57" s="88"/>
      <c r="K57" s="88"/>
    </row>
    <row r="58" spans="2:11">
      <c r="B58" s="88"/>
      <c r="C58" s="88"/>
      <c r="D58" s="88"/>
      <c r="E58" s="88"/>
      <c r="F58" s="88"/>
      <c r="G58" s="88"/>
      <c r="H58" s="88"/>
      <c r="I58" s="88"/>
      <c r="J58" s="88"/>
      <c r="K58" s="88"/>
    </row>
    <row r="59" spans="2:11">
      <c r="B59" s="88"/>
      <c r="C59" s="88"/>
      <c r="D59" s="88"/>
      <c r="E59" s="88"/>
      <c r="F59" s="88"/>
      <c r="G59" s="88"/>
      <c r="H59" s="88"/>
      <c r="I59" s="88"/>
      <c r="J59" s="88"/>
      <c r="K59" s="88"/>
    </row>
    <row r="60" spans="2:11">
      <c r="B60" s="88"/>
      <c r="C60" s="88"/>
      <c r="D60" s="88"/>
      <c r="E60" s="88"/>
      <c r="F60" s="88"/>
      <c r="G60" s="88"/>
      <c r="H60" s="88"/>
      <c r="I60" s="88"/>
      <c r="J60" s="88"/>
      <c r="K60" s="88"/>
    </row>
    <row r="61" spans="2:11">
      <c r="B61" s="88"/>
      <c r="C61" s="88"/>
      <c r="D61" s="88"/>
      <c r="E61" s="88"/>
      <c r="F61" s="88"/>
      <c r="G61" s="88"/>
      <c r="H61" s="88"/>
      <c r="I61" s="88"/>
      <c r="J61" s="88"/>
      <c r="K61" s="88"/>
    </row>
    <row r="62" spans="2:11">
      <c r="B62" s="88"/>
      <c r="C62" s="88"/>
      <c r="D62" s="88"/>
      <c r="E62" s="88"/>
      <c r="F62" s="88"/>
      <c r="G62" s="88"/>
      <c r="H62" s="88"/>
      <c r="I62" s="88"/>
      <c r="J62" s="88"/>
      <c r="K62" s="88"/>
    </row>
    <row r="63" spans="2:11">
      <c r="B63" s="88"/>
      <c r="C63" s="88"/>
      <c r="D63" s="88"/>
      <c r="E63" s="88"/>
      <c r="F63" s="88"/>
      <c r="G63" s="88"/>
      <c r="H63" s="88"/>
      <c r="I63" s="88"/>
      <c r="J63" s="88"/>
      <c r="K63" s="88"/>
    </row>
    <row r="64" spans="2:11">
      <c r="B64" s="88"/>
      <c r="C64" s="88"/>
      <c r="D64" s="88"/>
      <c r="E64" s="88"/>
      <c r="F64" s="88"/>
      <c r="G64" s="88"/>
      <c r="H64" s="88"/>
      <c r="I64" s="88"/>
      <c r="J64" s="88"/>
      <c r="K64" s="88"/>
    </row>
    <row r="65" spans="2:11">
      <c r="B65" s="88"/>
      <c r="C65" s="88"/>
      <c r="D65" s="88"/>
      <c r="E65" s="88"/>
      <c r="F65" s="88"/>
      <c r="G65" s="88"/>
      <c r="H65" s="88"/>
      <c r="I65" s="88"/>
      <c r="J65" s="88"/>
      <c r="K65" s="88"/>
    </row>
    <row r="66" spans="2:11">
      <c r="B66" s="88"/>
      <c r="C66" s="88"/>
      <c r="D66" s="88"/>
      <c r="E66" s="88"/>
      <c r="F66" s="88"/>
      <c r="G66" s="88"/>
      <c r="H66" s="88"/>
      <c r="I66" s="88"/>
      <c r="J66" s="88"/>
      <c r="K66" s="88"/>
    </row>
    <row r="67" spans="2:11">
      <c r="B67" s="88"/>
      <c r="C67" s="88"/>
      <c r="D67" s="88"/>
      <c r="E67" s="88"/>
      <c r="F67" s="88"/>
      <c r="G67" s="88"/>
      <c r="H67" s="88"/>
      <c r="I67" s="88"/>
      <c r="J67" s="88"/>
      <c r="K67" s="88"/>
    </row>
    <row r="68" spans="2:11">
      <c r="B68" s="88"/>
      <c r="C68" s="88"/>
      <c r="D68" s="88"/>
      <c r="E68" s="88"/>
      <c r="F68" s="88"/>
      <c r="G68" s="88"/>
      <c r="H68" s="88"/>
      <c r="I68" s="88"/>
      <c r="J68" s="88"/>
      <c r="K68" s="88"/>
    </row>
    <row r="69" spans="2:11">
      <c r="B69" s="88"/>
      <c r="C69" s="88"/>
      <c r="D69" s="88"/>
      <c r="E69" s="88"/>
      <c r="F69" s="88"/>
      <c r="G69" s="88"/>
      <c r="H69" s="88"/>
      <c r="I69" s="88"/>
      <c r="J69" s="88"/>
      <c r="K69" s="88"/>
    </row>
    <row r="70" spans="2:11">
      <c r="B70" s="88"/>
      <c r="C70" s="88"/>
      <c r="D70" s="88"/>
      <c r="E70" s="88"/>
      <c r="F70" s="88"/>
      <c r="G70" s="88"/>
      <c r="H70" s="88"/>
      <c r="I70" s="88"/>
      <c r="J70" s="88"/>
      <c r="K70" s="88"/>
    </row>
    <row r="71" spans="2:11">
      <c r="B71" s="88"/>
      <c r="C71" s="88"/>
      <c r="D71" s="88"/>
      <c r="E71" s="88"/>
      <c r="F71" s="88"/>
      <c r="G71" s="88"/>
      <c r="H71" s="88"/>
      <c r="I71" s="88"/>
      <c r="J71" s="88"/>
      <c r="K71" s="88"/>
    </row>
    <row r="72" spans="2:11">
      <c r="B72" s="88"/>
      <c r="C72" s="88"/>
      <c r="D72" s="88"/>
      <c r="E72" s="88"/>
      <c r="F72" s="88"/>
      <c r="G72" s="88"/>
      <c r="H72" s="88"/>
      <c r="I72" s="88"/>
      <c r="J72" s="88"/>
      <c r="K72" s="88"/>
    </row>
    <row r="73" spans="2:11">
      <c r="B73" s="88"/>
      <c r="C73" s="88"/>
      <c r="D73" s="88"/>
      <c r="E73" s="88"/>
      <c r="F73" s="88"/>
      <c r="G73" s="88"/>
      <c r="H73" s="88"/>
      <c r="I73" s="88"/>
      <c r="J73" s="88"/>
      <c r="K73" s="88"/>
    </row>
    <row r="74" spans="2:11">
      <c r="B74" s="88"/>
      <c r="C74" s="88"/>
      <c r="D74" s="88"/>
      <c r="E74" s="88"/>
      <c r="F74" s="88"/>
      <c r="G74" s="88"/>
      <c r="H74" s="88"/>
      <c r="I74" s="88"/>
      <c r="J74" s="88"/>
      <c r="K74" s="88"/>
    </row>
    <row r="75" spans="2:11">
      <c r="B75" s="88"/>
      <c r="C75" s="88"/>
      <c r="D75" s="88"/>
      <c r="E75" s="88"/>
      <c r="F75" s="88"/>
      <c r="G75" s="88"/>
      <c r="H75" s="88"/>
      <c r="I75" s="88"/>
      <c r="J75" s="88"/>
      <c r="K75" s="88"/>
    </row>
    <row r="76" spans="2:11">
      <c r="B76" s="88"/>
      <c r="C76" s="88"/>
      <c r="D76" s="88"/>
      <c r="E76" s="88"/>
      <c r="F76" s="88"/>
      <c r="G76" s="88"/>
      <c r="H76" s="88"/>
      <c r="I76" s="88"/>
      <c r="J76" s="88"/>
      <c r="K76" s="88"/>
    </row>
    <row r="77" spans="2:11">
      <c r="B77" s="88"/>
      <c r="C77" s="88"/>
      <c r="D77" s="88"/>
      <c r="E77" s="88"/>
      <c r="F77" s="88"/>
      <c r="G77" s="88"/>
      <c r="H77" s="88"/>
      <c r="I77" s="88"/>
      <c r="J77" s="88"/>
      <c r="K77" s="88"/>
    </row>
    <row r="78" spans="2:11">
      <c r="B78" s="88"/>
      <c r="C78" s="88"/>
      <c r="D78" s="88"/>
      <c r="E78" s="88"/>
      <c r="F78" s="88"/>
      <c r="G78" s="88"/>
      <c r="H78" s="88"/>
      <c r="I78" s="88"/>
      <c r="J78" s="88"/>
      <c r="K78" s="88"/>
    </row>
    <row r="79" spans="2:11">
      <c r="B79" s="88"/>
      <c r="C79" s="88"/>
      <c r="D79" s="88"/>
      <c r="E79" s="88"/>
      <c r="F79" s="88"/>
      <c r="G79" s="88"/>
      <c r="H79" s="88"/>
      <c r="I79" s="88"/>
      <c r="J79" s="88"/>
      <c r="K79" s="88"/>
    </row>
    <row r="80" spans="2:11">
      <c r="B80" s="88"/>
      <c r="C80" s="88"/>
      <c r="D80" s="88"/>
      <c r="E80" s="88"/>
      <c r="F80" s="88"/>
      <c r="G80" s="88"/>
      <c r="H80" s="88"/>
      <c r="I80" s="88"/>
      <c r="J80" s="88"/>
      <c r="K80" s="88"/>
    </row>
    <row r="81" spans="2:11">
      <c r="B81" s="88"/>
      <c r="C81" s="88"/>
      <c r="D81" s="88"/>
      <c r="E81" s="88"/>
      <c r="F81" s="88"/>
      <c r="G81" s="88"/>
      <c r="H81" s="88"/>
      <c r="I81" s="88"/>
      <c r="J81" s="88"/>
      <c r="K81" s="88"/>
    </row>
    <row r="82" spans="2:11">
      <c r="B82" s="88"/>
      <c r="C82" s="88"/>
      <c r="D82" s="88"/>
      <c r="E82" s="88"/>
      <c r="F82" s="88"/>
      <c r="G82" s="88"/>
      <c r="H82" s="88"/>
      <c r="I82" s="88"/>
      <c r="J82" s="88"/>
      <c r="K82" s="88"/>
    </row>
    <row r="83" spans="2:11">
      <c r="B83" s="88"/>
      <c r="C83" s="88"/>
      <c r="D83" s="88"/>
      <c r="E83" s="88"/>
      <c r="F83" s="88"/>
      <c r="G83" s="88"/>
      <c r="H83" s="88"/>
      <c r="I83" s="88"/>
      <c r="J83" s="88"/>
      <c r="K83" s="88"/>
    </row>
    <row r="84" spans="2:11">
      <c r="B84" s="88"/>
      <c r="C84" s="88"/>
      <c r="D84" s="88"/>
      <c r="E84" s="88"/>
      <c r="F84" s="88"/>
      <c r="G84" s="88"/>
      <c r="H84" s="88"/>
      <c r="I84" s="88"/>
      <c r="J84" s="88"/>
      <c r="K84" s="88"/>
    </row>
    <row r="85" spans="2:11">
      <c r="B85" s="88"/>
      <c r="C85" s="88"/>
      <c r="D85" s="88"/>
      <c r="E85" s="88"/>
      <c r="F85" s="88"/>
      <c r="G85" s="88"/>
      <c r="H85" s="88"/>
      <c r="I85" s="88"/>
      <c r="J85" s="88"/>
      <c r="K85" s="88"/>
    </row>
    <row r="86" spans="2:11">
      <c r="B86" s="88"/>
      <c r="C86" s="88"/>
      <c r="D86" s="88"/>
      <c r="E86" s="88"/>
      <c r="F86" s="88"/>
      <c r="G86" s="88"/>
      <c r="H86" s="88"/>
      <c r="I86" s="88"/>
      <c r="J86" s="88"/>
      <c r="K86" s="88"/>
    </row>
    <row r="87" spans="2:11">
      <c r="B87" s="88"/>
      <c r="C87" s="88"/>
      <c r="D87" s="88"/>
      <c r="E87" s="88"/>
      <c r="F87" s="88"/>
      <c r="G87" s="88"/>
      <c r="H87" s="88"/>
      <c r="I87" s="88"/>
      <c r="J87" s="88"/>
      <c r="K87" s="88"/>
    </row>
    <row r="88" spans="2:11">
      <c r="B88" s="88"/>
      <c r="C88" s="88"/>
      <c r="D88" s="88"/>
      <c r="E88" s="88"/>
      <c r="F88" s="88"/>
      <c r="G88" s="88"/>
      <c r="H88" s="88"/>
      <c r="I88" s="88"/>
      <c r="J88" s="88"/>
      <c r="K88" s="88"/>
    </row>
    <row r="89" spans="2:11">
      <c r="B89" s="88"/>
      <c r="C89" s="88"/>
      <c r="D89" s="88"/>
      <c r="E89" s="88"/>
      <c r="F89" s="88"/>
      <c r="G89" s="88"/>
      <c r="H89" s="88"/>
      <c r="I89" s="88"/>
      <c r="J89" s="88"/>
      <c r="K89" s="88"/>
    </row>
    <row r="90" spans="2:11">
      <c r="B90" s="88"/>
      <c r="C90" s="88"/>
      <c r="D90" s="88"/>
      <c r="E90" s="88"/>
      <c r="F90" s="88"/>
      <c r="G90" s="88"/>
      <c r="H90" s="88"/>
      <c r="I90" s="88"/>
      <c r="J90" s="88"/>
      <c r="K90" s="88"/>
    </row>
    <row r="91" spans="2:11">
      <c r="B91" s="88"/>
      <c r="C91" s="88"/>
      <c r="D91" s="88"/>
      <c r="E91" s="88"/>
      <c r="F91" s="88"/>
      <c r="G91" s="88"/>
      <c r="H91" s="88"/>
      <c r="I91" s="88"/>
      <c r="J91" s="88"/>
      <c r="K91" s="88"/>
    </row>
    <row r="92" spans="2:11">
      <c r="B92" s="88"/>
      <c r="C92" s="88"/>
      <c r="D92" s="88"/>
      <c r="E92" s="88"/>
      <c r="F92" s="88"/>
      <c r="G92" s="88"/>
      <c r="H92" s="88"/>
      <c r="I92" s="88"/>
      <c r="J92" s="88"/>
      <c r="K92" s="88"/>
    </row>
    <row r="93" spans="2:11">
      <c r="B93" s="88"/>
      <c r="C93" s="88"/>
      <c r="D93" s="88"/>
      <c r="E93" s="88"/>
      <c r="F93" s="88"/>
      <c r="G93" s="88"/>
      <c r="H93" s="88"/>
      <c r="I93" s="88"/>
      <c r="J93" s="88"/>
      <c r="K93" s="88"/>
    </row>
    <row r="94" spans="2:11">
      <c r="B94" s="88"/>
      <c r="C94" s="88"/>
      <c r="D94" s="88"/>
      <c r="E94" s="88"/>
      <c r="F94" s="88"/>
      <c r="G94" s="88"/>
      <c r="H94" s="88"/>
      <c r="I94" s="88"/>
      <c r="J94" s="88"/>
      <c r="K94" s="88"/>
    </row>
    <row r="95" spans="2:11">
      <c r="B95" s="88"/>
      <c r="C95" s="88"/>
      <c r="D95" s="88"/>
      <c r="E95" s="88"/>
      <c r="F95" s="88"/>
      <c r="G95" s="88"/>
      <c r="H95" s="88"/>
      <c r="I95" s="88"/>
      <c r="J95" s="88"/>
      <c r="K95" s="88"/>
    </row>
    <row r="96" spans="2:11">
      <c r="B96" s="88"/>
      <c r="C96" s="88"/>
      <c r="D96" s="88"/>
      <c r="E96" s="88"/>
      <c r="F96" s="88"/>
      <c r="G96" s="88"/>
      <c r="H96" s="88"/>
      <c r="I96" s="88"/>
      <c r="J96" s="88"/>
      <c r="K96" s="88"/>
    </row>
    <row r="97" spans="2:11">
      <c r="B97" s="88"/>
      <c r="C97" s="88"/>
      <c r="D97" s="88"/>
      <c r="E97" s="88"/>
      <c r="F97" s="88"/>
      <c r="G97" s="88"/>
      <c r="H97" s="88"/>
      <c r="I97" s="88"/>
      <c r="J97" s="88"/>
      <c r="K97" s="88"/>
    </row>
    <row r="98" spans="2:11">
      <c r="B98" s="88"/>
      <c r="C98" s="88"/>
      <c r="D98" s="88"/>
      <c r="E98" s="88"/>
      <c r="F98" s="88"/>
      <c r="G98" s="88"/>
      <c r="H98" s="88"/>
      <c r="I98" s="88"/>
      <c r="J98" s="88"/>
      <c r="K98" s="88"/>
    </row>
    <row r="99" spans="2:11">
      <c r="B99" s="88"/>
      <c r="C99" s="88"/>
      <c r="D99" s="88"/>
      <c r="E99" s="88"/>
      <c r="F99" s="88"/>
      <c r="G99" s="88"/>
      <c r="H99" s="88"/>
      <c r="I99" s="88"/>
      <c r="J99" s="88"/>
      <c r="K99" s="88"/>
    </row>
    <row r="100" spans="2:11">
      <c r="B100" s="88"/>
      <c r="C100" s="88"/>
      <c r="D100" s="88"/>
      <c r="E100" s="88"/>
      <c r="F100" s="88"/>
      <c r="G100" s="88"/>
      <c r="H100" s="88"/>
      <c r="I100" s="88"/>
      <c r="J100" s="88"/>
      <c r="K100" s="88"/>
    </row>
    <row r="101" spans="2:11">
      <c r="B101" s="88"/>
      <c r="C101" s="88"/>
      <c r="D101" s="88"/>
      <c r="E101" s="88"/>
      <c r="F101" s="88"/>
      <c r="G101" s="88"/>
      <c r="H101" s="88"/>
      <c r="I101" s="88"/>
      <c r="J101" s="88"/>
      <c r="K101" s="88"/>
    </row>
    <row r="102" spans="2:11">
      <c r="B102" s="88"/>
      <c r="C102" s="88"/>
      <c r="D102" s="88"/>
      <c r="E102" s="88"/>
      <c r="F102" s="88"/>
      <c r="G102" s="88"/>
      <c r="H102" s="88"/>
      <c r="I102" s="88"/>
      <c r="J102" s="88"/>
      <c r="K102" s="88"/>
    </row>
    <row r="103" spans="2:11">
      <c r="B103" s="88"/>
      <c r="C103" s="88"/>
      <c r="D103" s="88"/>
      <c r="E103" s="88"/>
      <c r="F103" s="88"/>
      <c r="G103" s="88"/>
      <c r="H103" s="88"/>
      <c r="I103" s="88"/>
      <c r="J103" s="88"/>
      <c r="K103" s="88"/>
    </row>
    <row r="104" spans="2:11">
      <c r="B104" s="88"/>
      <c r="C104" s="88"/>
      <c r="D104" s="88"/>
      <c r="E104" s="88"/>
      <c r="F104" s="88"/>
      <c r="G104" s="88"/>
      <c r="H104" s="88"/>
      <c r="I104" s="88"/>
      <c r="J104" s="88"/>
      <c r="K104" s="88"/>
    </row>
    <row r="105" spans="2:11">
      <c r="B105" s="88"/>
      <c r="C105" s="88"/>
      <c r="D105" s="88"/>
      <c r="E105" s="88"/>
      <c r="F105" s="88"/>
      <c r="G105" s="88"/>
      <c r="H105" s="88"/>
      <c r="I105" s="88"/>
      <c r="J105" s="88"/>
      <c r="K105" s="88"/>
    </row>
    <row r="106" spans="2:11">
      <c r="B106" s="88"/>
      <c r="C106" s="88"/>
      <c r="D106" s="88"/>
      <c r="E106" s="88"/>
      <c r="F106" s="88"/>
      <c r="G106" s="88"/>
      <c r="H106" s="88"/>
      <c r="I106" s="88"/>
      <c r="J106" s="88"/>
      <c r="K106" s="88"/>
    </row>
    <row r="107" spans="2:11">
      <c r="B107" s="88"/>
      <c r="C107" s="88"/>
      <c r="D107" s="88"/>
      <c r="E107" s="88"/>
      <c r="F107" s="88"/>
      <c r="G107" s="88"/>
      <c r="H107" s="88"/>
      <c r="I107" s="88"/>
      <c r="J107" s="88"/>
      <c r="K107" s="88"/>
    </row>
    <row r="108" spans="2:11">
      <c r="B108" s="88"/>
      <c r="C108" s="88"/>
      <c r="D108" s="88"/>
      <c r="E108" s="88"/>
      <c r="F108" s="88"/>
      <c r="G108" s="88"/>
      <c r="H108" s="88"/>
      <c r="I108" s="88"/>
      <c r="J108" s="88"/>
      <c r="K108" s="88"/>
    </row>
    <row r="109" spans="2:11">
      <c r="B109" s="88"/>
      <c r="C109" s="88"/>
      <c r="D109" s="88"/>
      <c r="E109" s="88"/>
      <c r="F109" s="88"/>
      <c r="G109" s="88"/>
      <c r="H109" s="88"/>
      <c r="I109" s="88"/>
      <c r="J109" s="88"/>
      <c r="K109" s="88"/>
    </row>
    <row r="110" spans="2:11">
      <c r="B110" s="88"/>
      <c r="C110" s="88"/>
      <c r="D110" s="88"/>
      <c r="E110" s="88"/>
      <c r="F110" s="88"/>
      <c r="G110" s="88"/>
      <c r="H110" s="88"/>
      <c r="I110" s="88"/>
      <c r="J110" s="88"/>
      <c r="K110" s="88"/>
    </row>
    <row r="111" spans="2:11">
      <c r="B111" s="88"/>
      <c r="C111" s="88"/>
      <c r="D111" s="88"/>
      <c r="E111" s="88"/>
      <c r="F111" s="88"/>
      <c r="G111" s="88"/>
      <c r="H111" s="88"/>
      <c r="I111" s="88"/>
      <c r="J111" s="88"/>
      <c r="K111" s="88"/>
    </row>
    <row r="112" spans="2:11">
      <c r="B112" s="88"/>
      <c r="C112" s="88"/>
      <c r="D112" s="88"/>
      <c r="E112" s="88"/>
      <c r="F112" s="88"/>
      <c r="G112" s="88"/>
      <c r="H112" s="88"/>
      <c r="I112" s="88"/>
      <c r="J112" s="88"/>
      <c r="K112" s="88"/>
    </row>
    <row r="113" spans="2:11">
      <c r="B113" s="113"/>
      <c r="C113" s="117"/>
      <c r="D113" s="150"/>
      <c r="E113" s="150"/>
      <c r="F113" s="150"/>
      <c r="G113" s="150"/>
      <c r="H113" s="150"/>
      <c r="I113" s="117"/>
      <c r="J113" s="117"/>
      <c r="K113" s="117"/>
    </row>
    <row r="114" spans="2:11">
      <c r="B114" s="113"/>
      <c r="C114" s="117"/>
      <c r="D114" s="150"/>
      <c r="E114" s="150"/>
      <c r="F114" s="150"/>
      <c r="G114" s="150"/>
      <c r="H114" s="150"/>
      <c r="I114" s="117"/>
      <c r="J114" s="117"/>
      <c r="K114" s="117"/>
    </row>
    <row r="115" spans="2:11">
      <c r="B115" s="113"/>
      <c r="C115" s="117"/>
      <c r="D115" s="150"/>
      <c r="E115" s="150"/>
      <c r="F115" s="150"/>
      <c r="G115" s="150"/>
      <c r="H115" s="150"/>
      <c r="I115" s="117"/>
      <c r="J115" s="117"/>
      <c r="K115" s="117"/>
    </row>
    <row r="116" spans="2:11">
      <c r="B116" s="113"/>
      <c r="C116" s="117"/>
      <c r="D116" s="150"/>
      <c r="E116" s="150"/>
      <c r="F116" s="150"/>
      <c r="G116" s="150"/>
      <c r="H116" s="150"/>
      <c r="I116" s="117"/>
      <c r="J116" s="117"/>
      <c r="K116" s="117"/>
    </row>
    <row r="117" spans="2:11">
      <c r="B117" s="113"/>
      <c r="C117" s="117"/>
      <c r="D117" s="150"/>
      <c r="E117" s="150"/>
      <c r="F117" s="150"/>
      <c r="G117" s="150"/>
      <c r="H117" s="150"/>
      <c r="I117" s="117"/>
      <c r="J117" s="117"/>
      <c r="K117" s="117"/>
    </row>
    <row r="118" spans="2:11">
      <c r="B118" s="113"/>
      <c r="C118" s="117"/>
      <c r="D118" s="150"/>
      <c r="E118" s="150"/>
      <c r="F118" s="150"/>
      <c r="G118" s="150"/>
      <c r="H118" s="150"/>
      <c r="I118" s="117"/>
      <c r="J118" s="117"/>
      <c r="K118" s="117"/>
    </row>
    <row r="119" spans="2:11">
      <c r="B119" s="113"/>
      <c r="C119" s="117"/>
      <c r="D119" s="150"/>
      <c r="E119" s="150"/>
      <c r="F119" s="150"/>
      <c r="G119" s="150"/>
      <c r="H119" s="150"/>
      <c r="I119" s="117"/>
      <c r="J119" s="117"/>
      <c r="K119" s="117"/>
    </row>
    <row r="120" spans="2:11">
      <c r="B120" s="113"/>
      <c r="C120" s="117"/>
      <c r="D120" s="150"/>
      <c r="E120" s="150"/>
      <c r="F120" s="150"/>
      <c r="G120" s="150"/>
      <c r="H120" s="150"/>
      <c r="I120" s="117"/>
      <c r="J120" s="117"/>
      <c r="K120" s="117"/>
    </row>
    <row r="121" spans="2:11">
      <c r="B121" s="113"/>
      <c r="C121" s="117"/>
      <c r="D121" s="150"/>
      <c r="E121" s="150"/>
      <c r="F121" s="150"/>
      <c r="G121" s="150"/>
      <c r="H121" s="150"/>
      <c r="I121" s="117"/>
      <c r="J121" s="117"/>
      <c r="K121" s="117"/>
    </row>
    <row r="122" spans="2:11">
      <c r="B122" s="113"/>
      <c r="C122" s="117"/>
      <c r="D122" s="150"/>
      <c r="E122" s="150"/>
      <c r="F122" s="150"/>
      <c r="G122" s="150"/>
      <c r="H122" s="150"/>
      <c r="I122" s="117"/>
      <c r="J122" s="117"/>
      <c r="K122" s="117"/>
    </row>
    <row r="123" spans="2:11">
      <c r="B123" s="113"/>
      <c r="C123" s="117"/>
      <c r="D123" s="150"/>
      <c r="E123" s="150"/>
      <c r="F123" s="150"/>
      <c r="G123" s="150"/>
      <c r="H123" s="150"/>
      <c r="I123" s="117"/>
      <c r="J123" s="117"/>
      <c r="K123" s="117"/>
    </row>
    <row r="124" spans="2:11">
      <c r="B124" s="113"/>
      <c r="C124" s="117"/>
      <c r="D124" s="150"/>
      <c r="E124" s="150"/>
      <c r="F124" s="150"/>
      <c r="G124" s="150"/>
      <c r="H124" s="150"/>
      <c r="I124" s="117"/>
      <c r="J124" s="117"/>
      <c r="K124" s="117"/>
    </row>
    <row r="125" spans="2:11">
      <c r="B125" s="113"/>
      <c r="C125" s="117"/>
      <c r="D125" s="150"/>
      <c r="E125" s="150"/>
      <c r="F125" s="150"/>
      <c r="G125" s="150"/>
      <c r="H125" s="150"/>
      <c r="I125" s="117"/>
      <c r="J125" s="117"/>
      <c r="K125" s="117"/>
    </row>
    <row r="126" spans="2:11">
      <c r="B126" s="113"/>
      <c r="C126" s="117"/>
      <c r="D126" s="150"/>
      <c r="E126" s="150"/>
      <c r="F126" s="150"/>
      <c r="G126" s="150"/>
      <c r="H126" s="150"/>
      <c r="I126" s="117"/>
      <c r="J126" s="117"/>
      <c r="K126" s="117"/>
    </row>
    <row r="127" spans="2:11">
      <c r="B127" s="113"/>
      <c r="C127" s="117"/>
      <c r="D127" s="150"/>
      <c r="E127" s="150"/>
      <c r="F127" s="150"/>
      <c r="G127" s="150"/>
      <c r="H127" s="150"/>
      <c r="I127" s="117"/>
      <c r="J127" s="117"/>
      <c r="K127" s="117"/>
    </row>
    <row r="128" spans="2:11">
      <c r="B128" s="113"/>
      <c r="C128" s="117"/>
      <c r="D128" s="150"/>
      <c r="E128" s="150"/>
      <c r="F128" s="150"/>
      <c r="G128" s="150"/>
      <c r="H128" s="150"/>
      <c r="I128" s="117"/>
      <c r="J128" s="117"/>
      <c r="K128" s="117"/>
    </row>
    <row r="129" spans="2:11">
      <c r="B129" s="113"/>
      <c r="C129" s="117"/>
      <c r="D129" s="150"/>
      <c r="E129" s="150"/>
      <c r="F129" s="150"/>
      <c r="G129" s="150"/>
      <c r="H129" s="150"/>
      <c r="I129" s="117"/>
      <c r="J129" s="117"/>
      <c r="K129" s="117"/>
    </row>
    <row r="130" spans="2:11">
      <c r="B130" s="113"/>
      <c r="C130" s="117"/>
      <c r="D130" s="150"/>
      <c r="E130" s="150"/>
      <c r="F130" s="150"/>
      <c r="G130" s="150"/>
      <c r="H130" s="150"/>
      <c r="I130" s="117"/>
      <c r="J130" s="117"/>
      <c r="K130" s="117"/>
    </row>
    <row r="131" spans="2:11">
      <c r="B131" s="113"/>
      <c r="C131" s="117"/>
      <c r="D131" s="150"/>
      <c r="E131" s="150"/>
      <c r="F131" s="150"/>
      <c r="G131" s="150"/>
      <c r="H131" s="150"/>
      <c r="I131" s="117"/>
      <c r="J131" s="117"/>
      <c r="K131" s="117"/>
    </row>
    <row r="132" spans="2:11">
      <c r="B132" s="113"/>
      <c r="C132" s="117"/>
      <c r="D132" s="150"/>
      <c r="E132" s="150"/>
      <c r="F132" s="150"/>
      <c r="G132" s="150"/>
      <c r="H132" s="150"/>
      <c r="I132" s="117"/>
      <c r="J132" s="117"/>
      <c r="K132" s="117"/>
    </row>
    <row r="133" spans="2:11">
      <c r="B133" s="113"/>
      <c r="C133" s="117"/>
      <c r="D133" s="150"/>
      <c r="E133" s="150"/>
      <c r="F133" s="150"/>
      <c r="G133" s="150"/>
      <c r="H133" s="150"/>
      <c r="I133" s="117"/>
      <c r="J133" s="117"/>
      <c r="K133" s="117"/>
    </row>
    <row r="134" spans="2:11">
      <c r="B134" s="113"/>
      <c r="C134" s="117"/>
      <c r="D134" s="150"/>
      <c r="E134" s="150"/>
      <c r="F134" s="150"/>
      <c r="G134" s="150"/>
      <c r="H134" s="150"/>
      <c r="I134" s="117"/>
      <c r="J134" s="117"/>
      <c r="K134" s="117"/>
    </row>
    <row r="135" spans="2:11">
      <c r="B135" s="113"/>
      <c r="C135" s="117"/>
      <c r="D135" s="150"/>
      <c r="E135" s="150"/>
      <c r="F135" s="150"/>
      <c r="G135" s="150"/>
      <c r="H135" s="150"/>
      <c r="I135" s="117"/>
      <c r="J135" s="117"/>
      <c r="K135" s="117"/>
    </row>
    <row r="136" spans="2:11">
      <c r="B136" s="113"/>
      <c r="C136" s="117"/>
      <c r="D136" s="150"/>
      <c r="E136" s="150"/>
      <c r="F136" s="150"/>
      <c r="G136" s="150"/>
      <c r="H136" s="150"/>
      <c r="I136" s="117"/>
      <c r="J136" s="117"/>
      <c r="K136" s="117"/>
    </row>
    <row r="137" spans="2:11">
      <c r="B137" s="113"/>
      <c r="C137" s="117"/>
      <c r="D137" s="150"/>
      <c r="E137" s="150"/>
      <c r="F137" s="150"/>
      <c r="G137" s="150"/>
      <c r="H137" s="150"/>
      <c r="I137" s="117"/>
      <c r="J137" s="117"/>
      <c r="K137" s="117"/>
    </row>
    <row r="138" spans="2:11">
      <c r="B138" s="113"/>
      <c r="C138" s="117"/>
      <c r="D138" s="150"/>
      <c r="E138" s="150"/>
      <c r="F138" s="150"/>
      <c r="G138" s="150"/>
      <c r="H138" s="150"/>
      <c r="I138" s="117"/>
      <c r="J138" s="117"/>
      <c r="K138" s="117"/>
    </row>
    <row r="139" spans="2:11">
      <c r="B139" s="113"/>
      <c r="C139" s="117"/>
      <c r="D139" s="150"/>
      <c r="E139" s="150"/>
      <c r="F139" s="150"/>
      <c r="G139" s="150"/>
      <c r="H139" s="150"/>
      <c r="I139" s="117"/>
      <c r="J139" s="117"/>
      <c r="K139" s="117"/>
    </row>
    <row r="140" spans="2:11">
      <c r="B140" s="113"/>
      <c r="C140" s="117"/>
      <c r="D140" s="150"/>
      <c r="E140" s="150"/>
      <c r="F140" s="150"/>
      <c r="G140" s="150"/>
      <c r="H140" s="150"/>
      <c r="I140" s="117"/>
      <c r="J140" s="117"/>
      <c r="K140" s="117"/>
    </row>
    <row r="141" spans="2:11">
      <c r="B141" s="113"/>
      <c r="C141" s="117"/>
      <c r="D141" s="150"/>
      <c r="E141" s="150"/>
      <c r="F141" s="150"/>
      <c r="G141" s="150"/>
      <c r="H141" s="150"/>
      <c r="I141" s="117"/>
      <c r="J141" s="117"/>
      <c r="K141" s="117"/>
    </row>
    <row r="142" spans="2:11">
      <c r="B142" s="113"/>
      <c r="C142" s="117"/>
      <c r="D142" s="150"/>
      <c r="E142" s="150"/>
      <c r="F142" s="150"/>
      <c r="G142" s="150"/>
      <c r="H142" s="150"/>
      <c r="I142" s="117"/>
      <c r="J142" s="117"/>
      <c r="K142" s="117"/>
    </row>
    <row r="143" spans="2:11">
      <c r="B143" s="113"/>
      <c r="C143" s="117"/>
      <c r="D143" s="150"/>
      <c r="E143" s="150"/>
      <c r="F143" s="150"/>
      <c r="G143" s="150"/>
      <c r="H143" s="150"/>
      <c r="I143" s="117"/>
      <c r="J143" s="117"/>
      <c r="K143" s="117"/>
    </row>
    <row r="144" spans="2:11">
      <c r="B144" s="113"/>
      <c r="C144" s="117"/>
      <c r="D144" s="150"/>
      <c r="E144" s="150"/>
      <c r="F144" s="150"/>
      <c r="G144" s="150"/>
      <c r="H144" s="150"/>
      <c r="I144" s="117"/>
      <c r="J144" s="117"/>
      <c r="K144" s="117"/>
    </row>
    <row r="145" spans="2:11">
      <c r="B145" s="113"/>
      <c r="C145" s="117"/>
      <c r="D145" s="150"/>
      <c r="E145" s="150"/>
      <c r="F145" s="150"/>
      <c r="G145" s="150"/>
      <c r="H145" s="150"/>
      <c r="I145" s="117"/>
      <c r="J145" s="117"/>
      <c r="K145" s="117"/>
    </row>
    <row r="146" spans="2:11">
      <c r="B146" s="113"/>
      <c r="C146" s="117"/>
      <c r="D146" s="150"/>
      <c r="E146" s="150"/>
      <c r="F146" s="150"/>
      <c r="G146" s="150"/>
      <c r="H146" s="150"/>
      <c r="I146" s="117"/>
      <c r="J146" s="117"/>
      <c r="K146" s="117"/>
    </row>
    <row r="147" spans="2:11">
      <c r="B147" s="113"/>
      <c r="C147" s="117"/>
      <c r="D147" s="150"/>
      <c r="E147" s="150"/>
      <c r="F147" s="150"/>
      <c r="G147" s="150"/>
      <c r="H147" s="150"/>
      <c r="I147" s="117"/>
      <c r="J147" s="117"/>
      <c r="K147" s="117"/>
    </row>
    <row r="148" spans="2:11">
      <c r="B148" s="113"/>
      <c r="C148" s="117"/>
      <c r="D148" s="150"/>
      <c r="E148" s="150"/>
      <c r="F148" s="150"/>
      <c r="G148" s="150"/>
      <c r="H148" s="150"/>
      <c r="I148" s="117"/>
      <c r="J148" s="117"/>
      <c r="K148" s="117"/>
    </row>
    <row r="149" spans="2:11">
      <c r="B149" s="113"/>
      <c r="C149" s="117"/>
      <c r="D149" s="150"/>
      <c r="E149" s="150"/>
      <c r="F149" s="150"/>
      <c r="G149" s="150"/>
      <c r="H149" s="150"/>
      <c r="I149" s="117"/>
      <c r="J149" s="117"/>
      <c r="K149" s="117"/>
    </row>
    <row r="150" spans="2:11">
      <c r="B150" s="113"/>
      <c r="C150" s="117"/>
      <c r="D150" s="150"/>
      <c r="E150" s="150"/>
      <c r="F150" s="150"/>
      <c r="G150" s="150"/>
      <c r="H150" s="150"/>
      <c r="I150" s="117"/>
      <c r="J150" s="117"/>
      <c r="K150" s="117"/>
    </row>
    <row r="151" spans="2:11">
      <c r="B151" s="113"/>
      <c r="C151" s="117"/>
      <c r="D151" s="150"/>
      <c r="E151" s="150"/>
      <c r="F151" s="150"/>
      <c r="G151" s="150"/>
      <c r="H151" s="150"/>
      <c r="I151" s="117"/>
      <c r="J151" s="117"/>
      <c r="K151" s="117"/>
    </row>
    <row r="152" spans="2:11">
      <c r="B152" s="113"/>
      <c r="C152" s="117"/>
      <c r="D152" s="150"/>
      <c r="E152" s="150"/>
      <c r="F152" s="150"/>
      <c r="G152" s="150"/>
      <c r="H152" s="150"/>
      <c r="I152" s="117"/>
      <c r="J152" s="117"/>
      <c r="K152" s="117"/>
    </row>
    <row r="153" spans="2:11">
      <c r="B153" s="113"/>
      <c r="C153" s="117"/>
      <c r="D153" s="150"/>
      <c r="E153" s="150"/>
      <c r="F153" s="150"/>
      <c r="G153" s="150"/>
      <c r="H153" s="150"/>
      <c r="I153" s="117"/>
      <c r="J153" s="117"/>
      <c r="K153" s="117"/>
    </row>
    <row r="154" spans="2:11">
      <c r="B154" s="113"/>
      <c r="C154" s="117"/>
      <c r="D154" s="150"/>
      <c r="E154" s="150"/>
      <c r="F154" s="150"/>
      <c r="G154" s="150"/>
      <c r="H154" s="150"/>
      <c r="I154" s="117"/>
      <c r="J154" s="117"/>
      <c r="K154" s="117"/>
    </row>
    <row r="155" spans="2:11">
      <c r="B155" s="113"/>
      <c r="C155" s="117"/>
      <c r="D155" s="150"/>
      <c r="E155" s="150"/>
      <c r="F155" s="150"/>
      <c r="G155" s="150"/>
      <c r="H155" s="150"/>
      <c r="I155" s="117"/>
      <c r="J155" s="117"/>
      <c r="K155" s="117"/>
    </row>
    <row r="156" spans="2:11">
      <c r="B156" s="113"/>
      <c r="C156" s="117"/>
      <c r="D156" s="150"/>
      <c r="E156" s="150"/>
      <c r="F156" s="150"/>
      <c r="G156" s="150"/>
      <c r="H156" s="150"/>
      <c r="I156" s="117"/>
      <c r="J156" s="117"/>
      <c r="K156" s="117"/>
    </row>
    <row r="157" spans="2:11">
      <c r="B157" s="113"/>
      <c r="C157" s="117"/>
      <c r="D157" s="150"/>
      <c r="E157" s="150"/>
      <c r="F157" s="150"/>
      <c r="G157" s="150"/>
      <c r="H157" s="150"/>
      <c r="I157" s="117"/>
      <c r="J157" s="117"/>
      <c r="K157" s="117"/>
    </row>
    <row r="158" spans="2:11">
      <c r="B158" s="113"/>
      <c r="C158" s="117"/>
      <c r="D158" s="150"/>
      <c r="E158" s="150"/>
      <c r="F158" s="150"/>
      <c r="G158" s="150"/>
      <c r="H158" s="150"/>
      <c r="I158" s="117"/>
      <c r="J158" s="117"/>
      <c r="K158" s="117"/>
    </row>
    <row r="159" spans="2:11">
      <c r="B159" s="113"/>
      <c r="C159" s="117"/>
      <c r="D159" s="150"/>
      <c r="E159" s="150"/>
      <c r="F159" s="150"/>
      <c r="G159" s="150"/>
      <c r="H159" s="150"/>
      <c r="I159" s="117"/>
      <c r="J159" s="117"/>
      <c r="K159" s="117"/>
    </row>
    <row r="160" spans="2:11">
      <c r="B160" s="113"/>
      <c r="C160" s="117"/>
      <c r="D160" s="150"/>
      <c r="E160" s="150"/>
      <c r="F160" s="150"/>
      <c r="G160" s="150"/>
      <c r="H160" s="150"/>
      <c r="I160" s="117"/>
      <c r="J160" s="117"/>
      <c r="K160" s="117"/>
    </row>
    <row r="161" spans="2:11">
      <c r="B161" s="113"/>
      <c r="C161" s="117"/>
      <c r="D161" s="150"/>
      <c r="E161" s="150"/>
      <c r="F161" s="150"/>
      <c r="G161" s="150"/>
      <c r="H161" s="150"/>
      <c r="I161" s="117"/>
      <c r="J161" s="117"/>
      <c r="K161" s="117"/>
    </row>
    <row r="162" spans="2:11">
      <c r="B162" s="113"/>
      <c r="C162" s="117"/>
      <c r="D162" s="150"/>
      <c r="E162" s="150"/>
      <c r="F162" s="150"/>
      <c r="G162" s="150"/>
      <c r="H162" s="150"/>
      <c r="I162" s="117"/>
      <c r="J162" s="117"/>
      <c r="K162" s="117"/>
    </row>
    <row r="163" spans="2:11">
      <c r="B163" s="113"/>
      <c r="C163" s="117"/>
      <c r="D163" s="150"/>
      <c r="E163" s="150"/>
      <c r="F163" s="150"/>
      <c r="G163" s="150"/>
      <c r="H163" s="150"/>
      <c r="I163" s="117"/>
      <c r="J163" s="117"/>
      <c r="K163" s="117"/>
    </row>
    <row r="164" spans="2:11">
      <c r="B164" s="113"/>
      <c r="C164" s="117"/>
      <c r="D164" s="150"/>
      <c r="E164" s="150"/>
      <c r="F164" s="150"/>
      <c r="G164" s="150"/>
      <c r="H164" s="150"/>
      <c r="I164" s="117"/>
      <c r="J164" s="117"/>
      <c r="K164" s="117"/>
    </row>
    <row r="165" spans="2:11">
      <c r="B165" s="113"/>
      <c r="C165" s="117"/>
      <c r="D165" s="150"/>
      <c r="E165" s="150"/>
      <c r="F165" s="150"/>
      <c r="G165" s="150"/>
      <c r="H165" s="150"/>
      <c r="I165" s="117"/>
      <c r="J165" s="117"/>
      <c r="K165" s="117"/>
    </row>
    <row r="166" spans="2:11">
      <c r="B166" s="113"/>
      <c r="C166" s="117"/>
      <c r="D166" s="150"/>
      <c r="E166" s="150"/>
      <c r="F166" s="150"/>
      <c r="G166" s="150"/>
      <c r="H166" s="150"/>
      <c r="I166" s="117"/>
      <c r="J166" s="117"/>
      <c r="K166" s="117"/>
    </row>
    <row r="167" spans="2:11">
      <c r="B167" s="113"/>
      <c r="C167" s="117"/>
      <c r="D167" s="150"/>
      <c r="E167" s="150"/>
      <c r="F167" s="150"/>
      <c r="G167" s="150"/>
      <c r="H167" s="150"/>
      <c r="I167" s="117"/>
      <c r="J167" s="117"/>
      <c r="K167" s="117"/>
    </row>
    <row r="168" spans="2:11">
      <c r="B168" s="113"/>
      <c r="C168" s="117"/>
      <c r="D168" s="150"/>
      <c r="E168" s="150"/>
      <c r="F168" s="150"/>
      <c r="G168" s="150"/>
      <c r="H168" s="150"/>
      <c r="I168" s="117"/>
      <c r="J168" s="117"/>
      <c r="K168" s="117"/>
    </row>
    <row r="169" spans="2:11">
      <c r="B169" s="113"/>
      <c r="C169" s="117"/>
      <c r="D169" s="150"/>
      <c r="E169" s="150"/>
      <c r="F169" s="150"/>
      <c r="G169" s="150"/>
      <c r="H169" s="150"/>
      <c r="I169" s="117"/>
      <c r="J169" s="117"/>
      <c r="K169" s="117"/>
    </row>
    <row r="170" spans="2:11">
      <c r="B170" s="113"/>
      <c r="C170" s="117"/>
      <c r="D170" s="150"/>
      <c r="E170" s="150"/>
      <c r="F170" s="150"/>
      <c r="G170" s="150"/>
      <c r="H170" s="150"/>
      <c r="I170" s="117"/>
      <c r="J170" s="117"/>
      <c r="K170" s="117"/>
    </row>
    <row r="171" spans="2:11">
      <c r="B171" s="113"/>
      <c r="C171" s="117"/>
      <c r="D171" s="150"/>
      <c r="E171" s="150"/>
      <c r="F171" s="150"/>
      <c r="G171" s="150"/>
      <c r="H171" s="150"/>
      <c r="I171" s="117"/>
      <c r="J171" s="117"/>
      <c r="K171" s="117"/>
    </row>
    <row r="172" spans="2:11">
      <c r="B172" s="113"/>
      <c r="C172" s="117"/>
      <c r="D172" s="150"/>
      <c r="E172" s="150"/>
      <c r="F172" s="150"/>
      <c r="G172" s="150"/>
      <c r="H172" s="150"/>
      <c r="I172" s="117"/>
      <c r="J172" s="117"/>
      <c r="K172" s="117"/>
    </row>
    <row r="173" spans="2:11">
      <c r="B173" s="113"/>
      <c r="C173" s="117"/>
      <c r="D173" s="150"/>
      <c r="E173" s="150"/>
      <c r="F173" s="150"/>
      <c r="G173" s="150"/>
      <c r="H173" s="150"/>
      <c r="I173" s="117"/>
      <c r="J173" s="117"/>
      <c r="K173" s="117"/>
    </row>
    <row r="174" spans="2:11">
      <c r="B174" s="113"/>
      <c r="C174" s="117"/>
      <c r="D174" s="150"/>
      <c r="E174" s="150"/>
      <c r="F174" s="150"/>
      <c r="G174" s="150"/>
      <c r="H174" s="150"/>
      <c r="I174" s="117"/>
      <c r="J174" s="117"/>
      <c r="K174" s="117"/>
    </row>
    <row r="175" spans="2:11">
      <c r="B175" s="113"/>
      <c r="C175" s="117"/>
      <c r="D175" s="150"/>
      <c r="E175" s="150"/>
      <c r="F175" s="150"/>
      <c r="G175" s="150"/>
      <c r="H175" s="150"/>
      <c r="I175" s="117"/>
      <c r="J175" s="117"/>
      <c r="K175" s="117"/>
    </row>
    <row r="176" spans="2:11">
      <c r="B176" s="113"/>
      <c r="C176" s="117"/>
      <c r="D176" s="150"/>
      <c r="E176" s="150"/>
      <c r="F176" s="150"/>
      <c r="G176" s="150"/>
      <c r="H176" s="150"/>
      <c r="I176" s="117"/>
      <c r="J176" s="117"/>
      <c r="K176" s="117"/>
    </row>
    <row r="177" spans="2:11">
      <c r="B177" s="113"/>
      <c r="C177" s="117"/>
      <c r="D177" s="150"/>
      <c r="E177" s="150"/>
      <c r="F177" s="150"/>
      <c r="G177" s="150"/>
      <c r="H177" s="150"/>
      <c r="I177" s="117"/>
      <c r="J177" s="117"/>
      <c r="K177" s="117"/>
    </row>
    <row r="178" spans="2:11">
      <c r="B178" s="113"/>
      <c r="C178" s="117"/>
      <c r="D178" s="150"/>
      <c r="E178" s="150"/>
      <c r="F178" s="150"/>
      <c r="G178" s="150"/>
      <c r="H178" s="150"/>
      <c r="I178" s="117"/>
      <c r="J178" s="117"/>
      <c r="K178" s="117"/>
    </row>
    <row r="179" spans="2:11">
      <c r="B179" s="113"/>
      <c r="C179" s="117"/>
      <c r="D179" s="150"/>
      <c r="E179" s="150"/>
      <c r="F179" s="150"/>
      <c r="G179" s="150"/>
      <c r="H179" s="150"/>
      <c r="I179" s="117"/>
      <c r="J179" s="117"/>
      <c r="K179" s="117"/>
    </row>
    <row r="180" spans="2:11">
      <c r="B180" s="113"/>
      <c r="C180" s="117"/>
      <c r="D180" s="150"/>
      <c r="E180" s="150"/>
      <c r="F180" s="150"/>
      <c r="G180" s="150"/>
      <c r="H180" s="150"/>
      <c r="I180" s="117"/>
      <c r="J180" s="117"/>
      <c r="K180" s="117"/>
    </row>
    <row r="181" spans="2:11">
      <c r="B181" s="113"/>
      <c r="C181" s="117"/>
      <c r="D181" s="150"/>
      <c r="E181" s="150"/>
      <c r="F181" s="150"/>
      <c r="G181" s="150"/>
      <c r="H181" s="150"/>
      <c r="I181" s="117"/>
      <c r="J181" s="117"/>
      <c r="K181" s="117"/>
    </row>
    <row r="182" spans="2:11">
      <c r="B182" s="113"/>
      <c r="C182" s="117"/>
      <c r="D182" s="150"/>
      <c r="E182" s="150"/>
      <c r="F182" s="150"/>
      <c r="G182" s="150"/>
      <c r="H182" s="150"/>
      <c r="I182" s="117"/>
      <c r="J182" s="117"/>
      <c r="K182" s="117"/>
    </row>
    <row r="183" spans="2:11">
      <c r="B183" s="113"/>
      <c r="C183" s="117"/>
      <c r="D183" s="150"/>
      <c r="E183" s="150"/>
      <c r="F183" s="150"/>
      <c r="G183" s="150"/>
      <c r="H183" s="150"/>
      <c r="I183" s="117"/>
      <c r="J183" s="117"/>
      <c r="K183" s="117"/>
    </row>
    <row r="184" spans="2:11">
      <c r="B184" s="113"/>
      <c r="C184" s="117"/>
      <c r="D184" s="150"/>
      <c r="E184" s="150"/>
      <c r="F184" s="150"/>
      <c r="G184" s="150"/>
      <c r="H184" s="150"/>
      <c r="I184" s="117"/>
      <c r="J184" s="117"/>
      <c r="K184" s="117"/>
    </row>
    <row r="185" spans="2:11">
      <c r="B185" s="113"/>
      <c r="C185" s="117"/>
      <c r="D185" s="150"/>
      <c r="E185" s="150"/>
      <c r="F185" s="150"/>
      <c r="G185" s="150"/>
      <c r="H185" s="150"/>
      <c r="I185" s="117"/>
      <c r="J185" s="117"/>
      <c r="K185" s="117"/>
    </row>
    <row r="186" spans="2:11">
      <c r="B186" s="113"/>
      <c r="C186" s="117"/>
      <c r="D186" s="150"/>
      <c r="E186" s="150"/>
      <c r="F186" s="150"/>
      <c r="G186" s="150"/>
      <c r="H186" s="150"/>
      <c r="I186" s="117"/>
      <c r="J186" s="117"/>
      <c r="K186" s="117"/>
    </row>
    <row r="187" spans="2:11">
      <c r="B187" s="113"/>
      <c r="C187" s="117"/>
      <c r="D187" s="150"/>
      <c r="E187" s="150"/>
      <c r="F187" s="150"/>
      <c r="G187" s="150"/>
      <c r="H187" s="150"/>
      <c r="I187" s="117"/>
      <c r="J187" s="117"/>
      <c r="K187" s="117"/>
    </row>
    <row r="188" spans="2:11">
      <c r="B188" s="113"/>
      <c r="C188" s="117"/>
      <c r="D188" s="150"/>
      <c r="E188" s="150"/>
      <c r="F188" s="150"/>
      <c r="G188" s="150"/>
      <c r="H188" s="150"/>
      <c r="I188" s="117"/>
      <c r="J188" s="117"/>
      <c r="K188" s="117"/>
    </row>
    <row r="189" spans="2:11">
      <c r="B189" s="113"/>
      <c r="C189" s="117"/>
      <c r="D189" s="150"/>
      <c r="E189" s="150"/>
      <c r="F189" s="150"/>
      <c r="G189" s="150"/>
      <c r="H189" s="150"/>
      <c r="I189" s="117"/>
      <c r="J189" s="117"/>
      <c r="K189" s="117"/>
    </row>
    <row r="190" spans="2:11">
      <c r="B190" s="113"/>
      <c r="C190" s="117"/>
      <c r="D190" s="150"/>
      <c r="E190" s="150"/>
      <c r="F190" s="150"/>
      <c r="G190" s="150"/>
      <c r="H190" s="150"/>
      <c r="I190" s="117"/>
      <c r="J190" s="117"/>
      <c r="K190" s="117"/>
    </row>
    <row r="191" spans="2:11">
      <c r="B191" s="113"/>
      <c r="C191" s="117"/>
      <c r="D191" s="150"/>
      <c r="E191" s="150"/>
      <c r="F191" s="150"/>
      <c r="G191" s="150"/>
      <c r="H191" s="150"/>
      <c r="I191" s="117"/>
      <c r="J191" s="117"/>
      <c r="K191" s="117"/>
    </row>
    <row r="192" spans="2:11">
      <c r="B192" s="113"/>
      <c r="C192" s="117"/>
      <c r="D192" s="150"/>
      <c r="E192" s="150"/>
      <c r="F192" s="150"/>
      <c r="G192" s="150"/>
      <c r="H192" s="150"/>
      <c r="I192" s="117"/>
      <c r="J192" s="117"/>
      <c r="K192" s="117"/>
    </row>
    <row r="193" spans="2:11">
      <c r="B193" s="113"/>
      <c r="C193" s="117"/>
      <c r="D193" s="150"/>
      <c r="E193" s="150"/>
      <c r="F193" s="150"/>
      <c r="G193" s="150"/>
      <c r="H193" s="150"/>
      <c r="I193" s="117"/>
      <c r="J193" s="117"/>
      <c r="K193" s="117"/>
    </row>
    <row r="194" spans="2:11">
      <c r="B194" s="113"/>
      <c r="C194" s="117"/>
      <c r="D194" s="150"/>
      <c r="E194" s="150"/>
      <c r="F194" s="150"/>
      <c r="G194" s="150"/>
      <c r="H194" s="150"/>
      <c r="I194" s="117"/>
      <c r="J194" s="117"/>
      <c r="K194" s="117"/>
    </row>
    <row r="195" spans="2:11">
      <c r="B195" s="113"/>
      <c r="C195" s="117"/>
      <c r="D195" s="150"/>
      <c r="E195" s="150"/>
      <c r="F195" s="150"/>
      <c r="G195" s="150"/>
      <c r="H195" s="150"/>
      <c r="I195" s="117"/>
      <c r="J195" s="117"/>
      <c r="K195" s="117"/>
    </row>
    <row r="196" spans="2:11">
      <c r="B196" s="113"/>
      <c r="C196" s="117"/>
      <c r="D196" s="150"/>
      <c r="E196" s="150"/>
      <c r="F196" s="150"/>
      <c r="G196" s="150"/>
      <c r="H196" s="150"/>
      <c r="I196" s="117"/>
      <c r="J196" s="117"/>
      <c r="K196" s="117"/>
    </row>
    <row r="197" spans="2:11">
      <c r="B197" s="113"/>
      <c r="C197" s="117"/>
      <c r="D197" s="150"/>
      <c r="E197" s="150"/>
      <c r="F197" s="150"/>
      <c r="G197" s="150"/>
      <c r="H197" s="150"/>
      <c r="I197" s="117"/>
      <c r="J197" s="117"/>
      <c r="K197" s="117"/>
    </row>
    <row r="198" spans="2:11">
      <c r="B198" s="113"/>
      <c r="C198" s="117"/>
      <c r="D198" s="150"/>
      <c r="E198" s="150"/>
      <c r="F198" s="150"/>
      <c r="G198" s="150"/>
      <c r="H198" s="150"/>
      <c r="I198" s="117"/>
      <c r="J198" s="117"/>
      <c r="K198" s="117"/>
    </row>
    <row r="199" spans="2:11">
      <c r="B199" s="113"/>
      <c r="C199" s="117"/>
      <c r="D199" s="150"/>
      <c r="E199" s="150"/>
      <c r="F199" s="150"/>
      <c r="G199" s="150"/>
      <c r="H199" s="150"/>
      <c r="I199" s="117"/>
      <c r="J199" s="117"/>
      <c r="K199" s="117"/>
    </row>
    <row r="200" spans="2:11">
      <c r="B200" s="113"/>
      <c r="C200" s="117"/>
      <c r="D200" s="150"/>
      <c r="E200" s="150"/>
      <c r="F200" s="150"/>
      <c r="G200" s="150"/>
      <c r="H200" s="150"/>
      <c r="I200" s="117"/>
      <c r="J200" s="117"/>
      <c r="K200" s="117"/>
    </row>
    <row r="201" spans="2:11">
      <c r="B201" s="113"/>
      <c r="C201" s="117"/>
      <c r="D201" s="150"/>
      <c r="E201" s="150"/>
      <c r="F201" s="150"/>
      <c r="G201" s="150"/>
      <c r="H201" s="150"/>
      <c r="I201" s="117"/>
      <c r="J201" s="117"/>
      <c r="K201" s="117"/>
    </row>
    <row r="202" spans="2:11">
      <c r="B202" s="113"/>
      <c r="C202" s="117"/>
      <c r="D202" s="150"/>
      <c r="E202" s="150"/>
      <c r="F202" s="150"/>
      <c r="G202" s="150"/>
      <c r="H202" s="150"/>
      <c r="I202" s="117"/>
      <c r="J202" s="117"/>
      <c r="K202" s="117"/>
    </row>
    <row r="203" spans="2:11">
      <c r="B203" s="113"/>
      <c r="C203" s="117"/>
      <c r="D203" s="150"/>
      <c r="E203" s="150"/>
      <c r="F203" s="150"/>
      <c r="G203" s="150"/>
      <c r="H203" s="150"/>
      <c r="I203" s="117"/>
      <c r="J203" s="117"/>
      <c r="K203" s="117"/>
    </row>
    <row r="204" spans="2:11">
      <c r="B204" s="113"/>
      <c r="C204" s="117"/>
      <c r="D204" s="150"/>
      <c r="E204" s="150"/>
      <c r="F204" s="150"/>
      <c r="G204" s="150"/>
      <c r="H204" s="150"/>
      <c r="I204" s="117"/>
      <c r="J204" s="117"/>
      <c r="K204" s="117"/>
    </row>
    <row r="205" spans="2:11">
      <c r="B205" s="113"/>
      <c r="C205" s="117"/>
      <c r="D205" s="150"/>
      <c r="E205" s="150"/>
      <c r="F205" s="150"/>
      <c r="G205" s="150"/>
      <c r="H205" s="150"/>
      <c r="I205" s="117"/>
      <c r="J205" s="117"/>
      <c r="K205" s="117"/>
    </row>
    <row r="206" spans="2:11">
      <c r="B206" s="113"/>
      <c r="C206" s="117"/>
      <c r="D206" s="150"/>
      <c r="E206" s="150"/>
      <c r="F206" s="150"/>
      <c r="G206" s="150"/>
      <c r="H206" s="150"/>
      <c r="I206" s="117"/>
      <c r="J206" s="117"/>
      <c r="K206" s="117"/>
    </row>
    <row r="207" spans="2:11">
      <c r="B207" s="113"/>
      <c r="C207" s="117"/>
      <c r="D207" s="150"/>
      <c r="E207" s="150"/>
      <c r="F207" s="150"/>
      <c r="G207" s="150"/>
      <c r="H207" s="150"/>
      <c r="I207" s="117"/>
      <c r="J207" s="117"/>
      <c r="K207" s="117"/>
    </row>
    <row r="208" spans="2:11">
      <c r="B208" s="113"/>
      <c r="C208" s="117"/>
      <c r="D208" s="150"/>
      <c r="E208" s="150"/>
      <c r="F208" s="150"/>
      <c r="G208" s="150"/>
      <c r="H208" s="150"/>
      <c r="I208" s="117"/>
      <c r="J208" s="117"/>
      <c r="K208" s="117"/>
    </row>
    <row r="209" spans="2:11">
      <c r="B209" s="113"/>
      <c r="C209" s="117"/>
      <c r="D209" s="150"/>
      <c r="E209" s="150"/>
      <c r="F209" s="150"/>
      <c r="G209" s="150"/>
      <c r="H209" s="150"/>
      <c r="I209" s="117"/>
      <c r="J209" s="117"/>
      <c r="K209" s="117"/>
    </row>
    <row r="210" spans="2:11">
      <c r="B210" s="113"/>
      <c r="C210" s="117"/>
      <c r="D210" s="150"/>
      <c r="E210" s="150"/>
      <c r="F210" s="150"/>
      <c r="G210" s="150"/>
      <c r="H210" s="150"/>
      <c r="I210" s="117"/>
      <c r="J210" s="117"/>
      <c r="K210" s="117"/>
    </row>
    <row r="211" spans="2:11">
      <c r="B211" s="113"/>
      <c r="C211" s="117"/>
      <c r="D211" s="150"/>
      <c r="E211" s="150"/>
      <c r="F211" s="150"/>
      <c r="G211" s="150"/>
      <c r="H211" s="150"/>
      <c r="I211" s="117"/>
      <c r="J211" s="117"/>
      <c r="K211" s="117"/>
    </row>
    <row r="212" spans="2:11">
      <c r="B212" s="113"/>
      <c r="C212" s="117"/>
      <c r="D212" s="150"/>
      <c r="E212" s="150"/>
      <c r="F212" s="150"/>
      <c r="G212" s="150"/>
      <c r="H212" s="150"/>
      <c r="I212" s="117"/>
      <c r="J212" s="117"/>
      <c r="K212" s="117"/>
    </row>
    <row r="213" spans="2:11">
      <c r="B213" s="113"/>
      <c r="C213" s="117"/>
      <c r="D213" s="150"/>
      <c r="E213" s="150"/>
      <c r="F213" s="150"/>
      <c r="G213" s="150"/>
      <c r="H213" s="150"/>
      <c r="I213" s="117"/>
      <c r="J213" s="117"/>
      <c r="K213" s="117"/>
    </row>
    <row r="214" spans="2:11">
      <c r="B214" s="113"/>
      <c r="C214" s="117"/>
      <c r="D214" s="150"/>
      <c r="E214" s="150"/>
      <c r="F214" s="150"/>
      <c r="G214" s="150"/>
      <c r="H214" s="150"/>
      <c r="I214" s="117"/>
      <c r="J214" s="117"/>
      <c r="K214" s="117"/>
    </row>
    <row r="215" spans="2:11">
      <c r="B215" s="113"/>
      <c r="C215" s="117"/>
      <c r="D215" s="150"/>
      <c r="E215" s="150"/>
      <c r="F215" s="150"/>
      <c r="G215" s="150"/>
      <c r="H215" s="150"/>
      <c r="I215" s="117"/>
      <c r="J215" s="117"/>
      <c r="K215" s="117"/>
    </row>
    <row r="216" spans="2:11">
      <c r="B216" s="113"/>
      <c r="C216" s="117"/>
      <c r="D216" s="150"/>
      <c r="E216" s="150"/>
      <c r="F216" s="150"/>
      <c r="G216" s="150"/>
      <c r="H216" s="150"/>
      <c r="I216" s="117"/>
      <c r="J216" s="117"/>
      <c r="K216" s="117"/>
    </row>
    <row r="217" spans="2:11">
      <c r="B217" s="113"/>
      <c r="C217" s="117"/>
      <c r="D217" s="150"/>
      <c r="E217" s="150"/>
      <c r="F217" s="150"/>
      <c r="G217" s="150"/>
      <c r="H217" s="150"/>
      <c r="I217" s="117"/>
      <c r="J217" s="117"/>
      <c r="K217" s="117"/>
    </row>
    <row r="218" spans="2:11">
      <c r="B218" s="113"/>
      <c r="C218" s="117"/>
      <c r="D218" s="150"/>
      <c r="E218" s="150"/>
      <c r="F218" s="150"/>
      <c r="G218" s="150"/>
      <c r="H218" s="150"/>
      <c r="I218" s="117"/>
      <c r="J218" s="117"/>
      <c r="K218" s="117"/>
    </row>
    <row r="219" spans="2:11">
      <c r="B219" s="113"/>
      <c r="C219" s="117"/>
      <c r="D219" s="150"/>
      <c r="E219" s="150"/>
      <c r="F219" s="150"/>
      <c r="G219" s="150"/>
      <c r="H219" s="150"/>
      <c r="I219" s="117"/>
      <c r="J219" s="117"/>
      <c r="K219" s="117"/>
    </row>
    <row r="220" spans="2:11">
      <c r="B220" s="113"/>
      <c r="C220" s="117"/>
      <c r="D220" s="150"/>
      <c r="E220" s="150"/>
      <c r="F220" s="150"/>
      <c r="G220" s="150"/>
      <c r="H220" s="150"/>
      <c r="I220" s="117"/>
      <c r="J220" s="117"/>
      <c r="K220" s="117"/>
    </row>
    <row r="221" spans="2:11">
      <c r="B221" s="113"/>
      <c r="C221" s="117"/>
      <c r="D221" s="150"/>
      <c r="E221" s="150"/>
      <c r="F221" s="150"/>
      <c r="G221" s="150"/>
      <c r="H221" s="150"/>
      <c r="I221" s="117"/>
      <c r="J221" s="117"/>
      <c r="K221" s="117"/>
    </row>
    <row r="222" spans="2:11">
      <c r="B222" s="113"/>
      <c r="C222" s="117"/>
      <c r="D222" s="150"/>
      <c r="E222" s="150"/>
      <c r="F222" s="150"/>
      <c r="G222" s="150"/>
      <c r="H222" s="150"/>
      <c r="I222" s="117"/>
      <c r="J222" s="117"/>
      <c r="K222" s="117"/>
    </row>
    <row r="223" spans="2:11">
      <c r="B223" s="113"/>
      <c r="C223" s="117"/>
      <c r="D223" s="150"/>
      <c r="E223" s="150"/>
      <c r="F223" s="150"/>
      <c r="G223" s="150"/>
      <c r="H223" s="150"/>
      <c r="I223" s="117"/>
      <c r="J223" s="117"/>
      <c r="K223" s="117"/>
    </row>
    <row r="224" spans="2:11">
      <c r="B224" s="113"/>
      <c r="C224" s="117"/>
      <c r="D224" s="150"/>
      <c r="E224" s="150"/>
      <c r="F224" s="150"/>
      <c r="G224" s="150"/>
      <c r="H224" s="150"/>
      <c r="I224" s="117"/>
      <c r="J224" s="117"/>
      <c r="K224" s="117"/>
    </row>
    <row r="225" spans="2:11">
      <c r="B225" s="113"/>
      <c r="C225" s="117"/>
      <c r="D225" s="150"/>
      <c r="E225" s="150"/>
      <c r="F225" s="150"/>
      <c r="G225" s="150"/>
      <c r="H225" s="150"/>
      <c r="I225" s="117"/>
      <c r="J225" s="117"/>
      <c r="K225" s="117"/>
    </row>
    <row r="226" spans="2:11">
      <c r="B226" s="113"/>
      <c r="C226" s="117"/>
      <c r="D226" s="150"/>
      <c r="E226" s="150"/>
      <c r="F226" s="150"/>
      <c r="G226" s="150"/>
      <c r="H226" s="150"/>
      <c r="I226" s="117"/>
      <c r="J226" s="117"/>
      <c r="K226" s="117"/>
    </row>
    <row r="227" spans="2:11">
      <c r="B227" s="113"/>
      <c r="C227" s="117"/>
      <c r="D227" s="150"/>
      <c r="E227" s="150"/>
      <c r="F227" s="150"/>
      <c r="G227" s="150"/>
      <c r="H227" s="150"/>
      <c r="I227" s="117"/>
      <c r="J227" s="117"/>
      <c r="K227" s="117"/>
    </row>
    <row r="228" spans="2:11">
      <c r="B228" s="113"/>
      <c r="C228" s="117"/>
      <c r="D228" s="150"/>
      <c r="E228" s="150"/>
      <c r="F228" s="150"/>
      <c r="G228" s="150"/>
      <c r="H228" s="150"/>
      <c r="I228" s="117"/>
      <c r="J228" s="117"/>
      <c r="K228" s="117"/>
    </row>
    <row r="229" spans="2:11">
      <c r="B229" s="113"/>
      <c r="C229" s="117"/>
      <c r="D229" s="150"/>
      <c r="E229" s="150"/>
      <c r="F229" s="150"/>
      <c r="G229" s="150"/>
      <c r="H229" s="150"/>
      <c r="I229" s="117"/>
      <c r="J229" s="117"/>
      <c r="K229" s="117"/>
    </row>
    <row r="230" spans="2:11">
      <c r="B230" s="113"/>
      <c r="C230" s="117"/>
      <c r="D230" s="150"/>
      <c r="E230" s="150"/>
      <c r="F230" s="150"/>
      <c r="G230" s="150"/>
      <c r="H230" s="150"/>
      <c r="I230" s="117"/>
      <c r="J230" s="117"/>
      <c r="K230" s="117"/>
    </row>
    <row r="231" spans="2:11">
      <c r="B231" s="113"/>
      <c r="C231" s="117"/>
      <c r="D231" s="150"/>
      <c r="E231" s="150"/>
      <c r="F231" s="150"/>
      <c r="G231" s="150"/>
      <c r="H231" s="150"/>
      <c r="I231" s="117"/>
      <c r="J231" s="117"/>
      <c r="K231" s="117"/>
    </row>
    <row r="232" spans="2:11">
      <c r="B232" s="113"/>
      <c r="C232" s="117"/>
      <c r="D232" s="150"/>
      <c r="E232" s="150"/>
      <c r="F232" s="150"/>
      <c r="G232" s="150"/>
      <c r="H232" s="150"/>
      <c r="I232" s="117"/>
      <c r="J232" s="117"/>
      <c r="K232" s="117"/>
    </row>
    <row r="233" spans="2:11">
      <c r="B233" s="113"/>
      <c r="C233" s="117"/>
      <c r="D233" s="150"/>
      <c r="E233" s="150"/>
      <c r="F233" s="150"/>
      <c r="G233" s="150"/>
      <c r="H233" s="150"/>
      <c r="I233" s="117"/>
      <c r="J233" s="117"/>
      <c r="K233" s="117"/>
    </row>
    <row r="234" spans="2:11">
      <c r="B234" s="113"/>
      <c r="C234" s="117"/>
      <c r="D234" s="150"/>
      <c r="E234" s="150"/>
      <c r="F234" s="150"/>
      <c r="G234" s="150"/>
      <c r="H234" s="150"/>
      <c r="I234" s="117"/>
      <c r="J234" s="117"/>
      <c r="K234" s="117"/>
    </row>
    <row r="235" spans="2:11">
      <c r="B235" s="113"/>
      <c r="C235" s="117"/>
      <c r="D235" s="150"/>
      <c r="E235" s="150"/>
      <c r="F235" s="150"/>
      <c r="G235" s="150"/>
      <c r="H235" s="150"/>
      <c r="I235" s="117"/>
      <c r="J235" s="117"/>
      <c r="K235" s="117"/>
    </row>
    <row r="236" spans="2:11">
      <c r="B236" s="113"/>
      <c r="C236" s="117"/>
      <c r="D236" s="150"/>
      <c r="E236" s="150"/>
      <c r="F236" s="150"/>
      <c r="G236" s="150"/>
      <c r="H236" s="150"/>
      <c r="I236" s="117"/>
      <c r="J236" s="117"/>
      <c r="K236" s="117"/>
    </row>
    <row r="237" spans="2:11">
      <c r="B237" s="113"/>
      <c r="C237" s="117"/>
      <c r="D237" s="150"/>
      <c r="E237" s="150"/>
      <c r="F237" s="150"/>
      <c r="G237" s="150"/>
      <c r="H237" s="150"/>
      <c r="I237" s="117"/>
      <c r="J237" s="117"/>
      <c r="K237" s="117"/>
    </row>
    <row r="238" spans="2:11">
      <c r="B238" s="113"/>
      <c r="C238" s="117"/>
      <c r="D238" s="150"/>
      <c r="E238" s="150"/>
      <c r="F238" s="150"/>
      <c r="G238" s="150"/>
      <c r="H238" s="150"/>
      <c r="I238" s="117"/>
      <c r="J238" s="117"/>
      <c r="K238" s="117"/>
    </row>
    <row r="239" spans="2:11">
      <c r="B239" s="113"/>
      <c r="C239" s="117"/>
      <c r="D239" s="150"/>
      <c r="E239" s="150"/>
      <c r="F239" s="150"/>
      <c r="G239" s="150"/>
      <c r="H239" s="150"/>
      <c r="I239" s="117"/>
      <c r="J239" s="117"/>
      <c r="K239" s="117"/>
    </row>
    <row r="240" spans="2:11">
      <c r="B240" s="113"/>
      <c r="C240" s="117"/>
      <c r="D240" s="150"/>
      <c r="E240" s="150"/>
      <c r="F240" s="150"/>
      <c r="G240" s="150"/>
      <c r="H240" s="150"/>
      <c r="I240" s="117"/>
      <c r="J240" s="117"/>
      <c r="K240" s="117"/>
    </row>
    <row r="241" spans="2:11">
      <c r="B241" s="113"/>
      <c r="C241" s="117"/>
      <c r="D241" s="150"/>
      <c r="E241" s="150"/>
      <c r="F241" s="150"/>
      <c r="G241" s="150"/>
      <c r="H241" s="150"/>
      <c r="I241" s="117"/>
      <c r="J241" s="117"/>
      <c r="K241" s="117"/>
    </row>
    <row r="242" spans="2:11">
      <c r="B242" s="113"/>
      <c r="C242" s="117"/>
      <c r="D242" s="150"/>
      <c r="E242" s="150"/>
      <c r="F242" s="150"/>
      <c r="G242" s="150"/>
      <c r="H242" s="150"/>
      <c r="I242" s="117"/>
      <c r="J242" s="117"/>
      <c r="K242" s="117"/>
    </row>
    <row r="243" spans="2:11">
      <c r="B243" s="113"/>
      <c r="C243" s="117"/>
      <c r="D243" s="150"/>
      <c r="E243" s="150"/>
      <c r="F243" s="150"/>
      <c r="G243" s="150"/>
      <c r="H243" s="150"/>
      <c r="I243" s="117"/>
      <c r="J243" s="117"/>
      <c r="K243" s="117"/>
    </row>
    <row r="244" spans="2:11">
      <c r="B244" s="113"/>
      <c r="C244" s="117"/>
      <c r="D244" s="150"/>
      <c r="E244" s="150"/>
      <c r="F244" s="150"/>
      <c r="G244" s="150"/>
      <c r="H244" s="150"/>
      <c r="I244" s="117"/>
      <c r="J244" s="117"/>
      <c r="K244" s="117"/>
    </row>
    <row r="245" spans="2:11">
      <c r="B245" s="113"/>
      <c r="C245" s="117"/>
      <c r="D245" s="150"/>
      <c r="E245" s="150"/>
      <c r="F245" s="150"/>
      <c r="G245" s="150"/>
      <c r="H245" s="150"/>
      <c r="I245" s="117"/>
      <c r="J245" s="117"/>
      <c r="K245" s="117"/>
    </row>
    <row r="246" spans="2:11">
      <c r="B246" s="113"/>
      <c r="C246" s="117"/>
      <c r="D246" s="150"/>
      <c r="E246" s="150"/>
      <c r="F246" s="150"/>
      <c r="G246" s="150"/>
      <c r="H246" s="150"/>
      <c r="I246" s="117"/>
      <c r="J246" s="117"/>
      <c r="K246" s="117"/>
    </row>
    <row r="247" spans="2:11">
      <c r="B247" s="113"/>
      <c r="C247" s="117"/>
      <c r="D247" s="150"/>
      <c r="E247" s="150"/>
      <c r="F247" s="150"/>
      <c r="G247" s="150"/>
      <c r="H247" s="150"/>
      <c r="I247" s="117"/>
      <c r="J247" s="117"/>
      <c r="K247" s="117"/>
    </row>
    <row r="248" spans="2:11">
      <c r="B248" s="113"/>
      <c r="C248" s="117"/>
      <c r="D248" s="150"/>
      <c r="E248" s="150"/>
      <c r="F248" s="150"/>
      <c r="G248" s="150"/>
      <c r="H248" s="150"/>
      <c r="I248" s="117"/>
      <c r="J248" s="117"/>
      <c r="K248" s="117"/>
    </row>
    <row r="249" spans="2:11">
      <c r="B249" s="113"/>
      <c r="C249" s="117"/>
      <c r="D249" s="150"/>
      <c r="E249" s="150"/>
      <c r="F249" s="150"/>
      <c r="G249" s="150"/>
      <c r="H249" s="150"/>
      <c r="I249" s="117"/>
      <c r="J249" s="117"/>
      <c r="K249" s="117"/>
    </row>
    <row r="250" spans="2:11">
      <c r="B250" s="113"/>
      <c r="C250" s="117"/>
      <c r="D250" s="150"/>
      <c r="E250" s="150"/>
      <c r="F250" s="150"/>
      <c r="G250" s="150"/>
      <c r="H250" s="150"/>
      <c r="I250" s="117"/>
      <c r="J250" s="117"/>
      <c r="K250" s="117"/>
    </row>
    <row r="251" spans="2:11">
      <c r="B251" s="113"/>
      <c r="C251" s="117"/>
      <c r="D251" s="150"/>
      <c r="E251" s="150"/>
      <c r="F251" s="150"/>
      <c r="G251" s="150"/>
      <c r="H251" s="150"/>
      <c r="I251" s="117"/>
      <c r="J251" s="117"/>
      <c r="K251" s="117"/>
    </row>
    <row r="252" spans="2:11">
      <c r="B252" s="113"/>
      <c r="C252" s="117"/>
      <c r="D252" s="150"/>
      <c r="E252" s="150"/>
      <c r="F252" s="150"/>
      <c r="G252" s="150"/>
      <c r="H252" s="150"/>
      <c r="I252" s="117"/>
      <c r="J252" s="117"/>
      <c r="K252" s="117"/>
    </row>
    <row r="253" spans="2:11">
      <c r="B253" s="113"/>
      <c r="C253" s="117"/>
      <c r="D253" s="150"/>
      <c r="E253" s="150"/>
      <c r="F253" s="150"/>
      <c r="G253" s="150"/>
      <c r="H253" s="150"/>
      <c r="I253" s="117"/>
      <c r="J253" s="117"/>
      <c r="K253" s="117"/>
    </row>
    <row r="254" spans="2:11">
      <c r="B254" s="113"/>
      <c r="C254" s="117"/>
      <c r="D254" s="150"/>
      <c r="E254" s="150"/>
      <c r="F254" s="150"/>
      <c r="G254" s="150"/>
      <c r="H254" s="150"/>
      <c r="I254" s="117"/>
      <c r="J254" s="117"/>
      <c r="K254" s="117"/>
    </row>
    <row r="255" spans="2:11">
      <c r="B255" s="113"/>
      <c r="C255" s="117"/>
      <c r="D255" s="150"/>
      <c r="E255" s="150"/>
      <c r="F255" s="150"/>
      <c r="G255" s="150"/>
      <c r="H255" s="150"/>
      <c r="I255" s="117"/>
      <c r="J255" s="117"/>
      <c r="K255" s="117"/>
    </row>
    <row r="256" spans="2:11">
      <c r="B256" s="113"/>
      <c r="C256" s="117"/>
      <c r="D256" s="150"/>
      <c r="E256" s="150"/>
      <c r="F256" s="150"/>
      <c r="G256" s="150"/>
      <c r="H256" s="150"/>
      <c r="I256" s="117"/>
      <c r="J256" s="117"/>
      <c r="K256" s="117"/>
    </row>
    <row r="257" spans="2:11">
      <c r="B257" s="113"/>
      <c r="C257" s="117"/>
      <c r="D257" s="150"/>
      <c r="E257" s="150"/>
      <c r="F257" s="150"/>
      <c r="G257" s="150"/>
      <c r="H257" s="150"/>
      <c r="I257" s="117"/>
      <c r="J257" s="117"/>
      <c r="K257" s="117"/>
    </row>
    <row r="258" spans="2:11">
      <c r="B258" s="113"/>
      <c r="C258" s="117"/>
      <c r="D258" s="150"/>
      <c r="E258" s="150"/>
      <c r="F258" s="150"/>
      <c r="G258" s="150"/>
      <c r="H258" s="150"/>
      <c r="I258" s="117"/>
      <c r="J258" s="117"/>
      <c r="K258" s="117"/>
    </row>
    <row r="259" spans="2:11">
      <c r="B259" s="113"/>
      <c r="C259" s="117"/>
      <c r="D259" s="150"/>
      <c r="E259" s="150"/>
      <c r="F259" s="150"/>
      <c r="G259" s="150"/>
      <c r="H259" s="150"/>
      <c r="I259" s="117"/>
      <c r="J259" s="117"/>
      <c r="K259" s="117"/>
    </row>
    <row r="260" spans="2:11">
      <c r="B260" s="113"/>
      <c r="C260" s="117"/>
      <c r="D260" s="150"/>
      <c r="E260" s="150"/>
      <c r="F260" s="150"/>
      <c r="G260" s="150"/>
      <c r="H260" s="150"/>
      <c r="I260" s="117"/>
      <c r="J260" s="117"/>
      <c r="K260" s="117"/>
    </row>
    <row r="261" spans="2:11">
      <c r="B261" s="113"/>
      <c r="C261" s="117"/>
      <c r="D261" s="150"/>
      <c r="E261" s="150"/>
      <c r="F261" s="150"/>
      <c r="G261" s="150"/>
      <c r="H261" s="150"/>
      <c r="I261" s="117"/>
      <c r="J261" s="117"/>
      <c r="K261" s="117"/>
    </row>
    <row r="262" spans="2:11">
      <c r="B262" s="113"/>
      <c r="C262" s="117"/>
      <c r="D262" s="150"/>
      <c r="E262" s="150"/>
      <c r="F262" s="150"/>
      <c r="G262" s="150"/>
      <c r="H262" s="150"/>
      <c r="I262" s="117"/>
      <c r="J262" s="117"/>
      <c r="K262" s="117"/>
    </row>
    <row r="263" spans="2:11">
      <c r="B263" s="113"/>
      <c r="C263" s="117"/>
      <c r="D263" s="150"/>
      <c r="E263" s="150"/>
      <c r="F263" s="150"/>
      <c r="G263" s="150"/>
      <c r="H263" s="150"/>
      <c r="I263" s="117"/>
      <c r="J263" s="117"/>
      <c r="K263" s="117"/>
    </row>
    <row r="264" spans="2:11">
      <c r="B264" s="113"/>
      <c r="C264" s="117"/>
      <c r="D264" s="150"/>
      <c r="E264" s="150"/>
      <c r="F264" s="150"/>
      <c r="G264" s="150"/>
      <c r="H264" s="150"/>
      <c r="I264" s="117"/>
      <c r="J264" s="117"/>
      <c r="K264" s="117"/>
    </row>
    <row r="265" spans="2:11">
      <c r="B265" s="113"/>
      <c r="C265" s="117"/>
      <c r="D265" s="150"/>
      <c r="E265" s="150"/>
      <c r="F265" s="150"/>
      <c r="G265" s="150"/>
      <c r="H265" s="150"/>
      <c r="I265" s="117"/>
      <c r="J265" s="117"/>
      <c r="K265" s="117"/>
    </row>
    <row r="266" spans="2:11">
      <c r="B266" s="113"/>
      <c r="C266" s="117"/>
      <c r="D266" s="150"/>
      <c r="E266" s="150"/>
      <c r="F266" s="150"/>
      <c r="G266" s="150"/>
      <c r="H266" s="150"/>
      <c r="I266" s="117"/>
      <c r="J266" s="117"/>
      <c r="K266" s="117"/>
    </row>
    <row r="267" spans="2:11">
      <c r="B267" s="113"/>
      <c r="C267" s="117"/>
      <c r="D267" s="150"/>
      <c r="E267" s="150"/>
      <c r="F267" s="150"/>
      <c r="G267" s="150"/>
      <c r="H267" s="150"/>
      <c r="I267" s="117"/>
      <c r="J267" s="117"/>
      <c r="K267" s="117"/>
    </row>
    <row r="268" spans="2:11">
      <c r="B268" s="113"/>
      <c r="C268" s="117"/>
      <c r="D268" s="150"/>
      <c r="E268" s="150"/>
      <c r="F268" s="150"/>
      <c r="G268" s="150"/>
      <c r="H268" s="150"/>
      <c r="I268" s="117"/>
      <c r="J268" s="117"/>
      <c r="K268" s="117"/>
    </row>
    <row r="269" spans="2:11">
      <c r="B269" s="113"/>
      <c r="C269" s="117"/>
      <c r="D269" s="150"/>
      <c r="E269" s="150"/>
      <c r="F269" s="150"/>
      <c r="G269" s="150"/>
      <c r="H269" s="150"/>
      <c r="I269" s="117"/>
      <c r="J269" s="117"/>
      <c r="K269" s="117"/>
    </row>
    <row r="270" spans="2:11">
      <c r="B270" s="113"/>
      <c r="C270" s="117"/>
      <c r="D270" s="150"/>
      <c r="E270" s="150"/>
      <c r="F270" s="150"/>
      <c r="G270" s="150"/>
      <c r="H270" s="150"/>
      <c r="I270" s="117"/>
      <c r="J270" s="117"/>
      <c r="K270" s="117"/>
    </row>
    <row r="271" spans="2:11">
      <c r="B271" s="113"/>
      <c r="C271" s="117"/>
      <c r="D271" s="150"/>
      <c r="E271" s="150"/>
      <c r="F271" s="150"/>
      <c r="G271" s="150"/>
      <c r="H271" s="150"/>
      <c r="I271" s="117"/>
      <c r="J271" s="117"/>
      <c r="K271" s="117"/>
    </row>
    <row r="272" spans="2:11">
      <c r="B272" s="113"/>
      <c r="C272" s="117"/>
      <c r="D272" s="150"/>
      <c r="E272" s="150"/>
      <c r="F272" s="150"/>
      <c r="G272" s="150"/>
      <c r="H272" s="150"/>
      <c r="I272" s="117"/>
      <c r="J272" s="117"/>
      <c r="K272" s="117"/>
    </row>
    <row r="273" spans="2:11">
      <c r="B273" s="113"/>
      <c r="C273" s="117"/>
      <c r="D273" s="150"/>
      <c r="E273" s="150"/>
      <c r="F273" s="150"/>
      <c r="G273" s="150"/>
      <c r="H273" s="150"/>
      <c r="I273" s="117"/>
      <c r="J273" s="117"/>
      <c r="K273" s="117"/>
    </row>
    <row r="274" spans="2:11">
      <c r="B274" s="113"/>
      <c r="C274" s="117"/>
      <c r="D274" s="150"/>
      <c r="E274" s="150"/>
      <c r="F274" s="150"/>
      <c r="G274" s="150"/>
      <c r="H274" s="150"/>
      <c r="I274" s="117"/>
      <c r="J274" s="117"/>
      <c r="K274" s="117"/>
    </row>
    <row r="275" spans="2:11">
      <c r="B275" s="113"/>
      <c r="C275" s="117"/>
      <c r="D275" s="150"/>
      <c r="E275" s="150"/>
      <c r="F275" s="150"/>
      <c r="G275" s="150"/>
      <c r="H275" s="150"/>
      <c r="I275" s="117"/>
      <c r="J275" s="117"/>
      <c r="K275" s="117"/>
    </row>
    <row r="276" spans="2:11">
      <c r="B276" s="113"/>
      <c r="C276" s="117"/>
      <c r="D276" s="150"/>
      <c r="E276" s="150"/>
      <c r="F276" s="150"/>
      <c r="G276" s="150"/>
      <c r="H276" s="150"/>
      <c r="I276" s="117"/>
      <c r="J276" s="117"/>
      <c r="K276" s="117"/>
    </row>
    <row r="277" spans="2:11">
      <c r="B277" s="113"/>
      <c r="C277" s="117"/>
      <c r="D277" s="150"/>
      <c r="E277" s="150"/>
      <c r="F277" s="150"/>
      <c r="G277" s="150"/>
      <c r="H277" s="150"/>
      <c r="I277" s="117"/>
      <c r="J277" s="117"/>
      <c r="K277" s="117"/>
    </row>
    <row r="278" spans="2:11">
      <c r="B278" s="113"/>
      <c r="C278" s="117"/>
      <c r="D278" s="150"/>
      <c r="E278" s="150"/>
      <c r="F278" s="150"/>
      <c r="G278" s="150"/>
      <c r="H278" s="150"/>
      <c r="I278" s="117"/>
      <c r="J278" s="117"/>
      <c r="K278" s="117"/>
    </row>
    <row r="279" spans="2:11">
      <c r="B279" s="113"/>
      <c r="C279" s="117"/>
      <c r="D279" s="150"/>
      <c r="E279" s="150"/>
      <c r="F279" s="150"/>
      <c r="G279" s="150"/>
      <c r="H279" s="150"/>
      <c r="I279" s="117"/>
      <c r="J279" s="117"/>
      <c r="K279" s="117"/>
    </row>
    <row r="280" spans="2:11">
      <c r="B280" s="113"/>
      <c r="C280" s="117"/>
      <c r="D280" s="150"/>
      <c r="E280" s="150"/>
      <c r="F280" s="150"/>
      <c r="G280" s="150"/>
      <c r="H280" s="150"/>
      <c r="I280" s="117"/>
      <c r="J280" s="117"/>
      <c r="K280" s="117"/>
    </row>
    <row r="281" spans="2:11">
      <c r="B281" s="113"/>
      <c r="C281" s="117"/>
      <c r="D281" s="150"/>
      <c r="E281" s="150"/>
      <c r="F281" s="150"/>
      <c r="G281" s="150"/>
      <c r="H281" s="150"/>
      <c r="I281" s="117"/>
      <c r="J281" s="117"/>
      <c r="K281" s="117"/>
    </row>
    <row r="282" spans="2:11">
      <c r="B282" s="113"/>
      <c r="C282" s="117"/>
      <c r="D282" s="150"/>
      <c r="E282" s="150"/>
      <c r="F282" s="150"/>
      <c r="G282" s="150"/>
      <c r="H282" s="150"/>
      <c r="I282" s="117"/>
      <c r="J282" s="117"/>
      <c r="K282" s="117"/>
    </row>
    <row r="283" spans="2:11">
      <c r="B283" s="113"/>
      <c r="C283" s="117"/>
      <c r="D283" s="150"/>
      <c r="E283" s="150"/>
      <c r="F283" s="150"/>
      <c r="G283" s="150"/>
      <c r="H283" s="150"/>
      <c r="I283" s="117"/>
      <c r="J283" s="117"/>
      <c r="K283" s="117"/>
    </row>
    <row r="284" spans="2:11">
      <c r="B284" s="113"/>
      <c r="C284" s="117"/>
      <c r="D284" s="150"/>
      <c r="E284" s="150"/>
      <c r="F284" s="150"/>
      <c r="G284" s="150"/>
      <c r="H284" s="150"/>
      <c r="I284" s="117"/>
      <c r="J284" s="117"/>
      <c r="K284" s="117"/>
    </row>
    <row r="285" spans="2:11">
      <c r="B285" s="113"/>
      <c r="C285" s="117"/>
      <c r="D285" s="150"/>
      <c r="E285" s="150"/>
      <c r="F285" s="150"/>
      <c r="G285" s="150"/>
      <c r="H285" s="150"/>
      <c r="I285" s="117"/>
      <c r="J285" s="117"/>
      <c r="K285" s="117"/>
    </row>
    <row r="286" spans="2:11">
      <c r="B286" s="113"/>
      <c r="C286" s="117"/>
      <c r="D286" s="150"/>
      <c r="E286" s="150"/>
      <c r="F286" s="150"/>
      <c r="G286" s="150"/>
      <c r="H286" s="150"/>
      <c r="I286" s="117"/>
      <c r="J286" s="117"/>
      <c r="K286" s="117"/>
    </row>
    <row r="287" spans="2:11">
      <c r="B287" s="113"/>
      <c r="C287" s="117"/>
      <c r="D287" s="150"/>
      <c r="E287" s="150"/>
      <c r="F287" s="150"/>
      <c r="G287" s="150"/>
      <c r="H287" s="150"/>
      <c r="I287" s="117"/>
      <c r="J287" s="117"/>
      <c r="K287" s="117"/>
    </row>
    <row r="288" spans="2:11">
      <c r="B288" s="113"/>
      <c r="C288" s="117"/>
      <c r="D288" s="150"/>
      <c r="E288" s="150"/>
      <c r="F288" s="150"/>
      <c r="G288" s="150"/>
      <c r="H288" s="150"/>
      <c r="I288" s="117"/>
      <c r="J288" s="117"/>
      <c r="K288" s="117"/>
    </row>
    <row r="289" spans="2:11">
      <c r="B289" s="113"/>
      <c r="C289" s="117"/>
      <c r="D289" s="150"/>
      <c r="E289" s="150"/>
      <c r="F289" s="150"/>
      <c r="G289" s="150"/>
      <c r="H289" s="150"/>
      <c r="I289" s="117"/>
      <c r="J289" s="117"/>
      <c r="K289" s="117"/>
    </row>
    <row r="290" spans="2:11">
      <c r="B290" s="113"/>
      <c r="C290" s="117"/>
      <c r="D290" s="150"/>
      <c r="E290" s="150"/>
      <c r="F290" s="150"/>
      <c r="G290" s="150"/>
      <c r="H290" s="150"/>
      <c r="I290" s="117"/>
      <c r="J290" s="117"/>
      <c r="K290" s="117"/>
    </row>
    <row r="291" spans="2:11">
      <c r="B291" s="113"/>
      <c r="C291" s="117"/>
      <c r="D291" s="150"/>
      <c r="E291" s="150"/>
      <c r="F291" s="150"/>
      <c r="G291" s="150"/>
      <c r="H291" s="150"/>
      <c r="I291" s="117"/>
      <c r="J291" s="117"/>
      <c r="K291" s="117"/>
    </row>
    <row r="292" spans="2:11">
      <c r="B292" s="113"/>
      <c r="C292" s="117"/>
      <c r="D292" s="150"/>
      <c r="E292" s="150"/>
      <c r="F292" s="150"/>
      <c r="G292" s="150"/>
      <c r="H292" s="150"/>
      <c r="I292" s="117"/>
      <c r="J292" s="117"/>
      <c r="K292" s="117"/>
    </row>
    <row r="293" spans="2:11">
      <c r="B293" s="113"/>
      <c r="C293" s="117"/>
      <c r="D293" s="150"/>
      <c r="E293" s="150"/>
      <c r="F293" s="150"/>
      <c r="G293" s="150"/>
      <c r="H293" s="150"/>
      <c r="I293" s="117"/>
      <c r="J293" s="117"/>
      <c r="K293" s="117"/>
    </row>
    <row r="294" spans="2:11">
      <c r="B294" s="113"/>
      <c r="C294" s="117"/>
      <c r="D294" s="150"/>
      <c r="E294" s="150"/>
      <c r="F294" s="150"/>
      <c r="G294" s="150"/>
      <c r="H294" s="150"/>
      <c r="I294" s="117"/>
      <c r="J294" s="117"/>
      <c r="K294" s="117"/>
    </row>
    <row r="295" spans="2:11">
      <c r="B295" s="113"/>
      <c r="C295" s="117"/>
      <c r="D295" s="150"/>
      <c r="E295" s="150"/>
      <c r="F295" s="150"/>
      <c r="G295" s="150"/>
      <c r="H295" s="150"/>
      <c r="I295" s="117"/>
      <c r="J295" s="117"/>
      <c r="K295" s="117"/>
    </row>
    <row r="296" spans="2:11">
      <c r="B296" s="113"/>
      <c r="C296" s="117"/>
      <c r="D296" s="150"/>
      <c r="E296" s="150"/>
      <c r="F296" s="150"/>
      <c r="G296" s="150"/>
      <c r="H296" s="150"/>
      <c r="I296" s="117"/>
      <c r="J296" s="117"/>
      <c r="K296" s="117"/>
    </row>
    <row r="297" spans="2:11">
      <c r="B297" s="113"/>
      <c r="C297" s="117"/>
      <c r="D297" s="150"/>
      <c r="E297" s="150"/>
      <c r="F297" s="150"/>
      <c r="G297" s="150"/>
      <c r="H297" s="150"/>
      <c r="I297" s="117"/>
      <c r="J297" s="117"/>
      <c r="K297" s="117"/>
    </row>
    <row r="298" spans="2:11">
      <c r="B298" s="113"/>
      <c r="C298" s="117"/>
      <c r="D298" s="150"/>
      <c r="E298" s="150"/>
      <c r="F298" s="150"/>
      <c r="G298" s="150"/>
      <c r="H298" s="150"/>
      <c r="I298" s="117"/>
      <c r="J298" s="117"/>
      <c r="K298" s="117"/>
    </row>
    <row r="299" spans="2:11">
      <c r="B299" s="113"/>
      <c r="C299" s="117"/>
      <c r="D299" s="150"/>
      <c r="E299" s="150"/>
      <c r="F299" s="150"/>
      <c r="G299" s="150"/>
      <c r="H299" s="150"/>
      <c r="I299" s="117"/>
      <c r="J299" s="117"/>
      <c r="K299" s="117"/>
    </row>
    <row r="300" spans="2:11">
      <c r="B300" s="113"/>
      <c r="C300" s="117"/>
      <c r="D300" s="150"/>
      <c r="E300" s="150"/>
      <c r="F300" s="150"/>
      <c r="G300" s="150"/>
      <c r="H300" s="150"/>
      <c r="I300" s="117"/>
      <c r="J300" s="117"/>
      <c r="K300" s="117"/>
    </row>
    <row r="301" spans="2:11">
      <c r="B301" s="113"/>
      <c r="C301" s="117"/>
      <c r="D301" s="150"/>
      <c r="E301" s="150"/>
      <c r="F301" s="150"/>
      <c r="G301" s="150"/>
      <c r="H301" s="150"/>
      <c r="I301" s="117"/>
      <c r="J301" s="117"/>
      <c r="K301" s="117"/>
    </row>
    <row r="302" spans="2:11">
      <c r="B302" s="113"/>
      <c r="C302" s="117"/>
      <c r="D302" s="150"/>
      <c r="E302" s="150"/>
      <c r="F302" s="150"/>
      <c r="G302" s="150"/>
      <c r="H302" s="150"/>
      <c r="I302" s="117"/>
      <c r="J302" s="117"/>
      <c r="K302" s="117"/>
    </row>
    <row r="303" spans="2:11">
      <c r="B303" s="113"/>
      <c r="C303" s="117"/>
      <c r="D303" s="150"/>
      <c r="E303" s="150"/>
      <c r="F303" s="150"/>
      <c r="G303" s="150"/>
      <c r="H303" s="150"/>
      <c r="I303" s="117"/>
      <c r="J303" s="117"/>
      <c r="K303" s="117"/>
    </row>
    <row r="304" spans="2:11">
      <c r="D304" s="3"/>
      <c r="E304" s="3"/>
      <c r="F304" s="3"/>
      <c r="G304" s="3"/>
      <c r="H304" s="3"/>
    </row>
    <row r="305" spans="4:8">
      <c r="D305" s="3"/>
      <c r="E305" s="3"/>
      <c r="F305" s="3"/>
      <c r="G305" s="3"/>
      <c r="H305" s="3"/>
    </row>
    <row r="306" spans="4:8">
      <c r="D306" s="3"/>
      <c r="E306" s="3"/>
      <c r="F306" s="3"/>
      <c r="G306" s="3"/>
      <c r="H306" s="3"/>
    </row>
    <row r="307" spans="4:8">
      <c r="D307" s="3"/>
      <c r="E307" s="3"/>
      <c r="F307" s="3"/>
      <c r="G307" s="3"/>
      <c r="H307" s="3"/>
    </row>
    <row r="308" spans="4:8">
      <c r="D308" s="3"/>
      <c r="E308" s="3"/>
      <c r="F308" s="3"/>
      <c r="G308" s="3"/>
      <c r="H308" s="3"/>
    </row>
    <row r="309" spans="4:8">
      <c r="D309" s="3"/>
      <c r="E309" s="3"/>
      <c r="F309" s="3"/>
      <c r="G309" s="3"/>
      <c r="H309" s="3"/>
    </row>
    <row r="310" spans="4:8">
      <c r="D310" s="3"/>
      <c r="E310" s="3"/>
      <c r="F310" s="3"/>
      <c r="G310" s="3"/>
      <c r="H310" s="3"/>
    </row>
    <row r="311" spans="4:8">
      <c r="D311" s="3"/>
      <c r="E311" s="3"/>
      <c r="F311" s="3"/>
      <c r="G311" s="3"/>
      <c r="H311" s="3"/>
    </row>
    <row r="312" spans="4:8">
      <c r="D312" s="3"/>
      <c r="E312" s="3"/>
      <c r="F312" s="3"/>
      <c r="G312" s="3"/>
      <c r="H312" s="3"/>
    </row>
    <row r="313" spans="4:8">
      <c r="D313" s="3"/>
      <c r="E313" s="3"/>
      <c r="F313" s="3"/>
      <c r="G313" s="3"/>
      <c r="H313" s="3"/>
    </row>
    <row r="314" spans="4:8">
      <c r="D314" s="3"/>
      <c r="E314" s="3"/>
      <c r="F314" s="3"/>
      <c r="G314" s="3"/>
      <c r="H314" s="3"/>
    </row>
    <row r="315" spans="4:8">
      <c r="D315" s="3"/>
      <c r="E315" s="3"/>
      <c r="F315" s="3"/>
      <c r="G315" s="3"/>
      <c r="H315" s="3"/>
    </row>
    <row r="316" spans="4:8">
      <c r="D316" s="3"/>
      <c r="E316" s="3"/>
      <c r="F316" s="3"/>
      <c r="G316" s="3"/>
      <c r="H316" s="3"/>
    </row>
    <row r="317" spans="4:8">
      <c r="D317" s="3"/>
      <c r="E317" s="3"/>
      <c r="F317" s="3"/>
      <c r="G317" s="3"/>
      <c r="H317" s="3"/>
    </row>
    <row r="318" spans="4:8">
      <c r="D318" s="3"/>
      <c r="E318" s="3"/>
      <c r="F318" s="3"/>
      <c r="G318" s="3"/>
      <c r="H318" s="3"/>
    </row>
    <row r="319" spans="4:8">
      <c r="D319" s="3"/>
      <c r="E319" s="3"/>
      <c r="F319" s="3"/>
      <c r="G319" s="3"/>
      <c r="H319" s="3"/>
    </row>
    <row r="320" spans="4:8">
      <c r="D320" s="3"/>
      <c r="E320" s="3"/>
      <c r="F320" s="3"/>
      <c r="G320" s="3"/>
      <c r="H320" s="3"/>
    </row>
    <row r="321" spans="4:8">
      <c r="D321" s="3"/>
      <c r="E321" s="3"/>
      <c r="F321" s="3"/>
      <c r="G321" s="3"/>
      <c r="H321" s="3"/>
    </row>
    <row r="322" spans="4:8">
      <c r="D322" s="3"/>
      <c r="E322" s="3"/>
      <c r="F322" s="3"/>
      <c r="G322" s="3"/>
      <c r="H322" s="3"/>
    </row>
    <row r="323" spans="4:8">
      <c r="D323" s="3"/>
      <c r="E323" s="3"/>
      <c r="F323" s="3"/>
      <c r="G323" s="3"/>
      <c r="H323" s="3"/>
    </row>
    <row r="324" spans="4:8">
      <c r="D324" s="3"/>
      <c r="E324" s="3"/>
      <c r="F324" s="3"/>
      <c r="G324" s="3"/>
      <c r="H324" s="3"/>
    </row>
    <row r="325" spans="4:8">
      <c r="D325" s="3"/>
      <c r="E325" s="3"/>
      <c r="F325" s="3"/>
      <c r="G325" s="3"/>
      <c r="H325" s="3"/>
    </row>
    <row r="326" spans="4:8">
      <c r="D326" s="3"/>
      <c r="E326" s="3"/>
      <c r="F326" s="3"/>
      <c r="G326" s="3"/>
      <c r="H326" s="3"/>
    </row>
    <row r="327" spans="4:8">
      <c r="D327" s="3"/>
      <c r="E327" s="3"/>
      <c r="F327" s="3"/>
      <c r="G327" s="3"/>
      <c r="H327" s="3"/>
    </row>
    <row r="328" spans="4:8">
      <c r="D328" s="3"/>
      <c r="E328" s="3"/>
      <c r="F328" s="3"/>
      <c r="G328" s="3"/>
      <c r="H328" s="3"/>
    </row>
    <row r="329" spans="4:8">
      <c r="D329" s="3"/>
      <c r="E329" s="3"/>
      <c r="F329" s="3"/>
      <c r="G329" s="3"/>
      <c r="H329" s="3"/>
    </row>
    <row r="330" spans="4:8">
      <c r="D330" s="3"/>
      <c r="E330" s="3"/>
      <c r="F330" s="3"/>
      <c r="G330" s="3"/>
      <c r="H330" s="3"/>
    </row>
    <row r="331" spans="4:8">
      <c r="D331" s="3"/>
      <c r="E331" s="3"/>
      <c r="F331" s="3"/>
      <c r="G331" s="3"/>
      <c r="H331" s="3"/>
    </row>
    <row r="332" spans="4:8">
      <c r="D332" s="3"/>
      <c r="E332" s="3"/>
      <c r="F332" s="3"/>
      <c r="G332" s="3"/>
      <c r="H332" s="3"/>
    </row>
    <row r="333" spans="4:8">
      <c r="D333" s="3"/>
      <c r="E333" s="3"/>
      <c r="F333" s="3"/>
      <c r="G333" s="3"/>
      <c r="H333" s="3"/>
    </row>
    <row r="334" spans="4:8">
      <c r="D334" s="3"/>
      <c r="E334" s="3"/>
      <c r="F334" s="3"/>
      <c r="G334" s="3"/>
      <c r="H334" s="3"/>
    </row>
    <row r="335" spans="4:8">
      <c r="D335" s="3"/>
      <c r="E335" s="3"/>
      <c r="F335" s="3"/>
      <c r="G335" s="3"/>
      <c r="H335" s="3"/>
    </row>
    <row r="336" spans="4:8">
      <c r="D336" s="3"/>
      <c r="E336" s="3"/>
      <c r="F336" s="3"/>
      <c r="G336" s="3"/>
      <c r="H336" s="3"/>
    </row>
    <row r="337" spans="4:8">
      <c r="D337" s="3"/>
      <c r="E337" s="3"/>
      <c r="F337" s="3"/>
      <c r="G337" s="3"/>
      <c r="H337" s="3"/>
    </row>
    <row r="338" spans="4:8">
      <c r="D338" s="3"/>
      <c r="E338" s="3"/>
      <c r="F338" s="3"/>
      <c r="G338" s="3"/>
      <c r="H338" s="3"/>
    </row>
    <row r="339" spans="4:8">
      <c r="D339" s="3"/>
      <c r="E339" s="3"/>
      <c r="F339" s="3"/>
      <c r="G339" s="3"/>
      <c r="H339" s="3"/>
    </row>
    <row r="340" spans="4:8">
      <c r="D340" s="3"/>
      <c r="E340" s="3"/>
      <c r="F340" s="3"/>
      <c r="G340" s="3"/>
      <c r="H340" s="3"/>
    </row>
    <row r="341" spans="4:8">
      <c r="D341" s="3"/>
      <c r="E341" s="3"/>
      <c r="F341" s="3"/>
      <c r="G341" s="3"/>
      <c r="H341" s="3"/>
    </row>
    <row r="342" spans="4:8">
      <c r="D342" s="3"/>
      <c r="E342" s="3"/>
      <c r="F342" s="3"/>
      <c r="G342" s="3"/>
      <c r="H342" s="3"/>
    </row>
    <row r="343" spans="4:8">
      <c r="D343" s="3"/>
      <c r="E343" s="3"/>
      <c r="F343" s="3"/>
      <c r="G343" s="3"/>
      <c r="H343" s="3"/>
    </row>
    <row r="344" spans="4:8">
      <c r="D344" s="3"/>
      <c r="E344" s="3"/>
      <c r="F344" s="3"/>
      <c r="G344" s="3"/>
      <c r="H344" s="3"/>
    </row>
    <row r="345" spans="4:8">
      <c r="D345" s="3"/>
      <c r="E345" s="3"/>
      <c r="F345" s="3"/>
      <c r="G345" s="3"/>
      <c r="H345" s="3"/>
    </row>
    <row r="346" spans="4:8">
      <c r="D346" s="3"/>
      <c r="E346" s="3"/>
      <c r="F346" s="3"/>
      <c r="G346" s="3"/>
      <c r="H346" s="3"/>
    </row>
    <row r="347" spans="4:8">
      <c r="D347" s="3"/>
      <c r="E347" s="3"/>
      <c r="F347" s="3"/>
      <c r="G347" s="3"/>
      <c r="H347" s="3"/>
    </row>
    <row r="348" spans="4:8">
      <c r="D348" s="3"/>
      <c r="E348" s="3"/>
      <c r="F348" s="3"/>
      <c r="G348" s="3"/>
      <c r="H348" s="3"/>
    </row>
    <row r="349" spans="4:8">
      <c r="D349" s="3"/>
      <c r="E349" s="3"/>
      <c r="F349" s="3"/>
      <c r="G349" s="3"/>
      <c r="H349" s="3"/>
    </row>
    <row r="350" spans="4:8">
      <c r="D350" s="3"/>
      <c r="E350" s="3"/>
      <c r="F350" s="3"/>
      <c r="G350" s="3"/>
      <c r="H350" s="3"/>
    </row>
    <row r="351" spans="4:8">
      <c r="D351" s="3"/>
      <c r="E351" s="3"/>
      <c r="F351" s="3"/>
      <c r="G351" s="3"/>
      <c r="H351" s="3"/>
    </row>
    <row r="352" spans="4:8">
      <c r="D352" s="3"/>
      <c r="E352" s="3"/>
      <c r="F352" s="3"/>
      <c r="G352" s="3"/>
      <c r="H352" s="3"/>
    </row>
    <row r="353" spans="4:8">
      <c r="D353" s="3"/>
      <c r="E353" s="3"/>
      <c r="F353" s="3"/>
      <c r="G353" s="3"/>
      <c r="H353" s="3"/>
    </row>
    <row r="354" spans="4:8">
      <c r="D354" s="3"/>
      <c r="E354" s="3"/>
      <c r="F354" s="3"/>
      <c r="G354" s="3"/>
      <c r="H354" s="3"/>
    </row>
    <row r="355" spans="4:8">
      <c r="D355" s="3"/>
      <c r="E355" s="3"/>
      <c r="F355" s="3"/>
      <c r="G355" s="3"/>
      <c r="H355" s="3"/>
    </row>
    <row r="356" spans="4:8">
      <c r="D356" s="3"/>
      <c r="E356" s="3"/>
      <c r="F356" s="3"/>
      <c r="G356" s="3"/>
      <c r="H356" s="3"/>
    </row>
    <row r="357" spans="4:8">
      <c r="D357" s="3"/>
      <c r="E357" s="3"/>
      <c r="F357" s="3"/>
      <c r="G357" s="3"/>
      <c r="H357" s="3"/>
    </row>
    <row r="358" spans="4:8">
      <c r="D358" s="3"/>
      <c r="E358" s="3"/>
      <c r="F358" s="3"/>
      <c r="G358" s="3"/>
      <c r="H358" s="3"/>
    </row>
    <row r="359" spans="4:8">
      <c r="D359" s="3"/>
      <c r="E359" s="3"/>
      <c r="F359" s="3"/>
      <c r="G359" s="3"/>
      <c r="H359" s="3"/>
    </row>
    <row r="360" spans="4:8">
      <c r="D360" s="3"/>
      <c r="E360" s="3"/>
      <c r="F360" s="3"/>
      <c r="G360" s="3"/>
      <c r="H360" s="3"/>
    </row>
    <row r="361" spans="4:8">
      <c r="D361" s="3"/>
      <c r="E361" s="3"/>
      <c r="F361" s="3"/>
      <c r="G361" s="3"/>
      <c r="H361" s="3"/>
    </row>
    <row r="362" spans="4:8">
      <c r="D362" s="3"/>
      <c r="E362" s="3"/>
      <c r="F362" s="3"/>
      <c r="G362" s="3"/>
      <c r="H362" s="3"/>
    </row>
    <row r="363" spans="4:8">
      <c r="D363" s="3"/>
      <c r="E363" s="3"/>
      <c r="F363" s="3"/>
      <c r="G363" s="3"/>
      <c r="H363" s="3"/>
    </row>
    <row r="364" spans="4:8">
      <c r="D364" s="3"/>
      <c r="E364" s="3"/>
      <c r="F364" s="3"/>
      <c r="G364" s="3"/>
      <c r="H364" s="3"/>
    </row>
    <row r="365" spans="4:8">
      <c r="D365" s="3"/>
      <c r="E365" s="3"/>
      <c r="F365" s="3"/>
      <c r="G365" s="3"/>
      <c r="H365" s="3"/>
    </row>
    <row r="366" spans="4:8">
      <c r="D366" s="3"/>
      <c r="E366" s="3"/>
      <c r="F366" s="3"/>
      <c r="G366" s="3"/>
      <c r="H366" s="3"/>
    </row>
    <row r="367" spans="4:8">
      <c r="D367" s="3"/>
      <c r="E367" s="3"/>
      <c r="F367" s="3"/>
      <c r="G367" s="3"/>
      <c r="H367" s="3"/>
    </row>
    <row r="368" spans="4:8">
      <c r="D368" s="3"/>
      <c r="E368" s="3"/>
      <c r="F368" s="3"/>
      <c r="G368" s="3"/>
      <c r="H368" s="3"/>
    </row>
    <row r="369" spans="4:8">
      <c r="D369" s="3"/>
      <c r="E369" s="3"/>
      <c r="F369" s="3"/>
      <c r="G369" s="3"/>
      <c r="H369" s="3"/>
    </row>
    <row r="370" spans="4:8">
      <c r="D370" s="3"/>
      <c r="E370" s="3"/>
      <c r="F370" s="3"/>
      <c r="G370" s="3"/>
      <c r="H370" s="3"/>
    </row>
    <row r="371" spans="4:8">
      <c r="D371" s="3"/>
      <c r="E371" s="3"/>
      <c r="F371" s="3"/>
      <c r="G371" s="3"/>
      <c r="H371" s="3"/>
    </row>
    <row r="372" spans="4:8">
      <c r="D372" s="3"/>
      <c r="E372" s="3"/>
      <c r="F372" s="3"/>
      <c r="G372" s="3"/>
      <c r="H372" s="3"/>
    </row>
    <row r="373" spans="4:8">
      <c r="D373" s="3"/>
      <c r="E373" s="3"/>
      <c r="F373" s="3"/>
      <c r="G373" s="3"/>
      <c r="H373" s="3"/>
    </row>
    <row r="374" spans="4:8">
      <c r="D374" s="3"/>
      <c r="E374" s="3"/>
      <c r="F374" s="3"/>
      <c r="G374" s="3"/>
      <c r="H374" s="3"/>
    </row>
    <row r="375" spans="4:8">
      <c r="D375" s="3"/>
      <c r="E375" s="3"/>
      <c r="F375" s="3"/>
      <c r="G375" s="3"/>
      <c r="H375" s="3"/>
    </row>
    <row r="376" spans="4:8">
      <c r="D376" s="3"/>
      <c r="E376" s="3"/>
      <c r="F376" s="3"/>
      <c r="G376" s="3"/>
      <c r="H376" s="3"/>
    </row>
    <row r="377" spans="4:8">
      <c r="D377" s="3"/>
      <c r="E377" s="3"/>
      <c r="F377" s="3"/>
      <c r="G377" s="3"/>
      <c r="H377" s="3"/>
    </row>
    <row r="378" spans="4:8">
      <c r="D378" s="3"/>
      <c r="E378" s="3"/>
      <c r="F378" s="3"/>
      <c r="G378" s="3"/>
      <c r="H378" s="3"/>
    </row>
    <row r="379" spans="4:8">
      <c r="D379" s="3"/>
      <c r="E379" s="3"/>
      <c r="F379" s="3"/>
      <c r="G379" s="3"/>
      <c r="H379" s="3"/>
    </row>
    <row r="380" spans="4:8">
      <c r="D380" s="3"/>
      <c r="E380" s="3"/>
      <c r="F380" s="3"/>
      <c r="G380" s="3"/>
      <c r="H380" s="3"/>
    </row>
    <row r="381" spans="4:8">
      <c r="D381" s="3"/>
      <c r="E381" s="3"/>
      <c r="F381" s="3"/>
      <c r="G381" s="3"/>
      <c r="H381" s="3"/>
    </row>
    <row r="382" spans="4:8">
      <c r="D382" s="3"/>
      <c r="E382" s="3"/>
      <c r="F382" s="3"/>
      <c r="G382" s="3"/>
      <c r="H382" s="3"/>
    </row>
    <row r="383" spans="4:8">
      <c r="D383" s="3"/>
      <c r="E383" s="3"/>
      <c r="F383" s="3"/>
      <c r="G383" s="3"/>
      <c r="H383" s="3"/>
    </row>
    <row r="384" spans="4:8">
      <c r="D384" s="3"/>
      <c r="E384" s="3"/>
      <c r="F384" s="3"/>
      <c r="G384" s="3"/>
      <c r="H384" s="3"/>
    </row>
    <row r="385" spans="4:8">
      <c r="D385" s="3"/>
      <c r="E385" s="3"/>
      <c r="F385" s="3"/>
      <c r="G385" s="3"/>
      <c r="H385" s="3"/>
    </row>
    <row r="386" spans="4:8">
      <c r="D386" s="3"/>
      <c r="E386" s="3"/>
      <c r="F386" s="3"/>
      <c r="G386" s="3"/>
      <c r="H386" s="3"/>
    </row>
    <row r="387" spans="4:8">
      <c r="D387" s="3"/>
      <c r="E387" s="3"/>
      <c r="F387" s="3"/>
      <c r="G387" s="3"/>
      <c r="H387" s="3"/>
    </row>
    <row r="388" spans="4:8">
      <c r="D388" s="3"/>
      <c r="E388" s="3"/>
      <c r="F388" s="3"/>
      <c r="G388" s="3"/>
      <c r="H388" s="3"/>
    </row>
    <row r="389" spans="4:8">
      <c r="D389" s="3"/>
      <c r="E389" s="3"/>
      <c r="F389" s="3"/>
      <c r="G389" s="3"/>
      <c r="H389" s="3"/>
    </row>
    <row r="390" spans="4:8">
      <c r="D390" s="3"/>
      <c r="E390" s="3"/>
      <c r="F390" s="3"/>
      <c r="G390" s="3"/>
      <c r="H390" s="3"/>
    </row>
    <row r="391" spans="4:8">
      <c r="D391" s="3"/>
      <c r="E391" s="3"/>
      <c r="F391" s="3"/>
      <c r="G391" s="3"/>
      <c r="H391" s="3"/>
    </row>
    <row r="392" spans="4:8">
      <c r="D392" s="3"/>
      <c r="E392" s="3"/>
      <c r="F392" s="3"/>
      <c r="G392" s="3"/>
      <c r="H392" s="3"/>
    </row>
    <row r="393" spans="4:8">
      <c r="D393" s="3"/>
      <c r="E393" s="3"/>
      <c r="F393" s="3"/>
      <c r="G393" s="3"/>
      <c r="H393" s="3"/>
    </row>
    <row r="394" spans="4:8">
      <c r="D394" s="3"/>
      <c r="E394" s="3"/>
      <c r="F394" s="3"/>
      <c r="G394" s="3"/>
      <c r="H394" s="3"/>
    </row>
    <row r="395" spans="4:8">
      <c r="D395" s="3"/>
      <c r="E395" s="3"/>
      <c r="F395" s="3"/>
      <c r="G395" s="3"/>
      <c r="H395" s="3"/>
    </row>
    <row r="396" spans="4:8">
      <c r="D396" s="3"/>
      <c r="E396" s="3"/>
      <c r="F396" s="3"/>
      <c r="G396" s="3"/>
      <c r="H396" s="3"/>
    </row>
    <row r="397" spans="4:8">
      <c r="D397" s="3"/>
      <c r="E397" s="3"/>
      <c r="F397" s="3"/>
      <c r="G397" s="3"/>
      <c r="H397" s="3"/>
    </row>
    <row r="398" spans="4:8">
      <c r="D398" s="3"/>
      <c r="E398" s="3"/>
      <c r="F398" s="3"/>
      <c r="G398" s="3"/>
      <c r="H398" s="3"/>
    </row>
    <row r="399" spans="4:8">
      <c r="D399" s="3"/>
      <c r="E399" s="3"/>
      <c r="F399" s="3"/>
      <c r="G399" s="3"/>
      <c r="H399" s="3"/>
    </row>
    <row r="400" spans="4:8">
      <c r="D400" s="3"/>
      <c r="E400" s="3"/>
      <c r="F400" s="3"/>
      <c r="G400" s="3"/>
      <c r="H400" s="3"/>
    </row>
    <row r="401" spans="4:8">
      <c r="D401" s="3"/>
      <c r="E401" s="3"/>
      <c r="F401" s="3"/>
      <c r="G401" s="3"/>
      <c r="H401" s="3"/>
    </row>
    <row r="402" spans="4:8">
      <c r="D402" s="3"/>
      <c r="E402" s="3"/>
      <c r="F402" s="3"/>
      <c r="G402" s="3"/>
      <c r="H402" s="3"/>
    </row>
    <row r="403" spans="4:8">
      <c r="D403" s="3"/>
      <c r="E403" s="3"/>
      <c r="F403" s="3"/>
      <c r="G403" s="3"/>
      <c r="H403" s="3"/>
    </row>
    <row r="404" spans="4:8">
      <c r="D404" s="3"/>
      <c r="E404" s="3"/>
      <c r="F404" s="3"/>
      <c r="G404" s="3"/>
      <c r="H404" s="3"/>
    </row>
    <row r="405" spans="4:8">
      <c r="D405" s="3"/>
      <c r="E405" s="3"/>
      <c r="F405" s="3"/>
      <c r="G405" s="3"/>
      <c r="H405" s="3"/>
    </row>
    <row r="406" spans="4:8">
      <c r="D406" s="3"/>
      <c r="E406" s="3"/>
      <c r="F406" s="3"/>
      <c r="G406" s="3"/>
      <c r="H406" s="3"/>
    </row>
    <row r="407" spans="4:8">
      <c r="D407" s="3"/>
      <c r="E407" s="3"/>
      <c r="F407" s="3"/>
      <c r="G407" s="3"/>
      <c r="H407" s="3"/>
    </row>
    <row r="408" spans="4:8">
      <c r="D408" s="3"/>
      <c r="E408" s="3"/>
      <c r="F408" s="3"/>
      <c r="G408" s="3"/>
      <c r="H408" s="3"/>
    </row>
    <row r="409" spans="4:8">
      <c r="D409" s="3"/>
      <c r="E409" s="3"/>
      <c r="F409" s="3"/>
      <c r="G409" s="3"/>
      <c r="H409" s="3"/>
    </row>
    <row r="410" spans="4:8">
      <c r="D410" s="3"/>
      <c r="E410" s="3"/>
      <c r="F410" s="3"/>
      <c r="G410" s="3"/>
      <c r="H410" s="3"/>
    </row>
    <row r="411" spans="4:8">
      <c r="D411" s="3"/>
      <c r="E411" s="3"/>
      <c r="F411" s="3"/>
      <c r="G411" s="3"/>
      <c r="H411" s="3"/>
    </row>
    <row r="412" spans="4:8">
      <c r="D412" s="3"/>
      <c r="E412" s="3"/>
      <c r="F412" s="3"/>
      <c r="G412" s="3"/>
      <c r="H412" s="3"/>
    </row>
    <row r="413" spans="4:8">
      <c r="D413" s="3"/>
      <c r="E413" s="3"/>
      <c r="F413" s="3"/>
      <c r="G413" s="3"/>
      <c r="H413" s="3"/>
    </row>
    <row r="414" spans="4:8">
      <c r="D414" s="3"/>
      <c r="E414" s="3"/>
      <c r="F414" s="3"/>
      <c r="G414" s="3"/>
      <c r="H414" s="3"/>
    </row>
    <row r="415" spans="4:8">
      <c r="D415" s="3"/>
      <c r="E415" s="3"/>
      <c r="F415" s="3"/>
      <c r="G415" s="3"/>
      <c r="H415" s="3"/>
    </row>
    <row r="416" spans="4:8">
      <c r="D416" s="3"/>
      <c r="E416" s="3"/>
      <c r="F416" s="3"/>
      <c r="G416" s="3"/>
      <c r="H416" s="3"/>
    </row>
    <row r="417" spans="4:8">
      <c r="D417" s="3"/>
      <c r="E417" s="3"/>
      <c r="F417" s="3"/>
      <c r="G417" s="3"/>
      <c r="H417" s="3"/>
    </row>
    <row r="418" spans="4:8">
      <c r="D418" s="3"/>
      <c r="E418" s="3"/>
      <c r="F418" s="3"/>
      <c r="G418" s="3"/>
      <c r="H418" s="3"/>
    </row>
    <row r="419" spans="4:8">
      <c r="D419" s="3"/>
      <c r="E419" s="3"/>
      <c r="F419" s="3"/>
      <c r="G419" s="3"/>
      <c r="H419" s="3"/>
    </row>
    <row r="420" spans="4:8">
      <c r="D420" s="3"/>
      <c r="E420" s="3"/>
      <c r="F420" s="3"/>
      <c r="G420" s="3"/>
      <c r="H420" s="3"/>
    </row>
    <row r="421" spans="4:8">
      <c r="D421" s="3"/>
      <c r="E421" s="3"/>
      <c r="F421" s="3"/>
      <c r="G421" s="3"/>
      <c r="H421" s="3"/>
    </row>
    <row r="422" spans="4:8">
      <c r="D422" s="3"/>
      <c r="E422" s="3"/>
      <c r="F422" s="3"/>
      <c r="G422" s="3"/>
      <c r="H422" s="3"/>
    </row>
    <row r="423" spans="4:8">
      <c r="D423" s="3"/>
      <c r="E423" s="3"/>
      <c r="F423" s="3"/>
      <c r="G423" s="3"/>
      <c r="H423" s="3"/>
    </row>
    <row r="424" spans="4:8">
      <c r="D424" s="3"/>
      <c r="E424" s="3"/>
      <c r="F424" s="3"/>
      <c r="G424" s="3"/>
      <c r="H424" s="3"/>
    </row>
    <row r="425" spans="4:8">
      <c r="D425" s="3"/>
      <c r="E425" s="3"/>
      <c r="F425" s="3"/>
      <c r="G425" s="3"/>
      <c r="H425" s="3"/>
    </row>
    <row r="426" spans="4:8">
      <c r="D426" s="3"/>
      <c r="E426" s="3"/>
      <c r="F426" s="3"/>
      <c r="G426" s="3"/>
      <c r="H426" s="3"/>
    </row>
    <row r="427" spans="4:8">
      <c r="D427" s="3"/>
      <c r="E427" s="3"/>
      <c r="F427" s="3"/>
      <c r="G427" s="3"/>
      <c r="H427" s="3"/>
    </row>
    <row r="428" spans="4:8">
      <c r="D428" s="3"/>
      <c r="E428" s="3"/>
      <c r="F428" s="3"/>
      <c r="G428" s="3"/>
      <c r="H428" s="3"/>
    </row>
    <row r="429" spans="4:8">
      <c r="D429" s="3"/>
      <c r="E429" s="3"/>
      <c r="F429" s="3"/>
      <c r="G429" s="3"/>
      <c r="H429" s="3"/>
    </row>
    <row r="430" spans="4:8">
      <c r="D430" s="3"/>
      <c r="E430" s="3"/>
      <c r="F430" s="3"/>
      <c r="G430" s="3"/>
      <c r="H430" s="3"/>
    </row>
    <row r="431" spans="4:8">
      <c r="D431" s="3"/>
      <c r="E431" s="3"/>
      <c r="F431" s="3"/>
      <c r="G431" s="3"/>
      <c r="H431" s="3"/>
    </row>
    <row r="432" spans="4:8">
      <c r="D432" s="3"/>
      <c r="E432" s="3"/>
      <c r="F432" s="3"/>
      <c r="G432" s="3"/>
      <c r="H432" s="3"/>
    </row>
    <row r="433" spans="4:8">
      <c r="D433" s="3"/>
      <c r="E433" s="3"/>
      <c r="F433" s="3"/>
      <c r="G433" s="3"/>
      <c r="H433" s="3"/>
    </row>
    <row r="434" spans="4:8">
      <c r="D434" s="3"/>
      <c r="E434" s="3"/>
      <c r="F434" s="3"/>
      <c r="G434" s="3"/>
      <c r="H434" s="3"/>
    </row>
    <row r="435" spans="4:8">
      <c r="D435" s="3"/>
      <c r="E435" s="3"/>
      <c r="F435" s="3"/>
      <c r="G435" s="3"/>
      <c r="H435" s="3"/>
    </row>
    <row r="436" spans="4:8">
      <c r="D436" s="3"/>
      <c r="E436" s="3"/>
      <c r="F436" s="3"/>
      <c r="G436" s="3"/>
      <c r="H436" s="3"/>
    </row>
    <row r="437" spans="4:8">
      <c r="D437" s="3"/>
      <c r="E437" s="3"/>
      <c r="F437" s="3"/>
      <c r="G437" s="3"/>
      <c r="H437" s="3"/>
    </row>
    <row r="438" spans="4:8">
      <c r="D438" s="3"/>
      <c r="E438" s="3"/>
      <c r="F438" s="3"/>
      <c r="G438" s="3"/>
      <c r="H438" s="3"/>
    </row>
    <row r="439" spans="4:8">
      <c r="D439" s="3"/>
      <c r="E439" s="3"/>
      <c r="F439" s="3"/>
      <c r="G439" s="3"/>
      <c r="H439" s="3"/>
    </row>
    <row r="440" spans="4:8">
      <c r="D440" s="3"/>
      <c r="E440" s="3"/>
      <c r="F440" s="3"/>
      <c r="G440" s="3"/>
      <c r="H440" s="3"/>
    </row>
    <row r="441" spans="4:8">
      <c r="D441" s="3"/>
      <c r="E441" s="3"/>
      <c r="F441" s="3"/>
      <c r="G441" s="3"/>
      <c r="H441" s="3"/>
    </row>
    <row r="442" spans="4:8">
      <c r="D442" s="3"/>
      <c r="E442" s="3"/>
      <c r="F442" s="3"/>
      <c r="G442" s="3"/>
      <c r="H442" s="3"/>
    </row>
    <row r="443" spans="4:8">
      <c r="D443" s="3"/>
      <c r="E443" s="3"/>
      <c r="F443" s="3"/>
      <c r="G443" s="3"/>
      <c r="H443" s="3"/>
    </row>
    <row r="444" spans="4:8">
      <c r="D444" s="3"/>
      <c r="E444" s="3"/>
      <c r="F444" s="3"/>
      <c r="G444" s="3"/>
      <c r="H444" s="3"/>
    </row>
    <row r="445" spans="4:8">
      <c r="D445" s="3"/>
      <c r="E445" s="3"/>
      <c r="F445" s="3"/>
      <c r="G445" s="3"/>
      <c r="H445" s="3"/>
    </row>
    <row r="446" spans="4:8">
      <c r="D446" s="3"/>
      <c r="E446" s="3"/>
      <c r="F446" s="3"/>
      <c r="G446" s="3"/>
      <c r="H446" s="3"/>
    </row>
    <row r="447" spans="4:8">
      <c r="D447" s="3"/>
      <c r="E447" s="3"/>
      <c r="F447" s="3"/>
      <c r="G447" s="3"/>
      <c r="H447" s="3"/>
    </row>
    <row r="448" spans="4:8">
      <c r="D448" s="3"/>
      <c r="E448" s="3"/>
      <c r="F448" s="3"/>
      <c r="G448" s="3"/>
      <c r="H448" s="3"/>
    </row>
    <row r="449" spans="4:8">
      <c r="D449" s="3"/>
      <c r="E449" s="3"/>
      <c r="F449" s="3"/>
      <c r="G449" s="3"/>
      <c r="H449" s="3"/>
    </row>
    <row r="450" spans="4:8">
      <c r="D450" s="3"/>
      <c r="E450" s="3"/>
      <c r="F450" s="3"/>
      <c r="G450" s="3"/>
      <c r="H450" s="3"/>
    </row>
    <row r="451" spans="4:8">
      <c r="D451" s="3"/>
      <c r="E451" s="3"/>
      <c r="F451" s="3"/>
      <c r="G451" s="3"/>
      <c r="H451" s="3"/>
    </row>
    <row r="452" spans="4:8">
      <c r="D452" s="3"/>
      <c r="E452" s="3"/>
      <c r="F452" s="3"/>
      <c r="G452" s="3"/>
      <c r="H452" s="3"/>
    </row>
    <row r="453" spans="4:8">
      <c r="D453" s="3"/>
      <c r="E453" s="3"/>
      <c r="F453" s="3"/>
      <c r="G453" s="3"/>
      <c r="H453" s="3"/>
    </row>
    <row r="454" spans="4:8">
      <c r="D454" s="3"/>
      <c r="E454" s="3"/>
      <c r="F454" s="3"/>
      <c r="G454" s="3"/>
      <c r="H454" s="3"/>
    </row>
    <row r="455" spans="4:8">
      <c r="D455" s="3"/>
      <c r="E455" s="3"/>
      <c r="F455" s="3"/>
      <c r="G455" s="3"/>
      <c r="H455" s="3"/>
    </row>
    <row r="456" spans="4:8">
      <c r="D456" s="3"/>
      <c r="E456" s="3"/>
      <c r="F456" s="3"/>
      <c r="G456" s="3"/>
      <c r="H456" s="3"/>
    </row>
    <row r="457" spans="4:8">
      <c r="D457" s="3"/>
      <c r="E457" s="3"/>
      <c r="F457" s="3"/>
      <c r="G457" s="3"/>
      <c r="H457" s="3"/>
    </row>
    <row r="458" spans="4:8">
      <c r="D458" s="3"/>
      <c r="E458" s="3"/>
      <c r="F458" s="3"/>
      <c r="G458" s="3"/>
      <c r="H458" s="3"/>
    </row>
    <row r="459" spans="4:8">
      <c r="D459" s="3"/>
      <c r="E459" s="3"/>
      <c r="F459" s="3"/>
      <c r="G459" s="3"/>
      <c r="H459" s="3"/>
    </row>
    <row r="460" spans="4:8">
      <c r="D460" s="3"/>
      <c r="E460" s="3"/>
      <c r="F460" s="3"/>
      <c r="G460" s="3"/>
      <c r="H460" s="3"/>
    </row>
    <row r="461" spans="4:8">
      <c r="D461" s="3"/>
      <c r="E461" s="3"/>
      <c r="F461" s="3"/>
      <c r="G461" s="3"/>
      <c r="H461" s="3"/>
    </row>
    <row r="462" spans="4:8">
      <c r="D462" s="3"/>
      <c r="E462" s="3"/>
      <c r="F462" s="3"/>
      <c r="G462" s="3"/>
      <c r="H462" s="3"/>
    </row>
    <row r="463" spans="4:8">
      <c r="D463" s="3"/>
      <c r="E463" s="3"/>
      <c r="F463" s="3"/>
      <c r="G463" s="3"/>
      <c r="H463" s="3"/>
    </row>
    <row r="464" spans="4:8">
      <c r="D464" s="3"/>
      <c r="E464" s="3"/>
      <c r="F464" s="3"/>
      <c r="G464" s="3"/>
      <c r="H464" s="3"/>
    </row>
    <row r="465" spans="4:8">
      <c r="D465" s="3"/>
      <c r="E465" s="3"/>
      <c r="F465" s="3"/>
      <c r="G465" s="3"/>
      <c r="H465" s="3"/>
    </row>
    <row r="466" spans="4:8">
      <c r="D466" s="3"/>
      <c r="E466" s="3"/>
      <c r="F466" s="3"/>
      <c r="G466" s="3"/>
      <c r="H466" s="3"/>
    </row>
    <row r="467" spans="4:8">
      <c r="D467" s="3"/>
      <c r="E467" s="3"/>
      <c r="F467" s="3"/>
      <c r="G467" s="3"/>
      <c r="H467" s="3"/>
    </row>
    <row r="468" spans="4:8">
      <c r="D468" s="3"/>
      <c r="E468" s="3"/>
      <c r="F468" s="3"/>
      <c r="G468" s="3"/>
      <c r="H468" s="3"/>
    </row>
    <row r="469" spans="4:8">
      <c r="D469" s="3"/>
      <c r="E469" s="3"/>
      <c r="F469" s="3"/>
      <c r="G469" s="3"/>
      <c r="H469" s="3"/>
    </row>
    <row r="470" spans="4:8">
      <c r="D470" s="3"/>
      <c r="E470" s="3"/>
      <c r="F470" s="3"/>
      <c r="G470" s="3"/>
      <c r="H470" s="3"/>
    </row>
    <row r="471" spans="4:8">
      <c r="D471" s="3"/>
      <c r="E471" s="3"/>
      <c r="F471" s="3"/>
      <c r="G471" s="3"/>
      <c r="H471" s="3"/>
    </row>
    <row r="472" spans="4:8">
      <c r="D472" s="3"/>
      <c r="E472" s="3"/>
      <c r="F472" s="3"/>
      <c r="G472" s="3"/>
      <c r="H472" s="3"/>
    </row>
    <row r="473" spans="4:8">
      <c r="D473" s="3"/>
      <c r="E473" s="3"/>
      <c r="F473" s="3"/>
      <c r="G473" s="3"/>
      <c r="H473" s="3"/>
    </row>
    <row r="474" spans="4:8">
      <c r="D474" s="3"/>
      <c r="E474" s="3"/>
      <c r="F474" s="3"/>
      <c r="G474" s="3"/>
      <c r="H474" s="3"/>
    </row>
    <row r="475" spans="4:8">
      <c r="D475" s="3"/>
      <c r="E475" s="3"/>
      <c r="F475" s="3"/>
      <c r="G475" s="3"/>
      <c r="H475" s="3"/>
    </row>
    <row r="476" spans="4:8">
      <c r="D476" s="3"/>
      <c r="E476" s="3"/>
      <c r="F476" s="3"/>
      <c r="G476" s="3"/>
      <c r="H476" s="3"/>
    </row>
    <row r="477" spans="4:8">
      <c r="D477" s="3"/>
      <c r="E477" s="3"/>
      <c r="F477" s="3"/>
      <c r="G477" s="3"/>
      <c r="H477" s="3"/>
    </row>
    <row r="478" spans="4:8">
      <c r="D478" s="3"/>
      <c r="E478" s="3"/>
      <c r="F478" s="3"/>
      <c r="G478" s="3"/>
      <c r="H478" s="3"/>
    </row>
    <row r="479" spans="4:8">
      <c r="D479" s="3"/>
      <c r="E479" s="3"/>
      <c r="F479" s="3"/>
      <c r="G479" s="3"/>
      <c r="H479" s="3"/>
    </row>
    <row r="480" spans="4:8">
      <c r="D480" s="3"/>
      <c r="E480" s="3"/>
      <c r="F480" s="3"/>
      <c r="G480" s="3"/>
      <c r="H480" s="3"/>
    </row>
    <row r="481" spans="4:8">
      <c r="D481" s="3"/>
      <c r="E481" s="3"/>
      <c r="F481" s="3"/>
      <c r="G481" s="3"/>
      <c r="H481" s="3"/>
    </row>
    <row r="482" spans="4:8">
      <c r="D482" s="3"/>
      <c r="E482" s="3"/>
      <c r="F482" s="3"/>
      <c r="G482" s="3"/>
      <c r="H482" s="3"/>
    </row>
    <row r="483" spans="4:8">
      <c r="D483" s="3"/>
      <c r="E483" s="3"/>
      <c r="F483" s="3"/>
      <c r="G483" s="3"/>
      <c r="H483" s="3"/>
    </row>
    <row r="484" spans="4:8">
      <c r="D484" s="3"/>
      <c r="E484" s="3"/>
      <c r="F484" s="3"/>
      <c r="G484" s="3"/>
      <c r="H484" s="3"/>
    </row>
    <row r="485" spans="4:8">
      <c r="D485" s="3"/>
      <c r="E485" s="3"/>
      <c r="F485" s="3"/>
      <c r="G485" s="3"/>
      <c r="H485" s="3"/>
    </row>
    <row r="486" spans="4:8">
      <c r="D486" s="3"/>
      <c r="E486" s="3"/>
      <c r="F486" s="3"/>
      <c r="G486" s="3"/>
      <c r="H486" s="3"/>
    </row>
    <row r="487" spans="4:8">
      <c r="D487" s="3"/>
      <c r="E487" s="3"/>
      <c r="F487" s="3"/>
      <c r="G487" s="3"/>
      <c r="H487" s="3"/>
    </row>
    <row r="488" spans="4:8">
      <c r="D488" s="3"/>
      <c r="E488" s="3"/>
      <c r="F488" s="3"/>
      <c r="G488" s="3"/>
      <c r="H488" s="3"/>
    </row>
    <row r="489" spans="4:8">
      <c r="D489" s="3"/>
      <c r="E489" s="3"/>
      <c r="F489" s="3"/>
      <c r="G489" s="3"/>
      <c r="H489" s="3"/>
    </row>
    <row r="490" spans="4:8">
      <c r="D490" s="3"/>
      <c r="E490" s="3"/>
      <c r="F490" s="3"/>
      <c r="G490" s="3"/>
      <c r="H490" s="3"/>
    </row>
    <row r="491" spans="4:8">
      <c r="D491" s="3"/>
      <c r="E491" s="3"/>
      <c r="F491" s="3"/>
      <c r="G491" s="3"/>
      <c r="H491" s="3"/>
    </row>
    <row r="492" spans="4:8">
      <c r="D492" s="3"/>
      <c r="E492" s="3"/>
      <c r="F492" s="3"/>
      <c r="G492" s="3"/>
      <c r="H492" s="3"/>
    </row>
    <row r="493" spans="4:8">
      <c r="D493" s="3"/>
      <c r="E493" s="3"/>
      <c r="F493" s="3"/>
      <c r="G493" s="3"/>
      <c r="H493" s="3"/>
    </row>
    <row r="494" spans="4:8">
      <c r="D494" s="3"/>
      <c r="E494" s="3"/>
      <c r="F494" s="3"/>
      <c r="G494" s="3"/>
      <c r="H494" s="3"/>
    </row>
    <row r="495" spans="4:8">
      <c r="D495" s="3"/>
      <c r="E495" s="3"/>
      <c r="F495" s="3"/>
      <c r="G495" s="3"/>
      <c r="H495" s="3"/>
    </row>
    <row r="496" spans="4:8">
      <c r="D496" s="3"/>
      <c r="E496" s="3"/>
      <c r="F496" s="3"/>
      <c r="G496" s="3"/>
      <c r="H496" s="3"/>
    </row>
    <row r="497" spans="4:8">
      <c r="D497" s="3"/>
      <c r="E497" s="3"/>
      <c r="F497" s="3"/>
      <c r="G497" s="3"/>
      <c r="H497" s="3"/>
    </row>
    <row r="498" spans="4:8">
      <c r="D498" s="3"/>
      <c r="E498" s="3"/>
      <c r="F498" s="3"/>
      <c r="G498" s="3"/>
      <c r="H498" s="3"/>
    </row>
    <row r="499" spans="4:8">
      <c r="D499" s="3"/>
      <c r="E499" s="3"/>
      <c r="F499" s="3"/>
      <c r="G499" s="3"/>
      <c r="H499" s="3"/>
    </row>
    <row r="500" spans="4:8">
      <c r="D500" s="3"/>
      <c r="E500" s="3"/>
      <c r="F500" s="3"/>
      <c r="G500" s="3"/>
      <c r="H500" s="3"/>
    </row>
    <row r="501" spans="4:8">
      <c r="D501" s="3"/>
      <c r="E501" s="3"/>
      <c r="F501" s="3"/>
      <c r="G501" s="3"/>
      <c r="H501" s="3"/>
    </row>
    <row r="502" spans="4:8">
      <c r="D502" s="3"/>
      <c r="E502" s="3"/>
      <c r="F502" s="3"/>
      <c r="G502" s="3"/>
      <c r="H502" s="3"/>
    </row>
    <row r="503" spans="4:8">
      <c r="D503" s="3"/>
      <c r="E503" s="3"/>
      <c r="F503" s="3"/>
      <c r="G503" s="3"/>
      <c r="H503" s="3"/>
    </row>
    <row r="504" spans="4:8">
      <c r="D504" s="3"/>
      <c r="E504" s="3"/>
      <c r="F504" s="3"/>
      <c r="G504" s="3"/>
      <c r="H504" s="3"/>
    </row>
    <row r="505" spans="4:8">
      <c r="D505" s="3"/>
      <c r="E505" s="3"/>
      <c r="F505" s="3"/>
      <c r="G505" s="3"/>
      <c r="H505" s="3"/>
    </row>
    <row r="506" spans="4:8">
      <c r="D506" s="3"/>
      <c r="E506" s="3"/>
      <c r="F506" s="3"/>
      <c r="G506" s="3"/>
      <c r="H506" s="3"/>
    </row>
    <row r="507" spans="4:8">
      <c r="D507" s="3"/>
      <c r="E507" s="3"/>
      <c r="F507" s="3"/>
      <c r="G507" s="3"/>
      <c r="H507" s="3"/>
    </row>
    <row r="508" spans="4:8">
      <c r="D508" s="3"/>
      <c r="E508" s="3"/>
      <c r="F508" s="3"/>
      <c r="G508" s="3"/>
      <c r="H508" s="3"/>
    </row>
    <row r="509" spans="4:8">
      <c r="D509" s="3"/>
      <c r="E509" s="3"/>
      <c r="F509" s="3"/>
      <c r="G509" s="3"/>
      <c r="H509" s="3"/>
    </row>
    <row r="510" spans="4:8">
      <c r="D510" s="3"/>
      <c r="E510" s="3"/>
      <c r="F510" s="3"/>
      <c r="G510" s="3"/>
      <c r="H510" s="3"/>
    </row>
    <row r="511" spans="4:8">
      <c r="D511" s="3"/>
      <c r="E511" s="3"/>
      <c r="F511" s="3"/>
      <c r="G511" s="3"/>
      <c r="H511" s="3"/>
    </row>
    <row r="512" spans="4:8">
      <c r="D512" s="3"/>
      <c r="E512" s="3"/>
      <c r="F512" s="3"/>
      <c r="G512" s="3"/>
      <c r="H512" s="3"/>
    </row>
    <row r="513" spans="4:8">
      <c r="D513" s="3"/>
      <c r="E513" s="3"/>
      <c r="F513" s="3"/>
      <c r="G513" s="3"/>
      <c r="H513" s="3"/>
    </row>
    <row r="514" spans="4:8">
      <c r="D514" s="3"/>
      <c r="E514" s="3"/>
      <c r="F514" s="3"/>
      <c r="G514" s="3"/>
      <c r="H514" s="3"/>
    </row>
    <row r="515" spans="4:8">
      <c r="D515" s="3"/>
      <c r="E515" s="3"/>
      <c r="F515" s="3"/>
      <c r="G515" s="3"/>
      <c r="H515" s="3"/>
    </row>
    <row r="516" spans="4:8">
      <c r="D516" s="3"/>
      <c r="E516" s="3"/>
      <c r="F516" s="3"/>
      <c r="G516" s="3"/>
      <c r="H516" s="3"/>
    </row>
    <row r="517" spans="4:8">
      <c r="D517" s="3"/>
      <c r="E517" s="3"/>
      <c r="F517" s="3"/>
      <c r="G517" s="3"/>
      <c r="H517" s="3"/>
    </row>
    <row r="518" spans="4:8">
      <c r="D518" s="3"/>
      <c r="E518" s="3"/>
      <c r="F518" s="3"/>
      <c r="G518" s="3"/>
      <c r="H518" s="3"/>
    </row>
    <row r="519" spans="4:8">
      <c r="D519" s="3"/>
      <c r="E519" s="3"/>
      <c r="F519" s="3"/>
      <c r="G519" s="3"/>
      <c r="H519" s="3"/>
    </row>
    <row r="520" spans="4:8">
      <c r="D520" s="3"/>
      <c r="E520" s="3"/>
      <c r="F520" s="3"/>
      <c r="G520" s="3"/>
      <c r="H520" s="3"/>
    </row>
    <row r="521" spans="4:8">
      <c r="D521" s="3"/>
      <c r="E521" s="3"/>
      <c r="F521" s="3"/>
      <c r="G521" s="3"/>
      <c r="H521" s="3"/>
    </row>
    <row r="522" spans="4:8">
      <c r="D522" s="3"/>
      <c r="E522" s="3"/>
      <c r="F522" s="3"/>
      <c r="G522" s="3"/>
      <c r="H522" s="3"/>
    </row>
    <row r="523" spans="4:8">
      <c r="D523" s="3"/>
      <c r="E523" s="3"/>
      <c r="F523" s="3"/>
      <c r="G523" s="3"/>
      <c r="H523" s="3"/>
    </row>
    <row r="524" spans="4:8">
      <c r="D524" s="3"/>
      <c r="E524" s="3"/>
      <c r="F524" s="3"/>
      <c r="G524" s="3"/>
      <c r="H524" s="3"/>
    </row>
    <row r="525" spans="4:8">
      <c r="D525" s="3"/>
      <c r="E525" s="3"/>
      <c r="F525" s="3"/>
      <c r="G525" s="3"/>
      <c r="H525" s="3"/>
    </row>
    <row r="526" spans="4:8">
      <c r="D526" s="3"/>
      <c r="E526" s="3"/>
      <c r="F526" s="3"/>
      <c r="G526" s="3"/>
      <c r="H526" s="3"/>
    </row>
    <row r="527" spans="4:8">
      <c r="D527" s="3"/>
      <c r="E527" s="3"/>
      <c r="F527" s="3"/>
      <c r="G527" s="3"/>
      <c r="H527" s="3"/>
    </row>
    <row r="528" spans="4:8">
      <c r="D528" s="3"/>
      <c r="E528" s="3"/>
      <c r="F528" s="3"/>
      <c r="G528" s="3"/>
      <c r="H528" s="3"/>
    </row>
    <row r="529" spans="4:8">
      <c r="D529" s="3"/>
      <c r="E529" s="3"/>
      <c r="F529" s="3"/>
      <c r="G529" s="3"/>
      <c r="H529" s="3"/>
    </row>
    <row r="530" spans="4:8">
      <c r="D530" s="3"/>
      <c r="E530" s="3"/>
      <c r="F530" s="3"/>
      <c r="G530" s="3"/>
      <c r="H530" s="3"/>
    </row>
    <row r="531" spans="4:8">
      <c r="D531" s="3"/>
      <c r="E531" s="3"/>
      <c r="F531" s="3"/>
      <c r="G531" s="3"/>
      <c r="H531" s="3"/>
    </row>
    <row r="532" spans="4:8">
      <c r="D532" s="3"/>
      <c r="E532" s="3"/>
      <c r="F532" s="3"/>
      <c r="G532" s="3"/>
      <c r="H532" s="3"/>
    </row>
    <row r="533" spans="4:8">
      <c r="D533" s="3"/>
      <c r="E533" s="3"/>
      <c r="F533" s="3"/>
      <c r="G533" s="3"/>
      <c r="H533" s="3"/>
    </row>
    <row r="534" spans="4:8">
      <c r="D534" s="3"/>
      <c r="E534" s="3"/>
      <c r="F534" s="3"/>
      <c r="G534" s="3"/>
      <c r="H534" s="3"/>
    </row>
    <row r="535" spans="4:8">
      <c r="D535" s="3"/>
      <c r="E535" s="3"/>
      <c r="F535" s="3"/>
      <c r="G535" s="3"/>
      <c r="H535" s="3"/>
    </row>
    <row r="536" spans="4:8">
      <c r="D536" s="3"/>
      <c r="E536" s="3"/>
      <c r="F536" s="3"/>
      <c r="G536" s="3"/>
      <c r="H536" s="3"/>
    </row>
    <row r="537" spans="4:8">
      <c r="D537" s="3"/>
      <c r="E537" s="3"/>
      <c r="F537" s="3"/>
      <c r="G537" s="3"/>
      <c r="H537" s="3"/>
    </row>
    <row r="538" spans="4:8">
      <c r="D538" s="3"/>
      <c r="E538" s="3"/>
      <c r="F538" s="3"/>
      <c r="G538" s="3"/>
      <c r="H538" s="3"/>
    </row>
    <row r="539" spans="4:8">
      <c r="D539" s="3"/>
      <c r="E539" s="3"/>
      <c r="F539" s="3"/>
      <c r="G539" s="3"/>
      <c r="H539" s="3"/>
    </row>
    <row r="540" spans="4:8">
      <c r="D540" s="3"/>
      <c r="E540" s="3"/>
      <c r="F540" s="3"/>
      <c r="G540" s="3"/>
      <c r="H540" s="3"/>
    </row>
    <row r="541" spans="4:8">
      <c r="D541" s="3"/>
      <c r="E541" s="3"/>
      <c r="F541" s="3"/>
      <c r="G541" s="3"/>
      <c r="H541" s="3"/>
    </row>
    <row r="542" spans="4:8">
      <c r="D542" s="3"/>
      <c r="E542" s="3"/>
      <c r="F542" s="3"/>
      <c r="G542" s="3"/>
      <c r="H542" s="3"/>
    </row>
    <row r="543" spans="4:8">
      <c r="D543" s="3"/>
      <c r="E543" s="3"/>
      <c r="F543" s="3"/>
      <c r="G543" s="3"/>
      <c r="H543" s="3"/>
    </row>
    <row r="544" spans="4:8">
      <c r="D544" s="3"/>
      <c r="E544" s="3"/>
      <c r="F544" s="3"/>
      <c r="G544" s="3"/>
      <c r="H544" s="3"/>
    </row>
    <row r="545" spans="4:8">
      <c r="D545" s="3"/>
      <c r="E545" s="3"/>
      <c r="F545" s="3"/>
      <c r="G545" s="3"/>
      <c r="H545" s="3"/>
    </row>
    <row r="546" spans="4:8">
      <c r="D546" s="3"/>
      <c r="E546" s="3"/>
      <c r="F546" s="3"/>
      <c r="G546" s="3"/>
      <c r="H546" s="3"/>
    </row>
    <row r="547" spans="4:8">
      <c r="D547" s="3"/>
      <c r="E547" s="3"/>
      <c r="F547" s="3"/>
      <c r="G547" s="3"/>
      <c r="H547" s="3"/>
    </row>
    <row r="548" spans="4:8">
      <c r="D548" s="3"/>
      <c r="E548" s="3"/>
      <c r="F548" s="3"/>
      <c r="G548" s="3"/>
      <c r="H548" s="3"/>
    </row>
    <row r="549" spans="4:8">
      <c r="D549" s="3"/>
      <c r="E549" s="3"/>
      <c r="F549" s="3"/>
      <c r="G549" s="3"/>
      <c r="H549" s="3"/>
    </row>
    <row r="550" spans="4:8">
      <c r="D550" s="3"/>
      <c r="E550" s="3"/>
      <c r="F550" s="3"/>
      <c r="G550" s="3"/>
      <c r="H550" s="3"/>
    </row>
    <row r="551" spans="4:8">
      <c r="D551" s="3"/>
      <c r="E551" s="3"/>
      <c r="F551" s="3"/>
      <c r="G551" s="3"/>
      <c r="H551" s="3"/>
    </row>
    <row r="552" spans="4:8">
      <c r="D552" s="3"/>
      <c r="E552" s="3"/>
      <c r="F552" s="3"/>
      <c r="G552" s="3"/>
      <c r="H552" s="3"/>
    </row>
    <row r="553" spans="4:8">
      <c r="D553" s="3"/>
      <c r="E553" s="3"/>
      <c r="F553" s="3"/>
      <c r="G553" s="3"/>
      <c r="H553" s="3"/>
    </row>
    <row r="554" spans="4:8">
      <c r="D554" s="3"/>
      <c r="E554" s="3"/>
      <c r="F554" s="3"/>
      <c r="G554" s="3"/>
      <c r="H554" s="3"/>
    </row>
    <row r="555" spans="4:8">
      <c r="D555" s="3"/>
      <c r="E555" s="3"/>
      <c r="F555" s="3"/>
      <c r="G555" s="3"/>
      <c r="H555" s="3"/>
    </row>
    <row r="556" spans="4:8">
      <c r="D556" s="3"/>
      <c r="E556" s="3"/>
      <c r="F556" s="3"/>
      <c r="G556" s="3"/>
      <c r="H556" s="3"/>
    </row>
    <row r="557" spans="4:8">
      <c r="D557" s="3"/>
      <c r="E557" s="3"/>
      <c r="F557" s="3"/>
      <c r="G557" s="3"/>
      <c r="H557" s="3"/>
    </row>
    <row r="558" spans="4:8">
      <c r="D558" s="3"/>
      <c r="E558" s="3"/>
      <c r="F558" s="3"/>
      <c r="G558" s="3"/>
      <c r="H558" s="3"/>
    </row>
    <row r="559" spans="4:8">
      <c r="D559" s="3"/>
      <c r="E559" s="3"/>
      <c r="F559" s="3"/>
      <c r="G559" s="3"/>
      <c r="H559" s="3"/>
    </row>
    <row r="560" spans="4:8">
      <c r="D560" s="3"/>
      <c r="E560" s="3"/>
      <c r="F560" s="3"/>
      <c r="G560" s="3"/>
      <c r="H560" s="3"/>
    </row>
    <row r="561" spans="4:8">
      <c r="D561" s="3"/>
      <c r="E561" s="3"/>
      <c r="F561" s="3"/>
      <c r="G561" s="3"/>
      <c r="H561" s="3"/>
    </row>
    <row r="562" spans="4:8">
      <c r="D562" s="3"/>
      <c r="E562" s="3"/>
      <c r="F562" s="3"/>
      <c r="G562" s="3"/>
      <c r="H562" s="3"/>
    </row>
    <row r="563" spans="4:8">
      <c r="D563" s="3"/>
      <c r="E563" s="3"/>
      <c r="F563" s="3"/>
      <c r="G563" s="3"/>
      <c r="H563" s="3"/>
    </row>
    <row r="564" spans="4:8">
      <c r="D564" s="3"/>
      <c r="E564" s="3"/>
      <c r="F564" s="3"/>
      <c r="G564" s="3"/>
      <c r="H564" s="3"/>
    </row>
    <row r="565" spans="4:8">
      <c r="D565" s="3"/>
      <c r="E565" s="3"/>
      <c r="F565" s="3"/>
      <c r="G565" s="3"/>
      <c r="H565" s="3"/>
    </row>
    <row r="566" spans="4:8">
      <c r="D566" s="3"/>
      <c r="E566" s="3"/>
      <c r="F566" s="3"/>
      <c r="G566" s="3"/>
      <c r="H566" s="3"/>
    </row>
    <row r="567" spans="4:8">
      <c r="D567" s="3"/>
      <c r="E567" s="3"/>
      <c r="F567" s="3"/>
      <c r="G567" s="3"/>
      <c r="H567" s="3"/>
    </row>
    <row r="568" spans="4:8">
      <c r="D568" s="3"/>
      <c r="E568" s="3"/>
      <c r="F568" s="3"/>
      <c r="G568" s="3"/>
      <c r="H568" s="3"/>
    </row>
    <row r="569" spans="4:8">
      <c r="D569" s="3"/>
      <c r="E569" s="3"/>
      <c r="F569" s="3"/>
      <c r="G569" s="3"/>
      <c r="H569" s="3"/>
    </row>
    <row r="570" spans="4:8">
      <c r="D570" s="3"/>
      <c r="E570" s="3"/>
      <c r="F570" s="3"/>
      <c r="G570" s="3"/>
      <c r="H570" s="3"/>
    </row>
    <row r="571" spans="4:8">
      <c r="D571" s="3"/>
      <c r="E571" s="3"/>
      <c r="F571" s="3"/>
      <c r="G571" s="3"/>
      <c r="H571" s="3"/>
    </row>
    <row r="572" spans="4:8">
      <c r="D572" s="3"/>
      <c r="E572" s="3"/>
      <c r="F572" s="3"/>
      <c r="G572" s="3"/>
      <c r="H572" s="3"/>
    </row>
    <row r="573" spans="4:8">
      <c r="D573" s="3"/>
      <c r="E573" s="3"/>
      <c r="F573" s="3"/>
      <c r="G573" s="3"/>
      <c r="H573" s="3"/>
    </row>
    <row r="574" spans="4:8">
      <c r="D574" s="3"/>
      <c r="E574" s="3"/>
      <c r="F574" s="3"/>
      <c r="G574" s="3"/>
      <c r="H574" s="3"/>
    </row>
    <row r="575" spans="4:8">
      <c r="D575" s="3"/>
      <c r="E575" s="3"/>
      <c r="F575" s="3"/>
      <c r="G575" s="3"/>
      <c r="H575" s="3"/>
    </row>
    <row r="576" spans="4:8">
      <c r="D576" s="3"/>
      <c r="E576" s="3"/>
      <c r="F576" s="3"/>
      <c r="G576" s="3"/>
      <c r="H576" s="3"/>
    </row>
    <row r="577" spans="4:8">
      <c r="D577" s="3"/>
      <c r="E577" s="3"/>
      <c r="F577" s="3"/>
      <c r="G577" s="3"/>
      <c r="H577" s="3"/>
    </row>
    <row r="578" spans="4:8">
      <c r="D578" s="3"/>
      <c r="E578" s="3"/>
      <c r="F578" s="3"/>
      <c r="G578" s="3"/>
      <c r="H578" s="3"/>
    </row>
    <row r="579" spans="4:8">
      <c r="D579" s="3"/>
      <c r="E579" s="3"/>
      <c r="F579" s="3"/>
      <c r="G579" s="3"/>
      <c r="H579" s="3"/>
    </row>
    <row r="580" spans="4:8">
      <c r="D580" s="3"/>
      <c r="E580" s="3"/>
      <c r="F580" s="3"/>
      <c r="G580" s="3"/>
      <c r="H580" s="3"/>
    </row>
    <row r="581" spans="4:8">
      <c r="D581" s="3"/>
      <c r="E581" s="3"/>
      <c r="F581" s="3"/>
      <c r="G581" s="3"/>
      <c r="H581" s="3"/>
    </row>
    <row r="582" spans="4:8">
      <c r="D582" s="3"/>
      <c r="E582" s="3"/>
      <c r="F582" s="3"/>
      <c r="G582" s="3"/>
      <c r="H582" s="3"/>
    </row>
    <row r="583" spans="4:8">
      <c r="D583" s="3"/>
      <c r="E583" s="3"/>
      <c r="F583" s="3"/>
      <c r="G583" s="3"/>
      <c r="H583" s="3"/>
    </row>
    <row r="584" spans="4:8">
      <c r="D584" s="3"/>
      <c r="E584" s="3"/>
      <c r="F584" s="3"/>
      <c r="G584" s="3"/>
      <c r="H584" s="3"/>
    </row>
    <row r="585" spans="4:8">
      <c r="D585" s="3"/>
      <c r="E585" s="3"/>
      <c r="F585" s="3"/>
      <c r="G585" s="3"/>
      <c r="H585" s="3"/>
    </row>
    <row r="586" spans="4:8">
      <c r="D586" s="3"/>
      <c r="E586" s="3"/>
      <c r="F586" s="3"/>
      <c r="G586" s="3"/>
      <c r="H586" s="3"/>
    </row>
    <row r="587" spans="4:8">
      <c r="D587" s="3"/>
      <c r="E587" s="3"/>
      <c r="F587" s="3"/>
      <c r="G587" s="3"/>
      <c r="H587" s="3"/>
    </row>
    <row r="588" spans="4:8">
      <c r="D588" s="3"/>
      <c r="E588" s="3"/>
      <c r="F588" s="3"/>
      <c r="G588" s="3"/>
      <c r="H588" s="3"/>
    </row>
    <row r="589" spans="4:8">
      <c r="D589" s="3"/>
      <c r="E589" s="3"/>
      <c r="F589" s="3"/>
      <c r="G589" s="3"/>
      <c r="H589" s="3"/>
    </row>
    <row r="590" spans="4:8">
      <c r="D590" s="3"/>
      <c r="E590" s="3"/>
      <c r="F590" s="3"/>
      <c r="G590" s="3"/>
      <c r="H590" s="3"/>
    </row>
    <row r="591" spans="4:8">
      <c r="D591" s="3"/>
      <c r="E591" s="3"/>
      <c r="F591" s="3"/>
      <c r="G591" s="3"/>
      <c r="H591" s="3"/>
    </row>
    <row r="592" spans="4:8">
      <c r="D592" s="3"/>
      <c r="E592" s="3"/>
      <c r="F592" s="3"/>
      <c r="G592" s="3"/>
      <c r="H592" s="3"/>
    </row>
    <row r="593" spans="4:8">
      <c r="D593" s="3"/>
      <c r="E593" s="3"/>
      <c r="F593" s="3"/>
      <c r="G593" s="3"/>
      <c r="H593" s="3"/>
    </row>
    <row r="594" spans="4:8">
      <c r="D594" s="3"/>
      <c r="E594" s="3"/>
      <c r="F594" s="3"/>
      <c r="G594" s="3"/>
      <c r="H594" s="3"/>
    </row>
    <row r="595" spans="4:8">
      <c r="D595" s="3"/>
      <c r="E595" s="3"/>
      <c r="F595" s="3"/>
      <c r="G595" s="3"/>
      <c r="H595" s="3"/>
    </row>
    <row r="596" spans="4:8">
      <c r="D596" s="3"/>
      <c r="E596" s="3"/>
      <c r="F596" s="3"/>
      <c r="G596" s="3"/>
      <c r="H596" s="3"/>
    </row>
    <row r="597" spans="4:8">
      <c r="D597" s="3"/>
      <c r="E597" s="3"/>
      <c r="F597" s="3"/>
      <c r="G597" s="3"/>
      <c r="H597" s="3"/>
    </row>
    <row r="598" spans="4:8">
      <c r="D598" s="3"/>
      <c r="E598" s="3"/>
      <c r="F598" s="3"/>
      <c r="G598" s="3"/>
      <c r="H598" s="3"/>
    </row>
    <row r="599" spans="4:8">
      <c r="D599" s="3"/>
      <c r="E599" s="3"/>
      <c r="F599" s="3"/>
      <c r="G599" s="3"/>
      <c r="H599" s="3"/>
    </row>
    <row r="600" spans="4:8">
      <c r="D600" s="3"/>
      <c r="E600" s="3"/>
      <c r="F600" s="3"/>
      <c r="G600" s="3"/>
      <c r="H600" s="3"/>
    </row>
    <row r="601" spans="4:8">
      <c r="D601" s="3"/>
      <c r="E601" s="3"/>
      <c r="F601" s="3"/>
      <c r="G601" s="3"/>
      <c r="H601" s="3"/>
    </row>
    <row r="602" spans="4:8">
      <c r="D602" s="3"/>
      <c r="E602" s="3"/>
      <c r="F602" s="3"/>
      <c r="G602" s="3"/>
      <c r="H602" s="3"/>
    </row>
    <row r="603" spans="4:8">
      <c r="D603" s="3"/>
      <c r="E603" s="3"/>
      <c r="F603" s="3"/>
      <c r="G603" s="3"/>
      <c r="H603" s="3"/>
    </row>
    <row r="604" spans="4:8">
      <c r="D604" s="3"/>
      <c r="E604" s="3"/>
      <c r="F604" s="3"/>
      <c r="G604" s="3"/>
      <c r="H604" s="3"/>
    </row>
    <row r="605" spans="4:8">
      <c r="D605" s="3"/>
      <c r="E605" s="3"/>
      <c r="F605" s="3"/>
      <c r="G605" s="3"/>
      <c r="H605" s="3"/>
    </row>
    <row r="606" spans="4:8">
      <c r="D606" s="3"/>
      <c r="E606" s="3"/>
      <c r="F606" s="3"/>
      <c r="G606" s="3"/>
      <c r="H606" s="3"/>
    </row>
    <row r="607" spans="4:8">
      <c r="D607" s="3"/>
      <c r="E607" s="3"/>
      <c r="F607" s="3"/>
      <c r="G607" s="3"/>
      <c r="H607" s="3"/>
    </row>
    <row r="608" spans="4:8">
      <c r="E608" s="20"/>
      <c r="G608" s="20"/>
    </row>
    <row r="609" spans="5:7">
      <c r="E609" s="20"/>
      <c r="G609" s="20"/>
    </row>
    <row r="610" spans="5:7">
      <c r="E610" s="20"/>
      <c r="G610" s="20"/>
    </row>
    <row r="611" spans="5:7">
      <c r="E611" s="20"/>
      <c r="G611" s="20"/>
    </row>
    <row r="612" spans="5:7">
      <c r="E612" s="20"/>
      <c r="G612" s="20"/>
    </row>
    <row r="613" spans="5:7">
      <c r="E613" s="20"/>
      <c r="G613" s="20"/>
    </row>
  </sheetData>
  <sheetProtection sheet="1" objects="1" scenarios="1"/>
  <mergeCells count="1">
    <mergeCell ref="B6:K6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10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>
    <tabColor indexed="52"/>
    <pageSetUpPr fitToPage="1"/>
  </sheetPr>
  <dimension ref="B1:F967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1" bestFit="1" customWidth="1"/>
    <col min="4" max="4" width="11.85546875" style="1" customWidth="1"/>
    <col min="5" max="16384" width="9.140625" style="1"/>
  </cols>
  <sheetData>
    <row r="1" spans="2:6">
      <c r="B1" s="46" t="s">
        <v>150</v>
      </c>
      <c r="C1" s="67" t="s" vm="1">
        <v>238</v>
      </c>
    </row>
    <row r="2" spans="2:6">
      <c r="B2" s="46" t="s">
        <v>149</v>
      </c>
      <c r="C2" s="67" t="s">
        <v>239</v>
      </c>
    </row>
    <row r="3" spans="2:6">
      <c r="B3" s="46" t="s">
        <v>151</v>
      </c>
      <c r="C3" s="67" t="s">
        <v>240</v>
      </c>
    </row>
    <row r="4" spans="2:6">
      <c r="B4" s="46" t="s">
        <v>152</v>
      </c>
      <c r="C4" s="67" t="s">
        <v>241</v>
      </c>
    </row>
    <row r="6" spans="2:6" ht="26.25" customHeight="1">
      <c r="B6" s="164" t="s">
        <v>185</v>
      </c>
      <c r="C6" s="165"/>
      <c r="D6" s="166"/>
    </row>
    <row r="7" spans="2:6" s="3" customFormat="1" ht="33">
      <c r="B7" s="47" t="s">
        <v>120</v>
      </c>
      <c r="C7" s="52" t="s">
        <v>112</v>
      </c>
      <c r="D7" s="53" t="s">
        <v>111</v>
      </c>
    </row>
    <row r="8" spans="2:6" s="3" customFormat="1">
      <c r="B8" s="14"/>
      <c r="C8" s="31" t="s">
        <v>216</v>
      </c>
      <c r="D8" s="16" t="s">
        <v>21</v>
      </c>
    </row>
    <row r="9" spans="2:6" s="4" customFormat="1" ht="18" customHeight="1">
      <c r="B9" s="17"/>
      <c r="C9" s="18" t="s">
        <v>0</v>
      </c>
      <c r="D9" s="19" t="s">
        <v>1</v>
      </c>
    </row>
    <row r="10" spans="2:6" s="4" customFormat="1" ht="18" customHeight="1">
      <c r="B10" s="118" t="s">
        <v>4385</v>
      </c>
      <c r="C10" s="122">
        <v>5646542.3373620193</v>
      </c>
      <c r="D10" s="118"/>
    </row>
    <row r="11" spans="2:6">
      <c r="B11" s="119" t="s">
        <v>27</v>
      </c>
      <c r="C11" s="122">
        <v>1193443.0914122204</v>
      </c>
      <c r="D11" s="124"/>
    </row>
    <row r="12" spans="2:6">
      <c r="B12" s="120" t="s">
        <v>4386</v>
      </c>
      <c r="C12" s="121">
        <v>13093.8401586</v>
      </c>
      <c r="D12" s="123">
        <v>45640</v>
      </c>
      <c r="E12" s="3"/>
      <c r="F12" s="3"/>
    </row>
    <row r="13" spans="2:6">
      <c r="B13" s="120" t="s">
        <v>4387</v>
      </c>
      <c r="C13" s="121">
        <v>5692.3208298705831</v>
      </c>
      <c r="D13" s="123">
        <v>44440</v>
      </c>
      <c r="E13" s="3"/>
      <c r="F13" s="3"/>
    </row>
    <row r="14" spans="2:6">
      <c r="B14" s="120" t="s">
        <v>4388</v>
      </c>
      <c r="C14" s="121">
        <v>4213.4950699999999</v>
      </c>
      <c r="D14" s="123">
        <v>44516</v>
      </c>
    </row>
    <row r="15" spans="2:6">
      <c r="B15" s="120" t="s">
        <v>4389</v>
      </c>
      <c r="C15" s="121">
        <v>711.78825999999935</v>
      </c>
      <c r="D15" s="123">
        <v>44196</v>
      </c>
      <c r="E15" s="3"/>
      <c r="F15" s="3"/>
    </row>
    <row r="16" spans="2:6">
      <c r="B16" s="120" t="s">
        <v>4390</v>
      </c>
      <c r="C16" s="121">
        <v>68549.351529499836</v>
      </c>
      <c r="D16" s="123">
        <v>46772</v>
      </c>
      <c r="E16" s="3"/>
      <c r="F16" s="3"/>
    </row>
    <row r="17" spans="2:4">
      <c r="B17" s="120" t="s">
        <v>4391</v>
      </c>
      <c r="C17" s="121">
        <v>9675.6606529580913</v>
      </c>
      <c r="D17" s="123">
        <v>47467</v>
      </c>
    </row>
    <row r="18" spans="2:4">
      <c r="B18" s="120" t="s">
        <v>4392</v>
      </c>
      <c r="C18" s="121">
        <v>24154.4931535</v>
      </c>
      <c r="D18" s="123">
        <v>46054</v>
      </c>
    </row>
    <row r="19" spans="2:4">
      <c r="B19" s="120" t="s">
        <v>2309</v>
      </c>
      <c r="C19" s="121">
        <v>1615.3799299999994</v>
      </c>
      <c r="D19" s="123">
        <v>44196</v>
      </c>
    </row>
    <row r="20" spans="2:4">
      <c r="B20" s="120" t="s">
        <v>2310</v>
      </c>
      <c r="C20" s="121">
        <v>1856.3097600000006</v>
      </c>
      <c r="D20" s="123">
        <v>44196</v>
      </c>
    </row>
    <row r="21" spans="2:4">
      <c r="B21" s="120" t="s">
        <v>4393</v>
      </c>
      <c r="C21" s="121">
        <v>2584.625</v>
      </c>
      <c r="D21" s="123">
        <v>43951</v>
      </c>
    </row>
    <row r="22" spans="2:4">
      <c r="B22" s="120" t="s">
        <v>4394</v>
      </c>
      <c r="C22" s="121">
        <v>481.26437630000004</v>
      </c>
      <c r="D22" s="123">
        <v>44738</v>
      </c>
    </row>
    <row r="23" spans="2:4">
      <c r="B23" s="120" t="s">
        <v>4395</v>
      </c>
      <c r="C23" s="121">
        <v>67924.855786200002</v>
      </c>
      <c r="D23" s="123">
        <v>47209</v>
      </c>
    </row>
    <row r="24" spans="2:4">
      <c r="B24" s="120" t="s">
        <v>4396</v>
      </c>
      <c r="C24" s="121">
        <v>1626.06621</v>
      </c>
      <c r="D24" s="123">
        <v>44498</v>
      </c>
    </row>
    <row r="25" spans="2:4">
      <c r="B25" s="120" t="s">
        <v>4492</v>
      </c>
      <c r="C25" s="121">
        <v>41548.738560000013</v>
      </c>
      <c r="D25" s="123">
        <v>44255</v>
      </c>
    </row>
    <row r="26" spans="2:4">
      <c r="B26" s="120" t="s">
        <v>2315</v>
      </c>
      <c r="C26" s="121">
        <v>50385.787502450003</v>
      </c>
      <c r="D26" s="123">
        <v>47209</v>
      </c>
    </row>
    <row r="27" spans="2:4">
      <c r="B27" s="120" t="s">
        <v>4397</v>
      </c>
      <c r="C27" s="121">
        <v>489.20199999999932</v>
      </c>
      <c r="D27" s="123">
        <v>45534</v>
      </c>
    </row>
    <row r="28" spans="2:4">
      <c r="B28" s="120" t="s">
        <v>4398</v>
      </c>
      <c r="C28" s="121">
        <v>12738.097960000003</v>
      </c>
      <c r="D28" s="123">
        <v>45534</v>
      </c>
    </row>
    <row r="29" spans="2:4">
      <c r="B29" s="120" t="s">
        <v>4399</v>
      </c>
      <c r="C29" s="121">
        <v>20806.231036100002</v>
      </c>
      <c r="D29" s="123">
        <v>46132</v>
      </c>
    </row>
    <row r="30" spans="2:4">
      <c r="B30" s="120" t="s">
        <v>4400</v>
      </c>
      <c r="C30" s="121">
        <v>179.67600000000047</v>
      </c>
      <c r="D30" s="123">
        <v>44290</v>
      </c>
    </row>
    <row r="31" spans="2:4">
      <c r="B31" s="120" t="s">
        <v>4401</v>
      </c>
      <c r="C31" s="121">
        <v>3823.0882106500003</v>
      </c>
      <c r="D31" s="123">
        <v>48214</v>
      </c>
    </row>
    <row r="32" spans="2:4">
      <c r="B32" s="120" t="s">
        <v>4402</v>
      </c>
      <c r="C32" s="121">
        <v>11477.031379999997</v>
      </c>
      <c r="D32" s="123">
        <v>44727</v>
      </c>
    </row>
    <row r="33" spans="2:4">
      <c r="B33" s="120" t="s">
        <v>4403</v>
      </c>
      <c r="C33" s="121">
        <v>138.88527000000008</v>
      </c>
      <c r="D33" s="123">
        <v>44286</v>
      </c>
    </row>
    <row r="34" spans="2:4">
      <c r="B34" s="120" t="s">
        <v>4404</v>
      </c>
      <c r="C34" s="121">
        <v>643.40763500000003</v>
      </c>
      <c r="D34" s="123">
        <v>44012</v>
      </c>
    </row>
    <row r="35" spans="2:4">
      <c r="B35" s="120" t="s">
        <v>4405</v>
      </c>
      <c r="C35" s="121">
        <v>3635.1323912000007</v>
      </c>
      <c r="D35" s="123">
        <v>44012</v>
      </c>
    </row>
    <row r="36" spans="2:4">
      <c r="B36" s="120" t="s">
        <v>4406</v>
      </c>
      <c r="C36" s="121">
        <v>16524.186436650001</v>
      </c>
      <c r="D36" s="123">
        <v>46752</v>
      </c>
    </row>
    <row r="37" spans="2:4">
      <c r="B37" s="120" t="s">
        <v>4407</v>
      </c>
      <c r="C37" s="121">
        <v>32975.722201750003</v>
      </c>
      <c r="D37" s="123">
        <v>46631</v>
      </c>
    </row>
    <row r="38" spans="2:4">
      <c r="B38" s="120" t="s">
        <v>4408</v>
      </c>
      <c r="C38" s="121">
        <v>49.293255000000805</v>
      </c>
      <c r="D38" s="123">
        <v>44927</v>
      </c>
    </row>
    <row r="39" spans="2:4">
      <c r="B39" s="120" t="s">
        <v>4409</v>
      </c>
      <c r="C39" s="121">
        <v>3633.4729550000011</v>
      </c>
      <c r="D39" s="123">
        <v>45255</v>
      </c>
    </row>
    <row r="40" spans="2:4">
      <c r="B40" s="120" t="s">
        <v>2343</v>
      </c>
      <c r="C40" s="121">
        <v>27788.400860250007</v>
      </c>
      <c r="D40" s="123">
        <v>48214</v>
      </c>
    </row>
    <row r="41" spans="2:4">
      <c r="B41" s="120" t="s">
        <v>4410</v>
      </c>
      <c r="C41" s="121">
        <v>5044.8957170887606</v>
      </c>
      <c r="D41" s="123">
        <v>48214</v>
      </c>
    </row>
    <row r="42" spans="2:4">
      <c r="B42" s="120" t="s">
        <v>2332</v>
      </c>
      <c r="C42" s="121">
        <v>174494.85845000003</v>
      </c>
      <c r="D42" s="123">
        <v>46661</v>
      </c>
    </row>
    <row r="43" spans="2:4">
      <c r="B43" s="120" t="s">
        <v>4493</v>
      </c>
      <c r="C43" s="121">
        <v>88843.050662709444</v>
      </c>
      <c r="D43" s="123">
        <v>46100</v>
      </c>
    </row>
    <row r="44" spans="2:4">
      <c r="B44" s="120" t="s">
        <v>4494</v>
      </c>
      <c r="C44" s="121">
        <v>21403.33772</v>
      </c>
      <c r="D44" s="123">
        <v>44561</v>
      </c>
    </row>
    <row r="45" spans="2:4">
      <c r="B45" s="120" t="s">
        <v>4495</v>
      </c>
      <c r="C45" s="121">
        <v>103035.73758000003</v>
      </c>
      <c r="D45" s="123">
        <v>44926</v>
      </c>
    </row>
    <row r="46" spans="2:4">
      <c r="B46" s="120" t="s">
        <v>4496</v>
      </c>
      <c r="C46" s="121">
        <v>35765.804099999994</v>
      </c>
      <c r="D46" s="123">
        <v>44196</v>
      </c>
    </row>
    <row r="47" spans="2:4">
      <c r="B47" s="120" t="s">
        <v>4497</v>
      </c>
      <c r="C47" s="121">
        <v>3938.5293700000011</v>
      </c>
      <c r="D47" s="123">
        <v>44246</v>
      </c>
    </row>
    <row r="48" spans="2:4">
      <c r="B48" s="120" t="s">
        <v>4498</v>
      </c>
      <c r="C48" s="121">
        <v>128109.30753144334</v>
      </c>
      <c r="D48" s="123">
        <v>51774</v>
      </c>
    </row>
    <row r="49" spans="2:4">
      <c r="B49" s="120" t="s">
        <v>4499</v>
      </c>
      <c r="C49" s="121">
        <v>5652.9306999999999</v>
      </c>
      <c r="D49" s="123">
        <v>44926</v>
      </c>
    </row>
    <row r="50" spans="2:4">
      <c r="B50" s="120" t="s">
        <v>4500</v>
      </c>
      <c r="C50" s="121">
        <v>11841.84547</v>
      </c>
      <c r="D50" s="123">
        <v>44196</v>
      </c>
    </row>
    <row r="51" spans="2:4">
      <c r="B51" s="120" t="s">
        <v>4501</v>
      </c>
      <c r="C51" s="121">
        <v>166528.81392999997</v>
      </c>
      <c r="D51" s="123">
        <v>44545</v>
      </c>
    </row>
    <row r="52" spans="2:4">
      <c r="B52" s="120" t="s">
        <v>4502</v>
      </c>
      <c r="C52" s="121">
        <v>19768.175809999997</v>
      </c>
      <c r="D52" s="123">
        <v>44739</v>
      </c>
    </row>
    <row r="53" spans="2:4">
      <c r="B53" s="119" t="s">
        <v>4411</v>
      </c>
      <c r="C53" s="122">
        <v>4453099.2459498011</v>
      </c>
      <c r="D53" s="124"/>
    </row>
    <row r="54" spans="2:4">
      <c r="B54" s="120" t="s">
        <v>4412</v>
      </c>
      <c r="C54" s="121">
        <v>47094.033502184757</v>
      </c>
      <c r="D54" s="123">
        <v>45778</v>
      </c>
    </row>
    <row r="55" spans="2:4">
      <c r="B55" s="120" t="s">
        <v>4413</v>
      </c>
      <c r="C55" s="121">
        <v>99905.81632350001</v>
      </c>
      <c r="D55" s="123">
        <v>46326</v>
      </c>
    </row>
    <row r="56" spans="2:4">
      <c r="B56" s="120" t="s">
        <v>4414</v>
      </c>
      <c r="C56" s="121">
        <v>59074.722279202215</v>
      </c>
      <c r="D56" s="123">
        <v>46326</v>
      </c>
    </row>
    <row r="57" spans="2:4">
      <c r="B57" s="120" t="s">
        <v>4415</v>
      </c>
      <c r="C57" s="121">
        <v>2457.1867378260081</v>
      </c>
      <c r="D57" s="123">
        <v>46054</v>
      </c>
    </row>
    <row r="58" spans="2:4">
      <c r="B58" s="120" t="s">
        <v>2362</v>
      </c>
      <c r="C58" s="121">
        <v>39676.583622267048</v>
      </c>
      <c r="D58" s="123">
        <v>47270</v>
      </c>
    </row>
    <row r="59" spans="2:4">
      <c r="B59" s="120" t="s">
        <v>4416</v>
      </c>
      <c r="C59" s="121">
        <v>20119.598545261502</v>
      </c>
      <c r="D59" s="123">
        <v>44429</v>
      </c>
    </row>
    <row r="60" spans="2:4">
      <c r="B60" s="120" t="s">
        <v>2366</v>
      </c>
      <c r="C60" s="121">
        <v>77881.884943548663</v>
      </c>
      <c r="D60" s="123">
        <v>46601</v>
      </c>
    </row>
    <row r="61" spans="2:4">
      <c r="B61" s="120" t="s">
        <v>2368</v>
      </c>
      <c r="C61" s="121">
        <v>110260.88344890001</v>
      </c>
      <c r="D61" s="123">
        <v>47209</v>
      </c>
    </row>
    <row r="62" spans="2:4">
      <c r="B62" s="120" t="s">
        <v>4417</v>
      </c>
      <c r="C62" s="121">
        <v>40702.955212195753</v>
      </c>
      <c r="D62" s="123">
        <v>45382</v>
      </c>
    </row>
    <row r="63" spans="2:4">
      <c r="B63" s="120" t="s">
        <v>4418</v>
      </c>
      <c r="C63" s="121">
        <v>1466.7686269999942</v>
      </c>
      <c r="D63" s="123">
        <v>44621</v>
      </c>
    </row>
    <row r="64" spans="2:4">
      <c r="B64" s="120" t="s">
        <v>4419</v>
      </c>
      <c r="C64" s="121">
        <v>4.7529055800000002</v>
      </c>
      <c r="D64" s="123">
        <v>44286</v>
      </c>
    </row>
    <row r="65" spans="2:4">
      <c r="B65" s="120" t="s">
        <v>2372</v>
      </c>
      <c r="C65" s="121">
        <v>117245.72941055401</v>
      </c>
      <c r="D65" s="123">
        <v>47119</v>
      </c>
    </row>
    <row r="66" spans="2:4">
      <c r="B66" s="120" t="s">
        <v>4420</v>
      </c>
      <c r="C66" s="121">
        <v>43.460915000000007</v>
      </c>
      <c r="D66" s="123">
        <v>43951</v>
      </c>
    </row>
    <row r="67" spans="2:4">
      <c r="B67" s="120" t="s">
        <v>4421</v>
      </c>
      <c r="C67" s="121">
        <v>4304.1621770373276</v>
      </c>
      <c r="D67" s="123">
        <v>47119</v>
      </c>
    </row>
    <row r="68" spans="2:4">
      <c r="B68" s="120" t="s">
        <v>4422</v>
      </c>
      <c r="C68" s="121">
        <v>11440.431997190861</v>
      </c>
      <c r="D68" s="123">
        <v>45748</v>
      </c>
    </row>
    <row r="69" spans="2:4">
      <c r="B69" s="120" t="s">
        <v>2352</v>
      </c>
      <c r="C69" s="121">
        <v>70076.383082579792</v>
      </c>
      <c r="D69" s="123">
        <v>47119</v>
      </c>
    </row>
    <row r="70" spans="2:4">
      <c r="B70" s="120" t="s">
        <v>4423</v>
      </c>
      <c r="C70" s="121">
        <v>28773.835022248171</v>
      </c>
      <c r="D70" s="123">
        <v>44722</v>
      </c>
    </row>
    <row r="71" spans="2:4">
      <c r="B71" s="120" t="s">
        <v>4503</v>
      </c>
      <c r="C71" s="121">
        <v>16107.971250000001</v>
      </c>
      <c r="D71" s="123">
        <v>44332</v>
      </c>
    </row>
    <row r="72" spans="2:4">
      <c r="B72" s="120" t="s">
        <v>4424</v>
      </c>
      <c r="C72" s="121">
        <v>17635.099758250002</v>
      </c>
      <c r="D72" s="123">
        <v>46082</v>
      </c>
    </row>
    <row r="73" spans="2:4">
      <c r="B73" s="120" t="s">
        <v>2377</v>
      </c>
      <c r="C73" s="121">
        <v>10962.640129050002</v>
      </c>
      <c r="D73" s="123">
        <v>44727</v>
      </c>
    </row>
    <row r="74" spans="2:4">
      <c r="B74" s="120" t="s">
        <v>2378</v>
      </c>
      <c r="C74" s="121">
        <v>120651.81482968686</v>
      </c>
      <c r="D74" s="123">
        <v>47119</v>
      </c>
    </row>
    <row r="75" spans="2:4">
      <c r="B75" s="120" t="s">
        <v>4425</v>
      </c>
      <c r="C75" s="121">
        <v>4952.5021354000019</v>
      </c>
      <c r="D75" s="123">
        <v>47119</v>
      </c>
    </row>
    <row r="76" spans="2:4">
      <c r="B76" s="120" t="s">
        <v>4426</v>
      </c>
      <c r="C76" s="121">
        <v>74389.656098123145</v>
      </c>
      <c r="D76" s="123">
        <v>46742</v>
      </c>
    </row>
    <row r="77" spans="2:4">
      <c r="B77" s="120" t="s">
        <v>4427</v>
      </c>
      <c r="C77" s="121">
        <v>131980.59439899999</v>
      </c>
      <c r="D77" s="123">
        <v>47715</v>
      </c>
    </row>
    <row r="78" spans="2:4">
      <c r="B78" s="120" t="s">
        <v>2381</v>
      </c>
      <c r="C78" s="121">
        <v>43593.154400123793</v>
      </c>
      <c r="D78" s="123">
        <v>45557</v>
      </c>
    </row>
    <row r="79" spans="2:4">
      <c r="B79" s="120" t="s">
        <v>2382</v>
      </c>
      <c r="C79" s="121">
        <v>154.80074904999989</v>
      </c>
      <c r="D79" s="123">
        <v>44196</v>
      </c>
    </row>
    <row r="80" spans="2:4">
      <c r="B80" s="120" t="s">
        <v>2386</v>
      </c>
      <c r="C80" s="121">
        <v>112117.44960216305</v>
      </c>
      <c r="D80" s="123">
        <v>50041</v>
      </c>
    </row>
    <row r="81" spans="2:4">
      <c r="B81" s="120" t="s">
        <v>2388</v>
      </c>
      <c r="C81" s="121">
        <v>65689.450557100005</v>
      </c>
      <c r="D81" s="123">
        <v>46971</v>
      </c>
    </row>
    <row r="82" spans="2:4">
      <c r="B82" s="120" t="s">
        <v>4428</v>
      </c>
      <c r="C82" s="121">
        <v>40831.554135510887</v>
      </c>
      <c r="D82" s="123">
        <v>46012</v>
      </c>
    </row>
    <row r="83" spans="2:4">
      <c r="B83" s="120" t="s">
        <v>4429</v>
      </c>
      <c r="C83" s="121">
        <v>401.05129654068776</v>
      </c>
      <c r="D83" s="123">
        <v>46326</v>
      </c>
    </row>
    <row r="84" spans="2:4">
      <c r="B84" s="120" t="s">
        <v>4430</v>
      </c>
      <c r="C84" s="121">
        <v>85.760165390688229</v>
      </c>
      <c r="D84" s="123">
        <v>46326</v>
      </c>
    </row>
    <row r="85" spans="2:4">
      <c r="B85" s="120" t="s">
        <v>4504</v>
      </c>
      <c r="C85" s="121">
        <v>88153.714190000013</v>
      </c>
      <c r="D85" s="123">
        <v>45615</v>
      </c>
    </row>
    <row r="86" spans="2:4">
      <c r="B86" s="120" t="s">
        <v>2393</v>
      </c>
      <c r="C86" s="121">
        <v>11.665227739008209</v>
      </c>
      <c r="D86" s="123">
        <v>44286</v>
      </c>
    </row>
    <row r="87" spans="2:4">
      <c r="B87" s="120" t="s">
        <v>2297</v>
      </c>
      <c r="C87" s="121">
        <v>713</v>
      </c>
      <c r="D87" s="123">
        <v>43995</v>
      </c>
    </row>
    <row r="88" spans="2:4">
      <c r="B88" s="120" t="s">
        <v>4431</v>
      </c>
      <c r="C88" s="121">
        <v>1069.4996625720191</v>
      </c>
      <c r="D88" s="123">
        <v>44474</v>
      </c>
    </row>
    <row r="89" spans="2:4">
      <c r="B89" s="120" t="s">
        <v>4432</v>
      </c>
      <c r="C89" s="121">
        <v>713</v>
      </c>
      <c r="D89" s="123">
        <v>44013</v>
      </c>
    </row>
    <row r="90" spans="2:4">
      <c r="B90" s="120" t="s">
        <v>4433</v>
      </c>
      <c r="C90" s="121">
        <v>1470.5090249999987</v>
      </c>
      <c r="D90" s="123">
        <v>44378</v>
      </c>
    </row>
    <row r="91" spans="2:4">
      <c r="B91" s="120" t="s">
        <v>4434</v>
      </c>
      <c r="C91" s="121">
        <v>209575.73029280003</v>
      </c>
      <c r="D91" s="123">
        <v>47392</v>
      </c>
    </row>
    <row r="92" spans="2:4">
      <c r="B92" s="120" t="s">
        <v>4435</v>
      </c>
      <c r="C92" s="121">
        <v>183.27960894999916</v>
      </c>
      <c r="D92" s="123">
        <v>44727</v>
      </c>
    </row>
    <row r="93" spans="2:4">
      <c r="B93" s="120" t="s">
        <v>2399</v>
      </c>
      <c r="C93" s="121">
        <v>2922.469804478766</v>
      </c>
      <c r="D93" s="123">
        <v>46199</v>
      </c>
    </row>
    <row r="94" spans="2:4">
      <c r="B94" s="120" t="s">
        <v>4505</v>
      </c>
      <c r="C94" s="121">
        <v>68366.293270000009</v>
      </c>
      <c r="D94" s="123">
        <v>46626</v>
      </c>
    </row>
    <row r="95" spans="2:4">
      <c r="B95" s="120" t="s">
        <v>2401</v>
      </c>
      <c r="C95" s="121">
        <v>4677.0984345500001</v>
      </c>
      <c r="D95" s="123">
        <v>46998</v>
      </c>
    </row>
    <row r="96" spans="2:4">
      <c r="B96" s="120" t="s">
        <v>4436</v>
      </c>
      <c r="C96" s="121">
        <v>726.81896394739533</v>
      </c>
      <c r="D96" s="123">
        <v>46938</v>
      </c>
    </row>
    <row r="97" spans="2:4">
      <c r="B97" s="120" t="s">
        <v>4437</v>
      </c>
      <c r="C97" s="121">
        <v>19000.360798146321</v>
      </c>
      <c r="D97" s="123">
        <v>47026</v>
      </c>
    </row>
    <row r="98" spans="2:4">
      <c r="B98" s="120" t="s">
        <v>4506</v>
      </c>
      <c r="C98" s="121">
        <v>2235.9790171207401</v>
      </c>
      <c r="D98" s="123">
        <v>46663</v>
      </c>
    </row>
    <row r="99" spans="2:4">
      <c r="B99" s="120" t="s">
        <v>2405</v>
      </c>
      <c r="C99" s="121">
        <v>322.1374778999994</v>
      </c>
      <c r="D99" s="123">
        <v>44012</v>
      </c>
    </row>
    <row r="100" spans="2:4">
      <c r="B100" s="120" t="s">
        <v>4438</v>
      </c>
      <c r="C100" s="121">
        <v>1592.0990183499998</v>
      </c>
      <c r="D100" s="123">
        <v>46938</v>
      </c>
    </row>
    <row r="101" spans="2:4">
      <c r="B101" s="120" t="s">
        <v>4439</v>
      </c>
      <c r="C101" s="121">
        <v>9999.6721328000076</v>
      </c>
      <c r="D101" s="123">
        <v>46201</v>
      </c>
    </row>
    <row r="102" spans="2:4">
      <c r="B102" s="120" t="s">
        <v>4440</v>
      </c>
      <c r="C102" s="121">
        <v>272.32880771166242</v>
      </c>
      <c r="D102" s="123">
        <v>46938</v>
      </c>
    </row>
    <row r="103" spans="2:4">
      <c r="B103" s="120" t="s">
        <v>2407</v>
      </c>
      <c r="C103" s="121">
        <v>1053.5732911999999</v>
      </c>
      <c r="D103" s="123">
        <v>46938</v>
      </c>
    </row>
    <row r="104" spans="2:4">
      <c r="B104" s="120" t="s">
        <v>2408</v>
      </c>
      <c r="C104" s="121">
        <v>148.97141005510454</v>
      </c>
      <c r="D104" s="123">
        <v>46938</v>
      </c>
    </row>
    <row r="105" spans="2:4">
      <c r="B105" s="120" t="s">
        <v>4441</v>
      </c>
      <c r="C105" s="121">
        <v>2764.6071918634379</v>
      </c>
      <c r="D105" s="123">
        <v>46938</v>
      </c>
    </row>
    <row r="106" spans="2:4">
      <c r="B106" s="120" t="s">
        <v>2409</v>
      </c>
      <c r="C106" s="121">
        <v>1698.8630317200002</v>
      </c>
      <c r="D106" s="123">
        <v>44286</v>
      </c>
    </row>
    <row r="107" spans="2:4">
      <c r="B107" s="120" t="s">
        <v>2410</v>
      </c>
      <c r="C107" s="121">
        <v>14949.149971749997</v>
      </c>
      <c r="D107" s="123">
        <v>46201</v>
      </c>
    </row>
    <row r="108" spans="2:4">
      <c r="B108" s="120" t="s">
        <v>2336</v>
      </c>
      <c r="C108" s="121">
        <v>29278.937717547644</v>
      </c>
      <c r="D108" s="123">
        <v>47262</v>
      </c>
    </row>
    <row r="109" spans="2:4">
      <c r="B109" s="120" t="s">
        <v>4507</v>
      </c>
      <c r="C109" s="121">
        <v>1941.68082</v>
      </c>
      <c r="D109" s="123">
        <v>44031</v>
      </c>
    </row>
    <row r="110" spans="2:4">
      <c r="B110" s="120" t="s">
        <v>4442</v>
      </c>
      <c r="C110" s="121">
        <v>14405.366108852988</v>
      </c>
      <c r="D110" s="123">
        <v>45485</v>
      </c>
    </row>
    <row r="111" spans="2:4">
      <c r="B111" s="120" t="s">
        <v>4443</v>
      </c>
      <c r="C111" s="121">
        <v>90385.012975627309</v>
      </c>
      <c r="D111" s="123">
        <v>45777</v>
      </c>
    </row>
    <row r="112" spans="2:4">
      <c r="B112" s="120" t="s">
        <v>2414</v>
      </c>
      <c r="C112" s="121">
        <v>6209.6691901199993</v>
      </c>
      <c r="D112" s="123">
        <v>46734</v>
      </c>
    </row>
    <row r="113" spans="2:4">
      <c r="B113" s="120" t="s">
        <v>4508</v>
      </c>
      <c r="C113" s="121">
        <v>61137.108399999997</v>
      </c>
      <c r="D113" s="123">
        <v>44819</v>
      </c>
    </row>
    <row r="114" spans="2:4">
      <c r="B114" s="120" t="s">
        <v>4444</v>
      </c>
      <c r="C114" s="121">
        <v>69007.673871281426</v>
      </c>
      <c r="D114" s="123">
        <v>47178</v>
      </c>
    </row>
    <row r="115" spans="2:4">
      <c r="B115" s="120" t="s">
        <v>2417</v>
      </c>
      <c r="C115" s="121">
        <v>1658.4253799000041</v>
      </c>
      <c r="D115" s="123">
        <v>46201</v>
      </c>
    </row>
    <row r="116" spans="2:4">
      <c r="B116" s="120" t="s">
        <v>2418</v>
      </c>
      <c r="C116" s="121">
        <v>11043.879760869</v>
      </c>
      <c r="D116" s="123">
        <v>47363</v>
      </c>
    </row>
    <row r="117" spans="2:4">
      <c r="B117" s="120" t="s">
        <v>4445</v>
      </c>
      <c r="C117" s="121">
        <v>484.84</v>
      </c>
      <c r="D117" s="123">
        <v>44305</v>
      </c>
    </row>
    <row r="118" spans="2:4">
      <c r="B118" s="120" t="s">
        <v>4446</v>
      </c>
      <c r="C118" s="121">
        <v>7400.0455414999988</v>
      </c>
      <c r="D118" s="123">
        <v>45047</v>
      </c>
    </row>
    <row r="119" spans="2:4">
      <c r="B119" s="120" t="s">
        <v>4447</v>
      </c>
      <c r="C119" s="121">
        <v>33958.560880068006</v>
      </c>
      <c r="D119" s="123">
        <v>45710</v>
      </c>
    </row>
    <row r="120" spans="2:4">
      <c r="B120" s="120" t="s">
        <v>4448</v>
      </c>
      <c r="C120" s="121">
        <v>127437.59140563598</v>
      </c>
      <c r="D120" s="123">
        <v>46573</v>
      </c>
    </row>
    <row r="121" spans="2:4">
      <c r="B121" s="120" t="s">
        <v>2420</v>
      </c>
      <c r="C121" s="121">
        <v>41982.81164865</v>
      </c>
      <c r="D121" s="123">
        <v>47255</v>
      </c>
    </row>
    <row r="122" spans="2:4">
      <c r="B122" s="120" t="s">
        <v>4449</v>
      </c>
      <c r="C122" s="121">
        <v>13325.650647300001</v>
      </c>
      <c r="D122" s="123">
        <v>46734</v>
      </c>
    </row>
    <row r="123" spans="2:4">
      <c r="B123" s="120" t="s">
        <v>4450</v>
      </c>
      <c r="C123" s="121">
        <v>44110.708599999998</v>
      </c>
      <c r="D123" s="123">
        <v>46572</v>
      </c>
    </row>
    <row r="124" spans="2:4">
      <c r="B124" s="120" t="s">
        <v>4451</v>
      </c>
      <c r="C124" s="121">
        <v>101.2059999999999</v>
      </c>
      <c r="D124" s="123">
        <v>43951</v>
      </c>
    </row>
    <row r="125" spans="2:4">
      <c r="B125" s="120" t="s">
        <v>4452</v>
      </c>
      <c r="C125" s="121">
        <v>5649.505000000001</v>
      </c>
      <c r="D125" s="123">
        <v>44836</v>
      </c>
    </row>
    <row r="126" spans="2:4">
      <c r="B126" s="120" t="s">
        <v>4453</v>
      </c>
      <c r="C126" s="121">
        <v>2626.0466993500004</v>
      </c>
      <c r="D126" s="123">
        <v>44992</v>
      </c>
    </row>
    <row r="127" spans="2:4">
      <c r="B127" s="120" t="s">
        <v>4454</v>
      </c>
      <c r="C127" s="121">
        <v>66546.725925179999</v>
      </c>
      <c r="D127" s="123">
        <v>46524</v>
      </c>
    </row>
    <row r="128" spans="2:4">
      <c r="B128" s="120" t="s">
        <v>4509</v>
      </c>
      <c r="C128" s="121">
        <v>38524.945030000003</v>
      </c>
      <c r="D128" s="123">
        <v>44821</v>
      </c>
    </row>
    <row r="129" spans="2:4">
      <c r="B129" s="120" t="s">
        <v>2428</v>
      </c>
      <c r="C129" s="121">
        <v>95609.30599720536</v>
      </c>
      <c r="D129" s="123">
        <v>46844</v>
      </c>
    </row>
    <row r="130" spans="2:4">
      <c r="B130" s="120" t="s">
        <v>2429</v>
      </c>
      <c r="C130" s="121">
        <v>115.795432272</v>
      </c>
      <c r="D130" s="123">
        <v>47009</v>
      </c>
    </row>
    <row r="131" spans="2:4">
      <c r="B131" s="120" t="s">
        <v>4455</v>
      </c>
      <c r="C131" s="121">
        <v>62411.661212744999</v>
      </c>
      <c r="D131" s="123">
        <v>51592</v>
      </c>
    </row>
    <row r="132" spans="2:4">
      <c r="B132" s="120" t="s">
        <v>2435</v>
      </c>
      <c r="C132" s="121">
        <v>2.1565633991116018</v>
      </c>
      <c r="D132" s="123">
        <v>46938</v>
      </c>
    </row>
    <row r="133" spans="2:4">
      <c r="B133" s="120" t="s">
        <v>4456</v>
      </c>
      <c r="C133" s="121">
        <v>705.98141975618125</v>
      </c>
      <c r="D133" s="123">
        <v>46938</v>
      </c>
    </row>
    <row r="134" spans="2:4">
      <c r="B134" s="120" t="s">
        <v>4457</v>
      </c>
      <c r="C134" s="121">
        <v>21921.420314598501</v>
      </c>
      <c r="D134" s="123">
        <v>46201</v>
      </c>
    </row>
    <row r="135" spans="2:4">
      <c r="B135" s="120" t="s">
        <v>4458</v>
      </c>
      <c r="C135" s="121">
        <v>20.294831999999452</v>
      </c>
      <c r="D135" s="123">
        <v>46938</v>
      </c>
    </row>
    <row r="136" spans="2:4">
      <c r="B136" s="120" t="s">
        <v>2438</v>
      </c>
      <c r="C136" s="121">
        <v>70163.276955015026</v>
      </c>
      <c r="D136" s="123">
        <v>45869</v>
      </c>
    </row>
    <row r="137" spans="2:4">
      <c r="B137" s="120" t="s">
        <v>4510</v>
      </c>
      <c r="C137" s="121">
        <v>5565.7284300000001</v>
      </c>
      <c r="D137" s="123">
        <v>46059</v>
      </c>
    </row>
    <row r="138" spans="2:4">
      <c r="B138" s="120" t="s">
        <v>4511</v>
      </c>
      <c r="C138" s="121">
        <v>8907.3697600000014</v>
      </c>
      <c r="D138" s="123">
        <v>44256</v>
      </c>
    </row>
    <row r="139" spans="2:4">
      <c r="B139" s="120" t="s">
        <v>4459</v>
      </c>
      <c r="C139" s="121">
        <v>283.50937004999997</v>
      </c>
      <c r="D139" s="123">
        <v>44197</v>
      </c>
    </row>
    <row r="140" spans="2:4">
      <c r="B140" s="120" t="s">
        <v>2340</v>
      </c>
      <c r="C140" s="121">
        <v>31.395854880000002</v>
      </c>
      <c r="D140" s="123">
        <v>44286</v>
      </c>
    </row>
    <row r="141" spans="2:4">
      <c r="B141" s="120" t="s">
        <v>2442</v>
      </c>
      <c r="C141" s="121">
        <v>70827.795714700027</v>
      </c>
      <c r="D141" s="123">
        <v>47992</v>
      </c>
    </row>
    <row r="142" spans="2:4">
      <c r="B142" s="120" t="s">
        <v>2443</v>
      </c>
      <c r="C142" s="121">
        <v>8326.404240369</v>
      </c>
      <c r="D142" s="123">
        <v>47212</v>
      </c>
    </row>
    <row r="143" spans="2:4">
      <c r="B143" s="120" t="s">
        <v>4460</v>
      </c>
      <c r="C143" s="121">
        <v>76886.789847854016</v>
      </c>
      <c r="D143" s="123">
        <v>44044</v>
      </c>
    </row>
    <row r="144" spans="2:4">
      <c r="B144" s="120" t="s">
        <v>4461</v>
      </c>
      <c r="C144" s="121">
        <v>8332.4774365020148</v>
      </c>
      <c r="D144" s="123">
        <v>46722</v>
      </c>
    </row>
    <row r="145" spans="2:4">
      <c r="B145" s="120" t="s">
        <v>4462</v>
      </c>
      <c r="C145" s="121">
        <v>87065.198484342938</v>
      </c>
      <c r="D145" s="123">
        <v>46794</v>
      </c>
    </row>
    <row r="146" spans="2:4">
      <c r="B146" s="120" t="s">
        <v>2446</v>
      </c>
      <c r="C146" s="121">
        <v>143560.65302775</v>
      </c>
      <c r="D146" s="123">
        <v>47407</v>
      </c>
    </row>
    <row r="147" spans="2:4">
      <c r="B147" s="120" t="s">
        <v>4463</v>
      </c>
      <c r="C147" s="121">
        <v>36592.878936049994</v>
      </c>
      <c r="D147" s="123">
        <v>48213</v>
      </c>
    </row>
    <row r="148" spans="2:4">
      <c r="B148" s="120" t="s">
        <v>2358</v>
      </c>
      <c r="C148" s="121">
        <v>2516.8819074499988</v>
      </c>
      <c r="D148" s="123">
        <v>45939</v>
      </c>
    </row>
    <row r="149" spans="2:4">
      <c r="B149" s="120" t="s">
        <v>4512</v>
      </c>
      <c r="C149" s="121">
        <v>14845.17283</v>
      </c>
      <c r="D149" s="123">
        <v>44076</v>
      </c>
    </row>
    <row r="150" spans="2:4">
      <c r="B150" s="120" t="s">
        <v>4513</v>
      </c>
      <c r="C150" s="121">
        <v>11150.34059</v>
      </c>
      <c r="D150" s="123">
        <v>44013</v>
      </c>
    </row>
    <row r="151" spans="2:4">
      <c r="B151" s="120" t="s">
        <v>4464</v>
      </c>
      <c r="C151" s="121">
        <v>131094.69110891729</v>
      </c>
      <c r="D151" s="123">
        <v>46539</v>
      </c>
    </row>
    <row r="152" spans="2:4">
      <c r="B152" s="120" t="s">
        <v>4465</v>
      </c>
      <c r="C152" s="121">
        <v>10592.545302876089</v>
      </c>
      <c r="D152" s="123">
        <v>45838</v>
      </c>
    </row>
    <row r="153" spans="2:4">
      <c r="B153" s="120" t="s">
        <v>4514</v>
      </c>
      <c r="C153" s="121">
        <v>60284.098470000004</v>
      </c>
      <c r="D153" s="123">
        <v>44611</v>
      </c>
    </row>
    <row r="154" spans="2:4">
      <c r="B154" s="120" t="s">
        <v>4466</v>
      </c>
      <c r="C154" s="121">
        <v>3510.27</v>
      </c>
      <c r="D154" s="123">
        <v>44196</v>
      </c>
    </row>
    <row r="155" spans="2:4">
      <c r="B155" s="120" t="s">
        <v>4467</v>
      </c>
      <c r="C155" s="121">
        <v>353.09200260000239</v>
      </c>
      <c r="D155" s="123">
        <v>44286</v>
      </c>
    </row>
    <row r="156" spans="2:4">
      <c r="B156" s="120" t="s">
        <v>4468</v>
      </c>
      <c r="C156" s="121">
        <v>2878.5879038070011</v>
      </c>
      <c r="D156" s="123">
        <v>45806</v>
      </c>
    </row>
    <row r="157" spans="2:4">
      <c r="B157" s="120" t="s">
        <v>4469</v>
      </c>
      <c r="C157" s="121">
        <v>131980.59436334998</v>
      </c>
      <c r="D157" s="123">
        <v>48446</v>
      </c>
    </row>
    <row r="158" spans="2:4">
      <c r="B158" s="120" t="s">
        <v>2456</v>
      </c>
      <c r="C158" s="121">
        <v>9985.422364349999</v>
      </c>
      <c r="D158" s="123">
        <v>46827</v>
      </c>
    </row>
    <row r="159" spans="2:4">
      <c r="B159" s="120" t="s">
        <v>4515</v>
      </c>
      <c r="C159" s="121">
        <v>16314.08705</v>
      </c>
      <c r="D159" s="123">
        <v>44335</v>
      </c>
    </row>
    <row r="160" spans="2:4">
      <c r="B160" s="120" t="s">
        <v>4470</v>
      </c>
      <c r="C160" s="121">
        <v>37777.974381900007</v>
      </c>
      <c r="D160" s="123">
        <v>48723</v>
      </c>
    </row>
    <row r="161" spans="2:4">
      <c r="B161" s="120" t="s">
        <v>4471</v>
      </c>
      <c r="C161" s="121">
        <v>15069.683905149994</v>
      </c>
      <c r="D161" s="123">
        <v>47031</v>
      </c>
    </row>
    <row r="162" spans="2:4">
      <c r="B162" s="120" t="s">
        <v>4472</v>
      </c>
      <c r="C162" s="121">
        <v>30773.367000000006</v>
      </c>
      <c r="D162" s="123">
        <v>45869</v>
      </c>
    </row>
    <row r="163" spans="2:4">
      <c r="B163" s="120" t="s">
        <v>4473</v>
      </c>
      <c r="C163" s="121">
        <v>406.4086923865442</v>
      </c>
      <c r="D163" s="123">
        <v>44439</v>
      </c>
    </row>
    <row r="164" spans="2:4">
      <c r="B164" s="120" t="s">
        <v>4516</v>
      </c>
      <c r="C164" s="121">
        <v>29785.297040000005</v>
      </c>
      <c r="D164" s="123">
        <v>45602</v>
      </c>
    </row>
    <row r="165" spans="2:4">
      <c r="B165" s="120" t="s">
        <v>2460</v>
      </c>
      <c r="C165" s="121">
        <v>53213.054745652858</v>
      </c>
      <c r="D165" s="123">
        <v>47107</v>
      </c>
    </row>
    <row r="166" spans="2:4">
      <c r="B166" s="120" t="s">
        <v>2461</v>
      </c>
      <c r="C166" s="121">
        <v>6621.3018435500016</v>
      </c>
      <c r="D166" s="123">
        <v>46734</v>
      </c>
    </row>
    <row r="167" spans="2:4">
      <c r="B167" s="120" t="s">
        <v>4474</v>
      </c>
      <c r="C167" s="121">
        <v>2510.6577739499867</v>
      </c>
      <c r="D167" s="123">
        <v>46054</v>
      </c>
    </row>
    <row r="168" spans="2:4">
      <c r="B168" s="120" t="s">
        <v>4475</v>
      </c>
      <c r="C168" s="121">
        <v>41669.235838000001</v>
      </c>
      <c r="D168" s="123">
        <v>46637</v>
      </c>
    </row>
    <row r="169" spans="2:4">
      <c r="B169" s="120" t="s">
        <v>4476</v>
      </c>
      <c r="C169" s="121">
        <v>13921.730820000002</v>
      </c>
      <c r="D169" s="123">
        <v>45383</v>
      </c>
    </row>
    <row r="170" spans="2:4">
      <c r="B170" s="120" t="s">
        <v>4517</v>
      </c>
      <c r="C170" s="121">
        <v>99184.081390000007</v>
      </c>
      <c r="D170" s="123">
        <v>46325</v>
      </c>
    </row>
    <row r="171" spans="2:4">
      <c r="B171" s="120" t="s">
        <v>4477</v>
      </c>
      <c r="C171" s="121">
        <v>1104.9611976000001</v>
      </c>
      <c r="D171" s="123">
        <v>44621</v>
      </c>
    </row>
    <row r="172" spans="2:4">
      <c r="B172" s="120" t="s">
        <v>4478</v>
      </c>
      <c r="C172" s="121">
        <v>50820.248992561137</v>
      </c>
      <c r="D172" s="123">
        <v>48069</v>
      </c>
    </row>
    <row r="173" spans="2:4">
      <c r="B173" s="120" t="s">
        <v>4479</v>
      </c>
      <c r="C173" s="121">
        <v>13449.779205850009</v>
      </c>
      <c r="D173" s="123">
        <v>47177</v>
      </c>
    </row>
    <row r="174" spans="2:4">
      <c r="B174" s="120" t="s">
        <v>4480</v>
      </c>
      <c r="C174" s="121">
        <v>7290.6955834999999</v>
      </c>
      <c r="D174" s="123">
        <v>46482</v>
      </c>
    </row>
    <row r="175" spans="2:4">
      <c r="B175" s="120" t="s">
        <v>4481</v>
      </c>
      <c r="C175" s="121">
        <v>14076.163025644035</v>
      </c>
      <c r="D175" s="123">
        <v>48214</v>
      </c>
    </row>
    <row r="176" spans="2:4">
      <c r="B176" s="120" t="s">
        <v>4482</v>
      </c>
      <c r="C176" s="121">
        <v>773.8621078000026</v>
      </c>
      <c r="D176" s="123">
        <v>45536</v>
      </c>
    </row>
    <row r="177" spans="2:4">
      <c r="B177" s="120" t="s">
        <v>4518</v>
      </c>
      <c r="C177" s="121">
        <v>138513.74852038673</v>
      </c>
      <c r="D177" s="123">
        <v>44104</v>
      </c>
    </row>
    <row r="178" spans="2:4">
      <c r="B178" s="120" t="s">
        <v>4483</v>
      </c>
      <c r="C178" s="121">
        <v>4911.1429193787599</v>
      </c>
      <c r="D178" s="123">
        <v>47102</v>
      </c>
    </row>
    <row r="179" spans="2:4">
      <c r="B179" s="120" t="s">
        <v>2467</v>
      </c>
      <c r="C179" s="121">
        <v>76190.663074999989</v>
      </c>
      <c r="D179" s="123">
        <v>48004</v>
      </c>
    </row>
    <row r="180" spans="2:4">
      <c r="B180" s="120" t="s">
        <v>4484</v>
      </c>
      <c r="C180" s="121">
        <v>28468.472537083617</v>
      </c>
      <c r="D180" s="123">
        <v>46482</v>
      </c>
    </row>
    <row r="181" spans="2:4">
      <c r="B181" s="120" t="s">
        <v>2469</v>
      </c>
      <c r="C181" s="121">
        <v>2966.4619897500002</v>
      </c>
      <c r="D181" s="123">
        <v>47009</v>
      </c>
    </row>
    <row r="182" spans="2:4">
      <c r="B182" s="120" t="s">
        <v>2470</v>
      </c>
      <c r="C182" s="121">
        <v>3970.82637385</v>
      </c>
      <c r="D182" s="123">
        <v>46933</v>
      </c>
    </row>
    <row r="183" spans="2:4">
      <c r="B183" s="120" t="s">
        <v>4485</v>
      </c>
      <c r="C183" s="121">
        <v>148426.57625059999</v>
      </c>
      <c r="D183" s="123">
        <v>46643</v>
      </c>
    </row>
    <row r="184" spans="2:4">
      <c r="B184" s="120" t="s">
        <v>4519</v>
      </c>
      <c r="C184" s="121">
        <v>68447.072569999989</v>
      </c>
      <c r="D184" s="123">
        <v>44502</v>
      </c>
    </row>
    <row r="185" spans="2:4">
      <c r="B185" s="113"/>
      <c r="C185" s="117"/>
      <c r="D185" s="117"/>
    </row>
    <row r="186" spans="2:4">
      <c r="B186" s="113"/>
      <c r="C186" s="117"/>
      <c r="D186" s="117"/>
    </row>
    <row r="187" spans="2:4">
      <c r="B187" s="113"/>
      <c r="C187" s="117"/>
      <c r="D187" s="117"/>
    </row>
    <row r="188" spans="2:4">
      <c r="B188" s="113"/>
      <c r="C188" s="117"/>
      <c r="D188" s="117"/>
    </row>
    <row r="189" spans="2:4">
      <c r="B189" s="113"/>
      <c r="C189" s="117"/>
      <c r="D189" s="117"/>
    </row>
    <row r="190" spans="2:4">
      <c r="B190" s="113"/>
      <c r="C190" s="117"/>
      <c r="D190" s="117"/>
    </row>
    <row r="191" spans="2:4">
      <c r="B191" s="113"/>
      <c r="C191" s="117"/>
      <c r="D191" s="117"/>
    </row>
    <row r="192" spans="2:4">
      <c r="B192" s="113"/>
      <c r="C192" s="117"/>
      <c r="D192" s="117"/>
    </row>
    <row r="193" spans="2:4">
      <c r="B193" s="113"/>
      <c r="C193" s="117"/>
      <c r="D193" s="117"/>
    </row>
    <row r="194" spans="2:4">
      <c r="B194" s="113"/>
      <c r="C194" s="117"/>
      <c r="D194" s="117"/>
    </row>
    <row r="195" spans="2:4">
      <c r="B195" s="113"/>
      <c r="C195" s="117"/>
      <c r="D195" s="117"/>
    </row>
    <row r="196" spans="2:4">
      <c r="B196" s="113"/>
      <c r="C196" s="117"/>
      <c r="D196" s="117"/>
    </row>
    <row r="197" spans="2:4">
      <c r="B197" s="113"/>
      <c r="C197" s="117"/>
      <c r="D197" s="117"/>
    </row>
    <row r="198" spans="2:4">
      <c r="B198" s="113"/>
      <c r="C198" s="117"/>
      <c r="D198" s="117"/>
    </row>
    <row r="199" spans="2:4">
      <c r="B199" s="113"/>
      <c r="C199" s="117"/>
      <c r="D199" s="117"/>
    </row>
    <row r="200" spans="2:4">
      <c r="B200" s="113"/>
      <c r="C200" s="117"/>
      <c r="D200" s="117"/>
    </row>
    <row r="201" spans="2:4">
      <c r="B201" s="113"/>
      <c r="C201" s="117"/>
      <c r="D201" s="117"/>
    </row>
    <row r="202" spans="2:4">
      <c r="B202" s="113"/>
      <c r="C202" s="117"/>
      <c r="D202" s="117"/>
    </row>
    <row r="203" spans="2:4">
      <c r="B203" s="113"/>
      <c r="C203" s="117"/>
      <c r="D203" s="117"/>
    </row>
    <row r="204" spans="2:4">
      <c r="B204" s="113"/>
      <c r="C204" s="117"/>
      <c r="D204" s="117"/>
    </row>
    <row r="205" spans="2:4">
      <c r="B205" s="113"/>
      <c r="C205" s="117"/>
      <c r="D205" s="117"/>
    </row>
    <row r="206" spans="2:4">
      <c r="B206" s="113"/>
      <c r="C206" s="117"/>
      <c r="D206" s="117"/>
    </row>
    <row r="207" spans="2:4">
      <c r="B207" s="113"/>
      <c r="C207" s="117"/>
      <c r="D207" s="117"/>
    </row>
    <row r="208" spans="2:4">
      <c r="B208" s="113"/>
      <c r="C208" s="117"/>
      <c r="D208" s="117"/>
    </row>
    <row r="209" spans="2:4">
      <c r="B209" s="113"/>
      <c r="C209" s="117"/>
      <c r="D209" s="117"/>
    </row>
    <row r="210" spans="2:4">
      <c r="B210" s="113"/>
      <c r="C210" s="117"/>
      <c r="D210" s="117"/>
    </row>
    <row r="211" spans="2:4">
      <c r="B211" s="113"/>
      <c r="C211" s="117"/>
      <c r="D211" s="117"/>
    </row>
    <row r="212" spans="2:4">
      <c r="B212" s="113"/>
      <c r="C212" s="117"/>
      <c r="D212" s="117"/>
    </row>
    <row r="213" spans="2:4">
      <c r="B213" s="113"/>
      <c r="C213" s="117"/>
      <c r="D213" s="117"/>
    </row>
    <row r="214" spans="2:4">
      <c r="B214" s="113"/>
      <c r="C214" s="117"/>
      <c r="D214" s="117"/>
    </row>
    <row r="215" spans="2:4">
      <c r="B215" s="113"/>
      <c r="C215" s="117"/>
      <c r="D215" s="117"/>
    </row>
    <row r="216" spans="2:4">
      <c r="B216" s="113"/>
      <c r="C216" s="117"/>
      <c r="D216" s="117"/>
    </row>
    <row r="217" spans="2:4">
      <c r="B217" s="113"/>
      <c r="C217" s="117"/>
      <c r="D217" s="117"/>
    </row>
    <row r="218" spans="2:4">
      <c r="B218" s="113"/>
      <c r="C218" s="117"/>
      <c r="D218" s="117"/>
    </row>
    <row r="219" spans="2:4">
      <c r="B219" s="113"/>
      <c r="C219" s="117"/>
      <c r="D219" s="117"/>
    </row>
    <row r="220" spans="2:4">
      <c r="B220" s="113"/>
      <c r="C220" s="117"/>
      <c r="D220" s="117"/>
    </row>
    <row r="221" spans="2:4">
      <c r="B221" s="113"/>
      <c r="C221" s="117"/>
      <c r="D221" s="117"/>
    </row>
    <row r="222" spans="2:4">
      <c r="B222" s="113"/>
      <c r="C222" s="117"/>
      <c r="D222" s="117"/>
    </row>
    <row r="223" spans="2:4">
      <c r="B223" s="113"/>
      <c r="C223" s="117"/>
      <c r="D223" s="117"/>
    </row>
    <row r="224" spans="2:4">
      <c r="B224" s="113"/>
      <c r="C224" s="117"/>
      <c r="D224" s="117"/>
    </row>
    <row r="225" spans="2:4">
      <c r="B225" s="113"/>
      <c r="C225" s="117"/>
      <c r="D225" s="117"/>
    </row>
    <row r="226" spans="2:4">
      <c r="B226" s="113"/>
      <c r="C226" s="117"/>
      <c r="D226" s="117"/>
    </row>
    <row r="227" spans="2:4">
      <c r="B227" s="113"/>
      <c r="C227" s="117"/>
      <c r="D227" s="117"/>
    </row>
    <row r="228" spans="2:4">
      <c r="B228" s="113"/>
      <c r="C228" s="117"/>
      <c r="D228" s="117"/>
    </row>
    <row r="229" spans="2:4">
      <c r="B229" s="113"/>
      <c r="C229" s="117"/>
      <c r="D229" s="117"/>
    </row>
    <row r="230" spans="2:4">
      <c r="B230" s="113"/>
      <c r="C230" s="117"/>
      <c r="D230" s="117"/>
    </row>
    <row r="231" spans="2:4">
      <c r="B231" s="113"/>
      <c r="C231" s="117"/>
      <c r="D231" s="117"/>
    </row>
    <row r="232" spans="2:4">
      <c r="B232" s="113"/>
      <c r="C232" s="117"/>
      <c r="D232" s="117"/>
    </row>
    <row r="233" spans="2:4">
      <c r="B233" s="113"/>
      <c r="C233" s="117"/>
      <c r="D233" s="117"/>
    </row>
    <row r="234" spans="2:4">
      <c r="B234" s="113"/>
      <c r="C234" s="117"/>
      <c r="D234" s="117"/>
    </row>
    <row r="235" spans="2:4">
      <c r="B235" s="113"/>
      <c r="C235" s="117"/>
      <c r="D235" s="117"/>
    </row>
    <row r="236" spans="2:4">
      <c r="B236" s="113"/>
      <c r="C236" s="117"/>
      <c r="D236" s="117"/>
    </row>
    <row r="237" spans="2:4">
      <c r="B237" s="113"/>
      <c r="C237" s="117"/>
      <c r="D237" s="117"/>
    </row>
    <row r="238" spans="2:4">
      <c r="B238" s="113"/>
      <c r="C238" s="117"/>
      <c r="D238" s="117"/>
    </row>
    <row r="239" spans="2:4">
      <c r="B239" s="113"/>
      <c r="C239" s="117"/>
      <c r="D239" s="117"/>
    </row>
    <row r="240" spans="2:4">
      <c r="B240" s="113"/>
      <c r="C240" s="117"/>
      <c r="D240" s="117"/>
    </row>
    <row r="241" spans="2:4">
      <c r="B241" s="113"/>
      <c r="C241" s="117"/>
      <c r="D241" s="117"/>
    </row>
    <row r="242" spans="2:4">
      <c r="B242" s="113"/>
      <c r="C242" s="117"/>
      <c r="D242" s="117"/>
    </row>
    <row r="243" spans="2:4">
      <c r="B243" s="113"/>
      <c r="C243" s="117"/>
      <c r="D243" s="117"/>
    </row>
    <row r="244" spans="2:4">
      <c r="B244" s="113"/>
      <c r="C244" s="117"/>
      <c r="D244" s="117"/>
    </row>
    <row r="245" spans="2:4">
      <c r="B245" s="113"/>
      <c r="C245" s="117"/>
      <c r="D245" s="117"/>
    </row>
    <row r="246" spans="2:4">
      <c r="B246" s="113"/>
      <c r="C246" s="117"/>
      <c r="D246" s="117"/>
    </row>
    <row r="247" spans="2:4">
      <c r="B247" s="113"/>
      <c r="C247" s="117"/>
      <c r="D247" s="117"/>
    </row>
    <row r="248" spans="2:4">
      <c r="B248" s="113"/>
      <c r="C248" s="117"/>
      <c r="D248" s="117"/>
    </row>
    <row r="249" spans="2:4">
      <c r="B249" s="113"/>
      <c r="C249" s="117"/>
      <c r="D249" s="117"/>
    </row>
    <row r="250" spans="2:4">
      <c r="B250" s="113"/>
      <c r="C250" s="117"/>
      <c r="D250" s="117"/>
    </row>
    <row r="251" spans="2:4">
      <c r="B251" s="113"/>
      <c r="C251" s="117"/>
      <c r="D251" s="117"/>
    </row>
    <row r="252" spans="2:4">
      <c r="B252" s="113"/>
      <c r="C252" s="117"/>
      <c r="D252" s="117"/>
    </row>
    <row r="253" spans="2:4">
      <c r="B253" s="113"/>
      <c r="C253" s="117"/>
      <c r="D253" s="117"/>
    </row>
    <row r="254" spans="2:4">
      <c r="B254" s="113"/>
      <c r="C254" s="117"/>
      <c r="D254" s="117"/>
    </row>
    <row r="255" spans="2:4">
      <c r="B255" s="113"/>
      <c r="C255" s="117"/>
      <c r="D255" s="117"/>
    </row>
    <row r="256" spans="2:4">
      <c r="B256" s="113"/>
      <c r="C256" s="117"/>
      <c r="D256" s="117"/>
    </row>
    <row r="257" spans="2:4">
      <c r="B257" s="113"/>
      <c r="C257" s="117"/>
      <c r="D257" s="117"/>
    </row>
    <row r="258" spans="2:4">
      <c r="B258" s="113"/>
      <c r="C258" s="117"/>
      <c r="D258" s="117"/>
    </row>
    <row r="259" spans="2:4">
      <c r="B259" s="113"/>
      <c r="C259" s="117"/>
      <c r="D259" s="117"/>
    </row>
    <row r="260" spans="2:4">
      <c r="B260" s="113"/>
      <c r="C260" s="117"/>
      <c r="D260" s="117"/>
    </row>
    <row r="261" spans="2:4">
      <c r="B261" s="113"/>
      <c r="C261" s="117"/>
      <c r="D261" s="117"/>
    </row>
    <row r="262" spans="2:4">
      <c r="B262" s="113"/>
      <c r="C262" s="117"/>
      <c r="D262" s="117"/>
    </row>
    <row r="263" spans="2:4">
      <c r="B263" s="113"/>
      <c r="C263" s="117"/>
      <c r="D263" s="117"/>
    </row>
    <row r="264" spans="2:4">
      <c r="B264" s="113"/>
      <c r="C264" s="117"/>
      <c r="D264" s="117"/>
    </row>
    <row r="265" spans="2:4">
      <c r="B265" s="113"/>
      <c r="C265" s="117"/>
      <c r="D265" s="117"/>
    </row>
    <row r="266" spans="2:4">
      <c r="B266" s="113"/>
      <c r="C266" s="117"/>
      <c r="D266" s="117"/>
    </row>
    <row r="267" spans="2:4">
      <c r="B267" s="113"/>
      <c r="C267" s="117"/>
      <c r="D267" s="117"/>
    </row>
    <row r="268" spans="2:4">
      <c r="B268" s="113"/>
      <c r="C268" s="117"/>
      <c r="D268" s="117"/>
    </row>
    <row r="269" spans="2:4">
      <c r="B269" s="113"/>
      <c r="C269" s="117"/>
      <c r="D269" s="117"/>
    </row>
    <row r="270" spans="2:4">
      <c r="B270" s="113"/>
      <c r="C270" s="117"/>
      <c r="D270" s="117"/>
    </row>
    <row r="271" spans="2:4">
      <c r="B271" s="113"/>
      <c r="C271" s="117"/>
      <c r="D271" s="117"/>
    </row>
    <row r="272" spans="2:4">
      <c r="B272" s="113"/>
      <c r="C272" s="117"/>
      <c r="D272" s="117"/>
    </row>
    <row r="273" spans="2:4">
      <c r="B273" s="113"/>
      <c r="C273" s="117"/>
      <c r="D273" s="117"/>
    </row>
    <row r="274" spans="2:4">
      <c r="B274" s="113"/>
      <c r="C274" s="117"/>
      <c r="D274" s="117"/>
    </row>
    <row r="275" spans="2:4">
      <c r="B275" s="113"/>
      <c r="C275" s="117"/>
      <c r="D275" s="117"/>
    </row>
    <row r="276" spans="2:4">
      <c r="B276" s="113"/>
      <c r="C276" s="117"/>
      <c r="D276" s="117"/>
    </row>
    <row r="277" spans="2:4">
      <c r="B277" s="113"/>
      <c r="C277" s="117"/>
      <c r="D277" s="117"/>
    </row>
    <row r="278" spans="2:4">
      <c r="B278" s="113"/>
      <c r="C278" s="117"/>
      <c r="D278" s="117"/>
    </row>
    <row r="279" spans="2:4">
      <c r="B279" s="113"/>
      <c r="C279" s="117"/>
      <c r="D279" s="117"/>
    </row>
    <row r="280" spans="2:4">
      <c r="B280" s="113"/>
      <c r="C280" s="117"/>
      <c r="D280" s="117"/>
    </row>
    <row r="281" spans="2:4">
      <c r="B281" s="113"/>
      <c r="C281" s="117"/>
      <c r="D281" s="117"/>
    </row>
    <row r="282" spans="2:4">
      <c r="B282" s="113"/>
      <c r="C282" s="117"/>
      <c r="D282" s="117"/>
    </row>
    <row r="283" spans="2:4">
      <c r="B283" s="113"/>
      <c r="C283" s="117"/>
      <c r="D283" s="117"/>
    </row>
    <row r="284" spans="2:4">
      <c r="B284" s="113"/>
      <c r="C284" s="117"/>
      <c r="D284" s="117"/>
    </row>
    <row r="285" spans="2:4">
      <c r="B285" s="113"/>
      <c r="C285" s="117"/>
      <c r="D285" s="117"/>
    </row>
    <row r="286" spans="2:4">
      <c r="B286" s="113"/>
      <c r="C286" s="117"/>
      <c r="D286" s="117"/>
    </row>
    <row r="287" spans="2:4">
      <c r="B287" s="113"/>
      <c r="C287" s="117"/>
      <c r="D287" s="117"/>
    </row>
    <row r="288" spans="2:4">
      <c r="B288" s="113"/>
      <c r="C288" s="117"/>
      <c r="D288" s="117"/>
    </row>
    <row r="289" spans="2:4">
      <c r="B289" s="113"/>
      <c r="C289" s="117"/>
      <c r="D289" s="117"/>
    </row>
    <row r="290" spans="2:4">
      <c r="B290" s="113"/>
      <c r="C290" s="117"/>
      <c r="D290" s="117"/>
    </row>
    <row r="291" spans="2:4">
      <c r="B291" s="113"/>
      <c r="C291" s="117"/>
      <c r="D291" s="117"/>
    </row>
    <row r="292" spans="2:4">
      <c r="B292" s="113"/>
      <c r="C292" s="117"/>
      <c r="D292" s="117"/>
    </row>
    <row r="293" spans="2:4">
      <c r="B293" s="113"/>
      <c r="C293" s="117"/>
      <c r="D293" s="117"/>
    </row>
    <row r="294" spans="2:4">
      <c r="B294" s="113"/>
      <c r="C294" s="117"/>
      <c r="D294" s="117"/>
    </row>
    <row r="295" spans="2:4">
      <c r="B295" s="113"/>
      <c r="C295" s="117"/>
      <c r="D295" s="117"/>
    </row>
    <row r="296" spans="2:4">
      <c r="B296" s="113"/>
      <c r="C296" s="117"/>
      <c r="D296" s="117"/>
    </row>
    <row r="297" spans="2:4">
      <c r="B297" s="113"/>
      <c r="C297" s="117"/>
      <c r="D297" s="117"/>
    </row>
    <row r="298" spans="2:4">
      <c r="B298" s="113"/>
      <c r="C298" s="117"/>
      <c r="D298" s="117"/>
    </row>
    <row r="299" spans="2:4">
      <c r="B299" s="113"/>
      <c r="C299" s="117"/>
      <c r="D299" s="117"/>
    </row>
    <row r="300" spans="2:4">
      <c r="B300" s="113"/>
      <c r="C300" s="117"/>
      <c r="D300" s="117"/>
    </row>
    <row r="301" spans="2:4">
      <c r="B301" s="113"/>
      <c r="C301" s="117"/>
      <c r="D301" s="117"/>
    </row>
    <row r="302" spans="2:4">
      <c r="B302" s="113"/>
      <c r="C302" s="117"/>
      <c r="D302" s="117"/>
    </row>
    <row r="303" spans="2:4">
      <c r="B303" s="113"/>
      <c r="C303" s="117"/>
      <c r="D303" s="117"/>
    </row>
    <row r="304" spans="2:4">
      <c r="B304" s="113"/>
      <c r="C304" s="117"/>
      <c r="D304" s="117"/>
    </row>
    <row r="305" spans="2:4">
      <c r="B305" s="113"/>
      <c r="C305" s="117"/>
      <c r="D305" s="117"/>
    </row>
    <row r="306" spans="2:4">
      <c r="B306" s="113"/>
      <c r="C306" s="117"/>
      <c r="D306" s="117"/>
    </row>
    <row r="307" spans="2:4">
      <c r="B307" s="113"/>
      <c r="C307" s="117"/>
      <c r="D307" s="117"/>
    </row>
    <row r="308" spans="2:4">
      <c r="B308" s="113"/>
      <c r="C308" s="117"/>
      <c r="D308" s="117"/>
    </row>
    <row r="309" spans="2:4">
      <c r="B309" s="113"/>
      <c r="C309" s="117"/>
      <c r="D309" s="117"/>
    </row>
    <row r="310" spans="2:4">
      <c r="B310" s="113"/>
      <c r="C310" s="117"/>
      <c r="D310" s="117"/>
    </row>
    <row r="311" spans="2:4">
      <c r="B311" s="113"/>
      <c r="C311" s="117"/>
      <c r="D311" s="117"/>
    </row>
    <row r="312" spans="2:4">
      <c r="B312" s="113"/>
      <c r="C312" s="117"/>
      <c r="D312" s="117"/>
    </row>
    <row r="313" spans="2:4">
      <c r="B313" s="113"/>
      <c r="C313" s="117"/>
      <c r="D313" s="117"/>
    </row>
    <row r="314" spans="2:4">
      <c r="B314" s="113"/>
      <c r="C314" s="117"/>
      <c r="D314" s="117"/>
    </row>
    <row r="315" spans="2:4">
      <c r="B315" s="113"/>
      <c r="C315" s="117"/>
      <c r="D315" s="117"/>
    </row>
    <row r="316" spans="2:4">
      <c r="B316" s="113"/>
      <c r="C316" s="117"/>
      <c r="D316" s="117"/>
    </row>
    <row r="317" spans="2:4">
      <c r="B317" s="113"/>
      <c r="C317" s="117"/>
      <c r="D317" s="117"/>
    </row>
    <row r="318" spans="2:4">
      <c r="B318" s="113"/>
      <c r="C318" s="117"/>
      <c r="D318" s="117"/>
    </row>
    <row r="319" spans="2:4">
      <c r="B319" s="113"/>
      <c r="C319" s="117"/>
      <c r="D319" s="117"/>
    </row>
    <row r="320" spans="2:4">
      <c r="B320" s="113"/>
      <c r="C320" s="117"/>
      <c r="D320" s="117"/>
    </row>
    <row r="321" spans="2:4">
      <c r="B321" s="113"/>
      <c r="C321" s="117"/>
      <c r="D321" s="117"/>
    </row>
    <row r="322" spans="2:4">
      <c r="B322" s="113"/>
      <c r="C322" s="117"/>
      <c r="D322" s="117"/>
    </row>
    <row r="323" spans="2:4">
      <c r="B323" s="113"/>
      <c r="C323" s="117"/>
      <c r="D323" s="117"/>
    </row>
    <row r="324" spans="2:4">
      <c r="B324" s="113"/>
      <c r="C324" s="117"/>
      <c r="D324" s="117"/>
    </row>
    <row r="325" spans="2:4">
      <c r="B325" s="113"/>
      <c r="C325" s="117"/>
      <c r="D325" s="117"/>
    </row>
    <row r="326" spans="2:4">
      <c r="B326" s="113"/>
      <c r="C326" s="117"/>
      <c r="D326" s="117"/>
    </row>
    <row r="327" spans="2:4">
      <c r="B327" s="113"/>
      <c r="C327" s="117"/>
      <c r="D327" s="117"/>
    </row>
    <row r="328" spans="2:4">
      <c r="B328" s="113"/>
      <c r="C328" s="117"/>
      <c r="D328" s="117"/>
    </row>
    <row r="329" spans="2:4">
      <c r="B329" s="113"/>
      <c r="C329" s="117"/>
      <c r="D329" s="117"/>
    </row>
    <row r="330" spans="2:4">
      <c r="B330" s="113"/>
      <c r="C330" s="117"/>
      <c r="D330" s="117"/>
    </row>
    <row r="331" spans="2:4">
      <c r="B331" s="113"/>
      <c r="C331" s="117"/>
      <c r="D331" s="117"/>
    </row>
    <row r="332" spans="2:4">
      <c r="B332" s="113"/>
      <c r="C332" s="117"/>
      <c r="D332" s="117"/>
    </row>
    <row r="333" spans="2:4">
      <c r="B333" s="113"/>
      <c r="C333" s="117"/>
      <c r="D333" s="117"/>
    </row>
    <row r="334" spans="2:4">
      <c r="B334" s="113"/>
      <c r="C334" s="117"/>
      <c r="D334" s="117"/>
    </row>
    <row r="335" spans="2:4">
      <c r="B335" s="113"/>
      <c r="C335" s="117"/>
      <c r="D335" s="117"/>
    </row>
    <row r="336" spans="2:4">
      <c r="B336" s="113"/>
      <c r="C336" s="117"/>
      <c r="D336" s="117"/>
    </row>
    <row r="337" spans="2:4">
      <c r="B337" s="113"/>
      <c r="C337" s="117"/>
      <c r="D337" s="117"/>
    </row>
    <row r="338" spans="2:4">
      <c r="B338" s="113"/>
      <c r="C338" s="117"/>
      <c r="D338" s="117"/>
    </row>
    <row r="339" spans="2:4">
      <c r="B339" s="113"/>
      <c r="C339" s="117"/>
      <c r="D339" s="117"/>
    </row>
    <row r="340" spans="2:4">
      <c r="B340" s="113"/>
      <c r="C340" s="117"/>
      <c r="D340" s="117"/>
    </row>
    <row r="341" spans="2:4">
      <c r="B341" s="113"/>
      <c r="C341" s="117"/>
      <c r="D341" s="117"/>
    </row>
    <row r="342" spans="2:4">
      <c r="B342" s="113"/>
      <c r="C342" s="117"/>
      <c r="D342" s="117"/>
    </row>
    <row r="343" spans="2:4">
      <c r="B343" s="113"/>
      <c r="C343" s="117"/>
      <c r="D343" s="117"/>
    </row>
    <row r="344" spans="2:4">
      <c r="B344" s="113"/>
      <c r="C344" s="117"/>
      <c r="D344" s="117"/>
    </row>
    <row r="345" spans="2:4">
      <c r="B345" s="113"/>
      <c r="C345" s="117"/>
      <c r="D345" s="117"/>
    </row>
    <row r="346" spans="2:4">
      <c r="B346" s="113"/>
      <c r="C346" s="117"/>
      <c r="D346" s="117"/>
    </row>
    <row r="347" spans="2:4">
      <c r="B347" s="113"/>
      <c r="C347" s="117"/>
      <c r="D347" s="117"/>
    </row>
    <row r="348" spans="2:4">
      <c r="B348" s="113"/>
      <c r="C348" s="117"/>
      <c r="D348" s="117"/>
    </row>
    <row r="349" spans="2:4">
      <c r="B349" s="113"/>
      <c r="C349" s="117"/>
      <c r="D349" s="117"/>
    </row>
    <row r="350" spans="2:4">
      <c r="B350" s="113"/>
      <c r="C350" s="117"/>
      <c r="D350" s="117"/>
    </row>
    <row r="351" spans="2:4">
      <c r="B351" s="113"/>
      <c r="C351" s="117"/>
      <c r="D351" s="117"/>
    </row>
    <row r="352" spans="2:4">
      <c r="B352" s="113"/>
      <c r="C352" s="117"/>
      <c r="D352" s="117"/>
    </row>
    <row r="353" spans="2:4">
      <c r="B353" s="113"/>
      <c r="C353" s="117"/>
      <c r="D353" s="117"/>
    </row>
    <row r="354" spans="2:4">
      <c r="B354" s="113"/>
      <c r="C354" s="117"/>
      <c r="D354" s="117"/>
    </row>
    <row r="355" spans="2:4">
      <c r="B355" s="113"/>
      <c r="C355" s="117"/>
      <c r="D355" s="117"/>
    </row>
    <row r="356" spans="2:4">
      <c r="B356" s="113"/>
      <c r="C356" s="117"/>
      <c r="D356" s="117"/>
    </row>
    <row r="357" spans="2:4">
      <c r="B357" s="113"/>
      <c r="C357" s="117"/>
      <c r="D357" s="117"/>
    </row>
    <row r="358" spans="2:4">
      <c r="B358" s="113"/>
      <c r="C358" s="117"/>
      <c r="D358" s="117"/>
    </row>
    <row r="359" spans="2:4">
      <c r="B359" s="113"/>
      <c r="C359" s="117"/>
      <c r="D359" s="117"/>
    </row>
    <row r="360" spans="2:4">
      <c r="B360" s="113"/>
      <c r="C360" s="117"/>
      <c r="D360" s="117"/>
    </row>
    <row r="361" spans="2:4">
      <c r="B361" s="113"/>
      <c r="C361" s="117"/>
      <c r="D361" s="117"/>
    </row>
    <row r="362" spans="2:4">
      <c r="B362" s="113"/>
      <c r="C362" s="117"/>
      <c r="D362" s="117"/>
    </row>
    <row r="363" spans="2:4">
      <c r="B363" s="113"/>
      <c r="C363" s="117"/>
      <c r="D363" s="117"/>
    </row>
    <row r="364" spans="2:4">
      <c r="B364" s="113"/>
      <c r="C364" s="117"/>
      <c r="D364" s="117"/>
    </row>
    <row r="365" spans="2:4">
      <c r="B365" s="113"/>
      <c r="C365" s="117"/>
      <c r="D365" s="117"/>
    </row>
    <row r="366" spans="2:4">
      <c r="B366" s="113"/>
      <c r="C366" s="117"/>
      <c r="D366" s="117"/>
    </row>
    <row r="367" spans="2:4">
      <c r="B367" s="113"/>
      <c r="C367" s="117"/>
      <c r="D367" s="117"/>
    </row>
    <row r="368" spans="2:4">
      <c r="B368" s="113"/>
      <c r="C368" s="117"/>
      <c r="D368" s="117"/>
    </row>
    <row r="369" spans="2:4">
      <c r="B369" s="113"/>
      <c r="C369" s="117"/>
      <c r="D369" s="117"/>
    </row>
    <row r="370" spans="2:4">
      <c r="B370" s="113"/>
      <c r="C370" s="117"/>
      <c r="D370" s="117"/>
    </row>
    <row r="371" spans="2:4">
      <c r="B371" s="113"/>
      <c r="C371" s="117"/>
      <c r="D371" s="117"/>
    </row>
    <row r="372" spans="2:4">
      <c r="B372" s="113"/>
      <c r="C372" s="117"/>
      <c r="D372" s="117"/>
    </row>
    <row r="373" spans="2:4">
      <c r="B373" s="113"/>
      <c r="C373" s="117"/>
      <c r="D373" s="117"/>
    </row>
    <row r="374" spans="2:4">
      <c r="B374" s="113"/>
      <c r="C374" s="117"/>
      <c r="D374" s="117"/>
    </row>
    <row r="375" spans="2:4">
      <c r="B375" s="113"/>
      <c r="C375" s="117"/>
      <c r="D375" s="117"/>
    </row>
    <row r="376" spans="2:4">
      <c r="B376" s="113"/>
      <c r="C376" s="117"/>
      <c r="D376" s="117"/>
    </row>
    <row r="377" spans="2:4">
      <c r="B377" s="113"/>
      <c r="C377" s="117"/>
      <c r="D377" s="117"/>
    </row>
    <row r="378" spans="2:4">
      <c r="B378" s="113"/>
      <c r="C378" s="117"/>
      <c r="D378" s="117"/>
    </row>
    <row r="379" spans="2:4">
      <c r="B379" s="113"/>
      <c r="C379" s="117"/>
      <c r="D379" s="117"/>
    </row>
    <row r="380" spans="2:4">
      <c r="B380" s="113"/>
      <c r="C380" s="117"/>
      <c r="D380" s="117"/>
    </row>
    <row r="381" spans="2:4">
      <c r="B381" s="113"/>
      <c r="C381" s="117"/>
      <c r="D381" s="117"/>
    </row>
    <row r="382" spans="2:4">
      <c r="B382" s="113"/>
      <c r="C382" s="117"/>
      <c r="D382" s="117"/>
    </row>
    <row r="383" spans="2:4">
      <c r="B383" s="113"/>
      <c r="C383" s="117"/>
      <c r="D383" s="117"/>
    </row>
    <row r="384" spans="2:4">
      <c r="B384" s="113"/>
      <c r="C384" s="117"/>
      <c r="D384" s="117"/>
    </row>
    <row r="385" spans="2:4">
      <c r="B385" s="113"/>
      <c r="C385" s="117"/>
      <c r="D385" s="117"/>
    </row>
    <row r="386" spans="2:4">
      <c r="B386" s="113"/>
      <c r="C386" s="117"/>
      <c r="D386" s="117"/>
    </row>
    <row r="387" spans="2:4">
      <c r="B387" s="113"/>
      <c r="C387" s="117"/>
      <c r="D387" s="117"/>
    </row>
    <row r="388" spans="2:4">
      <c r="B388" s="113"/>
      <c r="C388" s="117"/>
      <c r="D388" s="117"/>
    </row>
    <row r="389" spans="2:4">
      <c r="B389" s="113"/>
      <c r="C389" s="117"/>
      <c r="D389" s="117"/>
    </row>
    <row r="390" spans="2:4">
      <c r="B390" s="113"/>
      <c r="C390" s="117"/>
      <c r="D390" s="117"/>
    </row>
    <row r="391" spans="2:4">
      <c r="B391" s="113"/>
      <c r="C391" s="117"/>
      <c r="D391" s="117"/>
    </row>
    <row r="392" spans="2:4">
      <c r="B392" s="113"/>
      <c r="C392" s="117"/>
      <c r="D392" s="117"/>
    </row>
    <row r="393" spans="2:4">
      <c r="B393" s="113"/>
      <c r="C393" s="117"/>
      <c r="D393" s="117"/>
    </row>
    <row r="394" spans="2:4">
      <c r="B394" s="113"/>
      <c r="C394" s="117"/>
      <c r="D394" s="117"/>
    </row>
    <row r="395" spans="2:4">
      <c r="B395" s="113"/>
      <c r="C395" s="117"/>
      <c r="D395" s="117"/>
    </row>
    <row r="396" spans="2:4">
      <c r="B396" s="113"/>
      <c r="C396" s="117"/>
      <c r="D396" s="117"/>
    </row>
    <row r="397" spans="2:4">
      <c r="B397" s="113"/>
      <c r="C397" s="117"/>
      <c r="D397" s="117"/>
    </row>
    <row r="398" spans="2:4">
      <c r="B398" s="113"/>
      <c r="C398" s="117"/>
      <c r="D398" s="117"/>
    </row>
    <row r="399" spans="2:4">
      <c r="B399" s="113"/>
      <c r="C399" s="117"/>
      <c r="D399" s="117"/>
    </row>
    <row r="400" spans="2:4">
      <c r="B400" s="113"/>
      <c r="C400" s="117"/>
      <c r="D400" s="117"/>
    </row>
    <row r="401" spans="2:4">
      <c r="B401" s="113"/>
      <c r="C401" s="117"/>
      <c r="D401" s="117"/>
    </row>
    <row r="402" spans="2:4">
      <c r="B402" s="113"/>
      <c r="C402" s="117"/>
      <c r="D402" s="117"/>
    </row>
    <row r="403" spans="2:4">
      <c r="B403" s="113"/>
      <c r="C403" s="117"/>
      <c r="D403" s="117"/>
    </row>
    <row r="404" spans="2:4">
      <c r="B404" s="113"/>
      <c r="C404" s="117"/>
      <c r="D404" s="117"/>
    </row>
    <row r="405" spans="2:4">
      <c r="B405" s="113"/>
      <c r="C405" s="117"/>
      <c r="D405" s="117"/>
    </row>
    <row r="406" spans="2:4">
      <c r="B406" s="113"/>
      <c r="C406" s="117"/>
      <c r="D406" s="117"/>
    </row>
    <row r="407" spans="2:4">
      <c r="B407" s="113"/>
      <c r="C407" s="117"/>
      <c r="D407" s="117"/>
    </row>
    <row r="408" spans="2:4">
      <c r="B408" s="113"/>
      <c r="C408" s="117"/>
      <c r="D408" s="117"/>
    </row>
    <row r="409" spans="2:4">
      <c r="B409" s="113"/>
      <c r="C409" s="117"/>
      <c r="D409" s="117"/>
    </row>
    <row r="410" spans="2:4">
      <c r="B410" s="113"/>
      <c r="C410" s="117"/>
      <c r="D410" s="117"/>
    </row>
    <row r="411" spans="2:4">
      <c r="B411" s="113"/>
      <c r="C411" s="117"/>
      <c r="D411" s="117"/>
    </row>
    <row r="412" spans="2:4">
      <c r="B412" s="113"/>
      <c r="C412" s="117"/>
      <c r="D412" s="117"/>
    </row>
    <row r="413" spans="2:4">
      <c r="B413" s="113"/>
      <c r="C413" s="117"/>
      <c r="D413" s="117"/>
    </row>
    <row r="414" spans="2:4">
      <c r="B414" s="113"/>
      <c r="C414" s="117"/>
      <c r="D414" s="117"/>
    </row>
    <row r="415" spans="2:4">
      <c r="B415" s="113"/>
      <c r="C415" s="117"/>
      <c r="D415" s="117"/>
    </row>
    <row r="416" spans="2:4">
      <c r="B416" s="113"/>
      <c r="C416" s="117"/>
      <c r="D416" s="117"/>
    </row>
    <row r="417" spans="2:4">
      <c r="B417" s="113"/>
      <c r="C417" s="117"/>
      <c r="D417" s="117"/>
    </row>
    <row r="418" spans="2:4">
      <c r="B418" s="113"/>
      <c r="C418" s="117"/>
      <c r="D418" s="117"/>
    </row>
    <row r="419" spans="2:4">
      <c r="B419" s="113"/>
      <c r="C419" s="117"/>
      <c r="D419" s="117"/>
    </row>
    <row r="420" spans="2:4">
      <c r="B420" s="113"/>
      <c r="C420" s="117"/>
      <c r="D420" s="117"/>
    </row>
    <row r="421" spans="2:4">
      <c r="B421" s="113"/>
      <c r="C421" s="117"/>
      <c r="D421" s="117"/>
    </row>
    <row r="422" spans="2:4">
      <c r="B422" s="113"/>
      <c r="C422" s="117"/>
      <c r="D422" s="117"/>
    </row>
    <row r="423" spans="2:4">
      <c r="B423" s="113"/>
      <c r="C423" s="117"/>
      <c r="D423" s="117"/>
    </row>
    <row r="424" spans="2:4">
      <c r="B424" s="113"/>
      <c r="C424" s="117"/>
      <c r="D424" s="117"/>
    </row>
    <row r="425" spans="2:4">
      <c r="B425" s="113"/>
      <c r="C425" s="117"/>
      <c r="D425" s="117"/>
    </row>
    <row r="426" spans="2:4">
      <c r="B426" s="113"/>
      <c r="C426" s="117"/>
      <c r="D426" s="117"/>
    </row>
    <row r="427" spans="2:4">
      <c r="B427" s="113"/>
      <c r="C427" s="117"/>
      <c r="D427" s="117"/>
    </row>
    <row r="428" spans="2:4">
      <c r="B428" s="113"/>
      <c r="C428" s="117"/>
      <c r="D428" s="117"/>
    </row>
    <row r="429" spans="2:4">
      <c r="B429" s="113"/>
      <c r="C429" s="117"/>
      <c r="D429" s="117"/>
    </row>
    <row r="430" spans="2:4">
      <c r="B430" s="113"/>
      <c r="C430" s="117"/>
      <c r="D430" s="117"/>
    </row>
    <row r="431" spans="2:4">
      <c r="B431" s="113"/>
      <c r="C431" s="117"/>
      <c r="D431" s="117"/>
    </row>
    <row r="432" spans="2:4">
      <c r="B432" s="113"/>
      <c r="C432" s="117"/>
      <c r="D432" s="117"/>
    </row>
    <row r="433" spans="2:4">
      <c r="B433" s="113"/>
      <c r="C433" s="117"/>
      <c r="D433" s="117"/>
    </row>
    <row r="434" spans="2:4">
      <c r="B434" s="113"/>
      <c r="C434" s="117"/>
      <c r="D434" s="117"/>
    </row>
    <row r="435" spans="2:4">
      <c r="B435" s="113"/>
      <c r="C435" s="117"/>
      <c r="D435" s="117"/>
    </row>
    <row r="436" spans="2:4">
      <c r="B436" s="113"/>
      <c r="C436" s="117"/>
      <c r="D436" s="117"/>
    </row>
    <row r="437" spans="2:4">
      <c r="B437" s="113"/>
      <c r="C437" s="117"/>
      <c r="D437" s="117"/>
    </row>
    <row r="438" spans="2:4">
      <c r="B438" s="113"/>
      <c r="C438" s="117"/>
      <c r="D438" s="117"/>
    </row>
    <row r="439" spans="2:4">
      <c r="B439" s="113"/>
      <c r="C439" s="117"/>
      <c r="D439" s="117"/>
    </row>
    <row r="440" spans="2:4">
      <c r="B440" s="113"/>
      <c r="C440" s="117"/>
      <c r="D440" s="117"/>
    </row>
    <row r="441" spans="2:4">
      <c r="B441" s="113"/>
      <c r="C441" s="117"/>
      <c r="D441" s="117"/>
    </row>
    <row r="442" spans="2:4">
      <c r="B442" s="113"/>
      <c r="C442" s="117"/>
      <c r="D442" s="117"/>
    </row>
    <row r="443" spans="2:4">
      <c r="B443" s="113"/>
      <c r="C443" s="117"/>
      <c r="D443" s="117"/>
    </row>
    <row r="444" spans="2:4">
      <c r="B444" s="113"/>
      <c r="C444" s="117"/>
      <c r="D444" s="117"/>
    </row>
    <row r="445" spans="2:4">
      <c r="B445" s="113"/>
      <c r="C445" s="117"/>
      <c r="D445" s="117"/>
    </row>
    <row r="446" spans="2:4">
      <c r="B446" s="113"/>
      <c r="C446" s="117"/>
      <c r="D446" s="117"/>
    </row>
    <row r="447" spans="2:4">
      <c r="B447" s="113"/>
      <c r="C447" s="117"/>
      <c r="D447" s="117"/>
    </row>
    <row r="448" spans="2:4">
      <c r="B448" s="113"/>
      <c r="C448" s="117"/>
      <c r="D448" s="117"/>
    </row>
    <row r="449" spans="2:4">
      <c r="B449" s="113"/>
      <c r="C449" s="117"/>
      <c r="D449" s="117"/>
    </row>
    <row r="450" spans="2:4">
      <c r="B450" s="113"/>
      <c r="C450" s="117"/>
      <c r="D450" s="117"/>
    </row>
    <row r="451" spans="2:4">
      <c r="B451" s="113"/>
      <c r="C451" s="117"/>
      <c r="D451" s="117"/>
    </row>
    <row r="452" spans="2:4">
      <c r="B452" s="113"/>
      <c r="C452" s="117"/>
      <c r="D452" s="117"/>
    </row>
    <row r="453" spans="2:4">
      <c r="B453" s="113"/>
      <c r="C453" s="117"/>
      <c r="D453" s="117"/>
    </row>
    <row r="454" spans="2:4">
      <c r="B454" s="113"/>
      <c r="C454" s="117"/>
      <c r="D454" s="117"/>
    </row>
    <row r="455" spans="2:4">
      <c r="B455" s="113"/>
      <c r="C455" s="117"/>
      <c r="D455" s="117"/>
    </row>
    <row r="456" spans="2:4">
      <c r="B456" s="113"/>
      <c r="C456" s="117"/>
      <c r="D456" s="117"/>
    </row>
    <row r="457" spans="2:4">
      <c r="B457" s="113"/>
      <c r="C457" s="117"/>
      <c r="D457" s="117"/>
    </row>
    <row r="458" spans="2:4">
      <c r="B458" s="113"/>
      <c r="C458" s="117"/>
      <c r="D458" s="117"/>
    </row>
    <row r="459" spans="2:4">
      <c r="B459" s="113"/>
      <c r="C459" s="117"/>
      <c r="D459" s="117"/>
    </row>
    <row r="460" spans="2:4">
      <c r="B460" s="113"/>
      <c r="C460" s="117"/>
      <c r="D460" s="117"/>
    </row>
    <row r="461" spans="2:4">
      <c r="B461" s="113"/>
      <c r="C461" s="117"/>
      <c r="D461" s="117"/>
    </row>
    <row r="462" spans="2:4">
      <c r="B462" s="113"/>
      <c r="C462" s="117"/>
      <c r="D462" s="117"/>
    </row>
    <row r="463" spans="2:4">
      <c r="B463" s="113"/>
      <c r="C463" s="117"/>
      <c r="D463" s="117"/>
    </row>
    <row r="464" spans="2:4">
      <c r="B464" s="113"/>
      <c r="C464" s="117"/>
      <c r="D464" s="117"/>
    </row>
    <row r="465" spans="2:4">
      <c r="B465" s="113"/>
      <c r="C465" s="117"/>
      <c r="D465" s="117"/>
    </row>
    <row r="466" spans="2:4">
      <c r="B466" s="113"/>
      <c r="C466" s="117"/>
      <c r="D466" s="117"/>
    </row>
    <row r="467" spans="2:4">
      <c r="B467" s="113"/>
      <c r="C467" s="117"/>
      <c r="D467" s="117"/>
    </row>
    <row r="468" spans="2:4">
      <c r="B468" s="113"/>
      <c r="C468" s="117"/>
      <c r="D468" s="117"/>
    </row>
    <row r="469" spans="2:4">
      <c r="B469" s="113"/>
      <c r="C469" s="117"/>
      <c r="D469" s="117"/>
    </row>
    <row r="470" spans="2:4">
      <c r="B470" s="113"/>
      <c r="C470" s="117"/>
      <c r="D470" s="117"/>
    </row>
    <row r="471" spans="2:4">
      <c r="B471" s="113"/>
      <c r="C471" s="117"/>
      <c r="D471" s="117"/>
    </row>
    <row r="472" spans="2:4">
      <c r="B472" s="113"/>
      <c r="C472" s="117"/>
      <c r="D472" s="117"/>
    </row>
    <row r="473" spans="2:4">
      <c r="B473" s="113"/>
      <c r="C473" s="117"/>
      <c r="D473" s="117"/>
    </row>
    <row r="474" spans="2:4">
      <c r="B474" s="113"/>
      <c r="C474" s="117"/>
      <c r="D474" s="117"/>
    </row>
    <row r="475" spans="2:4">
      <c r="B475" s="113"/>
      <c r="C475" s="117"/>
      <c r="D475" s="117"/>
    </row>
    <row r="476" spans="2:4">
      <c r="B476" s="113"/>
      <c r="C476" s="117"/>
      <c r="D476" s="117"/>
    </row>
    <row r="477" spans="2:4">
      <c r="B477" s="113"/>
      <c r="C477" s="117"/>
      <c r="D477" s="117"/>
    </row>
    <row r="478" spans="2:4">
      <c r="B478" s="113"/>
      <c r="C478" s="117"/>
      <c r="D478" s="117"/>
    </row>
    <row r="479" spans="2:4">
      <c r="B479" s="113"/>
      <c r="C479" s="117"/>
      <c r="D479" s="117"/>
    </row>
    <row r="480" spans="2:4">
      <c r="B480" s="113"/>
      <c r="C480" s="117"/>
      <c r="D480" s="117"/>
    </row>
    <row r="481" spans="2:4">
      <c r="B481" s="113"/>
      <c r="C481" s="117"/>
      <c r="D481" s="117"/>
    </row>
    <row r="482" spans="2:4">
      <c r="B482" s="113"/>
      <c r="C482" s="117"/>
      <c r="D482" s="117"/>
    </row>
    <row r="483" spans="2:4">
      <c r="B483" s="113"/>
      <c r="C483" s="117"/>
      <c r="D483" s="117"/>
    </row>
    <row r="484" spans="2:4">
      <c r="B484" s="113"/>
      <c r="C484" s="117"/>
      <c r="D484" s="117"/>
    </row>
    <row r="485" spans="2:4">
      <c r="B485" s="113"/>
      <c r="C485" s="117"/>
      <c r="D485" s="117"/>
    </row>
    <row r="486" spans="2:4">
      <c r="B486" s="113"/>
      <c r="C486" s="117"/>
      <c r="D486" s="117"/>
    </row>
    <row r="487" spans="2:4">
      <c r="B487" s="113"/>
      <c r="C487" s="117"/>
      <c r="D487" s="117"/>
    </row>
    <row r="488" spans="2:4">
      <c r="B488" s="113"/>
      <c r="C488" s="117"/>
      <c r="D488" s="117"/>
    </row>
    <row r="489" spans="2:4">
      <c r="B489" s="113"/>
      <c r="C489" s="117"/>
      <c r="D489" s="117"/>
    </row>
    <row r="490" spans="2:4">
      <c r="B490" s="113"/>
      <c r="C490" s="117"/>
      <c r="D490" s="117"/>
    </row>
    <row r="491" spans="2:4">
      <c r="B491" s="113"/>
      <c r="C491" s="117"/>
      <c r="D491" s="117"/>
    </row>
    <row r="492" spans="2:4">
      <c r="B492" s="113"/>
      <c r="C492" s="117"/>
      <c r="D492" s="117"/>
    </row>
    <row r="493" spans="2:4">
      <c r="B493" s="113"/>
      <c r="C493" s="117"/>
      <c r="D493" s="117"/>
    </row>
    <row r="494" spans="2:4">
      <c r="B494" s="113"/>
      <c r="C494" s="117"/>
      <c r="D494" s="117"/>
    </row>
    <row r="495" spans="2:4">
      <c r="B495" s="113"/>
      <c r="C495" s="117"/>
      <c r="D495" s="117"/>
    </row>
    <row r="496" spans="2:4">
      <c r="B496" s="113"/>
      <c r="C496" s="117"/>
      <c r="D496" s="117"/>
    </row>
    <row r="497" spans="2:4">
      <c r="B497" s="113"/>
      <c r="C497" s="117"/>
      <c r="D497" s="117"/>
    </row>
    <row r="498" spans="2:4">
      <c r="B498" s="113"/>
      <c r="C498" s="117"/>
      <c r="D498" s="117"/>
    </row>
    <row r="499" spans="2:4">
      <c r="B499" s="113"/>
      <c r="C499" s="117"/>
      <c r="D499" s="117"/>
    </row>
    <row r="500" spans="2:4">
      <c r="B500" s="113"/>
      <c r="C500" s="117"/>
      <c r="D500" s="117"/>
    </row>
    <row r="501" spans="2:4">
      <c r="B501" s="113"/>
      <c r="C501" s="117"/>
      <c r="D501" s="117"/>
    </row>
    <row r="502" spans="2:4">
      <c r="B502" s="113"/>
      <c r="C502" s="117"/>
      <c r="D502" s="117"/>
    </row>
    <row r="503" spans="2:4">
      <c r="B503" s="113"/>
      <c r="C503" s="117"/>
      <c r="D503" s="117"/>
    </row>
    <row r="504" spans="2:4">
      <c r="B504" s="113"/>
      <c r="C504" s="117"/>
      <c r="D504" s="117"/>
    </row>
    <row r="505" spans="2:4">
      <c r="B505" s="113"/>
      <c r="C505" s="117"/>
      <c r="D505" s="117"/>
    </row>
    <row r="506" spans="2:4">
      <c r="B506" s="113"/>
      <c r="C506" s="117"/>
      <c r="D506" s="117"/>
    </row>
    <row r="507" spans="2:4">
      <c r="B507" s="113"/>
      <c r="C507" s="117"/>
      <c r="D507" s="117"/>
    </row>
    <row r="508" spans="2:4">
      <c r="B508" s="113"/>
      <c r="C508" s="117"/>
      <c r="D508" s="117"/>
    </row>
    <row r="509" spans="2:4">
      <c r="B509" s="113"/>
      <c r="C509" s="117"/>
      <c r="D509" s="117"/>
    </row>
    <row r="510" spans="2:4">
      <c r="B510" s="113"/>
      <c r="C510" s="117"/>
      <c r="D510" s="117"/>
    </row>
    <row r="511" spans="2:4">
      <c r="B511" s="113"/>
      <c r="C511" s="117"/>
      <c r="D511" s="117"/>
    </row>
    <row r="512" spans="2:4">
      <c r="B512" s="113"/>
      <c r="C512" s="117"/>
      <c r="D512" s="117"/>
    </row>
    <row r="513" spans="2:4">
      <c r="B513" s="113"/>
      <c r="C513" s="117"/>
      <c r="D513" s="117"/>
    </row>
    <row r="514" spans="2:4">
      <c r="B514" s="113"/>
      <c r="C514" s="117"/>
      <c r="D514" s="117"/>
    </row>
    <row r="515" spans="2:4">
      <c r="B515" s="113"/>
      <c r="C515" s="117"/>
      <c r="D515" s="117"/>
    </row>
    <row r="516" spans="2:4">
      <c r="B516" s="113"/>
      <c r="C516" s="117"/>
      <c r="D516" s="117"/>
    </row>
    <row r="517" spans="2:4">
      <c r="B517" s="113"/>
      <c r="C517" s="117"/>
      <c r="D517" s="117"/>
    </row>
    <row r="518" spans="2:4">
      <c r="B518" s="113"/>
      <c r="C518" s="117"/>
      <c r="D518" s="117"/>
    </row>
    <row r="519" spans="2:4">
      <c r="B519" s="113"/>
      <c r="C519" s="117"/>
      <c r="D519" s="117"/>
    </row>
    <row r="520" spans="2:4">
      <c r="B520" s="113"/>
      <c r="C520" s="117"/>
      <c r="D520" s="117"/>
    </row>
    <row r="521" spans="2:4">
      <c r="B521" s="113"/>
      <c r="C521" s="117"/>
      <c r="D521" s="117"/>
    </row>
    <row r="522" spans="2:4">
      <c r="B522" s="113"/>
      <c r="C522" s="117"/>
      <c r="D522" s="117"/>
    </row>
    <row r="523" spans="2:4">
      <c r="B523" s="113"/>
      <c r="C523" s="117"/>
      <c r="D523" s="117"/>
    </row>
    <row r="524" spans="2:4">
      <c r="B524" s="113"/>
      <c r="C524" s="117"/>
      <c r="D524" s="117"/>
    </row>
    <row r="525" spans="2:4">
      <c r="B525" s="113"/>
      <c r="C525" s="117"/>
      <c r="D525" s="117"/>
    </row>
    <row r="526" spans="2:4">
      <c r="B526" s="113"/>
      <c r="C526" s="117"/>
      <c r="D526" s="117"/>
    </row>
    <row r="527" spans="2:4">
      <c r="B527" s="113"/>
      <c r="C527" s="117"/>
      <c r="D527" s="117"/>
    </row>
    <row r="528" spans="2:4">
      <c r="B528" s="113"/>
      <c r="C528" s="117"/>
      <c r="D528" s="117"/>
    </row>
    <row r="529" spans="2:4">
      <c r="B529" s="113"/>
      <c r="C529" s="117"/>
      <c r="D529" s="117"/>
    </row>
    <row r="530" spans="2:4">
      <c r="B530" s="113"/>
      <c r="C530" s="117"/>
      <c r="D530" s="117"/>
    </row>
    <row r="531" spans="2:4">
      <c r="B531" s="113"/>
      <c r="C531" s="117"/>
      <c r="D531" s="117"/>
    </row>
    <row r="532" spans="2:4">
      <c r="B532" s="113"/>
      <c r="C532" s="117"/>
      <c r="D532" s="117"/>
    </row>
    <row r="533" spans="2:4">
      <c r="B533" s="113"/>
      <c r="C533" s="117"/>
      <c r="D533" s="117"/>
    </row>
    <row r="534" spans="2:4">
      <c r="B534" s="113"/>
      <c r="C534" s="117"/>
      <c r="D534" s="117"/>
    </row>
    <row r="535" spans="2:4">
      <c r="B535" s="113"/>
      <c r="C535" s="117"/>
      <c r="D535" s="117"/>
    </row>
    <row r="536" spans="2:4">
      <c r="B536" s="113"/>
      <c r="C536" s="117"/>
      <c r="D536" s="117"/>
    </row>
    <row r="537" spans="2:4">
      <c r="B537" s="113"/>
      <c r="C537" s="117"/>
      <c r="D537" s="117"/>
    </row>
    <row r="538" spans="2:4">
      <c r="B538" s="113"/>
      <c r="C538" s="117"/>
      <c r="D538" s="117"/>
    </row>
    <row r="539" spans="2:4">
      <c r="B539" s="113"/>
      <c r="C539" s="117"/>
      <c r="D539" s="117"/>
    </row>
    <row r="540" spans="2:4">
      <c r="B540" s="113"/>
      <c r="C540" s="117"/>
      <c r="D540" s="117"/>
    </row>
    <row r="541" spans="2:4">
      <c r="B541" s="113"/>
      <c r="C541" s="117"/>
      <c r="D541" s="117"/>
    </row>
    <row r="542" spans="2:4">
      <c r="B542" s="113"/>
      <c r="C542" s="117"/>
      <c r="D542" s="117"/>
    </row>
    <row r="543" spans="2:4">
      <c r="B543" s="113"/>
      <c r="C543" s="117"/>
      <c r="D543" s="117"/>
    </row>
    <row r="544" spans="2:4">
      <c r="B544" s="113"/>
      <c r="C544" s="117"/>
      <c r="D544" s="117"/>
    </row>
    <row r="545" spans="2:4">
      <c r="B545" s="113"/>
      <c r="C545" s="117"/>
      <c r="D545" s="117"/>
    </row>
    <row r="546" spans="2:4">
      <c r="B546" s="113"/>
      <c r="C546" s="117"/>
      <c r="D546" s="117"/>
    </row>
    <row r="547" spans="2:4">
      <c r="B547" s="113"/>
      <c r="C547" s="117"/>
      <c r="D547" s="117"/>
    </row>
    <row r="548" spans="2:4">
      <c r="B548" s="113"/>
      <c r="C548" s="117"/>
      <c r="D548" s="117"/>
    </row>
    <row r="549" spans="2:4">
      <c r="B549" s="113"/>
      <c r="C549" s="117"/>
      <c r="D549" s="117"/>
    </row>
    <row r="550" spans="2:4">
      <c r="B550" s="113"/>
      <c r="C550" s="117"/>
      <c r="D550" s="117"/>
    </row>
    <row r="551" spans="2:4">
      <c r="B551" s="113"/>
      <c r="C551" s="117"/>
      <c r="D551" s="117"/>
    </row>
    <row r="552" spans="2:4">
      <c r="B552" s="113"/>
      <c r="C552" s="117"/>
      <c r="D552" s="117"/>
    </row>
    <row r="553" spans="2:4">
      <c r="B553" s="113"/>
      <c r="C553" s="117"/>
      <c r="D553" s="117"/>
    </row>
    <row r="554" spans="2:4">
      <c r="B554" s="113"/>
      <c r="C554" s="117"/>
      <c r="D554" s="117"/>
    </row>
    <row r="555" spans="2:4">
      <c r="B555" s="113"/>
      <c r="C555" s="117"/>
      <c r="D555" s="117"/>
    </row>
    <row r="556" spans="2:4">
      <c r="B556" s="113"/>
      <c r="C556" s="117"/>
      <c r="D556" s="117"/>
    </row>
    <row r="557" spans="2:4">
      <c r="B557" s="113"/>
      <c r="C557" s="117"/>
      <c r="D557" s="117"/>
    </row>
    <row r="558" spans="2:4">
      <c r="B558" s="113"/>
      <c r="C558" s="117"/>
      <c r="D558" s="117"/>
    </row>
    <row r="559" spans="2:4">
      <c r="B559" s="113"/>
      <c r="C559" s="117"/>
      <c r="D559" s="117"/>
    </row>
    <row r="560" spans="2:4">
      <c r="B560" s="113"/>
      <c r="C560" s="117"/>
      <c r="D560" s="117"/>
    </row>
    <row r="561" spans="2:4">
      <c r="B561" s="113"/>
      <c r="C561" s="117"/>
      <c r="D561" s="117"/>
    </row>
    <row r="562" spans="2:4">
      <c r="B562" s="113"/>
      <c r="C562" s="117"/>
      <c r="D562" s="117"/>
    </row>
    <row r="563" spans="2:4">
      <c r="B563" s="113"/>
      <c r="C563" s="117"/>
      <c r="D563" s="117"/>
    </row>
    <row r="564" spans="2:4">
      <c r="B564" s="113"/>
      <c r="C564" s="117"/>
      <c r="D564" s="117"/>
    </row>
    <row r="565" spans="2:4">
      <c r="B565" s="113"/>
      <c r="C565" s="117"/>
      <c r="D565" s="117"/>
    </row>
    <row r="566" spans="2:4">
      <c r="B566" s="113"/>
      <c r="C566" s="117"/>
      <c r="D566" s="117"/>
    </row>
    <row r="567" spans="2:4">
      <c r="B567" s="113"/>
      <c r="C567" s="117"/>
      <c r="D567" s="117"/>
    </row>
    <row r="568" spans="2:4">
      <c r="B568" s="113"/>
      <c r="C568" s="117"/>
      <c r="D568" s="117"/>
    </row>
    <row r="569" spans="2:4">
      <c r="B569" s="113"/>
      <c r="C569" s="117"/>
      <c r="D569" s="117"/>
    </row>
    <row r="570" spans="2:4">
      <c r="B570" s="113"/>
      <c r="C570" s="117"/>
      <c r="D570" s="117"/>
    </row>
    <row r="571" spans="2:4">
      <c r="B571" s="113"/>
      <c r="C571" s="117"/>
      <c r="D571" s="117"/>
    </row>
    <row r="572" spans="2:4">
      <c r="B572" s="113"/>
      <c r="C572" s="117"/>
      <c r="D572" s="117"/>
    </row>
    <row r="573" spans="2:4">
      <c r="B573" s="113"/>
      <c r="C573" s="117"/>
      <c r="D573" s="117"/>
    </row>
    <row r="574" spans="2:4">
      <c r="B574" s="113"/>
      <c r="C574" s="117"/>
      <c r="D574" s="117"/>
    </row>
    <row r="575" spans="2:4">
      <c r="B575" s="113"/>
      <c r="C575" s="117"/>
      <c r="D575" s="117"/>
    </row>
    <row r="576" spans="2:4">
      <c r="B576" s="113"/>
      <c r="C576" s="117"/>
      <c r="D576" s="117"/>
    </row>
    <row r="577" spans="2:4">
      <c r="B577" s="113"/>
      <c r="C577" s="117"/>
      <c r="D577" s="117"/>
    </row>
    <row r="578" spans="2:4">
      <c r="B578" s="113"/>
      <c r="C578" s="117"/>
      <c r="D578" s="117"/>
    </row>
    <row r="579" spans="2:4">
      <c r="B579" s="113"/>
      <c r="C579" s="117"/>
      <c r="D579" s="117"/>
    </row>
    <row r="580" spans="2:4">
      <c r="B580" s="113"/>
      <c r="C580" s="117"/>
      <c r="D580" s="117"/>
    </row>
    <row r="581" spans="2:4">
      <c r="B581" s="113"/>
      <c r="C581" s="117"/>
      <c r="D581" s="117"/>
    </row>
    <row r="582" spans="2:4">
      <c r="B582" s="113"/>
      <c r="C582" s="117"/>
      <c r="D582" s="117"/>
    </row>
    <row r="583" spans="2:4">
      <c r="B583" s="113"/>
      <c r="C583" s="117"/>
      <c r="D583" s="117"/>
    </row>
    <row r="584" spans="2:4">
      <c r="B584" s="113"/>
      <c r="C584" s="117"/>
      <c r="D584" s="117"/>
    </row>
    <row r="585" spans="2:4">
      <c r="B585" s="113"/>
      <c r="C585" s="117"/>
      <c r="D585" s="117"/>
    </row>
    <row r="586" spans="2:4">
      <c r="B586" s="113"/>
      <c r="C586" s="117"/>
      <c r="D586" s="117"/>
    </row>
    <row r="587" spans="2:4">
      <c r="B587" s="113"/>
      <c r="C587" s="117"/>
      <c r="D587" s="117"/>
    </row>
    <row r="588" spans="2:4">
      <c r="B588" s="113"/>
      <c r="C588" s="117"/>
      <c r="D588" s="117"/>
    </row>
    <row r="589" spans="2:4">
      <c r="B589" s="113"/>
      <c r="C589" s="117"/>
      <c r="D589" s="117"/>
    </row>
    <row r="590" spans="2:4">
      <c r="B590" s="113"/>
      <c r="C590" s="117"/>
      <c r="D590" s="117"/>
    </row>
    <row r="591" spans="2:4">
      <c r="B591" s="113"/>
      <c r="C591" s="117"/>
      <c r="D591" s="117"/>
    </row>
    <row r="592" spans="2:4">
      <c r="B592" s="113"/>
      <c r="C592" s="117"/>
      <c r="D592" s="117"/>
    </row>
    <row r="593" spans="2:4">
      <c r="B593" s="113"/>
      <c r="C593" s="117"/>
      <c r="D593" s="117"/>
    </row>
    <row r="594" spans="2:4">
      <c r="B594" s="113"/>
      <c r="C594" s="117"/>
      <c r="D594" s="117"/>
    </row>
    <row r="595" spans="2:4">
      <c r="B595" s="113"/>
      <c r="C595" s="117"/>
      <c r="D595" s="117"/>
    </row>
    <row r="596" spans="2:4">
      <c r="B596" s="113"/>
      <c r="C596" s="117"/>
      <c r="D596" s="117"/>
    </row>
    <row r="597" spans="2:4">
      <c r="B597" s="113"/>
      <c r="C597" s="117"/>
      <c r="D597" s="117"/>
    </row>
    <row r="598" spans="2:4">
      <c r="B598" s="113"/>
      <c r="C598" s="117"/>
      <c r="D598" s="117"/>
    </row>
    <row r="599" spans="2:4">
      <c r="B599" s="113"/>
      <c r="C599" s="117"/>
      <c r="D599" s="117"/>
    </row>
    <row r="600" spans="2:4">
      <c r="B600" s="113"/>
      <c r="C600" s="117"/>
      <c r="D600" s="117"/>
    </row>
    <row r="601" spans="2:4">
      <c r="B601" s="113"/>
      <c r="C601" s="117"/>
      <c r="D601" s="117"/>
    </row>
    <row r="602" spans="2:4">
      <c r="B602" s="113"/>
      <c r="C602" s="117"/>
      <c r="D602" s="117"/>
    </row>
    <row r="603" spans="2:4">
      <c r="B603" s="113"/>
      <c r="C603" s="117"/>
      <c r="D603" s="117"/>
    </row>
    <row r="604" spans="2:4">
      <c r="B604" s="113"/>
      <c r="C604" s="117"/>
      <c r="D604" s="117"/>
    </row>
    <row r="605" spans="2:4">
      <c r="B605" s="113"/>
      <c r="C605" s="117"/>
      <c r="D605" s="117"/>
    </row>
    <row r="606" spans="2:4">
      <c r="B606" s="113"/>
      <c r="C606" s="117"/>
      <c r="D606" s="117"/>
    </row>
    <row r="607" spans="2:4">
      <c r="B607" s="113"/>
      <c r="C607" s="117"/>
      <c r="D607" s="117"/>
    </row>
    <row r="608" spans="2:4">
      <c r="B608" s="113"/>
      <c r="C608" s="117"/>
      <c r="D608" s="117"/>
    </row>
    <row r="609" spans="2:4">
      <c r="B609" s="113"/>
      <c r="C609" s="117"/>
      <c r="D609" s="117"/>
    </row>
    <row r="610" spans="2:4">
      <c r="B610" s="113"/>
      <c r="C610" s="117"/>
      <c r="D610" s="117"/>
    </row>
    <row r="611" spans="2:4">
      <c r="B611" s="113"/>
      <c r="C611" s="117"/>
      <c r="D611" s="117"/>
    </row>
    <row r="612" spans="2:4">
      <c r="B612" s="113"/>
      <c r="C612" s="117"/>
      <c r="D612" s="117"/>
    </row>
    <row r="613" spans="2:4">
      <c r="B613" s="113"/>
      <c r="C613" s="117"/>
      <c r="D613" s="117"/>
    </row>
    <row r="614" spans="2:4">
      <c r="B614" s="113"/>
      <c r="C614" s="117"/>
      <c r="D614" s="117"/>
    </row>
    <row r="615" spans="2:4">
      <c r="B615" s="113"/>
      <c r="C615" s="117"/>
      <c r="D615" s="117"/>
    </row>
    <row r="616" spans="2:4">
      <c r="B616" s="113"/>
      <c r="C616" s="117"/>
      <c r="D616" s="117"/>
    </row>
    <row r="617" spans="2:4">
      <c r="B617" s="113"/>
      <c r="C617" s="117"/>
      <c r="D617" s="117"/>
    </row>
    <row r="618" spans="2:4">
      <c r="B618" s="113"/>
      <c r="C618" s="117"/>
      <c r="D618" s="117"/>
    </row>
    <row r="619" spans="2:4">
      <c r="B619" s="113"/>
      <c r="C619" s="117"/>
      <c r="D619" s="117"/>
    </row>
    <row r="620" spans="2:4">
      <c r="B620" s="113"/>
      <c r="C620" s="117"/>
      <c r="D620" s="117"/>
    </row>
    <row r="621" spans="2:4">
      <c r="B621" s="113"/>
      <c r="C621" s="117"/>
      <c r="D621" s="117"/>
    </row>
    <row r="622" spans="2:4">
      <c r="B622" s="113"/>
      <c r="C622" s="117"/>
      <c r="D622" s="117"/>
    </row>
    <row r="623" spans="2:4">
      <c r="B623" s="113"/>
      <c r="C623" s="117"/>
      <c r="D623" s="117"/>
    </row>
    <row r="624" spans="2:4">
      <c r="B624" s="113"/>
      <c r="C624" s="117"/>
      <c r="D624" s="117"/>
    </row>
    <row r="625" spans="2:4">
      <c r="B625" s="113"/>
      <c r="C625" s="117"/>
      <c r="D625" s="117"/>
    </row>
    <row r="626" spans="2:4">
      <c r="B626" s="113"/>
      <c r="C626" s="117"/>
      <c r="D626" s="117"/>
    </row>
    <row r="627" spans="2:4">
      <c r="B627" s="113"/>
      <c r="C627" s="117"/>
      <c r="D627" s="117"/>
    </row>
    <row r="628" spans="2:4">
      <c r="B628" s="113"/>
      <c r="C628" s="117"/>
      <c r="D628" s="117"/>
    </row>
    <row r="629" spans="2:4">
      <c r="B629" s="113"/>
      <c r="C629" s="117"/>
      <c r="D629" s="117"/>
    </row>
    <row r="630" spans="2:4">
      <c r="B630" s="113"/>
      <c r="C630" s="117"/>
      <c r="D630" s="117"/>
    </row>
    <row r="631" spans="2:4">
      <c r="B631" s="113"/>
      <c r="C631" s="117"/>
      <c r="D631" s="117"/>
    </row>
    <row r="632" spans="2:4">
      <c r="B632" s="113"/>
      <c r="C632" s="117"/>
      <c r="D632" s="117"/>
    </row>
    <row r="633" spans="2:4">
      <c r="B633" s="113"/>
      <c r="C633" s="117"/>
      <c r="D633" s="117"/>
    </row>
    <row r="634" spans="2:4">
      <c r="B634" s="113"/>
      <c r="C634" s="117"/>
      <c r="D634" s="117"/>
    </row>
    <row r="635" spans="2:4">
      <c r="B635" s="113"/>
      <c r="C635" s="117"/>
      <c r="D635" s="117"/>
    </row>
    <row r="636" spans="2:4">
      <c r="B636" s="113"/>
      <c r="C636" s="117"/>
      <c r="D636" s="117"/>
    </row>
    <row r="637" spans="2:4">
      <c r="B637" s="113"/>
      <c r="C637" s="117"/>
      <c r="D637" s="117"/>
    </row>
    <row r="638" spans="2:4">
      <c r="B638" s="113"/>
      <c r="C638" s="117"/>
      <c r="D638" s="117"/>
    </row>
    <row r="639" spans="2:4">
      <c r="B639" s="113"/>
      <c r="C639" s="117"/>
      <c r="D639" s="117"/>
    </row>
    <row r="640" spans="2:4">
      <c r="B640" s="113"/>
      <c r="C640" s="117"/>
      <c r="D640" s="117"/>
    </row>
    <row r="641" spans="2:4">
      <c r="B641" s="113"/>
      <c r="C641" s="117"/>
      <c r="D641" s="117"/>
    </row>
    <row r="642" spans="2:4">
      <c r="B642" s="113"/>
      <c r="C642" s="117"/>
      <c r="D642" s="117"/>
    </row>
    <row r="643" spans="2:4">
      <c r="B643" s="113"/>
      <c r="C643" s="117"/>
      <c r="D643" s="117"/>
    </row>
    <row r="644" spans="2:4">
      <c r="B644" s="113"/>
      <c r="C644" s="117"/>
      <c r="D644" s="117"/>
    </row>
    <row r="645" spans="2:4">
      <c r="B645" s="113"/>
      <c r="C645" s="117"/>
      <c r="D645" s="117"/>
    </row>
    <row r="646" spans="2:4">
      <c r="B646" s="113"/>
      <c r="C646" s="117"/>
      <c r="D646" s="117"/>
    </row>
    <row r="647" spans="2:4">
      <c r="B647" s="113"/>
      <c r="C647" s="117"/>
      <c r="D647" s="117"/>
    </row>
    <row r="648" spans="2:4">
      <c r="B648" s="113"/>
      <c r="C648" s="117"/>
      <c r="D648" s="117"/>
    </row>
    <row r="649" spans="2:4">
      <c r="B649" s="113"/>
      <c r="C649" s="117"/>
      <c r="D649" s="117"/>
    </row>
    <row r="650" spans="2:4">
      <c r="B650" s="113"/>
      <c r="C650" s="117"/>
      <c r="D650" s="117"/>
    </row>
    <row r="651" spans="2:4">
      <c r="B651" s="113"/>
      <c r="C651" s="117"/>
      <c r="D651" s="117"/>
    </row>
    <row r="652" spans="2:4">
      <c r="B652" s="113"/>
      <c r="C652" s="117"/>
      <c r="D652" s="117"/>
    </row>
    <row r="653" spans="2:4">
      <c r="B653" s="113"/>
      <c r="C653" s="117"/>
      <c r="D653" s="117"/>
    </row>
    <row r="654" spans="2:4">
      <c r="B654" s="113"/>
      <c r="C654" s="117"/>
      <c r="D654" s="117"/>
    </row>
    <row r="655" spans="2:4">
      <c r="B655" s="113"/>
      <c r="C655" s="117"/>
      <c r="D655" s="117"/>
    </row>
    <row r="656" spans="2:4">
      <c r="B656" s="113"/>
      <c r="C656" s="117"/>
      <c r="D656" s="117"/>
    </row>
    <row r="657" spans="2:4">
      <c r="B657" s="113"/>
      <c r="C657" s="117"/>
      <c r="D657" s="117"/>
    </row>
    <row r="658" spans="2:4">
      <c r="B658" s="113"/>
      <c r="C658" s="117"/>
      <c r="D658" s="117"/>
    </row>
    <row r="659" spans="2:4">
      <c r="B659" s="113"/>
      <c r="C659" s="117"/>
      <c r="D659" s="117"/>
    </row>
    <row r="660" spans="2:4">
      <c r="B660" s="113"/>
      <c r="C660" s="117"/>
      <c r="D660" s="117"/>
    </row>
    <row r="661" spans="2:4">
      <c r="B661" s="113"/>
      <c r="C661" s="117"/>
      <c r="D661" s="117"/>
    </row>
    <row r="662" spans="2:4">
      <c r="B662" s="113"/>
      <c r="C662" s="117"/>
      <c r="D662" s="117"/>
    </row>
    <row r="663" spans="2:4">
      <c r="B663" s="113"/>
      <c r="C663" s="117"/>
      <c r="D663" s="117"/>
    </row>
    <row r="664" spans="2:4">
      <c r="B664" s="113"/>
      <c r="C664" s="117"/>
      <c r="D664" s="117"/>
    </row>
    <row r="665" spans="2:4">
      <c r="B665" s="113"/>
      <c r="C665" s="117"/>
      <c r="D665" s="117"/>
    </row>
    <row r="666" spans="2:4">
      <c r="B666" s="113"/>
      <c r="C666" s="117"/>
      <c r="D666" s="117"/>
    </row>
    <row r="667" spans="2:4">
      <c r="B667" s="113"/>
      <c r="C667" s="117"/>
      <c r="D667" s="117"/>
    </row>
    <row r="668" spans="2:4">
      <c r="B668" s="113"/>
      <c r="C668" s="117"/>
      <c r="D668" s="117"/>
    </row>
    <row r="669" spans="2:4">
      <c r="B669" s="113"/>
      <c r="C669" s="117"/>
      <c r="D669" s="117"/>
    </row>
    <row r="670" spans="2:4">
      <c r="B670" s="113"/>
      <c r="C670" s="117"/>
      <c r="D670" s="117"/>
    </row>
    <row r="671" spans="2:4">
      <c r="B671" s="113"/>
      <c r="C671" s="117"/>
      <c r="D671" s="117"/>
    </row>
    <row r="672" spans="2:4">
      <c r="B672" s="113"/>
      <c r="C672" s="117"/>
      <c r="D672" s="117"/>
    </row>
    <row r="673" spans="2:4">
      <c r="B673" s="113"/>
      <c r="C673" s="117"/>
      <c r="D673" s="117"/>
    </row>
    <row r="674" spans="2:4">
      <c r="B674" s="113"/>
      <c r="C674" s="117"/>
      <c r="D674" s="117"/>
    </row>
    <row r="675" spans="2:4">
      <c r="B675" s="113"/>
      <c r="C675" s="117"/>
      <c r="D675" s="117"/>
    </row>
    <row r="676" spans="2:4">
      <c r="B676" s="113"/>
      <c r="C676" s="117"/>
      <c r="D676" s="117"/>
    </row>
    <row r="677" spans="2:4">
      <c r="B677" s="113"/>
      <c r="C677" s="117"/>
      <c r="D677" s="117"/>
    </row>
    <row r="678" spans="2:4">
      <c r="B678" s="113"/>
      <c r="C678" s="117"/>
      <c r="D678" s="117"/>
    </row>
    <row r="679" spans="2:4">
      <c r="B679" s="113"/>
      <c r="C679" s="117"/>
      <c r="D679" s="117"/>
    </row>
    <row r="680" spans="2:4">
      <c r="B680" s="113"/>
      <c r="C680" s="117"/>
      <c r="D680" s="117"/>
    </row>
    <row r="681" spans="2:4">
      <c r="B681" s="113"/>
      <c r="C681" s="117"/>
      <c r="D681" s="117"/>
    </row>
    <row r="682" spans="2:4">
      <c r="B682" s="113"/>
      <c r="C682" s="117"/>
      <c r="D682" s="117"/>
    </row>
    <row r="683" spans="2:4">
      <c r="B683" s="113"/>
      <c r="C683" s="117"/>
      <c r="D683" s="117"/>
    </row>
    <row r="684" spans="2:4">
      <c r="B684" s="113"/>
      <c r="C684" s="117"/>
      <c r="D684" s="117"/>
    </row>
    <row r="685" spans="2:4">
      <c r="B685" s="113"/>
      <c r="C685" s="117"/>
      <c r="D685" s="117"/>
    </row>
    <row r="686" spans="2:4">
      <c r="B686" s="113"/>
      <c r="C686" s="117"/>
      <c r="D686" s="117"/>
    </row>
    <row r="687" spans="2:4">
      <c r="B687" s="113"/>
      <c r="C687" s="117"/>
      <c r="D687" s="117"/>
    </row>
    <row r="688" spans="2:4">
      <c r="B688" s="113"/>
      <c r="C688" s="117"/>
      <c r="D688" s="117"/>
    </row>
    <row r="689" spans="2:4">
      <c r="B689" s="113"/>
      <c r="C689" s="117"/>
      <c r="D689" s="117"/>
    </row>
    <row r="690" spans="2:4">
      <c r="B690" s="113"/>
      <c r="C690" s="117"/>
      <c r="D690" s="117"/>
    </row>
    <row r="691" spans="2:4">
      <c r="B691" s="113"/>
      <c r="C691" s="117"/>
      <c r="D691" s="117"/>
    </row>
    <row r="692" spans="2:4">
      <c r="B692" s="113"/>
      <c r="C692" s="117"/>
      <c r="D692" s="117"/>
    </row>
    <row r="693" spans="2:4">
      <c r="B693" s="113"/>
      <c r="C693" s="117"/>
      <c r="D693" s="117"/>
    </row>
    <row r="694" spans="2:4">
      <c r="B694" s="113"/>
      <c r="C694" s="117"/>
      <c r="D694" s="117"/>
    </row>
    <row r="695" spans="2:4">
      <c r="B695" s="113"/>
      <c r="C695" s="117"/>
      <c r="D695" s="117"/>
    </row>
    <row r="696" spans="2:4">
      <c r="B696" s="113"/>
      <c r="C696" s="117"/>
      <c r="D696" s="117"/>
    </row>
    <row r="697" spans="2:4">
      <c r="B697" s="113"/>
      <c r="C697" s="117"/>
      <c r="D697" s="117"/>
    </row>
    <row r="698" spans="2:4">
      <c r="B698" s="113"/>
      <c r="C698" s="117"/>
      <c r="D698" s="117"/>
    </row>
    <row r="699" spans="2:4">
      <c r="B699" s="113"/>
      <c r="C699" s="117"/>
      <c r="D699" s="117"/>
    </row>
    <row r="700" spans="2:4">
      <c r="B700" s="113"/>
      <c r="C700" s="117"/>
      <c r="D700" s="117"/>
    </row>
    <row r="701" spans="2:4">
      <c r="B701" s="113"/>
      <c r="C701" s="117"/>
      <c r="D701" s="117"/>
    </row>
    <row r="702" spans="2:4">
      <c r="B702" s="113"/>
      <c r="C702" s="117"/>
      <c r="D702" s="117"/>
    </row>
    <row r="703" spans="2:4">
      <c r="B703" s="113"/>
      <c r="C703" s="117"/>
      <c r="D703" s="117"/>
    </row>
    <row r="704" spans="2:4">
      <c r="B704" s="113"/>
      <c r="C704" s="117"/>
      <c r="D704" s="117"/>
    </row>
    <row r="705" spans="2:4">
      <c r="B705" s="113"/>
      <c r="C705" s="117"/>
      <c r="D705" s="117"/>
    </row>
    <row r="706" spans="2:4">
      <c r="B706" s="113"/>
      <c r="C706" s="117"/>
      <c r="D706" s="117"/>
    </row>
    <row r="707" spans="2:4">
      <c r="B707" s="113"/>
      <c r="C707" s="117"/>
      <c r="D707" s="117"/>
    </row>
    <row r="708" spans="2:4">
      <c r="B708" s="113"/>
      <c r="C708" s="117"/>
      <c r="D708" s="117"/>
    </row>
    <row r="709" spans="2:4">
      <c r="B709" s="113"/>
      <c r="C709" s="117"/>
      <c r="D709" s="117"/>
    </row>
    <row r="710" spans="2:4">
      <c r="B710" s="113"/>
      <c r="C710" s="117"/>
      <c r="D710" s="117"/>
    </row>
    <row r="711" spans="2:4">
      <c r="B711" s="113"/>
      <c r="C711" s="117"/>
      <c r="D711" s="117"/>
    </row>
    <row r="712" spans="2:4">
      <c r="B712" s="113"/>
      <c r="C712" s="117"/>
      <c r="D712" s="117"/>
    </row>
    <row r="713" spans="2:4">
      <c r="B713" s="113"/>
      <c r="C713" s="117"/>
      <c r="D713" s="117"/>
    </row>
    <row r="714" spans="2:4">
      <c r="B714" s="113"/>
      <c r="C714" s="117"/>
      <c r="D714" s="117"/>
    </row>
    <row r="715" spans="2:4">
      <c r="B715" s="113"/>
      <c r="C715" s="117"/>
      <c r="D715" s="117"/>
    </row>
    <row r="716" spans="2:4">
      <c r="B716" s="113"/>
      <c r="C716" s="117"/>
      <c r="D716" s="117"/>
    </row>
    <row r="717" spans="2:4">
      <c r="B717" s="113"/>
      <c r="C717" s="117"/>
      <c r="D717" s="117"/>
    </row>
    <row r="718" spans="2:4">
      <c r="B718" s="113"/>
      <c r="C718" s="117"/>
      <c r="D718" s="117"/>
    </row>
    <row r="719" spans="2:4">
      <c r="B719" s="113"/>
      <c r="C719" s="117"/>
      <c r="D719" s="117"/>
    </row>
    <row r="720" spans="2:4">
      <c r="B720" s="113"/>
      <c r="C720" s="117"/>
      <c r="D720" s="117"/>
    </row>
    <row r="721" spans="2:4">
      <c r="B721" s="113"/>
      <c r="C721" s="117"/>
      <c r="D721" s="117"/>
    </row>
    <row r="722" spans="2:4">
      <c r="B722" s="113"/>
      <c r="C722" s="117"/>
      <c r="D722" s="117"/>
    </row>
    <row r="723" spans="2:4">
      <c r="B723" s="113"/>
      <c r="C723" s="117"/>
      <c r="D723" s="117"/>
    </row>
    <row r="724" spans="2:4">
      <c r="B724" s="113"/>
      <c r="C724" s="117"/>
      <c r="D724" s="117"/>
    </row>
    <row r="725" spans="2:4">
      <c r="B725" s="113"/>
      <c r="C725" s="117"/>
      <c r="D725" s="117"/>
    </row>
    <row r="726" spans="2:4">
      <c r="B726" s="113"/>
      <c r="C726" s="117"/>
      <c r="D726" s="117"/>
    </row>
    <row r="727" spans="2:4">
      <c r="B727" s="113"/>
      <c r="C727" s="117"/>
      <c r="D727" s="117"/>
    </row>
    <row r="728" spans="2:4">
      <c r="B728" s="113"/>
      <c r="C728" s="117"/>
      <c r="D728" s="117"/>
    </row>
    <row r="729" spans="2:4">
      <c r="B729" s="113"/>
      <c r="C729" s="117"/>
      <c r="D729" s="117"/>
    </row>
    <row r="730" spans="2:4">
      <c r="B730" s="113"/>
      <c r="C730" s="117"/>
      <c r="D730" s="117"/>
    </row>
    <row r="731" spans="2:4">
      <c r="B731" s="113"/>
      <c r="C731" s="117"/>
      <c r="D731" s="117"/>
    </row>
    <row r="732" spans="2:4">
      <c r="B732" s="113"/>
      <c r="C732" s="117"/>
      <c r="D732" s="117"/>
    </row>
    <row r="733" spans="2:4">
      <c r="B733" s="113"/>
      <c r="C733" s="117"/>
      <c r="D733" s="117"/>
    </row>
    <row r="734" spans="2:4">
      <c r="B734" s="113"/>
      <c r="C734" s="117"/>
      <c r="D734" s="117"/>
    </row>
    <row r="735" spans="2:4">
      <c r="B735" s="113"/>
      <c r="C735" s="117"/>
      <c r="D735" s="117"/>
    </row>
    <row r="736" spans="2:4">
      <c r="B736" s="113"/>
      <c r="C736" s="117"/>
      <c r="D736" s="117"/>
    </row>
    <row r="737" spans="2:4">
      <c r="B737" s="113"/>
      <c r="C737" s="117"/>
      <c r="D737" s="117"/>
    </row>
    <row r="738" spans="2:4">
      <c r="B738" s="113"/>
      <c r="C738" s="117"/>
      <c r="D738" s="117"/>
    </row>
    <row r="739" spans="2:4">
      <c r="B739" s="113"/>
      <c r="C739" s="117"/>
      <c r="D739" s="117"/>
    </row>
    <row r="740" spans="2:4">
      <c r="B740" s="113"/>
      <c r="C740" s="117"/>
      <c r="D740" s="117"/>
    </row>
    <row r="741" spans="2:4">
      <c r="B741" s="113"/>
      <c r="C741" s="117"/>
      <c r="D741" s="117"/>
    </row>
    <row r="742" spans="2:4">
      <c r="B742" s="113"/>
      <c r="C742" s="117"/>
      <c r="D742" s="117"/>
    </row>
    <row r="743" spans="2:4">
      <c r="B743" s="113"/>
      <c r="C743" s="117"/>
      <c r="D743" s="117"/>
    </row>
    <row r="744" spans="2:4">
      <c r="B744" s="113"/>
      <c r="C744" s="117"/>
      <c r="D744" s="117"/>
    </row>
    <row r="745" spans="2:4">
      <c r="B745" s="113"/>
      <c r="C745" s="117"/>
      <c r="D745" s="117"/>
    </row>
    <row r="746" spans="2:4">
      <c r="B746" s="113"/>
      <c r="C746" s="117"/>
      <c r="D746" s="117"/>
    </row>
    <row r="747" spans="2:4">
      <c r="B747" s="113"/>
      <c r="C747" s="117"/>
      <c r="D747" s="117"/>
    </row>
    <row r="748" spans="2:4">
      <c r="B748" s="113"/>
      <c r="C748" s="117"/>
      <c r="D748" s="117"/>
    </row>
    <row r="749" spans="2:4">
      <c r="B749" s="113"/>
      <c r="C749" s="117"/>
      <c r="D749" s="117"/>
    </row>
    <row r="750" spans="2:4">
      <c r="B750" s="113"/>
      <c r="C750" s="117"/>
      <c r="D750" s="117"/>
    </row>
    <row r="751" spans="2:4">
      <c r="B751" s="113"/>
      <c r="C751" s="117"/>
      <c r="D751" s="117"/>
    </row>
    <row r="752" spans="2:4">
      <c r="B752" s="113"/>
      <c r="C752" s="117"/>
      <c r="D752" s="117"/>
    </row>
    <row r="753" spans="2:4">
      <c r="B753" s="113"/>
      <c r="C753" s="117"/>
      <c r="D753" s="117"/>
    </row>
    <row r="754" spans="2:4">
      <c r="B754" s="113"/>
      <c r="C754" s="117"/>
      <c r="D754" s="117"/>
    </row>
    <row r="755" spans="2:4">
      <c r="B755" s="113"/>
      <c r="C755" s="117"/>
      <c r="D755" s="117"/>
    </row>
    <row r="756" spans="2:4">
      <c r="B756" s="113"/>
      <c r="C756" s="117"/>
      <c r="D756" s="117"/>
    </row>
    <row r="757" spans="2:4">
      <c r="B757" s="113"/>
      <c r="C757" s="117"/>
      <c r="D757" s="117"/>
    </row>
    <row r="758" spans="2:4">
      <c r="B758" s="113"/>
      <c r="C758" s="117"/>
      <c r="D758" s="117"/>
    </row>
    <row r="759" spans="2:4">
      <c r="B759" s="113"/>
      <c r="C759" s="117"/>
      <c r="D759" s="117"/>
    </row>
    <row r="760" spans="2:4">
      <c r="B760" s="113"/>
      <c r="C760" s="117"/>
      <c r="D760" s="117"/>
    </row>
    <row r="761" spans="2:4">
      <c r="B761" s="113"/>
      <c r="C761" s="117"/>
      <c r="D761" s="117"/>
    </row>
    <row r="762" spans="2:4">
      <c r="B762" s="113"/>
      <c r="C762" s="117"/>
      <c r="D762" s="117"/>
    </row>
    <row r="763" spans="2:4">
      <c r="B763" s="113"/>
      <c r="C763" s="117"/>
      <c r="D763" s="117"/>
    </row>
    <row r="764" spans="2:4">
      <c r="B764" s="113"/>
      <c r="C764" s="117"/>
      <c r="D764" s="117"/>
    </row>
    <row r="765" spans="2:4">
      <c r="B765" s="113"/>
      <c r="C765" s="117"/>
      <c r="D765" s="117"/>
    </row>
    <row r="766" spans="2:4">
      <c r="B766" s="113"/>
      <c r="C766" s="117"/>
      <c r="D766" s="117"/>
    </row>
    <row r="767" spans="2:4">
      <c r="B767" s="113"/>
      <c r="C767" s="117"/>
      <c r="D767" s="117"/>
    </row>
    <row r="768" spans="2:4">
      <c r="B768" s="113"/>
      <c r="C768" s="117"/>
      <c r="D768" s="117"/>
    </row>
    <row r="769" spans="2:4">
      <c r="B769" s="113"/>
      <c r="C769" s="117"/>
      <c r="D769" s="117"/>
    </row>
    <row r="770" spans="2:4">
      <c r="B770" s="113"/>
      <c r="C770" s="117"/>
      <c r="D770" s="117"/>
    </row>
    <row r="771" spans="2:4">
      <c r="B771" s="113"/>
      <c r="C771" s="117"/>
      <c r="D771" s="117"/>
    </row>
    <row r="772" spans="2:4">
      <c r="B772" s="113"/>
      <c r="C772" s="117"/>
      <c r="D772" s="117"/>
    </row>
    <row r="773" spans="2:4">
      <c r="B773" s="113"/>
      <c r="C773" s="117"/>
      <c r="D773" s="117"/>
    </row>
    <row r="774" spans="2:4">
      <c r="B774" s="113"/>
      <c r="C774" s="117"/>
      <c r="D774" s="117"/>
    </row>
    <row r="775" spans="2:4">
      <c r="B775" s="113"/>
      <c r="C775" s="117"/>
      <c r="D775" s="117"/>
    </row>
    <row r="776" spans="2:4">
      <c r="B776" s="113"/>
      <c r="C776" s="117"/>
      <c r="D776" s="117"/>
    </row>
    <row r="777" spans="2:4">
      <c r="B777" s="113"/>
      <c r="C777" s="117"/>
      <c r="D777" s="117"/>
    </row>
    <row r="778" spans="2:4">
      <c r="B778" s="113"/>
      <c r="C778" s="117"/>
      <c r="D778" s="117"/>
    </row>
    <row r="779" spans="2:4">
      <c r="B779" s="113"/>
      <c r="C779" s="117"/>
      <c r="D779" s="117"/>
    </row>
    <row r="780" spans="2:4">
      <c r="B780" s="113"/>
      <c r="C780" s="117"/>
      <c r="D780" s="117"/>
    </row>
    <row r="781" spans="2:4">
      <c r="B781" s="113"/>
      <c r="C781" s="117"/>
      <c r="D781" s="117"/>
    </row>
    <row r="782" spans="2:4">
      <c r="B782" s="113"/>
      <c r="C782" s="117"/>
      <c r="D782" s="117"/>
    </row>
    <row r="783" spans="2:4">
      <c r="B783" s="113"/>
      <c r="C783" s="117"/>
      <c r="D783" s="117"/>
    </row>
    <row r="784" spans="2:4">
      <c r="B784" s="113"/>
      <c r="C784" s="117"/>
      <c r="D784" s="117"/>
    </row>
    <row r="785" spans="2:4">
      <c r="B785" s="113"/>
      <c r="C785" s="117"/>
      <c r="D785" s="117"/>
    </row>
    <row r="786" spans="2:4">
      <c r="B786" s="113"/>
      <c r="C786" s="117"/>
      <c r="D786" s="117"/>
    </row>
    <row r="787" spans="2:4">
      <c r="B787" s="113"/>
      <c r="C787" s="117"/>
      <c r="D787" s="117"/>
    </row>
    <row r="788" spans="2:4">
      <c r="B788" s="113"/>
      <c r="C788" s="117"/>
      <c r="D788" s="117"/>
    </row>
    <row r="789" spans="2:4">
      <c r="B789" s="113"/>
      <c r="C789" s="117"/>
      <c r="D789" s="117"/>
    </row>
    <row r="790" spans="2:4">
      <c r="B790" s="113"/>
      <c r="C790" s="117"/>
      <c r="D790" s="117"/>
    </row>
    <row r="791" spans="2:4">
      <c r="B791" s="113"/>
      <c r="C791" s="117"/>
      <c r="D791" s="117"/>
    </row>
    <row r="792" spans="2:4">
      <c r="B792" s="113"/>
      <c r="C792" s="117"/>
      <c r="D792" s="117"/>
    </row>
    <row r="793" spans="2:4">
      <c r="B793" s="113"/>
      <c r="C793" s="117"/>
      <c r="D793" s="117"/>
    </row>
    <row r="794" spans="2:4">
      <c r="B794" s="113"/>
      <c r="C794" s="117"/>
      <c r="D794" s="117"/>
    </row>
    <row r="795" spans="2:4">
      <c r="B795" s="113"/>
      <c r="C795" s="117"/>
      <c r="D795" s="117"/>
    </row>
    <row r="796" spans="2:4">
      <c r="B796" s="113"/>
      <c r="C796" s="117"/>
      <c r="D796" s="117"/>
    </row>
    <row r="797" spans="2:4">
      <c r="B797" s="113"/>
      <c r="C797" s="117"/>
      <c r="D797" s="117"/>
    </row>
    <row r="798" spans="2:4">
      <c r="B798" s="113"/>
      <c r="C798" s="117"/>
      <c r="D798" s="117"/>
    </row>
    <row r="799" spans="2:4">
      <c r="B799" s="113"/>
      <c r="C799" s="117"/>
      <c r="D799" s="117"/>
    </row>
    <row r="800" spans="2:4">
      <c r="B800" s="113"/>
      <c r="C800" s="117"/>
      <c r="D800" s="117"/>
    </row>
    <row r="801" spans="2:4">
      <c r="B801" s="113"/>
      <c r="C801" s="117"/>
      <c r="D801" s="117"/>
    </row>
    <row r="802" spans="2:4">
      <c r="B802" s="113"/>
      <c r="C802" s="117"/>
      <c r="D802" s="117"/>
    </row>
    <row r="803" spans="2:4">
      <c r="B803" s="113"/>
      <c r="C803" s="117"/>
      <c r="D803" s="117"/>
    </row>
    <row r="804" spans="2:4">
      <c r="B804" s="113"/>
      <c r="C804" s="117"/>
      <c r="D804" s="117"/>
    </row>
    <row r="805" spans="2:4">
      <c r="B805" s="113"/>
      <c r="C805" s="117"/>
      <c r="D805" s="117"/>
    </row>
    <row r="806" spans="2:4">
      <c r="B806" s="113"/>
      <c r="C806" s="117"/>
      <c r="D806" s="117"/>
    </row>
    <row r="807" spans="2:4">
      <c r="B807" s="113"/>
      <c r="C807" s="117"/>
      <c r="D807" s="117"/>
    </row>
    <row r="808" spans="2:4">
      <c r="B808" s="113"/>
      <c r="C808" s="117"/>
      <c r="D808" s="117"/>
    </row>
    <row r="809" spans="2:4">
      <c r="B809" s="113"/>
      <c r="C809" s="117"/>
      <c r="D809" s="117"/>
    </row>
    <row r="810" spans="2:4">
      <c r="B810" s="113"/>
      <c r="C810" s="117"/>
      <c r="D810" s="117"/>
    </row>
    <row r="811" spans="2:4">
      <c r="B811" s="113"/>
      <c r="C811" s="117"/>
      <c r="D811" s="117"/>
    </row>
    <row r="812" spans="2:4">
      <c r="B812" s="113"/>
      <c r="C812" s="117"/>
      <c r="D812" s="117"/>
    </row>
    <row r="813" spans="2:4">
      <c r="B813" s="113"/>
      <c r="C813" s="117"/>
      <c r="D813" s="117"/>
    </row>
    <row r="814" spans="2:4">
      <c r="B814" s="113"/>
      <c r="C814" s="117"/>
      <c r="D814" s="117"/>
    </row>
    <row r="815" spans="2:4">
      <c r="B815" s="113"/>
      <c r="C815" s="117"/>
      <c r="D815" s="117"/>
    </row>
    <row r="816" spans="2:4">
      <c r="B816" s="113"/>
      <c r="C816" s="117"/>
      <c r="D816" s="117"/>
    </row>
    <row r="817" spans="2:4">
      <c r="B817" s="113"/>
      <c r="C817" s="117"/>
      <c r="D817" s="117"/>
    </row>
    <row r="818" spans="2:4">
      <c r="B818" s="113"/>
      <c r="C818" s="117"/>
      <c r="D818" s="117"/>
    </row>
    <row r="819" spans="2:4">
      <c r="B819" s="113"/>
      <c r="C819" s="117"/>
      <c r="D819" s="117"/>
    </row>
    <row r="820" spans="2:4">
      <c r="B820" s="113"/>
      <c r="C820" s="117"/>
      <c r="D820" s="117"/>
    </row>
    <row r="821" spans="2:4">
      <c r="B821" s="113"/>
      <c r="C821" s="117"/>
      <c r="D821" s="117"/>
    </row>
    <row r="822" spans="2:4">
      <c r="B822" s="113"/>
      <c r="C822" s="117"/>
      <c r="D822" s="117"/>
    </row>
    <row r="823" spans="2:4">
      <c r="B823" s="113"/>
      <c r="C823" s="117"/>
      <c r="D823" s="117"/>
    </row>
    <row r="824" spans="2:4">
      <c r="B824" s="113"/>
      <c r="C824" s="117"/>
      <c r="D824" s="117"/>
    </row>
    <row r="825" spans="2:4">
      <c r="B825" s="113"/>
      <c r="C825" s="117"/>
      <c r="D825" s="117"/>
    </row>
    <row r="826" spans="2:4">
      <c r="B826" s="113"/>
      <c r="C826" s="117"/>
      <c r="D826" s="117"/>
    </row>
    <row r="827" spans="2:4">
      <c r="B827" s="113"/>
      <c r="C827" s="117"/>
      <c r="D827" s="117"/>
    </row>
    <row r="828" spans="2:4">
      <c r="B828" s="113"/>
      <c r="C828" s="117"/>
      <c r="D828" s="117"/>
    </row>
    <row r="829" spans="2:4">
      <c r="B829" s="113"/>
      <c r="C829" s="117"/>
      <c r="D829" s="117"/>
    </row>
    <row r="830" spans="2:4">
      <c r="B830" s="113"/>
      <c r="C830" s="117"/>
      <c r="D830" s="117"/>
    </row>
    <row r="831" spans="2:4">
      <c r="B831" s="113"/>
      <c r="C831" s="117"/>
      <c r="D831" s="117"/>
    </row>
    <row r="832" spans="2:4">
      <c r="B832" s="113"/>
      <c r="C832" s="117"/>
      <c r="D832" s="117"/>
    </row>
    <row r="833" spans="2:4">
      <c r="B833" s="113"/>
      <c r="C833" s="117"/>
      <c r="D833" s="117"/>
    </row>
    <row r="834" spans="2:4">
      <c r="B834" s="113"/>
      <c r="C834" s="117"/>
      <c r="D834" s="117"/>
    </row>
    <row r="835" spans="2:4">
      <c r="B835" s="113"/>
      <c r="C835" s="117"/>
      <c r="D835" s="117"/>
    </row>
    <row r="836" spans="2:4">
      <c r="B836" s="113"/>
      <c r="C836" s="117"/>
      <c r="D836" s="117"/>
    </row>
    <row r="837" spans="2:4">
      <c r="B837" s="113"/>
      <c r="C837" s="117"/>
      <c r="D837" s="117"/>
    </row>
    <row r="838" spans="2:4">
      <c r="B838" s="113"/>
      <c r="C838" s="117"/>
      <c r="D838" s="117"/>
    </row>
    <row r="839" spans="2:4">
      <c r="B839" s="113"/>
      <c r="C839" s="117"/>
      <c r="D839" s="117"/>
    </row>
    <row r="840" spans="2:4">
      <c r="B840" s="113"/>
      <c r="C840" s="117"/>
      <c r="D840" s="117"/>
    </row>
    <row r="841" spans="2:4">
      <c r="B841" s="113"/>
      <c r="C841" s="117"/>
      <c r="D841" s="117"/>
    </row>
    <row r="842" spans="2:4">
      <c r="B842" s="113"/>
      <c r="C842" s="117"/>
      <c r="D842" s="117"/>
    </row>
    <row r="843" spans="2:4">
      <c r="B843" s="113"/>
      <c r="C843" s="117"/>
      <c r="D843" s="117"/>
    </row>
    <row r="844" spans="2:4">
      <c r="B844" s="113"/>
      <c r="C844" s="117"/>
      <c r="D844" s="117"/>
    </row>
    <row r="845" spans="2:4">
      <c r="B845" s="113"/>
      <c r="C845" s="117"/>
      <c r="D845" s="117"/>
    </row>
    <row r="846" spans="2:4">
      <c r="B846" s="113"/>
      <c r="C846" s="117"/>
      <c r="D846" s="117"/>
    </row>
    <row r="847" spans="2:4">
      <c r="B847" s="113"/>
      <c r="C847" s="117"/>
      <c r="D847" s="117"/>
    </row>
    <row r="848" spans="2:4">
      <c r="B848" s="113"/>
      <c r="C848" s="117"/>
      <c r="D848" s="117"/>
    </row>
    <row r="849" spans="2:4">
      <c r="B849" s="113"/>
      <c r="C849" s="117"/>
      <c r="D849" s="117"/>
    </row>
    <row r="850" spans="2:4">
      <c r="B850" s="113"/>
      <c r="C850" s="117"/>
      <c r="D850" s="117"/>
    </row>
    <row r="851" spans="2:4">
      <c r="B851" s="113"/>
      <c r="C851" s="117"/>
      <c r="D851" s="117"/>
    </row>
    <row r="852" spans="2:4">
      <c r="B852" s="113"/>
      <c r="C852" s="117"/>
      <c r="D852" s="117"/>
    </row>
    <row r="853" spans="2:4">
      <c r="B853" s="113"/>
      <c r="C853" s="117"/>
      <c r="D853" s="117"/>
    </row>
    <row r="854" spans="2:4">
      <c r="B854" s="113"/>
      <c r="C854" s="117"/>
      <c r="D854" s="117"/>
    </row>
    <row r="855" spans="2:4">
      <c r="B855" s="113"/>
      <c r="C855" s="117"/>
      <c r="D855" s="117"/>
    </row>
    <row r="856" spans="2:4">
      <c r="B856" s="113"/>
      <c r="C856" s="117"/>
      <c r="D856" s="117"/>
    </row>
    <row r="857" spans="2:4">
      <c r="B857" s="113"/>
      <c r="C857" s="117"/>
      <c r="D857" s="117"/>
    </row>
    <row r="858" spans="2:4">
      <c r="B858" s="113"/>
      <c r="C858" s="117"/>
      <c r="D858" s="117"/>
    </row>
    <row r="859" spans="2:4">
      <c r="B859" s="113"/>
      <c r="C859" s="117"/>
      <c r="D859" s="117"/>
    </row>
    <row r="860" spans="2:4">
      <c r="B860" s="113"/>
      <c r="C860" s="117"/>
      <c r="D860" s="117"/>
    </row>
    <row r="861" spans="2:4">
      <c r="B861" s="113"/>
      <c r="C861" s="117"/>
      <c r="D861" s="117"/>
    </row>
    <row r="862" spans="2:4">
      <c r="B862" s="113"/>
      <c r="C862" s="117"/>
      <c r="D862" s="117"/>
    </row>
    <row r="863" spans="2:4">
      <c r="B863" s="113"/>
      <c r="C863" s="117"/>
      <c r="D863" s="117"/>
    </row>
    <row r="864" spans="2:4">
      <c r="B864" s="113"/>
      <c r="C864" s="117"/>
      <c r="D864" s="117"/>
    </row>
    <row r="865" spans="2:4">
      <c r="B865" s="113"/>
      <c r="C865" s="117"/>
      <c r="D865" s="117"/>
    </row>
    <row r="866" spans="2:4">
      <c r="B866" s="113"/>
      <c r="C866" s="117"/>
      <c r="D866" s="117"/>
    </row>
    <row r="867" spans="2:4">
      <c r="B867" s="113"/>
      <c r="C867" s="117"/>
      <c r="D867" s="117"/>
    </row>
    <row r="868" spans="2:4">
      <c r="B868" s="113"/>
      <c r="C868" s="117"/>
      <c r="D868" s="117"/>
    </row>
    <row r="869" spans="2:4">
      <c r="B869" s="113"/>
      <c r="C869" s="117"/>
      <c r="D869" s="117"/>
    </row>
    <row r="870" spans="2:4">
      <c r="B870" s="113"/>
      <c r="C870" s="117"/>
      <c r="D870" s="117"/>
    </row>
    <row r="871" spans="2:4">
      <c r="B871" s="113"/>
      <c r="C871" s="117"/>
      <c r="D871" s="117"/>
    </row>
    <row r="872" spans="2:4">
      <c r="B872" s="113"/>
      <c r="C872" s="117"/>
      <c r="D872" s="117"/>
    </row>
    <row r="873" spans="2:4">
      <c r="B873" s="113"/>
      <c r="C873" s="117"/>
      <c r="D873" s="117"/>
    </row>
    <row r="874" spans="2:4">
      <c r="B874" s="113"/>
      <c r="C874" s="117"/>
      <c r="D874" s="117"/>
    </row>
    <row r="875" spans="2:4">
      <c r="B875" s="113"/>
      <c r="C875" s="117"/>
      <c r="D875" s="117"/>
    </row>
    <row r="876" spans="2:4">
      <c r="B876" s="113"/>
      <c r="C876" s="117"/>
      <c r="D876" s="117"/>
    </row>
    <row r="877" spans="2:4">
      <c r="B877" s="113"/>
      <c r="C877" s="117"/>
      <c r="D877" s="117"/>
    </row>
    <row r="878" spans="2:4">
      <c r="B878" s="113"/>
      <c r="C878" s="117"/>
      <c r="D878" s="117"/>
    </row>
    <row r="879" spans="2:4">
      <c r="B879" s="113"/>
      <c r="C879" s="117"/>
      <c r="D879" s="117"/>
    </row>
    <row r="880" spans="2:4">
      <c r="B880" s="113"/>
      <c r="C880" s="117"/>
      <c r="D880" s="117"/>
    </row>
    <row r="881" spans="2:4">
      <c r="B881" s="113"/>
      <c r="C881" s="117"/>
      <c r="D881" s="117"/>
    </row>
    <row r="882" spans="2:4">
      <c r="B882" s="113"/>
      <c r="C882" s="117"/>
      <c r="D882" s="117"/>
    </row>
    <row r="883" spans="2:4">
      <c r="B883" s="113"/>
      <c r="C883" s="117"/>
      <c r="D883" s="117"/>
    </row>
    <row r="884" spans="2:4">
      <c r="B884" s="113"/>
      <c r="C884" s="117"/>
      <c r="D884" s="117"/>
    </row>
    <row r="885" spans="2:4">
      <c r="B885" s="113"/>
      <c r="C885" s="117"/>
      <c r="D885" s="117"/>
    </row>
    <row r="886" spans="2:4">
      <c r="B886" s="113"/>
      <c r="C886" s="117"/>
      <c r="D886" s="117"/>
    </row>
    <row r="887" spans="2:4">
      <c r="B887" s="113"/>
      <c r="C887" s="117"/>
      <c r="D887" s="117"/>
    </row>
    <row r="888" spans="2:4">
      <c r="B888" s="113"/>
      <c r="C888" s="117"/>
      <c r="D888" s="117"/>
    </row>
    <row r="889" spans="2:4">
      <c r="B889" s="113"/>
      <c r="C889" s="117"/>
      <c r="D889" s="117"/>
    </row>
    <row r="890" spans="2:4">
      <c r="B890" s="113"/>
      <c r="C890" s="117"/>
      <c r="D890" s="117"/>
    </row>
    <row r="891" spans="2:4">
      <c r="B891" s="113"/>
      <c r="C891" s="117"/>
      <c r="D891" s="117"/>
    </row>
    <row r="892" spans="2:4">
      <c r="B892" s="113"/>
      <c r="C892" s="117"/>
      <c r="D892" s="117"/>
    </row>
    <row r="893" spans="2:4">
      <c r="B893" s="113"/>
      <c r="C893" s="117"/>
      <c r="D893" s="117"/>
    </row>
    <row r="894" spans="2:4">
      <c r="B894" s="113"/>
      <c r="C894" s="117"/>
      <c r="D894" s="117"/>
    </row>
    <row r="895" spans="2:4">
      <c r="B895" s="113"/>
      <c r="C895" s="117"/>
      <c r="D895" s="117"/>
    </row>
    <row r="896" spans="2:4">
      <c r="B896" s="113"/>
      <c r="C896" s="117"/>
      <c r="D896" s="117"/>
    </row>
    <row r="897" spans="2:4">
      <c r="B897" s="113"/>
      <c r="C897" s="117"/>
      <c r="D897" s="117"/>
    </row>
    <row r="898" spans="2:4">
      <c r="B898" s="113"/>
      <c r="C898" s="117"/>
      <c r="D898" s="117"/>
    </row>
    <row r="899" spans="2:4">
      <c r="B899" s="113"/>
      <c r="C899" s="117"/>
      <c r="D899" s="117"/>
    </row>
    <row r="900" spans="2:4">
      <c r="B900" s="113"/>
      <c r="C900" s="117"/>
      <c r="D900" s="117"/>
    </row>
    <row r="901" spans="2:4">
      <c r="B901" s="113"/>
      <c r="C901" s="117"/>
      <c r="D901" s="117"/>
    </row>
    <row r="902" spans="2:4">
      <c r="B902" s="113"/>
      <c r="C902" s="117"/>
      <c r="D902" s="117"/>
    </row>
    <row r="903" spans="2:4">
      <c r="B903" s="113"/>
      <c r="C903" s="117"/>
      <c r="D903" s="117"/>
    </row>
    <row r="904" spans="2:4">
      <c r="B904" s="113"/>
      <c r="C904" s="117"/>
      <c r="D904" s="117"/>
    </row>
    <row r="905" spans="2:4">
      <c r="B905" s="113"/>
      <c r="C905" s="117"/>
      <c r="D905" s="117"/>
    </row>
    <row r="906" spans="2:4">
      <c r="B906" s="113"/>
      <c r="C906" s="117"/>
      <c r="D906" s="117"/>
    </row>
    <row r="907" spans="2:4">
      <c r="B907" s="113"/>
      <c r="C907" s="117"/>
      <c r="D907" s="117"/>
    </row>
    <row r="908" spans="2:4">
      <c r="B908" s="113"/>
      <c r="C908" s="117"/>
      <c r="D908" s="117"/>
    </row>
    <row r="909" spans="2:4">
      <c r="B909" s="113"/>
      <c r="C909" s="117"/>
      <c r="D909" s="117"/>
    </row>
    <row r="910" spans="2:4">
      <c r="B910" s="113"/>
      <c r="C910" s="117"/>
      <c r="D910" s="117"/>
    </row>
    <row r="911" spans="2:4">
      <c r="B911" s="113"/>
      <c r="C911" s="117"/>
      <c r="D911" s="117"/>
    </row>
    <row r="912" spans="2:4">
      <c r="B912" s="113"/>
      <c r="C912" s="117"/>
      <c r="D912" s="117"/>
    </row>
    <row r="913" spans="2:4">
      <c r="B913" s="113"/>
      <c r="C913" s="117"/>
      <c r="D913" s="117"/>
    </row>
    <row r="914" spans="2:4">
      <c r="B914" s="113"/>
      <c r="C914" s="117"/>
      <c r="D914" s="117"/>
    </row>
    <row r="915" spans="2:4">
      <c r="B915" s="113"/>
      <c r="C915" s="117"/>
      <c r="D915" s="117"/>
    </row>
    <row r="916" spans="2:4">
      <c r="B916" s="113"/>
      <c r="C916" s="117"/>
      <c r="D916" s="117"/>
    </row>
    <row r="917" spans="2:4">
      <c r="B917" s="113"/>
      <c r="C917" s="117"/>
      <c r="D917" s="117"/>
    </row>
    <row r="918" spans="2:4">
      <c r="B918" s="113"/>
      <c r="C918" s="117"/>
      <c r="D918" s="117"/>
    </row>
    <row r="919" spans="2:4">
      <c r="B919" s="113"/>
      <c r="C919" s="117"/>
      <c r="D919" s="117"/>
    </row>
    <row r="920" spans="2:4">
      <c r="B920" s="113"/>
      <c r="C920" s="117"/>
      <c r="D920" s="117"/>
    </row>
    <row r="921" spans="2:4">
      <c r="B921" s="113"/>
      <c r="C921" s="117"/>
      <c r="D921" s="117"/>
    </row>
    <row r="922" spans="2:4">
      <c r="B922" s="113"/>
      <c r="C922" s="117"/>
      <c r="D922" s="117"/>
    </row>
    <row r="923" spans="2:4">
      <c r="B923" s="113"/>
      <c r="C923" s="117"/>
      <c r="D923" s="117"/>
    </row>
    <row r="924" spans="2:4">
      <c r="B924" s="113"/>
      <c r="C924" s="117"/>
      <c r="D924" s="117"/>
    </row>
    <row r="925" spans="2:4">
      <c r="B925" s="113"/>
      <c r="C925" s="117"/>
      <c r="D925" s="117"/>
    </row>
    <row r="926" spans="2:4">
      <c r="B926" s="113"/>
      <c r="C926" s="117"/>
      <c r="D926" s="117"/>
    </row>
    <row r="927" spans="2:4">
      <c r="B927" s="113"/>
      <c r="C927" s="117"/>
      <c r="D927" s="117"/>
    </row>
    <row r="928" spans="2:4">
      <c r="B928" s="113"/>
      <c r="C928" s="117"/>
      <c r="D928" s="117"/>
    </row>
    <row r="929" spans="2:4">
      <c r="B929" s="113"/>
      <c r="C929" s="117"/>
      <c r="D929" s="117"/>
    </row>
    <row r="930" spans="2:4">
      <c r="B930" s="113"/>
      <c r="C930" s="117"/>
      <c r="D930" s="117"/>
    </row>
    <row r="931" spans="2:4">
      <c r="B931" s="113"/>
      <c r="C931" s="117"/>
      <c r="D931" s="117"/>
    </row>
    <row r="932" spans="2:4">
      <c r="B932" s="113"/>
      <c r="C932" s="117"/>
      <c r="D932" s="117"/>
    </row>
    <row r="933" spans="2:4">
      <c r="B933" s="113"/>
      <c r="C933" s="117"/>
      <c r="D933" s="117"/>
    </row>
    <row r="934" spans="2:4">
      <c r="B934" s="113"/>
      <c r="C934" s="117"/>
      <c r="D934" s="117"/>
    </row>
    <row r="935" spans="2:4">
      <c r="B935" s="113"/>
      <c r="C935" s="117"/>
      <c r="D935" s="117"/>
    </row>
    <row r="936" spans="2:4">
      <c r="B936" s="113"/>
      <c r="C936" s="117"/>
      <c r="D936" s="117"/>
    </row>
    <row r="937" spans="2:4">
      <c r="B937" s="113"/>
      <c r="C937" s="117"/>
      <c r="D937" s="117"/>
    </row>
    <row r="938" spans="2:4">
      <c r="B938" s="113"/>
      <c r="C938" s="117"/>
      <c r="D938" s="117"/>
    </row>
    <row r="939" spans="2:4">
      <c r="B939" s="113"/>
      <c r="C939" s="117"/>
      <c r="D939" s="117"/>
    </row>
    <row r="940" spans="2:4">
      <c r="B940" s="113"/>
      <c r="C940" s="117"/>
      <c r="D940" s="117"/>
    </row>
    <row r="941" spans="2:4">
      <c r="B941" s="113"/>
      <c r="C941" s="117"/>
      <c r="D941" s="117"/>
    </row>
    <row r="942" spans="2:4">
      <c r="B942" s="113"/>
      <c r="C942" s="117"/>
      <c r="D942" s="117"/>
    </row>
    <row r="943" spans="2:4">
      <c r="B943" s="113"/>
      <c r="C943" s="117"/>
      <c r="D943" s="117"/>
    </row>
    <row r="944" spans="2:4">
      <c r="B944" s="113"/>
      <c r="C944" s="117"/>
      <c r="D944" s="117"/>
    </row>
    <row r="945" spans="2:4">
      <c r="B945" s="113"/>
      <c r="C945" s="117"/>
      <c r="D945" s="117"/>
    </row>
    <row r="946" spans="2:4">
      <c r="B946" s="113"/>
      <c r="C946" s="117"/>
      <c r="D946" s="117"/>
    </row>
    <row r="947" spans="2:4">
      <c r="B947" s="113"/>
      <c r="C947" s="117"/>
      <c r="D947" s="117"/>
    </row>
    <row r="948" spans="2:4">
      <c r="B948" s="113"/>
      <c r="C948" s="117"/>
      <c r="D948" s="117"/>
    </row>
    <row r="949" spans="2:4">
      <c r="B949" s="113"/>
      <c r="C949" s="117"/>
      <c r="D949" s="117"/>
    </row>
    <row r="950" spans="2:4">
      <c r="B950" s="113"/>
      <c r="C950" s="117"/>
      <c r="D950" s="117"/>
    </row>
    <row r="951" spans="2:4">
      <c r="B951" s="113"/>
      <c r="C951" s="117"/>
      <c r="D951" s="117"/>
    </row>
    <row r="952" spans="2:4">
      <c r="B952" s="113"/>
      <c r="C952" s="117"/>
      <c r="D952" s="117"/>
    </row>
    <row r="953" spans="2:4">
      <c r="B953" s="113"/>
      <c r="C953" s="117"/>
      <c r="D953" s="117"/>
    </row>
    <row r="954" spans="2:4">
      <c r="B954" s="113"/>
      <c r="C954" s="117"/>
      <c r="D954" s="117"/>
    </row>
    <row r="955" spans="2:4">
      <c r="B955" s="113"/>
      <c r="C955" s="117"/>
      <c r="D955" s="117"/>
    </row>
    <row r="956" spans="2:4">
      <c r="B956" s="113"/>
      <c r="C956" s="117"/>
      <c r="D956" s="117"/>
    </row>
    <row r="957" spans="2:4">
      <c r="B957" s="113"/>
      <c r="C957" s="117"/>
      <c r="D957" s="117"/>
    </row>
    <row r="958" spans="2:4">
      <c r="B958" s="113"/>
      <c r="C958" s="117"/>
      <c r="D958" s="117"/>
    </row>
    <row r="959" spans="2:4">
      <c r="B959" s="113"/>
      <c r="C959" s="117"/>
      <c r="D959" s="117"/>
    </row>
    <row r="960" spans="2:4">
      <c r="B960" s="113"/>
      <c r="C960" s="117"/>
      <c r="D960" s="117"/>
    </row>
    <row r="961" spans="2:4">
      <c r="B961" s="113"/>
      <c r="C961" s="117"/>
      <c r="D961" s="117"/>
    </row>
    <row r="962" spans="2:4">
      <c r="B962" s="113"/>
      <c r="C962" s="117"/>
      <c r="D962" s="117"/>
    </row>
    <row r="963" spans="2:4">
      <c r="B963" s="113"/>
      <c r="C963" s="117"/>
      <c r="D963" s="117"/>
    </row>
    <row r="964" spans="2:4">
      <c r="B964" s="113"/>
      <c r="C964" s="117"/>
      <c r="D964" s="117"/>
    </row>
    <row r="965" spans="2:4">
      <c r="B965" s="113"/>
      <c r="C965" s="117"/>
      <c r="D965" s="117"/>
    </row>
    <row r="966" spans="2:4">
      <c r="B966" s="113"/>
      <c r="C966" s="117"/>
      <c r="D966" s="117"/>
    </row>
    <row r="967" spans="2:4">
      <c r="B967" s="113"/>
      <c r="C967" s="117"/>
      <c r="D967" s="117"/>
    </row>
  </sheetData>
  <sheetProtection sheet="1" objects="1" scenarios="1"/>
  <mergeCells count="1">
    <mergeCell ref="B6:D6"/>
  </mergeCells>
  <phoneticPr fontId="5" type="noConversion"/>
  <dataValidations count="1">
    <dataValidation allowBlank="1" showInputMessage="1" showErrorMessage="1" sqref="A1:B1048576 C5:C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7" tint="-0.249977111117893"/>
  </sheetPr>
  <dimension ref="B1:P399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28515625" style="2" bestFit="1" customWidth="1"/>
    <col min="5" max="5" width="4.5703125" style="1" bestFit="1" customWidth="1"/>
    <col min="6" max="6" width="4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8.140625" style="1" bestFit="1" customWidth="1"/>
    <col min="12" max="12" width="5.5703125" style="1" bestFit="1" customWidth="1"/>
    <col min="13" max="13" width="8" style="1" bestFit="1" customWidth="1"/>
    <col min="14" max="14" width="6.28515625" style="1" bestFit="1" customWidth="1"/>
    <col min="15" max="15" width="10" style="1" bestFit="1" customWidth="1"/>
    <col min="16" max="16" width="9" style="1" bestFit="1" customWidth="1"/>
    <col min="17" max="22" width="5.7109375" style="1" customWidth="1"/>
    <col min="23" max="16384" width="9.140625" style="1"/>
  </cols>
  <sheetData>
    <row r="1" spans="2:16">
      <c r="B1" s="46" t="s">
        <v>150</v>
      </c>
      <c r="C1" s="67" t="s" vm="1">
        <v>238</v>
      </c>
    </row>
    <row r="2" spans="2:16">
      <c r="B2" s="46" t="s">
        <v>149</v>
      </c>
      <c r="C2" s="67" t="s">
        <v>239</v>
      </c>
    </row>
    <row r="3" spans="2:16">
      <c r="B3" s="46" t="s">
        <v>151</v>
      </c>
      <c r="C3" s="67" t="s">
        <v>240</v>
      </c>
    </row>
    <row r="4" spans="2:16">
      <c r="B4" s="46" t="s">
        <v>152</v>
      </c>
      <c r="C4" s="67" t="s">
        <v>241</v>
      </c>
    </row>
    <row r="6" spans="2:16" ht="26.25" customHeight="1">
      <c r="B6" s="164" t="s">
        <v>188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6"/>
    </row>
    <row r="7" spans="2:16" s="3" customFormat="1" ht="78.75">
      <c r="B7" s="21" t="s">
        <v>120</v>
      </c>
      <c r="C7" s="29" t="s">
        <v>48</v>
      </c>
      <c r="D7" s="29" t="s">
        <v>69</v>
      </c>
      <c r="E7" s="29" t="s">
        <v>14</v>
      </c>
      <c r="F7" s="29" t="s">
        <v>70</v>
      </c>
      <c r="G7" s="29" t="s">
        <v>108</v>
      </c>
      <c r="H7" s="29" t="s">
        <v>17</v>
      </c>
      <c r="I7" s="29" t="s">
        <v>107</v>
      </c>
      <c r="J7" s="29" t="s">
        <v>16</v>
      </c>
      <c r="K7" s="29" t="s">
        <v>186</v>
      </c>
      <c r="L7" s="29" t="s">
        <v>218</v>
      </c>
      <c r="M7" s="29" t="s">
        <v>187</v>
      </c>
      <c r="N7" s="29" t="s">
        <v>62</v>
      </c>
      <c r="O7" s="29" t="s">
        <v>153</v>
      </c>
      <c r="P7" s="30" t="s">
        <v>155</v>
      </c>
    </row>
    <row r="8" spans="2:16" s="3" customFormat="1" ht="17.25" customHeight="1">
      <c r="B8" s="14"/>
      <c r="C8" s="31"/>
      <c r="D8" s="31"/>
      <c r="E8" s="31"/>
      <c r="F8" s="31"/>
      <c r="G8" s="31" t="s">
        <v>21</v>
      </c>
      <c r="H8" s="31" t="s">
        <v>20</v>
      </c>
      <c r="I8" s="31"/>
      <c r="J8" s="31" t="s">
        <v>19</v>
      </c>
      <c r="K8" s="31" t="s">
        <v>19</v>
      </c>
      <c r="L8" s="31" t="s">
        <v>220</v>
      </c>
      <c r="M8" s="31" t="s">
        <v>216</v>
      </c>
      <c r="N8" s="31" t="s">
        <v>19</v>
      </c>
      <c r="O8" s="31" t="s">
        <v>19</v>
      </c>
      <c r="P8" s="32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2:16" ht="20.25" customHeight="1">
      <c r="B11" s="131" t="s">
        <v>229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</row>
    <row r="12" spans="2:16">
      <c r="B12" s="131" t="s">
        <v>116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</row>
    <row r="13" spans="2:16">
      <c r="B13" s="131" t="s">
        <v>219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</row>
    <row r="14" spans="2:16"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</row>
    <row r="15" spans="2:16"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</row>
    <row r="16" spans="2:16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</row>
    <row r="17" spans="2:16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</row>
    <row r="18" spans="2:16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</row>
    <row r="19" spans="2:16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</row>
    <row r="20" spans="2:16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</row>
    <row r="21" spans="2:16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</row>
    <row r="22" spans="2:16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</row>
    <row r="23" spans="2:16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</row>
    <row r="24" spans="2:16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</row>
    <row r="25" spans="2:16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</row>
    <row r="26" spans="2:16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</row>
    <row r="27" spans="2:16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</row>
    <row r="28" spans="2:16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</row>
    <row r="29" spans="2:16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</row>
    <row r="30" spans="2:16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</row>
    <row r="31" spans="2:16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</row>
    <row r="32" spans="2:16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</row>
    <row r="33" spans="2:16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</row>
    <row r="34" spans="2:16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</row>
    <row r="35" spans="2:16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</row>
    <row r="36" spans="2:16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</row>
    <row r="37" spans="2:16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</row>
    <row r="38" spans="2:16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</row>
    <row r="39" spans="2:16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</row>
    <row r="40" spans="2:16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</row>
    <row r="41" spans="2:16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</row>
    <row r="42" spans="2:16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</row>
    <row r="43" spans="2:16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</row>
    <row r="44" spans="2:16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</row>
    <row r="45" spans="2:16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</row>
    <row r="46" spans="2:16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</row>
    <row r="47" spans="2:16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</row>
    <row r="48" spans="2:16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</row>
    <row r="49" spans="2:16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</row>
    <row r="50" spans="2:16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</row>
    <row r="51" spans="2:16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</row>
    <row r="52" spans="2:16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</row>
    <row r="53" spans="2:16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</row>
    <row r="54" spans="2:16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</row>
    <row r="55" spans="2:16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</row>
    <row r="56" spans="2:16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</row>
    <row r="57" spans="2:16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</row>
    <row r="58" spans="2:16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</row>
    <row r="59" spans="2:16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</row>
    <row r="60" spans="2:16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</row>
    <row r="61" spans="2:16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</row>
    <row r="62" spans="2:16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</row>
    <row r="63" spans="2:16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</row>
    <row r="64" spans="2:16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</row>
    <row r="65" spans="2:16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</row>
    <row r="66" spans="2:16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</row>
    <row r="67" spans="2:16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</row>
    <row r="68" spans="2:16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</row>
    <row r="69" spans="2:16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</row>
    <row r="70" spans="2:16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</row>
    <row r="71" spans="2:16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</row>
    <row r="72" spans="2:16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</row>
    <row r="73" spans="2:16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</row>
    <row r="74" spans="2:16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</row>
    <row r="75" spans="2:16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</row>
    <row r="76" spans="2:16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</row>
    <row r="77" spans="2:16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</row>
    <row r="78" spans="2:16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</row>
    <row r="79" spans="2:16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</row>
    <row r="80" spans="2:16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</row>
    <row r="81" spans="2:16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</row>
    <row r="82" spans="2:16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</row>
    <row r="83" spans="2:16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</row>
    <row r="84" spans="2:16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</row>
    <row r="85" spans="2:16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</row>
    <row r="86" spans="2:16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</row>
    <row r="87" spans="2:16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</row>
    <row r="88" spans="2:16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</row>
    <row r="89" spans="2:16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</row>
    <row r="90" spans="2:16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</row>
    <row r="91" spans="2:16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</row>
    <row r="92" spans="2:16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</row>
    <row r="93" spans="2:16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</row>
    <row r="94" spans="2:16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</row>
    <row r="95" spans="2:16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</row>
    <row r="96" spans="2:16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</row>
    <row r="97" spans="2:16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</row>
    <row r="98" spans="2:16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</row>
    <row r="99" spans="2:16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</row>
    <row r="100" spans="2:16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</row>
    <row r="101" spans="2:16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</row>
    <row r="102" spans="2:16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</row>
    <row r="103" spans="2:16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</row>
    <row r="104" spans="2:16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</row>
    <row r="105" spans="2:16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</row>
    <row r="106" spans="2:16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</row>
    <row r="107" spans="2:16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</row>
    <row r="108" spans="2:16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</row>
    <row r="109" spans="2:16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</row>
    <row r="110" spans="2:16">
      <c r="B110" s="113"/>
      <c r="C110" s="113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</row>
    <row r="111" spans="2:16">
      <c r="B111" s="113"/>
      <c r="C111" s="113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</row>
    <row r="112" spans="2:16">
      <c r="B112" s="113"/>
      <c r="C112" s="113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</row>
    <row r="113" spans="2:16">
      <c r="B113" s="113"/>
      <c r="C113" s="113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</row>
    <row r="114" spans="2:16">
      <c r="B114" s="113"/>
      <c r="C114" s="113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</row>
    <row r="115" spans="2:16">
      <c r="B115" s="113"/>
      <c r="C115" s="113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</row>
    <row r="116" spans="2:16">
      <c r="B116" s="113"/>
      <c r="C116" s="113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</row>
    <row r="117" spans="2:16">
      <c r="B117" s="113"/>
      <c r="C117" s="113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</row>
    <row r="118" spans="2:16">
      <c r="B118" s="113"/>
      <c r="C118" s="113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</row>
    <row r="119" spans="2:16">
      <c r="B119" s="113"/>
      <c r="C119" s="113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</row>
    <row r="120" spans="2:16">
      <c r="B120" s="113"/>
      <c r="C120" s="113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</row>
    <row r="121" spans="2:16">
      <c r="B121" s="113"/>
      <c r="C121" s="113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</row>
    <row r="122" spans="2:16">
      <c r="B122" s="113"/>
      <c r="C122" s="113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</row>
    <row r="123" spans="2:16">
      <c r="B123" s="113"/>
      <c r="C123" s="113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</row>
    <row r="124" spans="2:16">
      <c r="B124" s="113"/>
      <c r="C124" s="113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</row>
    <row r="125" spans="2:16">
      <c r="B125" s="113"/>
      <c r="C125" s="113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</row>
    <row r="126" spans="2:16">
      <c r="B126" s="113"/>
      <c r="C126" s="113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</row>
    <row r="127" spans="2:16">
      <c r="B127" s="113"/>
      <c r="C127" s="113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</row>
    <row r="128" spans="2:16">
      <c r="B128" s="113"/>
      <c r="C128" s="113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</row>
    <row r="129" spans="2:16">
      <c r="B129" s="113"/>
      <c r="C129" s="113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</row>
    <row r="130" spans="2:16">
      <c r="B130" s="113"/>
      <c r="C130" s="113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</row>
    <row r="131" spans="2:16">
      <c r="B131" s="113"/>
      <c r="C131" s="113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</row>
    <row r="132" spans="2:16">
      <c r="B132" s="113"/>
      <c r="C132" s="113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</row>
    <row r="133" spans="2:16">
      <c r="B133" s="113"/>
      <c r="C133" s="113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</row>
    <row r="134" spans="2:16">
      <c r="B134" s="113"/>
      <c r="C134" s="113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</row>
    <row r="135" spans="2:16">
      <c r="B135" s="113"/>
      <c r="C135" s="113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</row>
    <row r="136" spans="2:16">
      <c r="B136" s="113"/>
      <c r="C136" s="113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</row>
    <row r="137" spans="2:16">
      <c r="B137" s="113"/>
      <c r="C137" s="113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</row>
    <row r="138" spans="2:16">
      <c r="B138" s="113"/>
      <c r="C138" s="113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</row>
    <row r="139" spans="2:16">
      <c r="B139" s="113"/>
      <c r="C139" s="113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</row>
    <row r="140" spans="2:16">
      <c r="B140" s="113"/>
      <c r="C140" s="113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</row>
    <row r="141" spans="2:16">
      <c r="B141" s="113"/>
      <c r="C141" s="113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</row>
    <row r="142" spans="2:16">
      <c r="B142" s="113"/>
      <c r="C142" s="113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</row>
    <row r="143" spans="2:16">
      <c r="B143" s="113"/>
      <c r="C143" s="113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</row>
    <row r="144" spans="2:16">
      <c r="B144" s="113"/>
      <c r="C144" s="113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</row>
    <row r="145" spans="2:16">
      <c r="B145" s="113"/>
      <c r="C145" s="113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</row>
    <row r="146" spans="2:16">
      <c r="B146" s="113"/>
      <c r="C146" s="113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</row>
    <row r="147" spans="2:16">
      <c r="B147" s="113"/>
      <c r="C147" s="113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</row>
    <row r="148" spans="2:16">
      <c r="B148" s="113"/>
      <c r="C148" s="113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</row>
    <row r="149" spans="2:16">
      <c r="B149" s="113"/>
      <c r="C149" s="113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</row>
    <row r="150" spans="2:16">
      <c r="B150" s="113"/>
      <c r="C150" s="113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</row>
    <row r="151" spans="2:16">
      <c r="B151" s="113"/>
      <c r="C151" s="113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</row>
    <row r="152" spans="2:16">
      <c r="B152" s="113"/>
      <c r="C152" s="113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</row>
    <row r="153" spans="2:16">
      <c r="B153" s="113"/>
      <c r="C153" s="113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</row>
    <row r="154" spans="2:16">
      <c r="B154" s="113"/>
      <c r="C154" s="113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</row>
    <row r="155" spans="2:16">
      <c r="B155" s="113"/>
      <c r="C155" s="113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</row>
    <row r="156" spans="2:16">
      <c r="B156" s="113"/>
      <c r="C156" s="113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</row>
    <row r="157" spans="2:16">
      <c r="B157" s="113"/>
      <c r="C157" s="113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</row>
    <row r="158" spans="2:16">
      <c r="B158" s="113"/>
      <c r="C158" s="113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</row>
    <row r="159" spans="2:16">
      <c r="B159" s="113"/>
      <c r="C159" s="113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</row>
    <row r="160" spans="2:16">
      <c r="B160" s="113"/>
      <c r="C160" s="113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</row>
    <row r="161" spans="2:16">
      <c r="B161" s="113"/>
      <c r="C161" s="113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</row>
    <row r="162" spans="2:16">
      <c r="B162" s="113"/>
      <c r="C162" s="113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</row>
    <row r="163" spans="2:16">
      <c r="B163" s="113"/>
      <c r="C163" s="113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</row>
    <row r="164" spans="2:16">
      <c r="B164" s="113"/>
      <c r="C164" s="113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</row>
    <row r="165" spans="2:16">
      <c r="B165" s="113"/>
      <c r="C165" s="113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</row>
    <row r="166" spans="2:16">
      <c r="B166" s="113"/>
      <c r="C166" s="113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</row>
    <row r="167" spans="2:16">
      <c r="B167" s="113"/>
      <c r="C167" s="113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</row>
    <row r="168" spans="2:16">
      <c r="B168" s="113"/>
      <c r="C168" s="113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</row>
    <row r="169" spans="2:16">
      <c r="B169" s="113"/>
      <c r="C169" s="113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</row>
    <row r="170" spans="2:16">
      <c r="B170" s="113"/>
      <c r="C170" s="113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</row>
    <row r="171" spans="2:16">
      <c r="B171" s="113"/>
      <c r="C171" s="113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</row>
    <row r="172" spans="2:16">
      <c r="B172" s="113"/>
      <c r="C172" s="113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</row>
    <row r="173" spans="2:16">
      <c r="B173" s="113"/>
      <c r="C173" s="113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</row>
    <row r="174" spans="2:16">
      <c r="B174" s="113"/>
      <c r="C174" s="113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</row>
    <row r="175" spans="2:16">
      <c r="B175" s="113"/>
      <c r="C175" s="113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</row>
    <row r="176" spans="2:16">
      <c r="B176" s="113"/>
      <c r="C176" s="113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</row>
    <row r="177" spans="2:16">
      <c r="B177" s="113"/>
      <c r="C177" s="113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</row>
    <row r="178" spans="2:16">
      <c r="B178" s="113"/>
      <c r="C178" s="113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</row>
    <row r="179" spans="2:16">
      <c r="B179" s="113"/>
      <c r="C179" s="113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</row>
    <row r="180" spans="2:16">
      <c r="B180" s="113"/>
      <c r="C180" s="113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</row>
    <row r="181" spans="2:16">
      <c r="B181" s="113"/>
      <c r="C181" s="113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</row>
    <row r="182" spans="2:16">
      <c r="B182" s="113"/>
      <c r="C182" s="113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</row>
    <row r="183" spans="2:16">
      <c r="B183" s="113"/>
      <c r="C183" s="113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</row>
    <row r="184" spans="2:16">
      <c r="B184" s="113"/>
      <c r="C184" s="113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</row>
    <row r="185" spans="2:16">
      <c r="B185" s="113"/>
      <c r="C185" s="113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</row>
    <row r="186" spans="2:16">
      <c r="B186" s="113"/>
      <c r="C186" s="113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</row>
    <row r="187" spans="2:16">
      <c r="B187" s="113"/>
      <c r="C187" s="113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</row>
    <row r="188" spans="2:16">
      <c r="B188" s="113"/>
      <c r="C188" s="113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</row>
    <row r="189" spans="2:16">
      <c r="B189" s="113"/>
      <c r="C189" s="113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</row>
    <row r="190" spans="2:16">
      <c r="B190" s="113"/>
      <c r="C190" s="113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</row>
    <row r="191" spans="2:16">
      <c r="B191" s="113"/>
      <c r="C191" s="113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</row>
    <row r="192" spans="2:16">
      <c r="B192" s="113"/>
      <c r="C192" s="113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</row>
    <row r="193" spans="2:16">
      <c r="B193" s="113"/>
      <c r="C193" s="113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</row>
    <row r="194" spans="2:16">
      <c r="B194" s="113"/>
      <c r="C194" s="113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</row>
    <row r="195" spans="2:16">
      <c r="B195" s="113"/>
      <c r="C195" s="113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</row>
    <row r="196" spans="2:16">
      <c r="B196" s="113"/>
      <c r="C196" s="113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</row>
    <row r="197" spans="2:16">
      <c r="B197" s="113"/>
      <c r="C197" s="113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</row>
    <row r="198" spans="2:16">
      <c r="B198" s="113"/>
      <c r="C198" s="113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</row>
    <row r="199" spans="2:16">
      <c r="B199" s="113"/>
      <c r="C199" s="113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</row>
    <row r="200" spans="2:16">
      <c r="B200" s="113"/>
      <c r="C200" s="113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</row>
    <row r="201" spans="2:16">
      <c r="B201" s="113"/>
      <c r="C201" s="113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</row>
    <row r="202" spans="2:16">
      <c r="B202" s="113"/>
      <c r="C202" s="113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</row>
    <row r="203" spans="2:16">
      <c r="B203" s="113"/>
      <c r="C203" s="113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</row>
    <row r="204" spans="2:16">
      <c r="B204" s="113"/>
      <c r="C204" s="113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</row>
    <row r="205" spans="2:16">
      <c r="B205" s="113"/>
      <c r="C205" s="113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</row>
    <row r="206" spans="2:16">
      <c r="B206" s="113"/>
      <c r="C206" s="113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</row>
    <row r="207" spans="2:16">
      <c r="B207" s="113"/>
      <c r="C207" s="113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</row>
    <row r="208" spans="2:16">
      <c r="B208" s="113"/>
      <c r="C208" s="113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</row>
    <row r="209" spans="2:16">
      <c r="B209" s="113"/>
      <c r="C209" s="113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</row>
    <row r="210" spans="2:16">
      <c r="B210" s="113"/>
      <c r="C210" s="113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</row>
    <row r="211" spans="2:16">
      <c r="B211" s="113"/>
      <c r="C211" s="113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</row>
    <row r="212" spans="2:16">
      <c r="B212" s="113"/>
      <c r="C212" s="113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</row>
    <row r="213" spans="2:16">
      <c r="B213" s="113"/>
      <c r="C213" s="113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</row>
    <row r="214" spans="2:16">
      <c r="B214" s="113"/>
      <c r="C214" s="113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</row>
    <row r="215" spans="2:16">
      <c r="B215" s="113"/>
      <c r="C215" s="113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</row>
    <row r="216" spans="2:16">
      <c r="B216" s="113"/>
      <c r="C216" s="113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</row>
    <row r="217" spans="2:16">
      <c r="B217" s="113"/>
      <c r="C217" s="113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</row>
    <row r="218" spans="2:16">
      <c r="D218" s="1"/>
    </row>
    <row r="219" spans="2:16">
      <c r="D219" s="1"/>
    </row>
    <row r="220" spans="2:16">
      <c r="D220" s="1"/>
    </row>
    <row r="221" spans="2:16">
      <c r="D221" s="1"/>
    </row>
    <row r="222" spans="2:16">
      <c r="D222" s="1"/>
    </row>
    <row r="223" spans="2:16">
      <c r="D223" s="1"/>
    </row>
    <row r="224" spans="2:16">
      <c r="D224" s="1"/>
    </row>
    <row r="225" spans="4:4">
      <c r="D225" s="1"/>
    </row>
    <row r="226" spans="4:4">
      <c r="D226" s="1"/>
    </row>
    <row r="227" spans="4:4">
      <c r="D227" s="1"/>
    </row>
    <row r="228" spans="4:4">
      <c r="D228" s="1"/>
    </row>
    <row r="229" spans="4:4">
      <c r="D229" s="1"/>
    </row>
    <row r="230" spans="4:4">
      <c r="D230" s="1"/>
    </row>
    <row r="231" spans="4:4">
      <c r="D231" s="1"/>
    </row>
    <row r="232" spans="4:4">
      <c r="D232" s="1"/>
    </row>
    <row r="233" spans="4:4">
      <c r="D233" s="1"/>
    </row>
    <row r="234" spans="4:4">
      <c r="D234" s="1"/>
    </row>
    <row r="235" spans="4:4">
      <c r="D235" s="1"/>
    </row>
    <row r="236" spans="4:4">
      <c r="D236" s="1"/>
    </row>
    <row r="237" spans="4:4">
      <c r="D237" s="1"/>
    </row>
    <row r="238" spans="4:4">
      <c r="D238" s="1"/>
    </row>
    <row r="239" spans="4:4">
      <c r="D239" s="1"/>
    </row>
    <row r="240" spans="4:4">
      <c r="D240" s="1"/>
    </row>
    <row r="241" spans="4:4">
      <c r="D241" s="1"/>
    </row>
    <row r="242" spans="4:4">
      <c r="D242" s="1"/>
    </row>
    <row r="243" spans="4:4">
      <c r="D243" s="1"/>
    </row>
    <row r="244" spans="4:4">
      <c r="D244" s="1"/>
    </row>
    <row r="245" spans="4:4">
      <c r="D245" s="1"/>
    </row>
    <row r="246" spans="4:4">
      <c r="D246" s="1"/>
    </row>
    <row r="247" spans="4:4">
      <c r="D247" s="1"/>
    </row>
    <row r="248" spans="4:4">
      <c r="D248" s="1"/>
    </row>
    <row r="249" spans="4:4">
      <c r="D249" s="1"/>
    </row>
    <row r="250" spans="4:4">
      <c r="D250" s="1"/>
    </row>
    <row r="251" spans="4:4">
      <c r="D251" s="1"/>
    </row>
    <row r="252" spans="4:4">
      <c r="D252" s="1"/>
    </row>
    <row r="253" spans="4:4">
      <c r="D253" s="1"/>
    </row>
    <row r="254" spans="4:4">
      <c r="D254" s="1"/>
    </row>
    <row r="255" spans="4:4">
      <c r="D255" s="1"/>
    </row>
    <row r="256" spans="4:4">
      <c r="D256" s="1"/>
    </row>
    <row r="257" spans="4:4">
      <c r="D257" s="1"/>
    </row>
    <row r="258" spans="4:4">
      <c r="D258" s="1"/>
    </row>
    <row r="259" spans="4:4">
      <c r="D259" s="1"/>
    </row>
    <row r="260" spans="4:4">
      <c r="D260" s="1"/>
    </row>
    <row r="261" spans="4:4">
      <c r="D261" s="1"/>
    </row>
    <row r="262" spans="4:4">
      <c r="D262" s="1"/>
    </row>
    <row r="263" spans="4:4">
      <c r="D263" s="1"/>
    </row>
    <row r="264" spans="4:4">
      <c r="D264" s="1"/>
    </row>
    <row r="265" spans="4:4">
      <c r="D265" s="1"/>
    </row>
    <row r="266" spans="4:4">
      <c r="D266" s="1"/>
    </row>
    <row r="267" spans="4:4">
      <c r="D267" s="1"/>
    </row>
    <row r="268" spans="4:4">
      <c r="D268" s="1"/>
    </row>
    <row r="269" spans="4:4">
      <c r="D269" s="1"/>
    </row>
    <row r="270" spans="4:4">
      <c r="D270" s="1"/>
    </row>
    <row r="271" spans="4:4">
      <c r="D271" s="1"/>
    </row>
    <row r="272" spans="4:4">
      <c r="D272" s="1"/>
    </row>
    <row r="273" spans="4:4">
      <c r="D273" s="1"/>
    </row>
    <row r="274" spans="4:4">
      <c r="D274" s="1"/>
    </row>
    <row r="275" spans="4:4">
      <c r="D275" s="1"/>
    </row>
    <row r="276" spans="4:4">
      <c r="D276" s="1"/>
    </row>
    <row r="277" spans="4:4">
      <c r="D277" s="1"/>
    </row>
    <row r="278" spans="4:4">
      <c r="D278" s="1"/>
    </row>
    <row r="279" spans="4:4">
      <c r="D279" s="1"/>
    </row>
    <row r="280" spans="4:4">
      <c r="D280" s="1"/>
    </row>
    <row r="281" spans="4:4">
      <c r="D281" s="1"/>
    </row>
    <row r="282" spans="4:4">
      <c r="D282" s="1"/>
    </row>
    <row r="283" spans="4:4">
      <c r="D283" s="1"/>
    </row>
    <row r="284" spans="4:4">
      <c r="D284" s="1"/>
    </row>
    <row r="285" spans="4:4">
      <c r="D285" s="1"/>
    </row>
    <row r="286" spans="4:4">
      <c r="D286" s="1"/>
    </row>
    <row r="287" spans="4:4">
      <c r="D287" s="1"/>
    </row>
    <row r="288" spans="4:4">
      <c r="D288" s="1"/>
    </row>
    <row r="289" spans="4:4">
      <c r="D289" s="1"/>
    </row>
    <row r="290" spans="4:4">
      <c r="D290" s="1"/>
    </row>
    <row r="291" spans="4:4">
      <c r="D291" s="1"/>
    </row>
    <row r="292" spans="4:4">
      <c r="D292" s="1"/>
    </row>
    <row r="293" spans="4:4">
      <c r="D293" s="1"/>
    </row>
    <row r="294" spans="4:4">
      <c r="D294" s="1"/>
    </row>
    <row r="295" spans="4:4">
      <c r="D295" s="1"/>
    </row>
    <row r="296" spans="4:4">
      <c r="D296" s="1"/>
    </row>
    <row r="297" spans="4:4">
      <c r="D297" s="1"/>
    </row>
    <row r="298" spans="4:4">
      <c r="D298" s="1"/>
    </row>
    <row r="299" spans="4:4">
      <c r="D299" s="1"/>
    </row>
    <row r="300" spans="4:4">
      <c r="D300" s="1"/>
    </row>
    <row r="301" spans="4:4">
      <c r="D301" s="1"/>
    </row>
    <row r="302" spans="4:4">
      <c r="D302" s="1"/>
    </row>
    <row r="303" spans="4:4">
      <c r="D303" s="1"/>
    </row>
    <row r="304" spans="4:4">
      <c r="D304" s="1"/>
    </row>
    <row r="305" spans="4:4">
      <c r="D305" s="1"/>
    </row>
    <row r="306" spans="4:4">
      <c r="D306" s="1"/>
    </row>
    <row r="307" spans="4:4">
      <c r="D307" s="1"/>
    </row>
    <row r="308" spans="4:4">
      <c r="D308" s="1"/>
    </row>
    <row r="309" spans="4:4">
      <c r="D309" s="1"/>
    </row>
    <row r="310" spans="4:4">
      <c r="D310" s="1"/>
    </row>
    <row r="311" spans="4:4">
      <c r="D311" s="1"/>
    </row>
    <row r="312" spans="4:4">
      <c r="D312" s="1"/>
    </row>
    <row r="313" spans="4:4">
      <c r="D313" s="1"/>
    </row>
    <row r="314" spans="4:4">
      <c r="D314" s="1"/>
    </row>
    <row r="315" spans="4:4">
      <c r="D315" s="1"/>
    </row>
    <row r="316" spans="4:4">
      <c r="D316" s="1"/>
    </row>
    <row r="317" spans="4:4">
      <c r="D317" s="1"/>
    </row>
    <row r="318" spans="4:4">
      <c r="D318" s="1"/>
    </row>
    <row r="319" spans="4:4">
      <c r="D319" s="1"/>
    </row>
    <row r="320" spans="4:4">
      <c r="D320" s="1"/>
    </row>
    <row r="321" spans="4:4">
      <c r="D321" s="1"/>
    </row>
    <row r="322" spans="4:4">
      <c r="D322" s="1"/>
    </row>
    <row r="323" spans="4:4">
      <c r="D323" s="1"/>
    </row>
    <row r="324" spans="4:4">
      <c r="D324" s="1"/>
    </row>
    <row r="325" spans="4:4">
      <c r="D325" s="1"/>
    </row>
    <row r="326" spans="4:4">
      <c r="D326" s="1"/>
    </row>
    <row r="327" spans="4:4">
      <c r="D327" s="1"/>
    </row>
    <row r="328" spans="4:4">
      <c r="D328" s="1"/>
    </row>
    <row r="329" spans="4:4">
      <c r="D329" s="1"/>
    </row>
    <row r="330" spans="4:4">
      <c r="D330" s="1"/>
    </row>
    <row r="331" spans="4:4">
      <c r="D331" s="1"/>
    </row>
    <row r="332" spans="4:4">
      <c r="D332" s="1"/>
    </row>
    <row r="333" spans="4:4">
      <c r="D333" s="1"/>
    </row>
    <row r="334" spans="4:4">
      <c r="D334" s="1"/>
    </row>
    <row r="335" spans="4:4">
      <c r="D335" s="1"/>
    </row>
    <row r="336" spans="4:4">
      <c r="D336" s="1"/>
    </row>
    <row r="337" spans="4:4">
      <c r="D337" s="1"/>
    </row>
    <row r="338" spans="4:4">
      <c r="D338" s="1"/>
    </row>
    <row r="339" spans="4:4">
      <c r="D339" s="1"/>
    </row>
    <row r="340" spans="4:4">
      <c r="D340" s="1"/>
    </row>
    <row r="341" spans="4:4">
      <c r="D341" s="1"/>
    </row>
    <row r="342" spans="4:4">
      <c r="D342" s="1"/>
    </row>
    <row r="343" spans="4:4">
      <c r="D343" s="1"/>
    </row>
    <row r="344" spans="4:4">
      <c r="D344" s="1"/>
    </row>
    <row r="345" spans="4:4">
      <c r="D345" s="1"/>
    </row>
    <row r="346" spans="4:4">
      <c r="D346" s="1"/>
    </row>
    <row r="347" spans="4:4">
      <c r="D347" s="1"/>
    </row>
    <row r="348" spans="4:4">
      <c r="D348" s="1"/>
    </row>
    <row r="349" spans="4:4">
      <c r="D349" s="1"/>
    </row>
    <row r="350" spans="4:4">
      <c r="D350" s="1"/>
    </row>
    <row r="351" spans="4:4">
      <c r="D351" s="1"/>
    </row>
    <row r="352" spans="4:4">
      <c r="D352" s="1"/>
    </row>
    <row r="353" spans="4:4">
      <c r="D353" s="1"/>
    </row>
    <row r="354" spans="4:4">
      <c r="D354" s="1"/>
    </row>
    <row r="355" spans="4:4">
      <c r="D355" s="1"/>
    </row>
    <row r="356" spans="4:4">
      <c r="D356" s="1"/>
    </row>
    <row r="357" spans="4:4">
      <c r="D357" s="1"/>
    </row>
    <row r="358" spans="4:4">
      <c r="D358" s="1"/>
    </row>
    <row r="359" spans="4:4">
      <c r="D359" s="1"/>
    </row>
    <row r="360" spans="4:4">
      <c r="D360" s="1"/>
    </row>
    <row r="361" spans="4:4">
      <c r="D361" s="1"/>
    </row>
    <row r="362" spans="4:4">
      <c r="D362" s="1"/>
    </row>
    <row r="363" spans="4:4">
      <c r="D363" s="1"/>
    </row>
    <row r="364" spans="4:4">
      <c r="D364" s="1"/>
    </row>
    <row r="365" spans="4:4">
      <c r="D365" s="1"/>
    </row>
    <row r="366" spans="4:4">
      <c r="D366" s="1"/>
    </row>
    <row r="367" spans="4:4">
      <c r="D367" s="1"/>
    </row>
    <row r="368" spans="4:4">
      <c r="D368" s="1"/>
    </row>
    <row r="369" spans="4:4">
      <c r="D369" s="1"/>
    </row>
    <row r="370" spans="4:4">
      <c r="D370" s="1"/>
    </row>
    <row r="371" spans="4:4">
      <c r="D371" s="1"/>
    </row>
    <row r="372" spans="4:4">
      <c r="D372" s="1"/>
    </row>
    <row r="373" spans="4:4">
      <c r="D373" s="1"/>
    </row>
    <row r="374" spans="4:4">
      <c r="D374" s="1"/>
    </row>
    <row r="375" spans="4:4">
      <c r="D375" s="1"/>
    </row>
    <row r="376" spans="4:4">
      <c r="D376" s="1"/>
    </row>
    <row r="377" spans="4:4">
      <c r="D377" s="1"/>
    </row>
    <row r="378" spans="4:4">
      <c r="D378" s="1"/>
    </row>
    <row r="379" spans="4:4">
      <c r="D379" s="1"/>
    </row>
    <row r="380" spans="4:4">
      <c r="D380" s="1"/>
    </row>
    <row r="381" spans="4:4">
      <c r="D381" s="1"/>
    </row>
    <row r="382" spans="4:4">
      <c r="D382" s="1"/>
    </row>
    <row r="383" spans="4:4">
      <c r="D383" s="1"/>
    </row>
    <row r="384" spans="4:4">
      <c r="D384" s="1"/>
    </row>
    <row r="385" spans="2:4">
      <c r="D385" s="1"/>
    </row>
    <row r="386" spans="2:4">
      <c r="D386" s="1"/>
    </row>
    <row r="387" spans="2:4">
      <c r="D387" s="1"/>
    </row>
    <row r="388" spans="2:4">
      <c r="D388" s="1"/>
    </row>
    <row r="389" spans="2:4">
      <c r="D389" s="1"/>
    </row>
    <row r="390" spans="2:4">
      <c r="D390" s="1"/>
    </row>
    <row r="391" spans="2:4">
      <c r="D391" s="1"/>
    </row>
    <row r="392" spans="2:4">
      <c r="D392" s="1"/>
    </row>
    <row r="393" spans="2:4">
      <c r="D393" s="1"/>
    </row>
    <row r="394" spans="2:4">
      <c r="D394" s="1"/>
    </row>
    <row r="395" spans="2:4">
      <c r="D395" s="1"/>
    </row>
    <row r="396" spans="2:4">
      <c r="D396" s="1"/>
    </row>
    <row r="397" spans="2:4">
      <c r="B397" s="41"/>
      <c r="D397" s="1"/>
    </row>
    <row r="398" spans="2:4">
      <c r="B398" s="41"/>
      <c r="D398" s="1"/>
    </row>
    <row r="399" spans="2:4">
      <c r="B399" s="3"/>
      <c r="D399" s="1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/>
  </dataValidation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7030A0"/>
  </sheetPr>
  <dimension ref="B1:P411"/>
  <sheetViews>
    <sheetView rightToLeft="1" workbookViewId="0"/>
  </sheetViews>
  <sheetFormatPr defaultColWidth="9.140625" defaultRowHeight="18"/>
  <cols>
    <col min="1" max="1" width="6.28515625" style="1" customWidth="1"/>
    <col min="2" max="2" width="31" style="2" bestFit="1" customWidth="1"/>
    <col min="3" max="3" width="41.7109375" style="2" bestFit="1" customWidth="1"/>
    <col min="4" max="4" width="7.5703125" style="2" bestFit="1" customWidth="1"/>
    <col min="5" max="5" width="4.85546875" style="1" bestFit="1" customWidth="1"/>
    <col min="6" max="6" width="9.5703125" style="1" bestFit="1" customWidth="1"/>
    <col min="7" max="7" width="11.28515625" style="1" bestFit="1" customWidth="1"/>
    <col min="8" max="8" width="5.140625" style="1" bestFit="1" customWidth="1"/>
    <col min="9" max="9" width="9" style="1" bestFit="1" customWidth="1"/>
    <col min="10" max="10" width="6.85546875" style="1" bestFit="1" customWidth="1"/>
    <col min="11" max="11" width="8.140625" style="1" bestFit="1" customWidth="1"/>
    <col min="12" max="12" width="14.28515625" style="1" bestFit="1" customWidth="1"/>
    <col min="13" max="13" width="10.140625" style="1" bestFit="1" customWidth="1"/>
    <col min="14" max="14" width="6.85546875" style="1" bestFit="1" customWidth="1"/>
    <col min="15" max="15" width="10" style="1" bestFit="1" customWidth="1"/>
    <col min="16" max="16" width="9" style="1" bestFit="1" customWidth="1"/>
    <col min="17" max="17" width="5.7109375" style="1" customWidth="1"/>
    <col min="18" max="16384" width="9.140625" style="1"/>
  </cols>
  <sheetData>
    <row r="1" spans="2:16">
      <c r="B1" s="46" t="s">
        <v>150</v>
      </c>
      <c r="C1" s="67" t="s" vm="1">
        <v>238</v>
      </c>
    </row>
    <row r="2" spans="2:16">
      <c r="B2" s="46" t="s">
        <v>149</v>
      </c>
      <c r="C2" s="67" t="s">
        <v>239</v>
      </c>
    </row>
    <row r="3" spans="2:16">
      <c r="B3" s="46" t="s">
        <v>151</v>
      </c>
      <c r="C3" s="67" t="s">
        <v>240</v>
      </c>
    </row>
    <row r="4" spans="2:16">
      <c r="B4" s="46" t="s">
        <v>152</v>
      </c>
      <c r="C4" s="67" t="s">
        <v>241</v>
      </c>
    </row>
    <row r="6" spans="2:16" ht="26.25" customHeight="1">
      <c r="B6" s="164" t="s">
        <v>189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6"/>
    </row>
    <row r="7" spans="2:16" s="3" customFormat="1" ht="78.75">
      <c r="B7" s="21" t="s">
        <v>120</v>
      </c>
      <c r="C7" s="29" t="s">
        <v>48</v>
      </c>
      <c r="D7" s="29" t="s">
        <v>69</v>
      </c>
      <c r="E7" s="29" t="s">
        <v>14</v>
      </c>
      <c r="F7" s="29" t="s">
        <v>70</v>
      </c>
      <c r="G7" s="29" t="s">
        <v>108</v>
      </c>
      <c r="H7" s="29" t="s">
        <v>17</v>
      </c>
      <c r="I7" s="29" t="s">
        <v>107</v>
      </c>
      <c r="J7" s="29" t="s">
        <v>16</v>
      </c>
      <c r="K7" s="29" t="s">
        <v>186</v>
      </c>
      <c r="L7" s="29" t="s">
        <v>213</v>
      </c>
      <c r="M7" s="29" t="s">
        <v>187</v>
      </c>
      <c r="N7" s="29" t="s">
        <v>62</v>
      </c>
      <c r="O7" s="29" t="s">
        <v>153</v>
      </c>
      <c r="P7" s="30" t="s">
        <v>155</v>
      </c>
    </row>
    <row r="8" spans="2:16" s="3" customFormat="1" ht="17.25" customHeight="1">
      <c r="B8" s="14"/>
      <c r="C8" s="31"/>
      <c r="D8" s="31"/>
      <c r="E8" s="31"/>
      <c r="F8" s="31"/>
      <c r="G8" s="31" t="s">
        <v>21</v>
      </c>
      <c r="H8" s="31" t="s">
        <v>20</v>
      </c>
      <c r="I8" s="31"/>
      <c r="J8" s="31" t="s">
        <v>19</v>
      </c>
      <c r="K8" s="31" t="s">
        <v>19</v>
      </c>
      <c r="L8" s="31" t="s">
        <v>220</v>
      </c>
      <c r="M8" s="31" t="s">
        <v>216</v>
      </c>
      <c r="N8" s="31" t="s">
        <v>19</v>
      </c>
      <c r="O8" s="31" t="s">
        <v>19</v>
      </c>
      <c r="P8" s="32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104" t="s">
        <v>191</v>
      </c>
      <c r="C10" s="105"/>
      <c r="D10" s="105"/>
      <c r="E10" s="105"/>
      <c r="F10" s="105"/>
      <c r="G10" s="105"/>
      <c r="H10" s="106">
        <v>1.632130871709232</v>
      </c>
      <c r="I10" s="105"/>
      <c r="J10" s="105"/>
      <c r="K10" s="107">
        <v>8.9682859324515155E-2</v>
      </c>
      <c r="L10" s="106"/>
      <c r="M10" s="106">
        <v>91430.723799999992</v>
      </c>
      <c r="N10" s="105"/>
      <c r="O10" s="108">
        <f>M10/$M$10</f>
        <v>1</v>
      </c>
      <c r="P10" s="108">
        <f>M10/'סכום נכסי הקרן'!$C$42</f>
        <v>1.290800524063892E-3</v>
      </c>
    </row>
    <row r="11" spans="2:16" ht="20.25" customHeight="1">
      <c r="B11" s="109" t="s">
        <v>206</v>
      </c>
      <c r="C11" s="105"/>
      <c r="D11" s="105"/>
      <c r="E11" s="105"/>
      <c r="F11" s="105"/>
      <c r="G11" s="105"/>
      <c r="H11" s="106">
        <v>1.632130871709232</v>
      </c>
      <c r="I11" s="105"/>
      <c r="J11" s="105"/>
      <c r="K11" s="107">
        <v>8.9682859324515155E-2</v>
      </c>
      <c r="L11" s="106"/>
      <c r="M11" s="106">
        <v>91430.723799999992</v>
      </c>
      <c r="N11" s="105"/>
      <c r="O11" s="108">
        <f t="shared" ref="O11:O14" si="0">M11/$M$10</f>
        <v>1</v>
      </c>
      <c r="P11" s="108">
        <f>M11/'סכום נכסי הקרן'!$C$42</f>
        <v>1.290800524063892E-3</v>
      </c>
    </row>
    <row r="12" spans="2:16">
      <c r="B12" s="89" t="s">
        <v>34</v>
      </c>
      <c r="C12" s="71"/>
      <c r="D12" s="71"/>
      <c r="E12" s="71"/>
      <c r="F12" s="71"/>
      <c r="G12" s="71"/>
      <c r="H12" s="80">
        <v>1.632130871709232</v>
      </c>
      <c r="I12" s="71"/>
      <c r="J12" s="71"/>
      <c r="K12" s="91">
        <v>8.9682859324515155E-2</v>
      </c>
      <c r="L12" s="80"/>
      <c r="M12" s="80">
        <v>91430.723799999992</v>
      </c>
      <c r="N12" s="71"/>
      <c r="O12" s="81">
        <f t="shared" si="0"/>
        <v>1</v>
      </c>
      <c r="P12" s="81">
        <f>M12/'סכום נכסי הקרן'!$C$42</f>
        <v>1.290800524063892E-3</v>
      </c>
    </row>
    <row r="13" spans="2:16">
      <c r="B13" s="76" t="s">
        <v>4381</v>
      </c>
      <c r="C13" s="73">
        <v>8745</v>
      </c>
      <c r="D13" s="86" t="s">
        <v>337</v>
      </c>
      <c r="E13" s="73" t="s">
        <v>1834</v>
      </c>
      <c r="F13" s="73" t="s">
        <v>4025</v>
      </c>
      <c r="G13" s="94">
        <v>39902</v>
      </c>
      <c r="H13" s="83">
        <v>1.6400000000000001</v>
      </c>
      <c r="I13" s="86" t="s">
        <v>137</v>
      </c>
      <c r="J13" s="87">
        <v>8.6999999999999994E-2</v>
      </c>
      <c r="K13" s="87">
        <v>8.9700000000000002E-2</v>
      </c>
      <c r="L13" s="83">
        <v>80000000</v>
      </c>
      <c r="M13" s="83">
        <v>90718.367270000002</v>
      </c>
      <c r="N13" s="73"/>
      <c r="O13" s="84">
        <f t="shared" si="0"/>
        <v>0.99220878387052658</v>
      </c>
      <c r="P13" s="84">
        <f>M13/'סכום נכסי הקרן'!$C$42</f>
        <v>1.2807436182008726E-3</v>
      </c>
    </row>
    <row r="14" spans="2:16">
      <c r="B14" s="76" t="s">
        <v>4382</v>
      </c>
      <c r="C14" s="73" t="s">
        <v>4383</v>
      </c>
      <c r="D14" s="86" t="s">
        <v>133</v>
      </c>
      <c r="E14" s="73" t="s">
        <v>653</v>
      </c>
      <c r="F14" s="73" t="s">
        <v>135</v>
      </c>
      <c r="G14" s="94">
        <v>40174</v>
      </c>
      <c r="H14" s="83">
        <v>0.63</v>
      </c>
      <c r="I14" s="86" t="s">
        <v>137</v>
      </c>
      <c r="J14" s="87">
        <v>7.0900000000000005E-2</v>
      </c>
      <c r="K14" s="87">
        <v>8.7499999999999994E-2</v>
      </c>
      <c r="L14" s="83">
        <v>589249.66</v>
      </c>
      <c r="M14" s="83">
        <v>712.35653000000002</v>
      </c>
      <c r="N14" s="84">
        <v>5.2066668418570064E-3</v>
      </c>
      <c r="O14" s="84">
        <f t="shared" si="0"/>
        <v>7.7912161294735379E-3</v>
      </c>
      <c r="P14" s="84">
        <f>M14/'סכום נכסי הקרן'!$C$42</f>
        <v>1.0056905863019492E-5</v>
      </c>
    </row>
    <row r="15" spans="2:16">
      <c r="B15" s="72"/>
      <c r="C15" s="73"/>
      <c r="D15" s="73"/>
      <c r="E15" s="73"/>
      <c r="F15" s="73"/>
      <c r="G15" s="73"/>
      <c r="H15" s="73"/>
      <c r="I15" s="73"/>
      <c r="J15" s="73"/>
      <c r="K15" s="73"/>
      <c r="L15" s="83"/>
      <c r="M15" s="73"/>
      <c r="N15" s="73"/>
      <c r="O15" s="84"/>
      <c r="P15" s="73"/>
    </row>
    <row r="16" spans="2:16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</row>
    <row r="17" spans="2:16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</row>
    <row r="18" spans="2:16">
      <c r="B18" s="131" t="s">
        <v>229</v>
      </c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</row>
    <row r="19" spans="2:16">
      <c r="B19" s="131" t="s">
        <v>116</v>
      </c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</row>
    <row r="20" spans="2:16">
      <c r="B20" s="131" t="s">
        <v>219</v>
      </c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</row>
    <row r="21" spans="2:16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</row>
    <row r="22" spans="2:16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</row>
    <row r="23" spans="2:16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</row>
    <row r="24" spans="2:16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</row>
    <row r="25" spans="2:16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</row>
    <row r="26" spans="2:16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</row>
    <row r="27" spans="2:16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</row>
    <row r="28" spans="2:16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</row>
    <row r="29" spans="2:16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</row>
    <row r="30" spans="2:16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</row>
    <row r="31" spans="2:16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</row>
    <row r="32" spans="2:16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</row>
    <row r="33" spans="2:16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</row>
    <row r="34" spans="2:16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</row>
    <row r="35" spans="2:16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</row>
    <row r="36" spans="2:16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</row>
    <row r="37" spans="2:16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</row>
    <row r="38" spans="2:16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</row>
    <row r="39" spans="2:16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</row>
    <row r="40" spans="2:16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</row>
    <row r="41" spans="2:16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</row>
    <row r="42" spans="2:16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</row>
    <row r="43" spans="2:16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</row>
    <row r="44" spans="2:16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</row>
    <row r="45" spans="2:16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</row>
    <row r="46" spans="2:16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</row>
    <row r="47" spans="2:16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</row>
    <row r="48" spans="2:16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</row>
    <row r="49" spans="2:16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</row>
    <row r="50" spans="2:16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</row>
    <row r="51" spans="2:16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</row>
    <row r="52" spans="2:16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</row>
    <row r="53" spans="2:16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</row>
    <row r="54" spans="2:16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</row>
    <row r="55" spans="2:16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</row>
    <row r="56" spans="2:16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</row>
    <row r="57" spans="2:16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</row>
    <row r="58" spans="2:16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</row>
    <row r="59" spans="2:16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</row>
    <row r="60" spans="2:16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</row>
    <row r="61" spans="2:16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</row>
    <row r="62" spans="2:16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</row>
    <row r="63" spans="2:16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</row>
    <row r="64" spans="2:16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</row>
    <row r="65" spans="2:16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</row>
    <row r="66" spans="2:16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</row>
    <row r="67" spans="2:16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</row>
    <row r="68" spans="2:16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</row>
    <row r="69" spans="2:16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</row>
    <row r="70" spans="2:16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</row>
    <row r="71" spans="2:16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</row>
    <row r="72" spans="2:16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</row>
    <row r="73" spans="2:16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</row>
    <row r="74" spans="2:16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</row>
    <row r="75" spans="2:16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</row>
    <row r="76" spans="2:16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</row>
    <row r="77" spans="2:16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</row>
    <row r="78" spans="2:16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</row>
    <row r="79" spans="2:16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</row>
    <row r="80" spans="2:16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</row>
    <row r="81" spans="2:16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</row>
    <row r="82" spans="2:16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</row>
    <row r="83" spans="2:16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</row>
    <row r="84" spans="2:16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</row>
    <row r="85" spans="2:16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</row>
    <row r="86" spans="2:16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</row>
    <row r="87" spans="2:16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</row>
    <row r="88" spans="2:16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</row>
    <row r="89" spans="2:16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</row>
    <row r="90" spans="2:16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</row>
    <row r="91" spans="2:16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</row>
    <row r="92" spans="2:16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</row>
    <row r="93" spans="2:16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</row>
    <row r="94" spans="2:16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</row>
    <row r="95" spans="2:16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</row>
    <row r="96" spans="2:16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</row>
    <row r="97" spans="2:16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</row>
    <row r="98" spans="2:16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</row>
    <row r="99" spans="2:16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</row>
    <row r="100" spans="2:16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</row>
    <row r="101" spans="2:16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</row>
    <row r="102" spans="2:16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</row>
    <row r="103" spans="2:16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</row>
    <row r="104" spans="2:16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</row>
    <row r="105" spans="2:16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</row>
    <row r="106" spans="2:16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</row>
    <row r="107" spans="2:16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</row>
    <row r="108" spans="2:16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</row>
    <row r="109" spans="2:16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</row>
    <row r="110" spans="2:16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</row>
    <row r="111" spans="2:16"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</row>
    <row r="112" spans="2:16"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</row>
    <row r="113" spans="2:16"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</row>
    <row r="114" spans="2:16"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</row>
    <row r="115" spans="2:16">
      <c r="B115" s="113"/>
      <c r="C115" s="113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</row>
    <row r="116" spans="2:16">
      <c r="B116" s="113"/>
      <c r="C116" s="113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</row>
    <row r="117" spans="2:16">
      <c r="B117" s="113"/>
      <c r="C117" s="113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</row>
    <row r="118" spans="2:16">
      <c r="B118" s="113"/>
      <c r="C118" s="113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</row>
    <row r="119" spans="2:16">
      <c r="B119" s="113"/>
      <c r="C119" s="113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</row>
    <row r="120" spans="2:16">
      <c r="B120" s="113"/>
      <c r="C120" s="113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</row>
    <row r="121" spans="2:16">
      <c r="B121" s="113"/>
      <c r="C121" s="113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</row>
    <row r="122" spans="2:16">
      <c r="B122" s="113"/>
      <c r="C122" s="113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</row>
    <row r="123" spans="2:16">
      <c r="B123" s="113"/>
      <c r="C123" s="113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</row>
    <row r="124" spans="2:16">
      <c r="B124" s="113"/>
      <c r="C124" s="113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</row>
    <row r="125" spans="2:16">
      <c r="B125" s="113"/>
      <c r="C125" s="113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</row>
    <row r="126" spans="2:16">
      <c r="B126" s="113"/>
      <c r="C126" s="113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</row>
    <row r="127" spans="2:16">
      <c r="B127" s="113"/>
      <c r="C127" s="113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</row>
    <row r="128" spans="2:16">
      <c r="B128" s="113"/>
      <c r="C128" s="113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</row>
    <row r="129" spans="2:16">
      <c r="B129" s="113"/>
      <c r="C129" s="113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</row>
    <row r="130" spans="2:16">
      <c r="B130" s="113"/>
      <c r="C130" s="113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</row>
    <row r="131" spans="2:16">
      <c r="B131" s="113"/>
      <c r="C131" s="113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</row>
    <row r="132" spans="2:16">
      <c r="B132" s="113"/>
      <c r="C132" s="113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</row>
    <row r="133" spans="2:16">
      <c r="B133" s="113"/>
      <c r="C133" s="113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</row>
    <row r="134" spans="2:16">
      <c r="B134" s="113"/>
      <c r="C134" s="113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</row>
    <row r="135" spans="2:16">
      <c r="B135" s="113"/>
      <c r="C135" s="113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</row>
    <row r="136" spans="2:16">
      <c r="B136" s="113"/>
      <c r="C136" s="113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</row>
    <row r="137" spans="2:16">
      <c r="B137" s="113"/>
      <c r="C137" s="113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</row>
    <row r="138" spans="2:16">
      <c r="B138" s="113"/>
      <c r="C138" s="113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</row>
    <row r="139" spans="2:16">
      <c r="B139" s="113"/>
      <c r="C139" s="113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</row>
    <row r="140" spans="2:16">
      <c r="B140" s="113"/>
      <c r="C140" s="113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</row>
    <row r="141" spans="2:16">
      <c r="B141" s="113"/>
      <c r="C141" s="113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</row>
    <row r="142" spans="2:16">
      <c r="B142" s="113"/>
      <c r="C142" s="113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</row>
    <row r="143" spans="2:16">
      <c r="B143" s="113"/>
      <c r="C143" s="113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</row>
    <row r="144" spans="2:16">
      <c r="B144" s="113"/>
      <c r="C144" s="113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</row>
    <row r="145" spans="2:16">
      <c r="B145" s="113"/>
      <c r="C145" s="113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</row>
    <row r="146" spans="2:16">
      <c r="B146" s="113"/>
      <c r="C146" s="113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</row>
    <row r="147" spans="2:16">
      <c r="B147" s="113"/>
      <c r="C147" s="113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</row>
    <row r="148" spans="2:16">
      <c r="B148" s="113"/>
      <c r="C148" s="113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</row>
    <row r="149" spans="2:16">
      <c r="B149" s="113"/>
      <c r="C149" s="113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</row>
    <row r="150" spans="2:16">
      <c r="B150" s="113"/>
      <c r="C150" s="113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</row>
    <row r="151" spans="2:16">
      <c r="B151" s="113"/>
      <c r="C151" s="113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</row>
    <row r="152" spans="2:16">
      <c r="B152" s="113"/>
      <c r="C152" s="113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</row>
    <row r="153" spans="2:16">
      <c r="B153" s="113"/>
      <c r="C153" s="113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</row>
    <row r="154" spans="2:16">
      <c r="B154" s="113"/>
      <c r="C154" s="113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</row>
    <row r="155" spans="2:16">
      <c r="B155" s="113"/>
      <c r="C155" s="113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</row>
    <row r="156" spans="2:16">
      <c r="B156" s="113"/>
      <c r="C156" s="113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</row>
    <row r="157" spans="2:16">
      <c r="B157" s="113"/>
      <c r="C157" s="113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</row>
    <row r="158" spans="2:16">
      <c r="B158" s="113"/>
      <c r="C158" s="113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</row>
    <row r="159" spans="2:16">
      <c r="B159" s="113"/>
      <c r="C159" s="113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</row>
    <row r="160" spans="2:16">
      <c r="B160" s="113"/>
      <c r="C160" s="113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</row>
    <row r="161" spans="2:16">
      <c r="B161" s="113"/>
      <c r="C161" s="113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</row>
    <row r="162" spans="2:16">
      <c r="B162" s="113"/>
      <c r="C162" s="113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</row>
    <row r="163" spans="2:16">
      <c r="B163" s="113"/>
      <c r="C163" s="113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</row>
    <row r="164" spans="2:16">
      <c r="B164" s="113"/>
      <c r="C164" s="113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</row>
    <row r="165" spans="2:16">
      <c r="B165" s="113"/>
      <c r="C165" s="113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</row>
    <row r="166" spans="2:16">
      <c r="B166" s="113"/>
      <c r="C166" s="113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</row>
    <row r="167" spans="2:16">
      <c r="B167" s="113"/>
      <c r="C167" s="113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</row>
    <row r="168" spans="2:16">
      <c r="B168" s="113"/>
      <c r="C168" s="113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</row>
    <row r="169" spans="2:16">
      <c r="B169" s="113"/>
      <c r="C169" s="113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</row>
    <row r="170" spans="2:16">
      <c r="B170" s="113"/>
      <c r="C170" s="113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</row>
    <row r="171" spans="2:16">
      <c r="B171" s="113"/>
      <c r="C171" s="113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</row>
    <row r="172" spans="2:16">
      <c r="B172" s="113"/>
      <c r="C172" s="113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</row>
    <row r="173" spans="2:16">
      <c r="B173" s="113"/>
      <c r="C173" s="113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</row>
    <row r="174" spans="2:16">
      <c r="B174" s="113"/>
      <c r="C174" s="113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</row>
    <row r="175" spans="2:16">
      <c r="B175" s="113"/>
      <c r="C175" s="113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</row>
    <row r="176" spans="2:16">
      <c r="B176" s="113"/>
      <c r="C176" s="113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</row>
    <row r="177" spans="2:16">
      <c r="B177" s="113"/>
      <c r="C177" s="113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</row>
    <row r="178" spans="2:16">
      <c r="B178" s="113"/>
      <c r="C178" s="113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</row>
    <row r="179" spans="2:16">
      <c r="B179" s="113"/>
      <c r="C179" s="113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</row>
    <row r="180" spans="2:16">
      <c r="B180" s="113"/>
      <c r="C180" s="113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</row>
    <row r="181" spans="2:16">
      <c r="B181" s="113"/>
      <c r="C181" s="113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</row>
    <row r="182" spans="2:16">
      <c r="B182" s="113"/>
      <c r="C182" s="113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</row>
    <row r="183" spans="2:16">
      <c r="B183" s="113"/>
      <c r="C183" s="113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</row>
    <row r="184" spans="2:16">
      <c r="B184" s="113"/>
      <c r="C184" s="113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</row>
    <row r="185" spans="2:16">
      <c r="B185" s="113"/>
      <c r="C185" s="113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</row>
    <row r="186" spans="2:16">
      <c r="B186" s="113"/>
      <c r="C186" s="113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</row>
    <row r="187" spans="2:16">
      <c r="B187" s="113"/>
      <c r="C187" s="113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</row>
    <row r="188" spans="2:16">
      <c r="B188" s="113"/>
      <c r="C188" s="113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</row>
    <row r="189" spans="2:16">
      <c r="B189" s="113"/>
      <c r="C189" s="113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</row>
    <row r="190" spans="2:16">
      <c r="B190" s="113"/>
      <c r="C190" s="113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</row>
    <row r="191" spans="2:16">
      <c r="B191" s="113"/>
      <c r="C191" s="113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</row>
    <row r="192" spans="2:16">
      <c r="B192" s="113"/>
      <c r="C192" s="113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</row>
    <row r="193" spans="2:16">
      <c r="B193" s="113"/>
      <c r="C193" s="113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</row>
    <row r="194" spans="2:16">
      <c r="B194" s="113"/>
      <c r="C194" s="113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</row>
    <row r="195" spans="2:16">
      <c r="B195" s="113"/>
      <c r="C195" s="113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</row>
    <row r="196" spans="2:16">
      <c r="B196" s="113"/>
      <c r="C196" s="113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</row>
    <row r="197" spans="2:16">
      <c r="B197" s="113"/>
      <c r="C197" s="113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</row>
    <row r="198" spans="2:16">
      <c r="B198" s="113"/>
      <c r="C198" s="113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</row>
    <row r="199" spans="2:16">
      <c r="B199" s="113"/>
      <c r="C199" s="113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</row>
    <row r="200" spans="2:16">
      <c r="B200" s="113"/>
      <c r="C200" s="113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</row>
    <row r="201" spans="2:16">
      <c r="B201" s="113"/>
      <c r="C201" s="113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</row>
    <row r="202" spans="2:16">
      <c r="B202" s="113"/>
      <c r="C202" s="113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</row>
    <row r="203" spans="2:16">
      <c r="B203" s="113"/>
      <c r="C203" s="113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</row>
    <row r="204" spans="2:16">
      <c r="B204" s="113"/>
      <c r="C204" s="113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</row>
    <row r="205" spans="2:16">
      <c r="B205" s="113"/>
      <c r="C205" s="113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</row>
    <row r="206" spans="2:16">
      <c r="B206" s="113"/>
      <c r="C206" s="113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</row>
    <row r="207" spans="2:16">
      <c r="B207" s="113"/>
      <c r="C207" s="113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</row>
    <row r="208" spans="2:16">
      <c r="B208" s="113"/>
      <c r="C208" s="113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</row>
    <row r="209" spans="2:16">
      <c r="B209" s="113"/>
      <c r="C209" s="113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</row>
    <row r="210" spans="2:16">
      <c r="B210" s="113"/>
      <c r="C210" s="113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</row>
    <row r="211" spans="2:16">
      <c r="B211" s="113"/>
      <c r="C211" s="113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</row>
    <row r="212" spans="2:16">
      <c r="B212" s="113"/>
      <c r="C212" s="113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</row>
    <row r="213" spans="2:16">
      <c r="B213" s="113"/>
      <c r="C213" s="113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</row>
    <row r="214" spans="2:16">
      <c r="B214" s="113"/>
      <c r="C214" s="113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</row>
    <row r="215" spans="2:16">
      <c r="B215" s="113"/>
      <c r="C215" s="113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</row>
    <row r="216" spans="2:16">
      <c r="B216" s="113"/>
      <c r="C216" s="113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</row>
    <row r="217" spans="2:16">
      <c r="B217" s="113"/>
      <c r="C217" s="113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</row>
    <row r="218" spans="2:16">
      <c r="B218" s="113"/>
      <c r="C218" s="113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</row>
    <row r="219" spans="2:16">
      <c r="B219" s="113"/>
      <c r="C219" s="113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</row>
    <row r="220" spans="2:16">
      <c r="B220" s="113"/>
      <c r="C220" s="113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</row>
    <row r="221" spans="2:16">
      <c r="B221" s="113"/>
      <c r="C221" s="113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</row>
    <row r="222" spans="2:16">
      <c r="B222" s="113"/>
      <c r="C222" s="113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</row>
    <row r="223" spans="2:16">
      <c r="B223" s="113"/>
      <c r="C223" s="113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</row>
    <row r="224" spans="2:16">
      <c r="B224" s="113"/>
      <c r="C224" s="113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</row>
    <row r="225" spans="2:16">
      <c r="B225" s="113"/>
      <c r="C225" s="113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</row>
    <row r="226" spans="2:16">
      <c r="B226" s="113"/>
      <c r="C226" s="113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</row>
    <row r="227" spans="2:16">
      <c r="B227" s="113"/>
      <c r="C227" s="113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</row>
    <row r="228" spans="2:16">
      <c r="B228" s="113"/>
      <c r="C228" s="113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</row>
    <row r="229" spans="2:16">
      <c r="B229" s="113"/>
      <c r="C229" s="113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</row>
    <row r="230" spans="2:16">
      <c r="B230" s="113"/>
      <c r="C230" s="113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</row>
    <row r="231" spans="2:16">
      <c r="B231" s="113"/>
      <c r="C231" s="113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</row>
    <row r="232" spans="2:16">
      <c r="B232" s="113"/>
      <c r="C232" s="113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</row>
    <row r="233" spans="2:16">
      <c r="B233" s="113"/>
      <c r="C233" s="113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</row>
    <row r="234" spans="2:16">
      <c r="B234" s="113"/>
      <c r="C234" s="113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</row>
    <row r="235" spans="2:16">
      <c r="B235" s="113"/>
      <c r="C235" s="113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</row>
    <row r="236" spans="2:16">
      <c r="B236" s="113"/>
      <c r="C236" s="113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</row>
    <row r="237" spans="2:16">
      <c r="B237" s="113"/>
      <c r="C237" s="113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</row>
    <row r="238" spans="2:16">
      <c r="B238" s="113"/>
      <c r="C238" s="113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</row>
    <row r="239" spans="2:16">
      <c r="B239" s="113"/>
      <c r="C239" s="113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</row>
    <row r="240" spans="2:16">
      <c r="B240" s="113"/>
      <c r="C240" s="113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</row>
    <row r="241" spans="2:16">
      <c r="B241" s="113"/>
      <c r="C241" s="113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</row>
    <row r="242" spans="2:16">
      <c r="B242" s="113"/>
      <c r="C242" s="113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</row>
    <row r="243" spans="2:16">
      <c r="B243" s="113"/>
      <c r="C243" s="113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</row>
    <row r="244" spans="2:16">
      <c r="B244" s="113"/>
      <c r="C244" s="113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</row>
    <row r="245" spans="2:16">
      <c r="B245" s="113"/>
      <c r="C245" s="113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</row>
    <row r="246" spans="2:16">
      <c r="B246" s="113"/>
      <c r="C246" s="113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</row>
    <row r="247" spans="2:16">
      <c r="B247" s="113"/>
      <c r="C247" s="113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</row>
    <row r="248" spans="2:16">
      <c r="B248" s="113"/>
      <c r="C248" s="113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</row>
    <row r="249" spans="2:16">
      <c r="B249" s="113"/>
      <c r="C249" s="113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</row>
    <row r="250" spans="2:16">
      <c r="B250" s="113"/>
      <c r="C250" s="113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</row>
    <row r="251" spans="2:16">
      <c r="B251" s="113"/>
      <c r="C251" s="113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</row>
    <row r="252" spans="2:16">
      <c r="B252" s="113"/>
      <c r="C252" s="113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</row>
    <row r="253" spans="2:16">
      <c r="B253" s="113"/>
      <c r="C253" s="113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</row>
    <row r="254" spans="2:16">
      <c r="B254" s="113"/>
      <c r="C254" s="113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</row>
    <row r="255" spans="2:16">
      <c r="B255" s="113"/>
      <c r="C255" s="113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</row>
    <row r="256" spans="2:16">
      <c r="B256" s="113"/>
      <c r="C256" s="113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</row>
    <row r="257" spans="2:16">
      <c r="B257" s="113"/>
      <c r="C257" s="113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</row>
    <row r="258" spans="2:16">
      <c r="B258" s="113"/>
      <c r="C258" s="113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</row>
    <row r="259" spans="2:16">
      <c r="B259" s="113"/>
      <c r="C259" s="113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</row>
    <row r="260" spans="2:16">
      <c r="B260" s="113"/>
      <c r="C260" s="113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</row>
    <row r="261" spans="2:16">
      <c r="B261" s="113"/>
      <c r="C261" s="113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</row>
    <row r="262" spans="2:16">
      <c r="B262" s="113"/>
      <c r="C262" s="113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</row>
    <row r="263" spans="2:16">
      <c r="B263" s="113"/>
      <c r="C263" s="113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</row>
    <row r="264" spans="2:16">
      <c r="B264" s="113"/>
      <c r="C264" s="113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</row>
    <row r="265" spans="2:16">
      <c r="B265" s="113"/>
      <c r="C265" s="113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</row>
    <row r="266" spans="2:16">
      <c r="B266" s="113"/>
      <c r="C266" s="113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</row>
    <row r="267" spans="2:16">
      <c r="B267" s="113"/>
      <c r="C267" s="113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</row>
    <row r="268" spans="2:16">
      <c r="B268" s="113"/>
      <c r="C268" s="113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</row>
    <row r="269" spans="2:16">
      <c r="B269" s="113"/>
      <c r="C269" s="113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</row>
    <row r="270" spans="2:16">
      <c r="B270" s="113"/>
      <c r="C270" s="113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</row>
    <row r="271" spans="2:16">
      <c r="B271" s="113"/>
      <c r="C271" s="113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</row>
    <row r="272" spans="2:16">
      <c r="B272" s="113"/>
      <c r="C272" s="113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</row>
    <row r="273" spans="2:16">
      <c r="B273" s="113"/>
      <c r="C273" s="113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</row>
    <row r="274" spans="2:16">
      <c r="B274" s="113"/>
      <c r="C274" s="113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</row>
    <row r="275" spans="2:16">
      <c r="B275" s="113"/>
      <c r="C275" s="113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</row>
    <row r="276" spans="2:16">
      <c r="B276" s="113"/>
      <c r="C276" s="113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</row>
    <row r="277" spans="2:16">
      <c r="B277" s="113"/>
      <c r="C277" s="113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</row>
    <row r="278" spans="2:16">
      <c r="B278" s="113"/>
      <c r="C278" s="113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</row>
    <row r="279" spans="2:16">
      <c r="B279" s="113"/>
      <c r="C279" s="113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</row>
    <row r="280" spans="2:16">
      <c r="B280" s="113"/>
      <c r="C280" s="113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</row>
    <row r="281" spans="2:16">
      <c r="B281" s="113"/>
      <c r="C281" s="113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</row>
    <row r="282" spans="2:16">
      <c r="B282" s="113"/>
      <c r="C282" s="113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</row>
    <row r="283" spans="2:16">
      <c r="B283" s="113"/>
      <c r="C283" s="113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</row>
    <row r="284" spans="2:16">
      <c r="B284" s="113"/>
      <c r="C284" s="113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</row>
    <row r="285" spans="2:16">
      <c r="B285" s="113"/>
      <c r="C285" s="113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</row>
    <row r="286" spans="2:16">
      <c r="B286" s="113"/>
      <c r="C286" s="113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</row>
    <row r="287" spans="2:16">
      <c r="B287" s="113"/>
      <c r="C287" s="113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</row>
    <row r="288" spans="2:16">
      <c r="B288" s="113"/>
      <c r="C288" s="113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</row>
    <row r="289" spans="2:16">
      <c r="B289" s="113"/>
      <c r="C289" s="113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</row>
    <row r="290" spans="2:16">
      <c r="B290" s="113"/>
      <c r="C290" s="113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</row>
    <row r="291" spans="2:16">
      <c r="B291" s="113"/>
      <c r="C291" s="113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</row>
    <row r="292" spans="2:16">
      <c r="B292" s="113"/>
      <c r="C292" s="113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</row>
    <row r="293" spans="2:16">
      <c r="B293" s="113"/>
      <c r="C293" s="113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</row>
    <row r="294" spans="2:16">
      <c r="B294" s="113"/>
      <c r="C294" s="113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</row>
    <row r="295" spans="2:16">
      <c r="B295" s="113"/>
      <c r="C295" s="113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</row>
    <row r="296" spans="2:16">
      <c r="B296" s="113"/>
      <c r="C296" s="113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</row>
    <row r="297" spans="2:16">
      <c r="B297" s="113"/>
      <c r="C297" s="113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</row>
    <row r="298" spans="2:16">
      <c r="B298" s="113"/>
      <c r="C298" s="113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</row>
    <row r="299" spans="2:16">
      <c r="B299" s="113"/>
      <c r="C299" s="113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</row>
    <row r="300" spans="2:16">
      <c r="B300" s="113"/>
      <c r="C300" s="113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</row>
    <row r="301" spans="2:16">
      <c r="B301" s="113"/>
      <c r="C301" s="113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</row>
    <row r="302" spans="2:16">
      <c r="B302" s="113"/>
      <c r="C302" s="113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</row>
    <row r="303" spans="2:16">
      <c r="B303" s="113"/>
      <c r="C303" s="113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</row>
    <row r="304" spans="2:16">
      <c r="B304" s="113"/>
      <c r="C304" s="113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</row>
    <row r="305" spans="2:16">
      <c r="B305" s="113"/>
      <c r="C305" s="113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</row>
    <row r="306" spans="2:16">
      <c r="B306" s="113"/>
      <c r="C306" s="113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</row>
    <row r="307" spans="2:16">
      <c r="B307" s="113"/>
      <c r="C307" s="113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</row>
    <row r="308" spans="2:16">
      <c r="B308" s="113"/>
      <c r="C308" s="113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</row>
    <row r="309" spans="2:16">
      <c r="B309" s="113"/>
      <c r="C309" s="113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</row>
    <row r="310" spans="2:16">
      <c r="B310" s="113"/>
      <c r="C310" s="113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</row>
    <row r="311" spans="2:16">
      <c r="B311" s="113"/>
      <c r="C311" s="113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</row>
    <row r="312" spans="2:16">
      <c r="B312" s="113"/>
      <c r="C312" s="113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</row>
    <row r="313" spans="2:16">
      <c r="B313" s="113"/>
      <c r="C313" s="113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</row>
    <row r="314" spans="2:16">
      <c r="B314" s="113"/>
      <c r="C314" s="113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</row>
    <row r="315" spans="2:16">
      <c r="B315" s="113"/>
      <c r="C315" s="113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</row>
    <row r="316" spans="2:16">
      <c r="B316" s="113"/>
      <c r="C316" s="113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</row>
    <row r="317" spans="2:16">
      <c r="B317" s="113"/>
      <c r="C317" s="113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</row>
    <row r="318" spans="2:16">
      <c r="B318" s="113"/>
      <c r="C318" s="113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</row>
    <row r="319" spans="2:16">
      <c r="B319" s="113"/>
      <c r="C319" s="113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</row>
    <row r="320" spans="2:16">
      <c r="B320" s="113"/>
      <c r="C320" s="113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</row>
    <row r="321" spans="2:16">
      <c r="B321" s="113"/>
      <c r="C321" s="113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</row>
    <row r="322" spans="2:16">
      <c r="B322" s="113"/>
      <c r="C322" s="113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</row>
    <row r="323" spans="2:16">
      <c r="B323" s="113"/>
      <c r="C323" s="113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</row>
    <row r="324" spans="2:16">
      <c r="B324" s="113"/>
      <c r="C324" s="113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</row>
    <row r="325" spans="2:16">
      <c r="B325" s="113"/>
      <c r="C325" s="113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</row>
    <row r="326" spans="2:16">
      <c r="B326" s="113"/>
      <c r="C326" s="113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</row>
    <row r="327" spans="2:16">
      <c r="B327" s="113"/>
      <c r="C327" s="113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</row>
    <row r="328" spans="2:16">
      <c r="B328" s="113"/>
      <c r="C328" s="113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</row>
    <row r="329" spans="2:16">
      <c r="B329" s="113"/>
      <c r="C329" s="113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</row>
    <row r="330" spans="2:16">
      <c r="B330" s="113"/>
      <c r="C330" s="113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</row>
    <row r="331" spans="2:16">
      <c r="B331" s="113"/>
      <c r="C331" s="113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</row>
    <row r="332" spans="2:16">
      <c r="B332" s="113"/>
      <c r="C332" s="113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</row>
    <row r="333" spans="2:16">
      <c r="B333" s="113"/>
      <c r="C333" s="113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</row>
    <row r="334" spans="2:16">
      <c r="B334" s="113"/>
      <c r="C334" s="113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</row>
    <row r="335" spans="2:16">
      <c r="B335" s="113"/>
      <c r="C335" s="113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</row>
    <row r="336" spans="2:16">
      <c r="B336" s="113"/>
      <c r="C336" s="113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</row>
    <row r="337" spans="2:16">
      <c r="B337" s="113"/>
      <c r="C337" s="113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</row>
    <row r="338" spans="2:16">
      <c r="B338" s="113"/>
      <c r="C338" s="113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</row>
    <row r="339" spans="2:16">
      <c r="B339" s="113"/>
      <c r="C339" s="113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</row>
    <row r="340" spans="2:16">
      <c r="B340" s="113"/>
      <c r="C340" s="113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</row>
    <row r="341" spans="2:16">
      <c r="B341" s="113"/>
      <c r="C341" s="113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</row>
    <row r="342" spans="2:16">
      <c r="B342" s="113"/>
      <c r="C342" s="113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</row>
    <row r="343" spans="2:16">
      <c r="B343" s="113"/>
      <c r="C343" s="113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</row>
    <row r="344" spans="2:16">
      <c r="B344" s="113"/>
      <c r="C344" s="113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</row>
    <row r="345" spans="2:16">
      <c r="B345" s="113"/>
      <c r="C345" s="113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</row>
    <row r="346" spans="2:16">
      <c r="B346" s="113"/>
      <c r="C346" s="113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</row>
    <row r="347" spans="2:16">
      <c r="B347" s="113"/>
      <c r="C347" s="113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</row>
    <row r="348" spans="2:16">
      <c r="B348" s="113"/>
      <c r="C348" s="113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</row>
    <row r="349" spans="2:16">
      <c r="B349" s="113"/>
      <c r="C349" s="113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</row>
    <row r="350" spans="2:16">
      <c r="B350" s="113"/>
      <c r="C350" s="113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</row>
    <row r="351" spans="2:16">
      <c r="B351" s="113"/>
      <c r="C351" s="113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</row>
    <row r="352" spans="2:16">
      <c r="B352" s="113"/>
      <c r="C352" s="113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</row>
    <row r="353" spans="2:16">
      <c r="B353" s="113"/>
      <c r="C353" s="113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</row>
    <row r="354" spans="2:16">
      <c r="B354" s="113"/>
      <c r="C354" s="113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</row>
    <row r="355" spans="2:16">
      <c r="B355" s="113"/>
      <c r="C355" s="113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</row>
    <row r="356" spans="2:16">
      <c r="B356" s="113"/>
      <c r="C356" s="113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</row>
    <row r="357" spans="2:16">
      <c r="B357" s="113"/>
      <c r="C357" s="113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</row>
    <row r="358" spans="2:16">
      <c r="B358" s="113"/>
      <c r="C358" s="113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</row>
    <row r="359" spans="2:16">
      <c r="B359" s="113"/>
      <c r="C359" s="113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</row>
    <row r="360" spans="2:16">
      <c r="B360" s="113"/>
      <c r="C360" s="113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</row>
    <row r="361" spans="2:16">
      <c r="B361" s="113"/>
      <c r="C361" s="113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</row>
    <row r="362" spans="2:16">
      <c r="B362" s="113"/>
      <c r="C362" s="113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</row>
    <row r="363" spans="2:16">
      <c r="B363" s="113"/>
      <c r="C363" s="113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</row>
    <row r="364" spans="2:16">
      <c r="B364" s="113"/>
      <c r="C364" s="113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</row>
    <row r="365" spans="2:16">
      <c r="B365" s="113"/>
      <c r="C365" s="113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</row>
    <row r="366" spans="2:16">
      <c r="B366" s="113"/>
      <c r="C366" s="113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</row>
    <row r="367" spans="2:16">
      <c r="B367" s="113"/>
      <c r="C367" s="113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</row>
    <row r="368" spans="2:16">
      <c r="B368" s="113"/>
      <c r="C368" s="113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</row>
    <row r="369" spans="2:16">
      <c r="B369" s="113"/>
      <c r="C369" s="113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</row>
    <row r="370" spans="2:16">
      <c r="B370" s="113"/>
      <c r="C370" s="113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</row>
    <row r="371" spans="2:16">
      <c r="B371" s="113"/>
      <c r="C371" s="113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</row>
    <row r="372" spans="2:16">
      <c r="B372" s="113"/>
      <c r="C372" s="113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</row>
    <row r="373" spans="2:16">
      <c r="B373" s="113"/>
      <c r="C373" s="113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</row>
    <row r="374" spans="2:16">
      <c r="B374" s="113"/>
      <c r="C374" s="113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</row>
    <row r="375" spans="2:16">
      <c r="B375" s="113"/>
      <c r="C375" s="113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</row>
    <row r="376" spans="2:16">
      <c r="B376" s="113"/>
      <c r="C376" s="113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</row>
    <row r="377" spans="2:16">
      <c r="B377" s="113"/>
      <c r="C377" s="113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</row>
    <row r="378" spans="2:16">
      <c r="B378" s="113"/>
      <c r="C378" s="113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</row>
    <row r="379" spans="2:16">
      <c r="B379" s="113"/>
      <c r="C379" s="113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</row>
    <row r="380" spans="2:16">
      <c r="B380" s="113"/>
      <c r="C380" s="113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</row>
    <row r="381" spans="2:16">
      <c r="B381" s="113"/>
      <c r="C381" s="113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</row>
    <row r="382" spans="2:16">
      <c r="B382" s="113"/>
      <c r="C382" s="113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</row>
    <row r="383" spans="2:16">
      <c r="B383" s="113"/>
      <c r="C383" s="113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</row>
    <row r="384" spans="2:16">
      <c r="B384" s="113"/>
      <c r="C384" s="113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</row>
    <row r="385" spans="2:16">
      <c r="B385" s="113"/>
      <c r="C385" s="113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</row>
    <row r="386" spans="2:16">
      <c r="B386" s="113"/>
      <c r="C386" s="113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</row>
    <row r="387" spans="2:16">
      <c r="B387" s="113"/>
      <c r="C387" s="113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</row>
    <row r="388" spans="2:16">
      <c r="B388" s="113"/>
      <c r="C388" s="113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</row>
    <row r="389" spans="2:16">
      <c r="B389" s="113"/>
      <c r="C389" s="113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</row>
    <row r="390" spans="2:16">
      <c r="B390" s="113"/>
      <c r="C390" s="113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</row>
    <row r="391" spans="2:16">
      <c r="B391" s="113"/>
      <c r="C391" s="113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</row>
    <row r="392" spans="2:16">
      <c r="B392" s="113"/>
      <c r="C392" s="113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</row>
    <row r="393" spans="2:16">
      <c r="B393" s="113"/>
      <c r="C393" s="113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</row>
    <row r="394" spans="2:16">
      <c r="B394" s="113"/>
      <c r="C394" s="113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</row>
    <row r="395" spans="2:16">
      <c r="B395" s="113"/>
      <c r="C395" s="113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</row>
    <row r="396" spans="2:16">
      <c r="B396" s="113"/>
      <c r="C396" s="113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</row>
    <row r="397" spans="2:16">
      <c r="B397" s="149"/>
      <c r="C397" s="113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</row>
    <row r="398" spans="2:16">
      <c r="B398" s="149"/>
      <c r="C398" s="113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</row>
    <row r="399" spans="2:16">
      <c r="B399" s="150"/>
      <c r="C399" s="113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</row>
    <row r="400" spans="2:16">
      <c r="B400" s="113"/>
      <c r="C400" s="113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</row>
    <row r="401" spans="2:16">
      <c r="B401" s="113"/>
      <c r="C401" s="113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</row>
    <row r="402" spans="2:16">
      <c r="B402" s="113"/>
      <c r="C402" s="113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</row>
    <row r="403" spans="2:16">
      <c r="B403" s="113"/>
      <c r="C403" s="113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</row>
    <row r="404" spans="2:16">
      <c r="B404" s="113"/>
      <c r="C404" s="113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</row>
    <row r="405" spans="2:16">
      <c r="B405" s="113"/>
      <c r="C405" s="113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</row>
    <row r="406" spans="2:16">
      <c r="B406" s="113"/>
      <c r="C406" s="113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</row>
    <row r="407" spans="2:16">
      <c r="B407" s="113"/>
      <c r="C407" s="113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</row>
    <row r="408" spans="2:16">
      <c r="B408" s="113"/>
      <c r="C408" s="113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</row>
    <row r="409" spans="2:16">
      <c r="B409" s="113"/>
      <c r="C409" s="113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</row>
    <row r="410" spans="2:16">
      <c r="B410" s="113"/>
      <c r="C410" s="113"/>
      <c r="D410" s="113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</row>
    <row r="411" spans="2:16">
      <c r="B411" s="113"/>
      <c r="C411" s="113"/>
      <c r="D411" s="113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B1:B23 D1:P23 Q1:XFD1048576"/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>
    <tabColor theme="4" tint="0.59999389629810485"/>
    <pageSetUpPr fitToPage="1"/>
  </sheetPr>
  <dimension ref="B1:R877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7.85546875" style="2" bestFit="1" customWidth="1"/>
    <col min="3" max="3" width="41.7109375" style="2" bestFit="1" customWidth="1"/>
    <col min="4" max="4" width="6.42578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6.140625" style="1" bestFit="1" customWidth="1"/>
    <col min="9" max="9" width="12" style="1" bestFit="1" customWidth="1"/>
    <col min="10" max="10" width="6.85546875" style="1" bestFit="1" customWidth="1"/>
    <col min="11" max="11" width="7.5703125" style="1" bestFit="1" customWidth="1"/>
    <col min="12" max="12" width="15.42578125" style="1" bestFit="1" customWidth="1"/>
    <col min="13" max="13" width="7.28515625" style="1" bestFit="1" customWidth="1"/>
    <col min="14" max="14" width="8.28515625" style="1" bestFit="1" customWidth="1"/>
    <col min="15" max="15" width="13.140625" style="1" bestFit="1" customWidth="1"/>
    <col min="16" max="16" width="11.28515625" style="1" bestFit="1" customWidth="1"/>
    <col min="17" max="17" width="11.85546875" style="1" bestFit="1" customWidth="1"/>
    <col min="18" max="18" width="26.140625" style="1" bestFit="1" customWidth="1"/>
    <col min="19" max="16384" width="9.140625" style="1"/>
  </cols>
  <sheetData>
    <row r="1" spans="2:18">
      <c r="B1" s="46" t="s">
        <v>150</v>
      </c>
      <c r="C1" s="67" t="s" vm="1">
        <v>238</v>
      </c>
    </row>
    <row r="2" spans="2:18">
      <c r="B2" s="46" t="s">
        <v>149</v>
      </c>
      <c r="C2" s="67" t="s">
        <v>239</v>
      </c>
    </row>
    <row r="3" spans="2:18">
      <c r="B3" s="46" t="s">
        <v>151</v>
      </c>
      <c r="C3" s="67" t="s">
        <v>240</v>
      </c>
    </row>
    <row r="4" spans="2:18">
      <c r="B4" s="46" t="s">
        <v>152</v>
      </c>
      <c r="C4" s="67" t="s">
        <v>241</v>
      </c>
    </row>
    <row r="6" spans="2:18" ht="21.75" customHeight="1">
      <c r="B6" s="167" t="s">
        <v>178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9"/>
    </row>
    <row r="7" spans="2:18" ht="27.75" customHeight="1">
      <c r="B7" s="170" t="s">
        <v>93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2"/>
    </row>
    <row r="8" spans="2:18" s="3" customFormat="1" ht="66" customHeight="1">
      <c r="B8" s="21" t="s">
        <v>119</v>
      </c>
      <c r="C8" s="29" t="s">
        <v>48</v>
      </c>
      <c r="D8" s="29" t="s">
        <v>123</v>
      </c>
      <c r="E8" s="29" t="s">
        <v>14</v>
      </c>
      <c r="F8" s="29" t="s">
        <v>70</v>
      </c>
      <c r="G8" s="29" t="s">
        <v>108</v>
      </c>
      <c r="H8" s="29" t="s">
        <v>17</v>
      </c>
      <c r="I8" s="29" t="s">
        <v>107</v>
      </c>
      <c r="J8" s="29" t="s">
        <v>16</v>
      </c>
      <c r="K8" s="29" t="s">
        <v>18</v>
      </c>
      <c r="L8" s="29" t="s">
        <v>213</v>
      </c>
      <c r="M8" s="29" t="s">
        <v>212</v>
      </c>
      <c r="N8" s="29" t="s">
        <v>228</v>
      </c>
      <c r="O8" s="29" t="s">
        <v>65</v>
      </c>
      <c r="P8" s="29" t="s">
        <v>215</v>
      </c>
      <c r="Q8" s="29" t="s">
        <v>153</v>
      </c>
      <c r="R8" s="59" t="s">
        <v>155</v>
      </c>
    </row>
    <row r="9" spans="2:18" s="3" customFormat="1" ht="21.75" customHeight="1">
      <c r="B9" s="14"/>
      <c r="C9" s="31"/>
      <c r="D9" s="31"/>
      <c r="E9" s="31"/>
      <c r="F9" s="31"/>
      <c r="G9" s="31" t="s">
        <v>21</v>
      </c>
      <c r="H9" s="31" t="s">
        <v>20</v>
      </c>
      <c r="I9" s="31"/>
      <c r="J9" s="31" t="s">
        <v>19</v>
      </c>
      <c r="K9" s="31" t="s">
        <v>19</v>
      </c>
      <c r="L9" s="31" t="s">
        <v>220</v>
      </c>
      <c r="M9" s="31"/>
      <c r="N9" s="15" t="s">
        <v>216</v>
      </c>
      <c r="O9" s="31" t="s">
        <v>221</v>
      </c>
      <c r="P9" s="31" t="s">
        <v>19</v>
      </c>
      <c r="Q9" s="31" t="s">
        <v>19</v>
      </c>
      <c r="R9" s="32" t="s">
        <v>19</v>
      </c>
    </row>
    <row r="10" spans="2:18" s="4" customFormat="1" ht="18" customHeight="1">
      <c r="B10" s="17"/>
      <c r="C10" s="33" t="s">
        <v>0</v>
      </c>
      <c r="D10" s="33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117</v>
      </c>
      <c r="R10" s="19" t="s">
        <v>118</v>
      </c>
    </row>
    <row r="11" spans="2:18" s="4" customFormat="1" ht="18" customHeight="1">
      <c r="B11" s="68" t="s">
        <v>28</v>
      </c>
      <c r="C11" s="69"/>
      <c r="D11" s="69"/>
      <c r="E11" s="69"/>
      <c r="F11" s="69"/>
      <c r="G11" s="69"/>
      <c r="H11" s="77">
        <v>11.510287903171719</v>
      </c>
      <c r="I11" s="69"/>
      <c r="J11" s="69"/>
      <c r="K11" s="78">
        <v>6.2795581573335899E-3</v>
      </c>
      <c r="L11" s="77"/>
      <c r="M11" s="79"/>
      <c r="N11" s="69"/>
      <c r="O11" s="77">
        <v>2281411.3199103847</v>
      </c>
      <c r="P11" s="69"/>
      <c r="Q11" s="78">
        <f>O11/$O$11</f>
        <v>1</v>
      </c>
      <c r="R11" s="81">
        <f>O11/'סכום נכסי הקרן'!$C$42</f>
        <v>3.2208505029308547E-2</v>
      </c>
    </row>
    <row r="12" spans="2:18" ht="22.5" customHeight="1">
      <c r="B12" s="70" t="s">
        <v>206</v>
      </c>
      <c r="C12" s="71"/>
      <c r="D12" s="71"/>
      <c r="E12" s="71"/>
      <c r="F12" s="71"/>
      <c r="G12" s="71"/>
      <c r="H12" s="80">
        <v>11.270447019558958</v>
      </c>
      <c r="I12" s="71"/>
      <c r="J12" s="71"/>
      <c r="K12" s="81">
        <v>5.3314055279023893E-3</v>
      </c>
      <c r="L12" s="80"/>
      <c r="M12" s="82"/>
      <c r="N12" s="71"/>
      <c r="O12" s="80">
        <v>2208255.1154844919</v>
      </c>
      <c r="P12" s="71"/>
      <c r="Q12" s="81">
        <f t="shared" ref="Q12:Q25" si="0">O12/$O$11</f>
        <v>0.96793379440724159</v>
      </c>
      <c r="R12" s="81">
        <f>O12/'סכום נכסי הקרן'!$C$42</f>
        <v>3.1175700485203343E-2</v>
      </c>
    </row>
    <row r="13" spans="2:18">
      <c r="B13" s="72" t="s">
        <v>26</v>
      </c>
      <c r="C13" s="73"/>
      <c r="D13" s="73"/>
      <c r="E13" s="73"/>
      <c r="F13" s="73"/>
      <c r="G13" s="73"/>
      <c r="H13" s="83">
        <v>12.921226427832652</v>
      </c>
      <c r="I13" s="73"/>
      <c r="J13" s="73"/>
      <c r="K13" s="84">
        <v>2.6940399752688584E-3</v>
      </c>
      <c r="L13" s="83"/>
      <c r="M13" s="85"/>
      <c r="N13" s="73"/>
      <c r="O13" s="83">
        <v>1456327.6957389596</v>
      </c>
      <c r="P13" s="73"/>
      <c r="Q13" s="84">
        <f t="shared" si="0"/>
        <v>0.6383450818487939</v>
      </c>
      <c r="R13" s="84">
        <f>O13/'סכום נכסי הקרן'!$C$42</f>
        <v>2.0560140779161254E-2</v>
      </c>
    </row>
    <row r="14" spans="2:18">
      <c r="B14" s="74" t="s">
        <v>25</v>
      </c>
      <c r="C14" s="71"/>
      <c r="D14" s="71"/>
      <c r="E14" s="71"/>
      <c r="F14" s="71"/>
      <c r="G14" s="71"/>
      <c r="H14" s="80">
        <v>12.921226427832652</v>
      </c>
      <c r="I14" s="71"/>
      <c r="J14" s="71"/>
      <c r="K14" s="81">
        <v>2.6940399752688584E-3</v>
      </c>
      <c r="L14" s="80"/>
      <c r="M14" s="82"/>
      <c r="N14" s="71"/>
      <c r="O14" s="80">
        <v>1456327.6957389596</v>
      </c>
      <c r="P14" s="71"/>
      <c r="Q14" s="81">
        <f t="shared" si="0"/>
        <v>0.6383450818487939</v>
      </c>
      <c r="R14" s="81">
        <f>O14/'סכום נכסי הקרן'!$C$42</f>
        <v>2.0560140779161254E-2</v>
      </c>
    </row>
    <row r="15" spans="2:18">
      <c r="B15" s="75" t="s">
        <v>242</v>
      </c>
      <c r="C15" s="73" t="s">
        <v>243</v>
      </c>
      <c r="D15" s="86" t="s">
        <v>124</v>
      </c>
      <c r="E15" s="73" t="s">
        <v>244</v>
      </c>
      <c r="F15" s="73"/>
      <c r="G15" s="73"/>
      <c r="H15" s="83">
        <v>1.2900000000000125</v>
      </c>
      <c r="I15" s="86" t="s">
        <v>137</v>
      </c>
      <c r="J15" s="87">
        <v>0.04</v>
      </c>
      <c r="K15" s="84">
        <v>9.3000000000003739E-3</v>
      </c>
      <c r="L15" s="83">
        <v>53814634.598315991</v>
      </c>
      <c r="M15" s="85">
        <v>139.44999999999999</v>
      </c>
      <c r="N15" s="73"/>
      <c r="O15" s="83">
        <v>75044.510628682998</v>
      </c>
      <c r="P15" s="84">
        <v>3.4612363401678443E-3</v>
      </c>
      <c r="Q15" s="84">
        <f t="shared" si="0"/>
        <v>3.2893897726268315E-2</v>
      </c>
      <c r="R15" s="84">
        <f>O15/'סכום נכסי הקרן'!$C$42</f>
        <v>1.059463270350074E-3</v>
      </c>
    </row>
    <row r="16" spans="2:18">
      <c r="B16" s="75" t="s">
        <v>245</v>
      </c>
      <c r="C16" s="73" t="s">
        <v>246</v>
      </c>
      <c r="D16" s="86" t="s">
        <v>124</v>
      </c>
      <c r="E16" s="73" t="s">
        <v>244</v>
      </c>
      <c r="F16" s="73"/>
      <c r="G16" s="73"/>
      <c r="H16" s="83">
        <v>4</v>
      </c>
      <c r="I16" s="86" t="s">
        <v>137</v>
      </c>
      <c r="J16" s="87">
        <v>0.04</v>
      </c>
      <c r="K16" s="84">
        <v>-8.9999999999966279E-4</v>
      </c>
      <c r="L16" s="83">
        <v>48339278.219121002</v>
      </c>
      <c r="M16" s="85">
        <v>149</v>
      </c>
      <c r="N16" s="73"/>
      <c r="O16" s="83">
        <v>72025.526927726998</v>
      </c>
      <c r="P16" s="84">
        <v>4.1607608245626104E-3</v>
      </c>
      <c r="Q16" s="84">
        <f t="shared" si="0"/>
        <v>3.1570601188459169E-2</v>
      </c>
      <c r="R16" s="84">
        <f>O16/'סכום נכסי הקרן'!$C$42</f>
        <v>1.0168418671567816E-3</v>
      </c>
    </row>
    <row r="17" spans="2:18">
      <c r="B17" s="75" t="s">
        <v>247</v>
      </c>
      <c r="C17" s="73" t="s">
        <v>248</v>
      </c>
      <c r="D17" s="86" t="s">
        <v>124</v>
      </c>
      <c r="E17" s="73" t="s">
        <v>244</v>
      </c>
      <c r="F17" s="73"/>
      <c r="G17" s="73"/>
      <c r="H17" s="83">
        <v>6.9699999999999083</v>
      </c>
      <c r="I17" s="86" t="s">
        <v>137</v>
      </c>
      <c r="J17" s="87">
        <v>7.4999999999999997E-3</v>
      </c>
      <c r="K17" s="84">
        <v>-6.0000000000028444E-4</v>
      </c>
      <c r="L17" s="83">
        <v>35903885.825796999</v>
      </c>
      <c r="M17" s="85">
        <v>107.7</v>
      </c>
      <c r="N17" s="73"/>
      <c r="O17" s="83">
        <v>38668.482485914996</v>
      </c>
      <c r="P17" s="84">
        <v>2.5327148168202999E-3</v>
      </c>
      <c r="Q17" s="84">
        <f t="shared" si="0"/>
        <v>1.694936908064168E-2</v>
      </c>
      <c r="R17" s="84">
        <f>O17/'סכום נכסי הקרן'!$C$42</f>
        <v>5.4591383927745426E-4</v>
      </c>
    </row>
    <row r="18" spans="2:18">
      <c r="B18" s="75" t="s">
        <v>249</v>
      </c>
      <c r="C18" s="73" t="s">
        <v>250</v>
      </c>
      <c r="D18" s="86" t="s">
        <v>124</v>
      </c>
      <c r="E18" s="73" t="s">
        <v>244</v>
      </c>
      <c r="F18" s="73"/>
      <c r="G18" s="73"/>
      <c r="H18" s="83">
        <v>12.900000000000073</v>
      </c>
      <c r="I18" s="86" t="s">
        <v>137</v>
      </c>
      <c r="J18" s="87">
        <v>0.04</v>
      </c>
      <c r="K18" s="84">
        <v>1.4000000000000681E-3</v>
      </c>
      <c r="L18" s="83">
        <v>158919456.71141499</v>
      </c>
      <c r="M18" s="85">
        <v>196.5</v>
      </c>
      <c r="N18" s="73"/>
      <c r="O18" s="83">
        <v>312276.73211894196</v>
      </c>
      <c r="P18" s="84">
        <v>9.7967788208979719E-3</v>
      </c>
      <c r="Q18" s="84">
        <f t="shared" si="0"/>
        <v>0.13687875105801106</v>
      </c>
      <c r="R18" s="84">
        <f>O18/'סכום נכסי הקרן'!$C$42</f>
        <v>4.4086599418574216E-3</v>
      </c>
    </row>
    <row r="19" spans="2:18">
      <c r="B19" s="75" t="s">
        <v>251</v>
      </c>
      <c r="C19" s="73" t="s">
        <v>252</v>
      </c>
      <c r="D19" s="86" t="s">
        <v>124</v>
      </c>
      <c r="E19" s="73" t="s">
        <v>244</v>
      </c>
      <c r="F19" s="73"/>
      <c r="G19" s="73"/>
      <c r="H19" s="83">
        <v>17.340000000000021</v>
      </c>
      <c r="I19" s="86" t="s">
        <v>137</v>
      </c>
      <c r="J19" s="87">
        <v>2.75E-2</v>
      </c>
      <c r="K19" s="84">
        <v>3.0000000000000391E-3</v>
      </c>
      <c r="L19" s="83">
        <v>176096944.92513502</v>
      </c>
      <c r="M19" s="85">
        <v>163.28</v>
      </c>
      <c r="N19" s="73"/>
      <c r="O19" s="83">
        <v>287531.10268234293</v>
      </c>
      <c r="P19" s="84">
        <v>9.9630142802363923E-3</v>
      </c>
      <c r="Q19" s="84">
        <f t="shared" si="0"/>
        <v>0.1260321188787813</v>
      </c>
      <c r="R19" s="84">
        <f>O19/'סכום נכסי הקרן'!$C$42</f>
        <v>4.0593061347616397E-3</v>
      </c>
    </row>
    <row r="20" spans="2:18">
      <c r="B20" s="75" t="s">
        <v>253</v>
      </c>
      <c r="C20" s="73" t="s">
        <v>254</v>
      </c>
      <c r="D20" s="86" t="s">
        <v>124</v>
      </c>
      <c r="E20" s="73" t="s">
        <v>244</v>
      </c>
      <c r="F20" s="73"/>
      <c r="G20" s="73"/>
      <c r="H20" s="83">
        <v>3.3999999999999031</v>
      </c>
      <c r="I20" s="86" t="s">
        <v>137</v>
      </c>
      <c r="J20" s="87">
        <v>1.7500000000000002E-2</v>
      </c>
      <c r="K20" s="84">
        <v>6.0000000000003941E-4</v>
      </c>
      <c r="L20" s="83">
        <v>79337546.462643012</v>
      </c>
      <c r="M20" s="85">
        <v>108.8</v>
      </c>
      <c r="N20" s="73"/>
      <c r="O20" s="83">
        <v>86319.244012260999</v>
      </c>
      <c r="P20" s="84">
        <v>4.730207174018221E-3</v>
      </c>
      <c r="Q20" s="84">
        <f t="shared" si="0"/>
        <v>3.7835897130400697E-2</v>
      </c>
      <c r="R20" s="84">
        <f>O20/'סכום נכסי הקרן'!$C$42</f>
        <v>1.2186376830129117E-3</v>
      </c>
    </row>
    <row r="21" spans="2:18">
      <c r="B21" s="75" t="s">
        <v>255</v>
      </c>
      <c r="C21" s="73" t="s">
        <v>256</v>
      </c>
      <c r="D21" s="86" t="s">
        <v>124</v>
      </c>
      <c r="E21" s="73" t="s">
        <v>244</v>
      </c>
      <c r="F21" s="73"/>
      <c r="G21" s="73"/>
      <c r="H21" s="83">
        <v>0.58000000000171315</v>
      </c>
      <c r="I21" s="86" t="s">
        <v>137</v>
      </c>
      <c r="J21" s="87">
        <v>1E-3</v>
      </c>
      <c r="K21" s="84">
        <v>1.4999999999857232E-2</v>
      </c>
      <c r="L21" s="83">
        <v>174707.34988500003</v>
      </c>
      <c r="M21" s="85">
        <v>100.23</v>
      </c>
      <c r="N21" s="73"/>
      <c r="O21" s="83">
        <v>175.10916326500001</v>
      </c>
      <c r="P21" s="84">
        <v>1.1527699717903258E-5</v>
      </c>
      <c r="Q21" s="84">
        <f t="shared" si="0"/>
        <v>7.6754753400574163E-5</v>
      </c>
      <c r="R21" s="84">
        <f>O21/'סכום נכסי הקרן'!$C$42</f>
        <v>2.4721558609257301E-6</v>
      </c>
    </row>
    <row r="22" spans="2:18">
      <c r="B22" s="75" t="s">
        <v>257</v>
      </c>
      <c r="C22" s="73" t="s">
        <v>258</v>
      </c>
      <c r="D22" s="86" t="s">
        <v>124</v>
      </c>
      <c r="E22" s="73" t="s">
        <v>244</v>
      </c>
      <c r="F22" s="73"/>
      <c r="G22" s="73"/>
      <c r="H22" s="83">
        <v>5.479999999999654</v>
      </c>
      <c r="I22" s="86" t="s">
        <v>137</v>
      </c>
      <c r="J22" s="87">
        <v>7.4999999999999997E-3</v>
      </c>
      <c r="K22" s="84">
        <v>-8.9999999999996279E-4</v>
      </c>
      <c r="L22" s="83">
        <v>48393987.101273991</v>
      </c>
      <c r="M22" s="85">
        <v>105.65</v>
      </c>
      <c r="N22" s="73"/>
      <c r="O22" s="83">
        <v>51128.251284391001</v>
      </c>
      <c r="P22" s="84">
        <v>3.5414113415377152E-3</v>
      </c>
      <c r="Q22" s="84">
        <f t="shared" si="0"/>
        <v>2.2410799332055278E-2</v>
      </c>
      <c r="R22" s="84">
        <f>O22/'סכום נכסי הקרן'!$C$42</f>
        <v>7.2181834299732699E-4</v>
      </c>
    </row>
    <row r="23" spans="2:18">
      <c r="B23" s="75" t="s">
        <v>259</v>
      </c>
      <c r="C23" s="73" t="s">
        <v>260</v>
      </c>
      <c r="D23" s="86" t="s">
        <v>124</v>
      </c>
      <c r="E23" s="73" t="s">
        <v>244</v>
      </c>
      <c r="F23" s="73"/>
      <c r="G23" s="73"/>
      <c r="H23" s="83">
        <v>8.9599999999999405</v>
      </c>
      <c r="I23" s="86" t="s">
        <v>137</v>
      </c>
      <c r="J23" s="87">
        <v>5.0000000000000001E-3</v>
      </c>
      <c r="K23" s="84">
        <v>-7.9999999999995689E-4</v>
      </c>
      <c r="L23" s="83">
        <v>104691659.37464099</v>
      </c>
      <c r="M23" s="85">
        <v>106</v>
      </c>
      <c r="N23" s="73"/>
      <c r="O23" s="83">
        <v>110973.16198660601</v>
      </c>
      <c r="P23" s="84">
        <v>9.8251020080411759E-3</v>
      </c>
      <c r="Q23" s="84">
        <f t="shared" si="0"/>
        <v>4.8642329867533536E-2</v>
      </c>
      <c r="R23" s="84">
        <f>O23/'סכום נכסי הקרן'!$C$42</f>
        <v>1.5666967261757391E-3</v>
      </c>
    </row>
    <row r="24" spans="2:18">
      <c r="B24" s="75" t="s">
        <v>261</v>
      </c>
      <c r="C24" s="73" t="s">
        <v>262</v>
      </c>
      <c r="D24" s="86" t="s">
        <v>124</v>
      </c>
      <c r="E24" s="73" t="s">
        <v>244</v>
      </c>
      <c r="F24" s="73"/>
      <c r="G24" s="73"/>
      <c r="H24" s="83">
        <v>22.370000000000026</v>
      </c>
      <c r="I24" s="86" t="s">
        <v>137</v>
      </c>
      <c r="J24" s="87">
        <v>0.01</v>
      </c>
      <c r="K24" s="84">
        <v>5.9999999999999264E-3</v>
      </c>
      <c r="L24" s="83">
        <v>295347332.84338903</v>
      </c>
      <c r="M24" s="85">
        <v>111.32</v>
      </c>
      <c r="N24" s="73"/>
      <c r="O24" s="83">
        <v>328780.62476245401</v>
      </c>
      <c r="P24" s="84">
        <v>1.8957769195910468E-2</v>
      </c>
      <c r="Q24" s="84">
        <f t="shared" si="0"/>
        <v>0.1441128225730767</v>
      </c>
      <c r="R24" s="84">
        <f>O24/'סכום נכסי הקרן'!$C$42</f>
        <v>4.6416585706327909E-3</v>
      </c>
    </row>
    <row r="25" spans="2:18">
      <c r="B25" s="75" t="s">
        <v>263</v>
      </c>
      <c r="C25" s="73" t="s">
        <v>264</v>
      </c>
      <c r="D25" s="86" t="s">
        <v>124</v>
      </c>
      <c r="E25" s="73" t="s">
        <v>244</v>
      </c>
      <c r="F25" s="73"/>
      <c r="G25" s="73"/>
      <c r="H25" s="83">
        <v>2.4200000000000785</v>
      </c>
      <c r="I25" s="86" t="s">
        <v>137</v>
      </c>
      <c r="J25" s="87">
        <v>2.75E-2</v>
      </c>
      <c r="K25" s="84">
        <v>1.3000000000000548E-3</v>
      </c>
      <c r="L25" s="83">
        <v>83404720.698605999</v>
      </c>
      <c r="M25" s="85">
        <v>111.99</v>
      </c>
      <c r="N25" s="73"/>
      <c r="O25" s="83">
        <v>93404.949686373016</v>
      </c>
      <c r="P25" s="84">
        <v>5.0300653448479126E-3</v>
      </c>
      <c r="Q25" s="84">
        <f t="shared" si="0"/>
        <v>4.094174026016581E-2</v>
      </c>
      <c r="R25" s="84">
        <f>O25/'סכום נכסי הקרן'!$C$42</f>
        <v>1.3186722470781946E-3</v>
      </c>
    </row>
    <row r="26" spans="2:18">
      <c r="B26" s="76"/>
      <c r="C26" s="73"/>
      <c r="D26" s="73"/>
      <c r="E26" s="73"/>
      <c r="F26" s="73"/>
      <c r="G26" s="73"/>
      <c r="H26" s="73"/>
      <c r="I26" s="73"/>
      <c r="J26" s="73"/>
      <c r="K26" s="84"/>
      <c r="L26" s="83"/>
      <c r="M26" s="85"/>
      <c r="N26" s="73"/>
      <c r="O26" s="73"/>
      <c r="P26" s="73"/>
      <c r="Q26" s="84"/>
      <c r="R26" s="73"/>
    </row>
    <row r="27" spans="2:18">
      <c r="B27" s="72" t="s">
        <v>49</v>
      </c>
      <c r="C27" s="73"/>
      <c r="D27" s="73"/>
      <c r="E27" s="73"/>
      <c r="F27" s="73"/>
      <c r="G27" s="73"/>
      <c r="H27" s="83">
        <v>8.0732291648913677</v>
      </c>
      <c r="I27" s="73"/>
      <c r="J27" s="73"/>
      <c r="K27" s="84">
        <v>1.0439436432518066E-2</v>
      </c>
      <c r="L27" s="83"/>
      <c r="M27" s="85"/>
      <c r="N27" s="73"/>
      <c r="O27" s="83">
        <v>751927.41974553186</v>
      </c>
      <c r="P27" s="73"/>
      <c r="Q27" s="84">
        <f t="shared" ref="Q27:Q38" si="1">O27/$O$11</f>
        <v>0.32958871255844741</v>
      </c>
      <c r="R27" s="84">
        <f>O27/'סכום נכסי הקרן'!$C$42</f>
        <v>1.0615559706042081E-2</v>
      </c>
    </row>
    <row r="28" spans="2:18">
      <c r="B28" s="74" t="s">
        <v>22</v>
      </c>
      <c r="C28" s="71"/>
      <c r="D28" s="71"/>
      <c r="E28" s="71"/>
      <c r="F28" s="71"/>
      <c r="G28" s="71"/>
      <c r="H28" s="80">
        <v>0.4963999762820015</v>
      </c>
      <c r="I28" s="71"/>
      <c r="J28" s="71"/>
      <c r="K28" s="81">
        <v>2.4906622071174701E-3</v>
      </c>
      <c r="L28" s="80"/>
      <c r="M28" s="82"/>
      <c r="N28" s="71"/>
      <c r="O28" s="80">
        <v>184950.89655594699</v>
      </c>
      <c r="P28" s="71"/>
      <c r="Q28" s="81">
        <f t="shared" si="1"/>
        <v>8.1068632798408299E-2</v>
      </c>
      <c r="R28" s="84">
        <f>O28/'סכום נכסי הקרן'!$C$42</f>
        <v>2.6110994672067017E-3</v>
      </c>
    </row>
    <row r="29" spans="2:18">
      <c r="B29" s="75" t="s">
        <v>265</v>
      </c>
      <c r="C29" s="73" t="s">
        <v>266</v>
      </c>
      <c r="D29" s="86" t="s">
        <v>124</v>
      </c>
      <c r="E29" s="73" t="s">
        <v>244</v>
      </c>
      <c r="F29" s="73"/>
      <c r="G29" s="73"/>
      <c r="H29" s="83">
        <v>0.54000000000001669</v>
      </c>
      <c r="I29" s="86" t="s">
        <v>137</v>
      </c>
      <c r="J29" s="87">
        <v>0</v>
      </c>
      <c r="K29" s="84">
        <v>2.2000000000001155E-3</v>
      </c>
      <c r="L29" s="83">
        <v>46519763.831047989</v>
      </c>
      <c r="M29" s="85">
        <v>99.88</v>
      </c>
      <c r="N29" s="73"/>
      <c r="O29" s="83">
        <v>46463.940114793018</v>
      </c>
      <c r="P29" s="84">
        <v>5.1688626478942207E-3</v>
      </c>
      <c r="Q29" s="84">
        <f t="shared" si="1"/>
        <v>2.0366314355194027E-2</v>
      </c>
      <c r="R29" s="84">
        <f>O29/'סכום נכסי הקרן'!$C$42</f>
        <v>6.5596853833774563E-4</v>
      </c>
    </row>
    <row r="30" spans="2:18">
      <c r="B30" s="75" t="s">
        <v>267</v>
      </c>
      <c r="C30" s="73" t="s">
        <v>268</v>
      </c>
      <c r="D30" s="86" t="s">
        <v>124</v>
      </c>
      <c r="E30" s="73" t="s">
        <v>244</v>
      </c>
      <c r="F30" s="73"/>
      <c r="G30" s="73"/>
      <c r="H30" s="83">
        <v>0.76999999999993551</v>
      </c>
      <c r="I30" s="86" t="s">
        <v>137</v>
      </c>
      <c r="J30" s="87">
        <v>0</v>
      </c>
      <c r="K30" s="84">
        <v>2.599999999999541E-3</v>
      </c>
      <c r="L30" s="83">
        <v>18331620.510598004</v>
      </c>
      <c r="M30" s="85">
        <v>99.8</v>
      </c>
      <c r="N30" s="73"/>
      <c r="O30" s="83">
        <v>18294.957269333998</v>
      </c>
      <c r="P30" s="84">
        <v>2.2914525638247506E-3</v>
      </c>
      <c r="Q30" s="84">
        <f t="shared" si="1"/>
        <v>8.0191402180176067E-3</v>
      </c>
      <c r="R30" s="84">
        <f>O30/'סכום נכסי הקרן'!$C$42</f>
        <v>2.5828451804275052E-4</v>
      </c>
    </row>
    <row r="31" spans="2:18">
      <c r="B31" s="75" t="s">
        <v>269</v>
      </c>
      <c r="C31" s="73" t="s">
        <v>270</v>
      </c>
      <c r="D31" s="86" t="s">
        <v>124</v>
      </c>
      <c r="E31" s="73" t="s">
        <v>244</v>
      </c>
      <c r="F31" s="73"/>
      <c r="G31" s="73"/>
      <c r="H31" s="83">
        <v>0.5900000000000295</v>
      </c>
      <c r="I31" s="86" t="s">
        <v>137</v>
      </c>
      <c r="J31" s="87">
        <v>0</v>
      </c>
      <c r="K31" s="84">
        <v>2.2000000000001042E-3</v>
      </c>
      <c r="L31" s="83">
        <v>28742409.979909997</v>
      </c>
      <c r="M31" s="85">
        <v>99.87</v>
      </c>
      <c r="N31" s="73"/>
      <c r="O31" s="83">
        <v>28705.044846885005</v>
      </c>
      <c r="P31" s="84">
        <v>3.1936011088788884E-3</v>
      </c>
      <c r="Q31" s="84">
        <f t="shared" si="1"/>
        <v>1.2582143603991829E-2</v>
      </c>
      <c r="R31" s="84">
        <f>O31/'סכום נכסי הקרן'!$C$42</f>
        <v>4.052520355486532E-4</v>
      </c>
    </row>
    <row r="32" spans="2:18">
      <c r="B32" s="75" t="s">
        <v>271</v>
      </c>
      <c r="C32" s="73" t="s">
        <v>272</v>
      </c>
      <c r="D32" s="86" t="s">
        <v>124</v>
      </c>
      <c r="E32" s="73" t="s">
        <v>244</v>
      </c>
      <c r="F32" s="73"/>
      <c r="G32" s="73"/>
      <c r="H32" s="83">
        <v>0.6700000000000359</v>
      </c>
      <c r="I32" s="86" t="s">
        <v>137</v>
      </c>
      <c r="J32" s="87">
        <v>0</v>
      </c>
      <c r="K32" s="84">
        <v>2.1999999999994086E-3</v>
      </c>
      <c r="L32" s="83">
        <v>18975919.489693996</v>
      </c>
      <c r="M32" s="85">
        <v>99.85</v>
      </c>
      <c r="N32" s="73"/>
      <c r="O32" s="83">
        <v>18947.455610096</v>
      </c>
      <c r="P32" s="84">
        <v>2.1084354988548885E-3</v>
      </c>
      <c r="Q32" s="84">
        <f t="shared" si="1"/>
        <v>8.3051466628298615E-3</v>
      </c>
      <c r="R32" s="84">
        <f>O32/'סכום נכסי הקרן'!$C$42</f>
        <v>2.6749635805890066E-4</v>
      </c>
    </row>
    <row r="33" spans="2:18">
      <c r="B33" s="75" t="s">
        <v>273</v>
      </c>
      <c r="C33" s="73" t="s">
        <v>274</v>
      </c>
      <c r="D33" s="86" t="s">
        <v>124</v>
      </c>
      <c r="E33" s="73" t="s">
        <v>244</v>
      </c>
      <c r="F33" s="73"/>
      <c r="G33" s="73"/>
      <c r="H33" s="83">
        <v>0.83999999999993291</v>
      </c>
      <c r="I33" s="86" t="s">
        <v>137</v>
      </c>
      <c r="J33" s="87">
        <v>0</v>
      </c>
      <c r="K33" s="84">
        <v>2.1000000000033271E-3</v>
      </c>
      <c r="L33" s="83">
        <v>3583101.3706929996</v>
      </c>
      <c r="M33" s="85">
        <v>99.82</v>
      </c>
      <c r="N33" s="73"/>
      <c r="O33" s="83">
        <v>3576.6517878609998</v>
      </c>
      <c r="P33" s="84">
        <v>5.1187162438471418E-4</v>
      </c>
      <c r="Q33" s="84">
        <f t="shared" si="1"/>
        <v>1.5677364956712379E-3</v>
      </c>
      <c r="R33" s="84">
        <f>O33/'סכום נכסי הקרן'!$C$42</f>
        <v>5.0494448805457616E-5</v>
      </c>
    </row>
    <row r="34" spans="2:18">
      <c r="B34" s="75" t="s">
        <v>275</v>
      </c>
      <c r="C34" s="73" t="s">
        <v>276</v>
      </c>
      <c r="D34" s="86" t="s">
        <v>124</v>
      </c>
      <c r="E34" s="73" t="s">
        <v>244</v>
      </c>
      <c r="F34" s="73"/>
      <c r="G34" s="73"/>
      <c r="H34" s="83">
        <v>2.0000000000138251E-2</v>
      </c>
      <c r="I34" s="86" t="s">
        <v>137</v>
      </c>
      <c r="J34" s="87">
        <v>0</v>
      </c>
      <c r="K34" s="84">
        <v>5.2000000000004811E-3</v>
      </c>
      <c r="L34" s="83">
        <v>16637978.802916998</v>
      </c>
      <c r="M34" s="85">
        <v>99.99</v>
      </c>
      <c r="N34" s="73"/>
      <c r="O34" s="83">
        <v>16636.315005035001</v>
      </c>
      <c r="P34" s="84">
        <v>1.3864982335764166E-3</v>
      </c>
      <c r="Q34" s="84">
        <f t="shared" si="1"/>
        <v>7.2921155689226989E-3</v>
      </c>
      <c r="R34" s="84">
        <f>O34/'סכום נכסי הקרן'!$C$42</f>
        <v>2.348681409759459E-4</v>
      </c>
    </row>
    <row r="35" spans="2:18">
      <c r="B35" s="75" t="s">
        <v>277</v>
      </c>
      <c r="C35" s="73" t="s">
        <v>278</v>
      </c>
      <c r="D35" s="86" t="s">
        <v>124</v>
      </c>
      <c r="E35" s="73" t="s">
        <v>244</v>
      </c>
      <c r="F35" s="73"/>
      <c r="G35" s="73"/>
      <c r="H35" s="83">
        <v>0.10000000000033257</v>
      </c>
      <c r="I35" s="86" t="s">
        <v>137</v>
      </c>
      <c r="J35" s="87">
        <v>0</v>
      </c>
      <c r="K35" s="84">
        <v>2.1000000000003329E-3</v>
      </c>
      <c r="L35" s="83">
        <v>2105280.4459619992</v>
      </c>
      <c r="M35" s="85">
        <v>99.98</v>
      </c>
      <c r="N35" s="73"/>
      <c r="O35" s="83">
        <v>2104.859389533</v>
      </c>
      <c r="P35" s="84">
        <v>1.7544003716349994E-4</v>
      </c>
      <c r="Q35" s="84">
        <f t="shared" si="1"/>
        <v>9.2261284546255355E-4</v>
      </c>
      <c r="R35" s="84">
        <f>O35/'סכום נכסי הקרן'!$C$42</f>
        <v>2.9715980473185324E-5</v>
      </c>
    </row>
    <row r="36" spans="2:18">
      <c r="B36" s="75" t="s">
        <v>279</v>
      </c>
      <c r="C36" s="73" t="s">
        <v>280</v>
      </c>
      <c r="D36" s="86" t="s">
        <v>124</v>
      </c>
      <c r="E36" s="73" t="s">
        <v>244</v>
      </c>
      <c r="F36" s="73"/>
      <c r="G36" s="73"/>
      <c r="H36" s="83">
        <v>0.17000000000023677</v>
      </c>
      <c r="I36" s="86" t="s">
        <v>137</v>
      </c>
      <c r="J36" s="87">
        <v>0</v>
      </c>
      <c r="K36" s="84">
        <v>2.299999999998836E-3</v>
      </c>
      <c r="L36" s="83">
        <v>4984931.924753</v>
      </c>
      <c r="M36" s="85">
        <v>99.96</v>
      </c>
      <c r="N36" s="73"/>
      <c r="O36" s="83">
        <v>4982.9379514460006</v>
      </c>
      <c r="P36" s="84">
        <v>4.1541099372941669E-4</v>
      </c>
      <c r="Q36" s="84">
        <f t="shared" si="1"/>
        <v>2.1841471145333555E-3</v>
      </c>
      <c r="R36" s="84">
        <f>O36/'סכום נכסי הקרן'!$C$42</f>
        <v>7.0348113323197327E-5</v>
      </c>
    </row>
    <row r="37" spans="2:18">
      <c r="B37" s="75" t="s">
        <v>281</v>
      </c>
      <c r="C37" s="73" t="s">
        <v>282</v>
      </c>
      <c r="D37" s="86" t="s">
        <v>124</v>
      </c>
      <c r="E37" s="73" t="s">
        <v>244</v>
      </c>
      <c r="F37" s="73"/>
      <c r="G37" s="73"/>
      <c r="H37" s="83">
        <v>0.35000000000027554</v>
      </c>
      <c r="I37" s="86" t="s">
        <v>137</v>
      </c>
      <c r="J37" s="87">
        <v>0</v>
      </c>
      <c r="K37" s="84">
        <v>2.2999999999978489E-3</v>
      </c>
      <c r="L37" s="83">
        <v>5629697.0539069995</v>
      </c>
      <c r="M37" s="85">
        <v>99.92</v>
      </c>
      <c r="N37" s="73"/>
      <c r="O37" s="83">
        <v>5625.1932958270008</v>
      </c>
      <c r="P37" s="84">
        <v>6.2552189487855546E-4</v>
      </c>
      <c r="Q37" s="84">
        <f t="shared" si="1"/>
        <v>2.4656637962364287E-3</v>
      </c>
      <c r="R37" s="84">
        <f>O37/'סכום נכסי הקרן'!$C$42</f>
        <v>7.9415344781665021E-5</v>
      </c>
    </row>
    <row r="38" spans="2:18">
      <c r="B38" s="75" t="s">
        <v>283</v>
      </c>
      <c r="C38" s="73" t="s">
        <v>284</v>
      </c>
      <c r="D38" s="86" t="s">
        <v>124</v>
      </c>
      <c r="E38" s="73" t="s">
        <v>244</v>
      </c>
      <c r="F38" s="73"/>
      <c r="G38" s="73"/>
      <c r="H38" s="83">
        <v>0.41999999999996124</v>
      </c>
      <c r="I38" s="86" t="s">
        <v>137</v>
      </c>
      <c r="J38" s="87">
        <v>0</v>
      </c>
      <c r="K38" s="84">
        <v>2.1000000000000584E-3</v>
      </c>
      <c r="L38" s="83">
        <v>39649225.588151999</v>
      </c>
      <c r="M38" s="85">
        <v>99.91</v>
      </c>
      <c r="N38" s="73"/>
      <c r="O38" s="83">
        <v>39613.541285136998</v>
      </c>
      <c r="P38" s="84">
        <v>4.4054695097946669E-3</v>
      </c>
      <c r="Q38" s="84">
        <f t="shared" si="1"/>
        <v>1.7363612137548719E-2</v>
      </c>
      <c r="R38" s="84">
        <f>O38/'סכום נכסי הקרן'!$C$42</f>
        <v>5.5925598885920083E-4</v>
      </c>
    </row>
    <row r="39" spans="2:18">
      <c r="B39" s="76"/>
      <c r="C39" s="73"/>
      <c r="D39" s="73"/>
      <c r="E39" s="73"/>
      <c r="F39" s="73"/>
      <c r="G39" s="73"/>
      <c r="H39" s="73"/>
      <c r="I39" s="73"/>
      <c r="J39" s="73"/>
      <c r="K39" s="84"/>
      <c r="L39" s="83"/>
      <c r="M39" s="85"/>
      <c r="N39" s="73"/>
      <c r="O39" s="73"/>
      <c r="P39" s="73"/>
      <c r="Q39" s="84"/>
      <c r="R39" s="73"/>
    </row>
    <row r="40" spans="2:18">
      <c r="B40" s="74" t="s">
        <v>23</v>
      </c>
      <c r="C40" s="71"/>
      <c r="D40" s="71"/>
      <c r="E40" s="71"/>
      <c r="F40" s="71"/>
      <c r="G40" s="71"/>
      <c r="H40" s="80">
        <v>10.665900223515363</v>
      </c>
      <c r="I40" s="71"/>
      <c r="J40" s="71"/>
      <c r="K40" s="81">
        <v>1.3158693366615659E-2</v>
      </c>
      <c r="L40" s="80"/>
      <c r="M40" s="82"/>
      <c r="N40" s="71"/>
      <c r="O40" s="80">
        <v>559141.8402995849</v>
      </c>
      <c r="P40" s="71"/>
      <c r="Q40" s="81">
        <f t="shared" ref="Q40:Q55" si="2">O40/$O$11</f>
        <v>0.24508594106631695</v>
      </c>
      <c r="R40" s="81">
        <f>O40/'סכום נכסי הקרן'!$C$42</f>
        <v>7.8938517654472875E-3</v>
      </c>
    </row>
    <row r="41" spans="2:18">
      <c r="B41" s="75" t="s">
        <v>285</v>
      </c>
      <c r="C41" s="73" t="s">
        <v>286</v>
      </c>
      <c r="D41" s="86" t="s">
        <v>124</v>
      </c>
      <c r="E41" s="73" t="s">
        <v>244</v>
      </c>
      <c r="F41" s="73"/>
      <c r="G41" s="73"/>
      <c r="H41" s="83">
        <v>5.6400000000005006</v>
      </c>
      <c r="I41" s="86" t="s">
        <v>137</v>
      </c>
      <c r="J41" s="87">
        <v>6.25E-2</v>
      </c>
      <c r="K41" s="84">
        <v>8.3000000000006818E-3</v>
      </c>
      <c r="L41" s="83">
        <v>16597158.213576002</v>
      </c>
      <c r="M41" s="85">
        <v>137.18</v>
      </c>
      <c r="N41" s="73"/>
      <c r="O41" s="83">
        <v>22767.982142614997</v>
      </c>
      <c r="P41" s="84">
        <v>1.0078228019278527E-3</v>
      </c>
      <c r="Q41" s="84">
        <f t="shared" si="2"/>
        <v>9.9797795969160611E-3</v>
      </c>
      <c r="R41" s="84">
        <f>O41/'סכום נכסי הקרן'!$C$42</f>
        <v>3.2143378133866172E-4</v>
      </c>
    </row>
    <row r="42" spans="2:18">
      <c r="B42" s="75" t="s">
        <v>287</v>
      </c>
      <c r="C42" s="73" t="s">
        <v>288</v>
      </c>
      <c r="D42" s="86" t="s">
        <v>124</v>
      </c>
      <c r="E42" s="73" t="s">
        <v>244</v>
      </c>
      <c r="F42" s="73"/>
      <c r="G42" s="73"/>
      <c r="H42" s="83">
        <v>3.8000000000002405</v>
      </c>
      <c r="I42" s="86" t="s">
        <v>137</v>
      </c>
      <c r="J42" s="87">
        <v>3.7499999999999999E-2</v>
      </c>
      <c r="K42" s="84">
        <v>5.5000000000000214E-3</v>
      </c>
      <c r="L42" s="83">
        <v>21543223.773881998</v>
      </c>
      <c r="M42" s="85">
        <v>112.64</v>
      </c>
      <c r="N42" s="73"/>
      <c r="O42" s="83">
        <v>24266.287258968998</v>
      </c>
      <c r="P42" s="84">
        <v>1.3276170802071314E-3</v>
      </c>
      <c r="Q42" s="84">
        <f t="shared" si="2"/>
        <v>1.0636524438706736E-2</v>
      </c>
      <c r="R42" s="84">
        <f>O42/'סכום נכסי הקרן'!$C$42</f>
        <v>3.4258655087844917E-4</v>
      </c>
    </row>
    <row r="43" spans="2:18">
      <c r="B43" s="75" t="s">
        <v>289</v>
      </c>
      <c r="C43" s="73" t="s">
        <v>290</v>
      </c>
      <c r="D43" s="86" t="s">
        <v>124</v>
      </c>
      <c r="E43" s="73" t="s">
        <v>244</v>
      </c>
      <c r="F43" s="73"/>
      <c r="G43" s="73"/>
      <c r="H43" s="83">
        <v>18.80999999999985</v>
      </c>
      <c r="I43" s="86" t="s">
        <v>137</v>
      </c>
      <c r="J43" s="87">
        <v>3.7499999999999999E-2</v>
      </c>
      <c r="K43" s="84">
        <v>2.1299999999999857E-2</v>
      </c>
      <c r="L43" s="83">
        <v>103156042.90329599</v>
      </c>
      <c r="M43" s="85">
        <v>132.96</v>
      </c>
      <c r="N43" s="73"/>
      <c r="O43" s="83">
        <v>137156.274639977</v>
      </c>
      <c r="P43" s="84">
        <v>6.5177527690009947E-3</v>
      </c>
      <c r="Q43" s="84">
        <f t="shared" si="2"/>
        <v>6.0119047119203642E-2</v>
      </c>
      <c r="R43" s="84">
        <f>O43/'סכום נכסי הקרן'!$C$42</f>
        <v>1.936344631496108E-3</v>
      </c>
    </row>
    <row r="44" spans="2:18">
      <c r="B44" s="75" t="s">
        <v>291</v>
      </c>
      <c r="C44" s="73" t="s">
        <v>292</v>
      </c>
      <c r="D44" s="86" t="s">
        <v>124</v>
      </c>
      <c r="E44" s="73" t="s">
        <v>244</v>
      </c>
      <c r="F44" s="73"/>
      <c r="G44" s="73"/>
      <c r="H44" s="83">
        <v>2.6300000000000683</v>
      </c>
      <c r="I44" s="86" t="s">
        <v>137</v>
      </c>
      <c r="J44" s="87">
        <v>1.2500000000000001E-2</v>
      </c>
      <c r="K44" s="84">
        <v>4.3999999999996854E-3</v>
      </c>
      <c r="L44" s="83">
        <v>14861417.460684</v>
      </c>
      <c r="M44" s="85">
        <v>102.56</v>
      </c>
      <c r="N44" s="73"/>
      <c r="O44" s="83">
        <v>15241.869482591997</v>
      </c>
      <c r="P44" s="84">
        <v>1.2791473257603621E-3</v>
      </c>
      <c r="Q44" s="84">
        <f t="shared" si="2"/>
        <v>6.6808950010779763E-3</v>
      </c>
      <c r="R44" s="84">
        <f>O44/'סכום נכסי הקרן'!$C$42</f>
        <v>2.1518164024250232E-4</v>
      </c>
    </row>
    <row r="45" spans="2:18">
      <c r="B45" s="75" t="s">
        <v>293</v>
      </c>
      <c r="C45" s="73" t="s">
        <v>294</v>
      </c>
      <c r="D45" s="86" t="s">
        <v>124</v>
      </c>
      <c r="E45" s="73" t="s">
        <v>244</v>
      </c>
      <c r="F45" s="73"/>
      <c r="G45" s="73"/>
      <c r="H45" s="83">
        <v>3.5799999999998651</v>
      </c>
      <c r="I45" s="86" t="s">
        <v>137</v>
      </c>
      <c r="J45" s="87">
        <v>1.4999999999999999E-2</v>
      </c>
      <c r="K45" s="84">
        <v>5.199999999999665E-3</v>
      </c>
      <c r="L45" s="83">
        <v>35597596.148108996</v>
      </c>
      <c r="M45" s="85">
        <v>104.07</v>
      </c>
      <c r="N45" s="73"/>
      <c r="O45" s="83">
        <v>37046.418262112005</v>
      </c>
      <c r="P45" s="84">
        <v>2.1167420538237632E-3</v>
      </c>
      <c r="Q45" s="84">
        <f t="shared" si="2"/>
        <v>1.6238377507291062E-2</v>
      </c>
      <c r="R45" s="84">
        <f>O45/'סכום נכסי הקרן'!$C$42</f>
        <v>5.2301386361139498E-4</v>
      </c>
    </row>
    <row r="46" spans="2:18">
      <c r="B46" s="75" t="s">
        <v>295</v>
      </c>
      <c r="C46" s="73" t="s">
        <v>296</v>
      </c>
      <c r="D46" s="86" t="s">
        <v>124</v>
      </c>
      <c r="E46" s="73" t="s">
        <v>244</v>
      </c>
      <c r="F46" s="73"/>
      <c r="G46" s="73"/>
      <c r="H46" s="83">
        <v>0.83999999999841868</v>
      </c>
      <c r="I46" s="86" t="s">
        <v>137</v>
      </c>
      <c r="J46" s="87">
        <v>5.0000000000000001E-3</v>
      </c>
      <c r="K46" s="84">
        <v>2.3999999999977113E-3</v>
      </c>
      <c r="L46" s="83">
        <v>1916898.1252609999</v>
      </c>
      <c r="M46" s="85">
        <v>100.3</v>
      </c>
      <c r="N46" s="73"/>
      <c r="O46" s="83">
        <v>1922.6488534310001</v>
      </c>
      <c r="P46" s="84">
        <v>1.2253384340000969E-4</v>
      </c>
      <c r="Q46" s="84">
        <f t="shared" si="2"/>
        <v>8.4274538162040986E-4</v>
      </c>
      <c r="R46" s="84">
        <f>O46/'סכום נכסי הקרן'!$C$42</f>
        <v>2.7143568862347521E-5</v>
      </c>
    </row>
    <row r="47" spans="2:18">
      <c r="B47" s="75" t="s">
        <v>297</v>
      </c>
      <c r="C47" s="73" t="s">
        <v>298</v>
      </c>
      <c r="D47" s="86" t="s">
        <v>124</v>
      </c>
      <c r="E47" s="73" t="s">
        <v>244</v>
      </c>
      <c r="F47" s="73"/>
      <c r="G47" s="73"/>
      <c r="H47" s="83">
        <v>1.7900000000000014</v>
      </c>
      <c r="I47" s="86" t="s">
        <v>137</v>
      </c>
      <c r="J47" s="87">
        <v>5.5E-2</v>
      </c>
      <c r="K47" s="84">
        <v>3.6000000000003846E-3</v>
      </c>
      <c r="L47" s="83">
        <v>16035155.897487</v>
      </c>
      <c r="M47" s="85">
        <v>110.31</v>
      </c>
      <c r="N47" s="73"/>
      <c r="O47" s="83">
        <v>17688.380404961998</v>
      </c>
      <c r="P47" s="84">
        <v>9.0484007133421389E-4</v>
      </c>
      <c r="Q47" s="84">
        <f t="shared" si="2"/>
        <v>7.7532623120572615E-3</v>
      </c>
      <c r="R47" s="84">
        <f>O47/'סכום נכסי הקרן'!$C$42</f>
        <v>2.4972098817144472E-4</v>
      </c>
    </row>
    <row r="48" spans="2:18">
      <c r="B48" s="75" t="s">
        <v>299</v>
      </c>
      <c r="C48" s="73" t="s">
        <v>300</v>
      </c>
      <c r="D48" s="86" t="s">
        <v>124</v>
      </c>
      <c r="E48" s="73" t="s">
        <v>244</v>
      </c>
      <c r="F48" s="73"/>
      <c r="G48" s="73"/>
      <c r="H48" s="83">
        <v>15.119999999999822</v>
      </c>
      <c r="I48" s="86" t="s">
        <v>137</v>
      </c>
      <c r="J48" s="87">
        <v>5.5E-2</v>
      </c>
      <c r="K48" s="84">
        <v>1.8899999999999705E-2</v>
      </c>
      <c r="L48" s="83">
        <v>75962754.988869995</v>
      </c>
      <c r="M48" s="85">
        <v>165.1</v>
      </c>
      <c r="N48" s="73"/>
      <c r="O48" s="83">
        <v>125414.50817411199</v>
      </c>
      <c r="P48" s="84">
        <v>4.1546876417659162E-3</v>
      </c>
      <c r="Q48" s="84">
        <f t="shared" si="2"/>
        <v>5.497233536083198E-2</v>
      </c>
      <c r="R48" s="84">
        <f>O48/'סכום נכסי הקרן'!$C$42</f>
        <v>1.7705767399421926E-3</v>
      </c>
    </row>
    <row r="49" spans="2:18">
      <c r="B49" s="75" t="s">
        <v>301</v>
      </c>
      <c r="C49" s="73" t="s">
        <v>302</v>
      </c>
      <c r="D49" s="86" t="s">
        <v>124</v>
      </c>
      <c r="E49" s="73" t="s">
        <v>244</v>
      </c>
      <c r="F49" s="73"/>
      <c r="G49" s="73"/>
      <c r="H49" s="83">
        <v>2.8799999999999959</v>
      </c>
      <c r="I49" s="86" t="s">
        <v>137</v>
      </c>
      <c r="J49" s="87">
        <v>4.2500000000000003E-2</v>
      </c>
      <c r="K49" s="84">
        <v>4.8999999999998975E-3</v>
      </c>
      <c r="L49" s="83">
        <v>22235956.716763996</v>
      </c>
      <c r="M49" s="85">
        <v>111.16</v>
      </c>
      <c r="N49" s="73"/>
      <c r="O49" s="83">
        <v>24717.489486273993</v>
      </c>
      <c r="P49" s="84">
        <v>1.3140895654226547E-3</v>
      </c>
      <c r="Q49" s="84">
        <f t="shared" si="2"/>
        <v>1.0834297730776979E-2</v>
      </c>
      <c r="R49" s="84">
        <f>O49/'סכום נכסי הקרן'!$C$42</f>
        <v>3.4895653295075648E-4</v>
      </c>
    </row>
    <row r="50" spans="2:18">
      <c r="B50" s="75" t="s">
        <v>303</v>
      </c>
      <c r="C50" s="73" t="s">
        <v>304</v>
      </c>
      <c r="D50" s="86" t="s">
        <v>124</v>
      </c>
      <c r="E50" s="73" t="s">
        <v>244</v>
      </c>
      <c r="F50" s="73"/>
      <c r="G50" s="73"/>
      <c r="H50" s="83">
        <v>6.6200000000006822</v>
      </c>
      <c r="I50" s="86" t="s">
        <v>137</v>
      </c>
      <c r="J50" s="87">
        <v>0.02</v>
      </c>
      <c r="K50" s="84">
        <v>8.9000000000014901E-3</v>
      </c>
      <c r="L50" s="83">
        <v>19158682.872966997</v>
      </c>
      <c r="M50" s="85">
        <v>107.5</v>
      </c>
      <c r="N50" s="73"/>
      <c r="O50" s="83">
        <v>20595.584093437003</v>
      </c>
      <c r="P50" s="84">
        <v>1.176420475463016E-3</v>
      </c>
      <c r="Q50" s="84">
        <f t="shared" si="2"/>
        <v>9.0275628571203949E-3</v>
      </c>
      <c r="R50" s="84">
        <f>O50/'סכום נכסי הקרן'!$C$42</f>
        <v>2.9076430368596125E-4</v>
      </c>
    </row>
    <row r="51" spans="2:18">
      <c r="B51" s="75" t="s">
        <v>305</v>
      </c>
      <c r="C51" s="73" t="s">
        <v>306</v>
      </c>
      <c r="D51" s="86" t="s">
        <v>124</v>
      </c>
      <c r="E51" s="73" t="s">
        <v>244</v>
      </c>
      <c r="F51" s="73"/>
      <c r="G51" s="73"/>
      <c r="H51" s="83">
        <v>9.569999999999899</v>
      </c>
      <c r="I51" s="86" t="s">
        <v>137</v>
      </c>
      <c r="J51" s="87">
        <v>0.01</v>
      </c>
      <c r="K51" s="84">
        <v>1.0699999999999966E-2</v>
      </c>
      <c r="L51" s="83">
        <v>31112087.886800002</v>
      </c>
      <c r="M51" s="85">
        <v>99.3</v>
      </c>
      <c r="N51" s="73"/>
      <c r="O51" s="83">
        <v>30894.303191530002</v>
      </c>
      <c r="P51" s="84">
        <v>5.7632374006968776E-3</v>
      </c>
      <c r="Q51" s="84">
        <f t="shared" si="2"/>
        <v>1.3541750635630031E-2</v>
      </c>
      <c r="R51" s="84">
        <f>O51/'סכום נכסי הקרן'!$C$42</f>
        <v>4.3615954345333207E-4</v>
      </c>
    </row>
    <row r="52" spans="2:18">
      <c r="B52" s="75" t="s">
        <v>307</v>
      </c>
      <c r="C52" s="73" t="s">
        <v>308</v>
      </c>
      <c r="D52" s="86" t="s">
        <v>124</v>
      </c>
      <c r="E52" s="73" t="s">
        <v>244</v>
      </c>
      <c r="F52" s="73"/>
      <c r="G52" s="73"/>
      <c r="H52" s="83">
        <v>1.0700000000057233</v>
      </c>
      <c r="I52" s="86" t="s">
        <v>137</v>
      </c>
      <c r="J52" s="87">
        <v>0.01</v>
      </c>
      <c r="K52" s="84">
        <v>2.499999999982622E-3</v>
      </c>
      <c r="L52" s="83">
        <v>424240.19741000002</v>
      </c>
      <c r="M52" s="85">
        <v>101.73</v>
      </c>
      <c r="N52" s="73"/>
      <c r="O52" s="83">
        <v>431.57957167899997</v>
      </c>
      <c r="P52" s="84">
        <v>2.8720043974331236E-5</v>
      </c>
      <c r="Q52" s="84">
        <f t="shared" si="2"/>
        <v>1.8917218824703329E-4</v>
      </c>
      <c r="R52" s="84">
        <f>O52/'סכום נכסי הקרן'!$C$42</f>
        <v>6.0929533765598746E-6</v>
      </c>
    </row>
    <row r="53" spans="2:18">
      <c r="B53" s="75" t="s">
        <v>309</v>
      </c>
      <c r="C53" s="73" t="s">
        <v>310</v>
      </c>
      <c r="D53" s="86" t="s">
        <v>124</v>
      </c>
      <c r="E53" s="73" t="s">
        <v>244</v>
      </c>
      <c r="F53" s="73"/>
      <c r="G53" s="73"/>
      <c r="H53" s="83">
        <v>2.3100000000003118</v>
      </c>
      <c r="I53" s="86" t="s">
        <v>137</v>
      </c>
      <c r="J53" s="87">
        <v>7.4999999999999997E-3</v>
      </c>
      <c r="K53" s="84">
        <v>4.1000000000006561E-3</v>
      </c>
      <c r="L53" s="83">
        <v>12036417.578636</v>
      </c>
      <c r="M53" s="85">
        <v>101.3</v>
      </c>
      <c r="N53" s="73"/>
      <c r="O53" s="83">
        <v>12192.890990620001</v>
      </c>
      <c r="P53" s="84">
        <v>1.1624539229562005E-3</v>
      </c>
      <c r="Q53" s="84">
        <f t="shared" si="2"/>
        <v>5.3444509914586311E-3</v>
      </c>
      <c r="R53" s="84">
        <f>O53/'סכום נכסי הקרן'!$C$42</f>
        <v>1.7213677663728837E-4</v>
      </c>
    </row>
    <row r="54" spans="2:18">
      <c r="B54" s="75" t="s">
        <v>311</v>
      </c>
      <c r="C54" s="73" t="s">
        <v>312</v>
      </c>
      <c r="D54" s="86" t="s">
        <v>124</v>
      </c>
      <c r="E54" s="73" t="s">
        <v>244</v>
      </c>
      <c r="F54" s="73"/>
      <c r="G54" s="73"/>
      <c r="H54" s="83">
        <v>5.1699999999999466</v>
      </c>
      <c r="I54" s="86" t="s">
        <v>137</v>
      </c>
      <c r="J54" s="87">
        <v>1.7500000000000002E-2</v>
      </c>
      <c r="K54" s="84">
        <v>7.3999999999996013E-3</v>
      </c>
      <c r="L54" s="83">
        <v>58351289.057435006</v>
      </c>
      <c r="M54" s="85">
        <v>106.39</v>
      </c>
      <c r="N54" s="73"/>
      <c r="O54" s="83">
        <v>62079.937547101996</v>
      </c>
      <c r="P54" s="84">
        <v>2.9913818862645344E-3</v>
      </c>
      <c r="Q54" s="84">
        <f t="shared" si="2"/>
        <v>2.7211199052672594E-2</v>
      </c>
      <c r="R54" s="84">
        <f>O54/'סכום נכסי הקרן'!$C$42</f>
        <v>8.7643204154152121E-4</v>
      </c>
    </row>
    <row r="55" spans="2:18">
      <c r="B55" s="75" t="s">
        <v>313</v>
      </c>
      <c r="C55" s="73" t="s">
        <v>314</v>
      </c>
      <c r="D55" s="86" t="s">
        <v>124</v>
      </c>
      <c r="E55" s="73" t="s">
        <v>244</v>
      </c>
      <c r="F55" s="73"/>
      <c r="G55" s="73"/>
      <c r="H55" s="83">
        <v>7.789999999999301</v>
      </c>
      <c r="I55" s="86" t="s">
        <v>137</v>
      </c>
      <c r="J55" s="87">
        <v>2.2499999999999999E-2</v>
      </c>
      <c r="K55" s="84">
        <v>1.0099999999999353E-2</v>
      </c>
      <c r="L55" s="83">
        <v>24036052.720773999</v>
      </c>
      <c r="M55" s="85">
        <v>111.19</v>
      </c>
      <c r="N55" s="73"/>
      <c r="O55" s="83">
        <v>26725.686200173001</v>
      </c>
      <c r="P55" s="84">
        <v>1.5433142311979298E-3</v>
      </c>
      <c r="Q55" s="84">
        <f t="shared" si="2"/>
        <v>1.1714540892706187E-2</v>
      </c>
      <c r="R55" s="84">
        <f>O55/'סכום נכסי הקרן'!$C$42</f>
        <v>3.7730784925876787E-4</v>
      </c>
    </row>
    <row r="56" spans="2:18">
      <c r="B56" s="76"/>
      <c r="C56" s="73"/>
      <c r="D56" s="73"/>
      <c r="E56" s="73"/>
      <c r="F56" s="73"/>
      <c r="G56" s="73"/>
      <c r="H56" s="73"/>
      <c r="I56" s="73"/>
      <c r="J56" s="73"/>
      <c r="K56" s="84"/>
      <c r="L56" s="83"/>
      <c r="M56" s="85"/>
      <c r="N56" s="73"/>
      <c r="O56" s="73"/>
      <c r="P56" s="73"/>
      <c r="Q56" s="84"/>
      <c r="R56" s="73"/>
    </row>
    <row r="57" spans="2:18">
      <c r="B57" s="74" t="s">
        <v>24</v>
      </c>
      <c r="C57" s="71"/>
      <c r="D57" s="71"/>
      <c r="E57" s="71"/>
      <c r="F57" s="71"/>
      <c r="G57" s="71"/>
      <c r="H57" s="80">
        <v>1.9045665394250566</v>
      </c>
      <c r="I57" s="71"/>
      <c r="J57" s="71"/>
      <c r="K57" s="81">
        <v>4.0170441574821671E-3</v>
      </c>
      <c r="L57" s="80"/>
      <c r="M57" s="82"/>
      <c r="N57" s="71"/>
      <c r="O57" s="80">
        <v>7834.68289</v>
      </c>
      <c r="P57" s="71"/>
      <c r="Q57" s="81">
        <f t="shared" ref="Q57:Q60" si="3">O57/$O$11</f>
        <v>3.4341386937221611E-3</v>
      </c>
      <c r="R57" s="81">
        <f>O57/'סכום נכסי הקרן'!$C$42</f>
        <v>1.106084733880933E-4</v>
      </c>
    </row>
    <row r="58" spans="2:18">
      <c r="B58" s="75" t="s">
        <v>315</v>
      </c>
      <c r="C58" s="73" t="s">
        <v>316</v>
      </c>
      <c r="D58" s="86" t="s">
        <v>124</v>
      </c>
      <c r="E58" s="73" t="s">
        <v>244</v>
      </c>
      <c r="F58" s="73"/>
      <c r="G58" s="73"/>
      <c r="H58" s="83">
        <v>1.66</v>
      </c>
      <c r="I58" s="86" t="s">
        <v>137</v>
      </c>
      <c r="J58" s="87">
        <v>1.2999999999999999E-3</v>
      </c>
      <c r="K58" s="84">
        <v>4.0999999999999995E-3</v>
      </c>
      <c r="L58" s="83">
        <v>7038971</v>
      </c>
      <c r="M58" s="85">
        <v>99.66</v>
      </c>
      <c r="N58" s="73"/>
      <c r="O58" s="83">
        <v>7015.0385800000004</v>
      </c>
      <c r="P58" s="84">
        <v>5.0211332153702573E-4</v>
      </c>
      <c r="Q58" s="84">
        <f t="shared" si="3"/>
        <v>3.0748679638687667E-3</v>
      </c>
      <c r="R58" s="84">
        <f>O58/'סכום נכסי הקרן'!$C$42</f>
        <v>9.9036900278726898E-5</v>
      </c>
    </row>
    <row r="59" spans="2:18">
      <c r="B59" s="75" t="s">
        <v>317</v>
      </c>
      <c r="C59" s="73" t="s">
        <v>318</v>
      </c>
      <c r="D59" s="86" t="s">
        <v>124</v>
      </c>
      <c r="E59" s="73" t="s">
        <v>244</v>
      </c>
      <c r="F59" s="73"/>
      <c r="G59" s="73"/>
      <c r="H59" s="83">
        <v>0.15999999999999995</v>
      </c>
      <c r="I59" s="86" t="s">
        <v>137</v>
      </c>
      <c r="J59" s="87">
        <v>1.2999999999999999E-3</v>
      </c>
      <c r="K59" s="84">
        <v>7.9999999999999971E-4</v>
      </c>
      <c r="L59" s="83">
        <v>292690</v>
      </c>
      <c r="M59" s="85">
        <v>100.02</v>
      </c>
      <c r="N59" s="73"/>
      <c r="O59" s="83">
        <v>292.74854000000005</v>
      </c>
      <c r="P59" s="84">
        <v>2.1471644523903712E-5</v>
      </c>
      <c r="Q59" s="84">
        <f t="shared" si="3"/>
        <v>1.2831905296739713E-4</v>
      </c>
      <c r="R59" s="84">
        <f>O59/'סכום נכסי הקרן'!$C$42</f>
        <v>4.1329648628565196E-6</v>
      </c>
    </row>
    <row r="60" spans="2:18">
      <c r="B60" s="75" t="s">
        <v>319</v>
      </c>
      <c r="C60" s="73" t="s">
        <v>320</v>
      </c>
      <c r="D60" s="86" t="s">
        <v>124</v>
      </c>
      <c r="E60" s="73" t="s">
        <v>244</v>
      </c>
      <c r="F60" s="73"/>
      <c r="G60" s="73"/>
      <c r="H60" s="83">
        <v>6.13</v>
      </c>
      <c r="I60" s="86" t="s">
        <v>137</v>
      </c>
      <c r="J60" s="87">
        <v>1.2999999999999999E-3</v>
      </c>
      <c r="K60" s="84">
        <v>4.7000000000000002E-3</v>
      </c>
      <c r="L60" s="83">
        <v>535300</v>
      </c>
      <c r="M60" s="85">
        <v>98.43</v>
      </c>
      <c r="N60" s="73"/>
      <c r="O60" s="83">
        <v>526.89576999999997</v>
      </c>
      <c r="P60" s="84">
        <v>3.400555231325104E-5</v>
      </c>
      <c r="Q60" s="84">
        <f t="shared" si="3"/>
        <v>2.3095167688599739E-4</v>
      </c>
      <c r="R60" s="84">
        <f>O60/'סכום נכסי הקרן'!$C$42</f>
        <v>7.4386082465098883E-6</v>
      </c>
    </row>
    <row r="61" spans="2:18">
      <c r="B61" s="76"/>
      <c r="C61" s="73"/>
      <c r="D61" s="73"/>
      <c r="E61" s="73"/>
      <c r="F61" s="73"/>
      <c r="G61" s="73"/>
      <c r="H61" s="73"/>
      <c r="I61" s="73"/>
      <c r="J61" s="73"/>
      <c r="K61" s="84"/>
      <c r="L61" s="83"/>
      <c r="M61" s="85"/>
      <c r="N61" s="73"/>
      <c r="O61" s="73"/>
      <c r="P61" s="73"/>
      <c r="Q61" s="84"/>
      <c r="R61" s="73"/>
    </row>
    <row r="62" spans="2:18">
      <c r="B62" s="70" t="s">
        <v>205</v>
      </c>
      <c r="C62" s="71"/>
      <c r="D62" s="71"/>
      <c r="E62" s="71"/>
      <c r="F62" s="71"/>
      <c r="G62" s="71"/>
      <c r="H62" s="80">
        <v>18.750000000000149</v>
      </c>
      <c r="I62" s="71"/>
      <c r="J62" s="71"/>
      <c r="K62" s="81">
        <v>3.4900000000000472E-2</v>
      </c>
      <c r="L62" s="80"/>
      <c r="M62" s="82"/>
      <c r="N62" s="71"/>
      <c r="O62" s="80">
        <v>73156.204425892996</v>
      </c>
      <c r="P62" s="71"/>
      <c r="Q62" s="81">
        <f t="shared" ref="Q62:Q64" si="4">O62/$O$11</f>
        <v>3.206620559275853E-2</v>
      </c>
      <c r="R62" s="81">
        <f>O62/'סכום נכסי הקרן'!$C$42</f>
        <v>1.0328045441052049E-3</v>
      </c>
    </row>
    <row r="63" spans="2:18">
      <c r="B63" s="72" t="s">
        <v>66</v>
      </c>
      <c r="C63" s="73"/>
      <c r="D63" s="73"/>
      <c r="E63" s="73"/>
      <c r="F63" s="73"/>
      <c r="G63" s="73"/>
      <c r="H63" s="83">
        <v>18.750000000000149</v>
      </c>
      <c r="I63" s="73"/>
      <c r="J63" s="73"/>
      <c r="K63" s="84">
        <v>3.4900000000000472E-2</v>
      </c>
      <c r="L63" s="83"/>
      <c r="M63" s="85"/>
      <c r="N63" s="73"/>
      <c r="O63" s="83">
        <v>73156.204425892996</v>
      </c>
      <c r="P63" s="73"/>
      <c r="Q63" s="84">
        <f t="shared" si="4"/>
        <v>3.206620559275853E-2</v>
      </c>
      <c r="R63" s="84">
        <f>O63/'סכום נכסי הקרן'!$C$42</f>
        <v>1.0328045441052049E-3</v>
      </c>
    </row>
    <row r="64" spans="2:18">
      <c r="B64" s="75" t="s">
        <v>321</v>
      </c>
      <c r="C64" s="73" t="s">
        <v>322</v>
      </c>
      <c r="D64" s="86" t="s">
        <v>29</v>
      </c>
      <c r="E64" s="73" t="s">
        <v>323</v>
      </c>
      <c r="F64" s="73" t="s">
        <v>324</v>
      </c>
      <c r="G64" s="73"/>
      <c r="H64" s="83">
        <v>18.750000000000149</v>
      </c>
      <c r="I64" s="86" t="s">
        <v>136</v>
      </c>
      <c r="J64" s="87">
        <v>3.3750000000000002E-2</v>
      </c>
      <c r="K64" s="84">
        <v>3.4900000000000472E-2</v>
      </c>
      <c r="L64" s="83">
        <v>20913712.048599999</v>
      </c>
      <c r="M64" s="85">
        <v>98.120699999999999</v>
      </c>
      <c r="N64" s="73"/>
      <c r="O64" s="83">
        <v>73156.204425892996</v>
      </c>
      <c r="P64" s="84">
        <v>1.04568560243E-2</v>
      </c>
      <c r="Q64" s="84">
        <f t="shared" si="4"/>
        <v>3.206620559275853E-2</v>
      </c>
      <c r="R64" s="84">
        <f>O64/'סכום נכסי הקרן'!$C$42</f>
        <v>1.0328045441052049E-3</v>
      </c>
    </row>
    <row r="65" spans="2:18">
      <c r="B65" s="113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</row>
    <row r="66" spans="2:18">
      <c r="B66" s="113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</row>
    <row r="67" spans="2:18">
      <c r="B67" s="113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</row>
    <row r="68" spans="2:18">
      <c r="B68" s="131" t="s">
        <v>116</v>
      </c>
      <c r="C68" s="133"/>
      <c r="D68" s="133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</row>
    <row r="69" spans="2:18">
      <c r="B69" s="131" t="s">
        <v>211</v>
      </c>
      <c r="C69" s="133"/>
      <c r="D69" s="133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</row>
    <row r="70" spans="2:18">
      <c r="B70" s="173" t="s">
        <v>219</v>
      </c>
      <c r="C70" s="173"/>
      <c r="D70" s="173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</row>
    <row r="71" spans="2:18">
      <c r="B71" s="113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</row>
    <row r="72" spans="2:18">
      <c r="B72" s="113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</row>
    <row r="73" spans="2:18">
      <c r="B73" s="113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</row>
    <row r="74" spans="2:18">
      <c r="B74" s="113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</row>
    <row r="75" spans="2:18">
      <c r="B75" s="113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</row>
    <row r="76" spans="2:18">
      <c r="B76" s="113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</row>
    <row r="77" spans="2:18">
      <c r="B77" s="113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</row>
    <row r="78" spans="2:18">
      <c r="B78" s="113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</row>
    <row r="79" spans="2:18">
      <c r="B79" s="113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</row>
    <row r="80" spans="2:18">
      <c r="B80" s="113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</row>
    <row r="81" spans="2:18">
      <c r="B81" s="113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</row>
    <row r="82" spans="2:18">
      <c r="B82" s="113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</row>
    <row r="83" spans="2:18">
      <c r="B83" s="113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</row>
    <row r="84" spans="2:18">
      <c r="B84" s="113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</row>
    <row r="85" spans="2:18">
      <c r="B85" s="113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</row>
    <row r="86" spans="2:18">
      <c r="B86" s="113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</row>
    <row r="87" spans="2:18">
      <c r="B87" s="113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</row>
    <row r="88" spans="2:18">
      <c r="B88" s="113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</row>
    <row r="89" spans="2:18">
      <c r="B89" s="113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</row>
    <row r="90" spans="2:18">
      <c r="B90" s="113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</row>
    <row r="91" spans="2:18">
      <c r="B91" s="113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</row>
    <row r="92" spans="2:18">
      <c r="B92" s="113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</row>
    <row r="93" spans="2:18">
      <c r="B93" s="113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</row>
    <row r="94" spans="2:18">
      <c r="B94" s="113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</row>
    <row r="95" spans="2:18">
      <c r="B95" s="113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</row>
    <row r="96" spans="2:18">
      <c r="B96" s="113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</row>
    <row r="97" spans="2:18">
      <c r="B97" s="113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</row>
    <row r="98" spans="2:18">
      <c r="B98" s="113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</row>
    <row r="99" spans="2:18">
      <c r="B99" s="113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</row>
    <row r="100" spans="2:18">
      <c r="B100" s="113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</row>
    <row r="101" spans="2:18">
      <c r="B101" s="113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</row>
    <row r="102" spans="2:18">
      <c r="B102" s="113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</row>
    <row r="103" spans="2:18">
      <c r="B103" s="113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</row>
    <row r="104" spans="2:18">
      <c r="B104" s="113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</row>
    <row r="105" spans="2:18">
      <c r="B105" s="113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</row>
    <row r="106" spans="2:18">
      <c r="B106" s="113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</row>
    <row r="107" spans="2:18">
      <c r="B107" s="113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</row>
    <row r="108" spans="2:18">
      <c r="B108" s="113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</row>
    <row r="109" spans="2:18">
      <c r="B109" s="113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</row>
    <row r="110" spans="2:18">
      <c r="B110" s="113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</row>
    <row r="111" spans="2:18">
      <c r="B111" s="113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</row>
    <row r="112" spans="2:18">
      <c r="B112" s="113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</row>
    <row r="113" spans="2:18">
      <c r="B113" s="113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</row>
    <row r="114" spans="2:18">
      <c r="B114" s="113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</row>
    <row r="115" spans="2:18">
      <c r="B115" s="113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</row>
    <row r="116" spans="2:18">
      <c r="B116" s="113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</row>
    <row r="117" spans="2:18">
      <c r="B117" s="113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</row>
    <row r="118" spans="2:18">
      <c r="B118" s="113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</row>
    <row r="119" spans="2:18">
      <c r="B119" s="113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</row>
    <row r="120" spans="2:18">
      <c r="B120" s="113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</row>
    <row r="121" spans="2:18">
      <c r="B121" s="113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</row>
    <row r="122" spans="2:18">
      <c r="B122" s="113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</row>
    <row r="123" spans="2:18">
      <c r="B123" s="113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</row>
    <row r="124" spans="2:18">
      <c r="B124" s="113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</row>
    <row r="125" spans="2:18">
      <c r="B125" s="113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</row>
    <row r="126" spans="2:18">
      <c r="B126" s="113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</row>
    <row r="127" spans="2:18">
      <c r="B127" s="113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</row>
    <row r="128" spans="2:18">
      <c r="B128" s="113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</row>
    <row r="129" spans="2:18">
      <c r="B129" s="113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</row>
    <row r="130" spans="2:18">
      <c r="B130" s="113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</row>
    <row r="131" spans="2:18">
      <c r="B131" s="113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</row>
    <row r="132" spans="2:18">
      <c r="B132" s="113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</row>
    <row r="133" spans="2:18">
      <c r="B133" s="113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</row>
    <row r="134" spans="2:18">
      <c r="B134" s="113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</row>
    <row r="135" spans="2:18">
      <c r="B135" s="113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</row>
    <row r="136" spans="2:18">
      <c r="B136" s="113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</row>
    <row r="137" spans="2:18">
      <c r="B137" s="113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</row>
    <row r="138" spans="2:18">
      <c r="B138" s="113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</row>
    <row r="139" spans="2:18">
      <c r="B139" s="113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</row>
    <row r="140" spans="2:18">
      <c r="B140" s="113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</row>
    <row r="141" spans="2:18">
      <c r="B141" s="113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</row>
    <row r="142" spans="2:18">
      <c r="B142" s="113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</row>
    <row r="143" spans="2:18">
      <c r="B143" s="113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</row>
    <row r="144" spans="2:18">
      <c r="B144" s="113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</row>
    <row r="145" spans="2:18">
      <c r="B145" s="113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</row>
    <row r="146" spans="2:18">
      <c r="B146" s="113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</row>
    <row r="147" spans="2:18">
      <c r="B147" s="113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</row>
    <row r="148" spans="2:18">
      <c r="B148" s="113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</row>
    <row r="149" spans="2:18">
      <c r="B149" s="113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</row>
    <row r="150" spans="2:18">
      <c r="B150" s="113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</row>
    <row r="151" spans="2:18">
      <c r="B151" s="113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</row>
    <row r="152" spans="2:18">
      <c r="B152" s="113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</row>
    <row r="153" spans="2:18">
      <c r="B153" s="113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</row>
    <row r="154" spans="2:18">
      <c r="B154" s="113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</row>
    <row r="155" spans="2:18">
      <c r="B155" s="113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</row>
    <row r="156" spans="2:18">
      <c r="B156" s="113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</row>
    <row r="157" spans="2:18">
      <c r="B157" s="113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</row>
    <row r="158" spans="2:18">
      <c r="B158" s="113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</row>
    <row r="159" spans="2:18">
      <c r="B159" s="113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</row>
    <row r="160" spans="2:18">
      <c r="B160" s="113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</row>
    <row r="161" spans="2:18">
      <c r="B161" s="113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</row>
    <row r="162" spans="2:18">
      <c r="B162" s="113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</row>
    <row r="163" spans="2:18">
      <c r="B163" s="113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</row>
    <row r="164" spans="2:18">
      <c r="B164" s="113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</row>
    <row r="165" spans="2:18">
      <c r="B165" s="113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</row>
    <row r="166" spans="2:18">
      <c r="B166" s="113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</row>
    <row r="167" spans="2:18">
      <c r="B167" s="113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</row>
    <row r="168" spans="2:18">
      <c r="B168" s="113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</row>
    <row r="169" spans="2:18">
      <c r="B169" s="113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</row>
    <row r="170" spans="2:18">
      <c r="B170" s="113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</row>
    <row r="171" spans="2:18">
      <c r="B171" s="113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</row>
    <row r="172" spans="2:18">
      <c r="B172" s="113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</row>
    <row r="173" spans="2:18">
      <c r="B173" s="113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</row>
    <row r="174" spans="2:18">
      <c r="B174" s="113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</row>
    <row r="175" spans="2:18">
      <c r="B175" s="113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</row>
    <row r="176" spans="2:18">
      <c r="B176" s="113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</row>
    <row r="177" spans="2:18">
      <c r="B177" s="113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</row>
    <row r="178" spans="2:18">
      <c r="B178" s="113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</row>
    <row r="179" spans="2:18">
      <c r="B179" s="113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</row>
    <row r="180" spans="2:18">
      <c r="B180" s="113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</row>
    <row r="181" spans="2:18">
      <c r="B181" s="113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</row>
    <row r="182" spans="2:18">
      <c r="B182" s="113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</row>
    <row r="183" spans="2:18">
      <c r="B183" s="113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</row>
    <row r="184" spans="2:18">
      <c r="B184" s="113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</row>
    <row r="185" spans="2:18">
      <c r="B185" s="113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</row>
    <row r="186" spans="2:18">
      <c r="B186" s="113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</row>
    <row r="187" spans="2:18">
      <c r="B187" s="113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</row>
    <row r="188" spans="2:18">
      <c r="B188" s="113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</row>
    <row r="189" spans="2:18">
      <c r="B189" s="113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</row>
    <row r="190" spans="2:18">
      <c r="B190" s="113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</row>
    <row r="191" spans="2:18">
      <c r="B191" s="113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</row>
    <row r="192" spans="2:18">
      <c r="B192" s="113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</row>
    <row r="193" spans="2:18">
      <c r="B193" s="113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</row>
    <row r="194" spans="2:18">
      <c r="B194" s="113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</row>
    <row r="195" spans="2:18">
      <c r="B195" s="113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</row>
    <row r="196" spans="2:18">
      <c r="B196" s="113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</row>
    <row r="197" spans="2:18">
      <c r="B197" s="113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</row>
    <row r="198" spans="2:18">
      <c r="B198" s="113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</row>
    <row r="199" spans="2:18">
      <c r="B199" s="113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</row>
    <row r="200" spans="2:18">
      <c r="B200" s="113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</row>
    <row r="201" spans="2:18">
      <c r="B201" s="113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</row>
    <row r="202" spans="2:18">
      <c r="B202" s="113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</row>
    <row r="203" spans="2:18">
      <c r="B203" s="113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</row>
    <row r="204" spans="2:18">
      <c r="B204" s="113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</row>
    <row r="205" spans="2:18">
      <c r="B205" s="113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</row>
    <row r="206" spans="2:18">
      <c r="B206" s="113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</row>
    <row r="207" spans="2:18">
      <c r="B207" s="113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</row>
    <row r="208" spans="2:18">
      <c r="B208" s="113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</row>
    <row r="209" spans="2:18">
      <c r="B209" s="113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</row>
    <row r="210" spans="2:18">
      <c r="B210" s="113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</row>
    <row r="211" spans="2:18">
      <c r="B211" s="113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</row>
    <row r="212" spans="2:18">
      <c r="B212" s="113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</row>
    <row r="213" spans="2:18">
      <c r="B213" s="113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</row>
    <row r="214" spans="2:18">
      <c r="B214" s="113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</row>
    <row r="215" spans="2:18">
      <c r="B215" s="113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</row>
    <row r="216" spans="2:18">
      <c r="B216" s="113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</row>
    <row r="217" spans="2:18">
      <c r="B217" s="113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</row>
    <row r="218" spans="2:18">
      <c r="B218" s="113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</row>
    <row r="219" spans="2:18">
      <c r="B219" s="113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</row>
    <row r="220" spans="2:18">
      <c r="B220" s="113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</row>
    <row r="221" spans="2:18">
      <c r="B221" s="113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</row>
    <row r="222" spans="2:18">
      <c r="B222" s="113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</row>
    <row r="223" spans="2:18">
      <c r="B223" s="113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</row>
    <row r="224" spans="2:18">
      <c r="B224" s="113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</row>
    <row r="225" spans="2:18">
      <c r="B225" s="113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</row>
    <row r="226" spans="2:18">
      <c r="B226" s="113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</row>
    <row r="227" spans="2:18">
      <c r="B227" s="113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</row>
    <row r="228" spans="2:18">
      <c r="B228" s="113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</row>
    <row r="229" spans="2:18">
      <c r="B229" s="113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</row>
    <row r="230" spans="2:18">
      <c r="B230" s="113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</row>
    <row r="231" spans="2:18">
      <c r="B231" s="113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</row>
    <row r="232" spans="2:18">
      <c r="B232" s="113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</row>
    <row r="233" spans="2:18">
      <c r="B233" s="113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</row>
    <row r="234" spans="2:18">
      <c r="B234" s="113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</row>
    <row r="235" spans="2:18">
      <c r="B235" s="113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</row>
    <row r="236" spans="2:18">
      <c r="B236" s="113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</row>
    <row r="237" spans="2:18">
      <c r="B237" s="113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</row>
    <row r="238" spans="2:18">
      <c r="B238" s="113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</row>
    <row r="239" spans="2:18">
      <c r="B239" s="113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</row>
    <row r="240" spans="2:18">
      <c r="B240" s="113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</row>
    <row r="241" spans="2:18">
      <c r="B241" s="113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</row>
    <row r="242" spans="2:18">
      <c r="B242" s="113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</row>
    <row r="243" spans="2:18">
      <c r="B243" s="113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</row>
    <row r="244" spans="2:18">
      <c r="B244" s="113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</row>
    <row r="245" spans="2:18">
      <c r="B245" s="113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</row>
    <row r="246" spans="2:18">
      <c r="B246" s="113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</row>
    <row r="247" spans="2:18">
      <c r="B247" s="113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</row>
    <row r="248" spans="2:18">
      <c r="B248" s="113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</row>
    <row r="249" spans="2:18">
      <c r="B249" s="113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</row>
    <row r="250" spans="2:18">
      <c r="B250" s="113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</row>
    <row r="251" spans="2:18">
      <c r="B251" s="113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</row>
    <row r="252" spans="2:18">
      <c r="B252" s="113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</row>
    <row r="253" spans="2:18">
      <c r="B253" s="113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</row>
    <row r="254" spans="2:18">
      <c r="B254" s="113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</row>
    <row r="255" spans="2:18">
      <c r="B255" s="113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</row>
    <row r="256" spans="2:18">
      <c r="B256" s="113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</row>
    <row r="257" spans="2:18">
      <c r="B257" s="113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</row>
    <row r="258" spans="2:18">
      <c r="B258" s="113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</row>
    <row r="259" spans="2:18">
      <c r="B259" s="113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</row>
    <row r="260" spans="2:18">
      <c r="B260" s="113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</row>
    <row r="261" spans="2:18">
      <c r="B261" s="113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</row>
    <row r="262" spans="2:18">
      <c r="B262" s="113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</row>
    <row r="263" spans="2:18">
      <c r="B263" s="113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</row>
    <row r="264" spans="2:18">
      <c r="B264" s="113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</row>
    <row r="265" spans="2:18">
      <c r="B265" s="113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</row>
    <row r="266" spans="2:18">
      <c r="B266" s="113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</row>
    <row r="267" spans="2:18">
      <c r="B267" s="113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</row>
    <row r="268" spans="2:18">
      <c r="B268" s="113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</row>
    <row r="269" spans="2:18">
      <c r="B269" s="113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</row>
    <row r="270" spans="2:18">
      <c r="B270" s="113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</row>
    <row r="271" spans="2:18">
      <c r="B271" s="113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</row>
    <row r="272" spans="2:18">
      <c r="B272" s="113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</row>
    <row r="273" spans="2:18">
      <c r="B273" s="113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</row>
    <row r="274" spans="2:18">
      <c r="B274" s="113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</row>
    <row r="275" spans="2:18">
      <c r="B275" s="113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</row>
    <row r="276" spans="2:18">
      <c r="B276" s="113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</row>
    <row r="277" spans="2:18">
      <c r="B277" s="113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</row>
    <row r="278" spans="2:18">
      <c r="B278" s="113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</row>
    <row r="279" spans="2:18">
      <c r="B279" s="113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</row>
    <row r="280" spans="2:18">
      <c r="B280" s="113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</row>
    <row r="281" spans="2:18">
      <c r="B281" s="113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</row>
    <row r="282" spans="2:18">
      <c r="B282" s="113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</row>
    <row r="283" spans="2:18">
      <c r="B283" s="113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</row>
    <row r="284" spans="2:18">
      <c r="B284" s="113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</row>
    <row r="285" spans="2:18">
      <c r="B285" s="113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</row>
    <row r="286" spans="2:18">
      <c r="B286" s="113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</row>
    <row r="287" spans="2:18">
      <c r="B287" s="113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</row>
    <row r="288" spans="2:18">
      <c r="B288" s="113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</row>
    <row r="289" spans="2:18">
      <c r="B289" s="113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</row>
    <row r="290" spans="2:18">
      <c r="B290" s="113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</row>
    <row r="291" spans="2:18">
      <c r="B291" s="113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</row>
    <row r="292" spans="2:18">
      <c r="B292" s="113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</row>
    <row r="293" spans="2:18">
      <c r="B293" s="113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</row>
    <row r="294" spans="2:18">
      <c r="B294" s="113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</row>
    <row r="295" spans="2:18">
      <c r="B295" s="113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</row>
    <row r="296" spans="2:18">
      <c r="B296" s="113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</row>
    <row r="297" spans="2:18">
      <c r="B297" s="113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</row>
    <row r="298" spans="2:18">
      <c r="B298" s="113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</row>
    <row r="299" spans="2:18">
      <c r="B299" s="113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</row>
    <row r="300" spans="2:18">
      <c r="B300" s="113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</row>
    <row r="301" spans="2:18">
      <c r="B301" s="113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</row>
    <row r="302" spans="2:18">
      <c r="B302" s="113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</row>
    <row r="303" spans="2:18">
      <c r="B303" s="113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</row>
    <row r="304" spans="2:18">
      <c r="B304" s="113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</row>
    <row r="305" spans="2:18">
      <c r="B305" s="113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</row>
    <row r="306" spans="2:18">
      <c r="B306" s="113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</row>
    <row r="307" spans="2:18">
      <c r="B307" s="113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</row>
    <row r="308" spans="2:18">
      <c r="B308" s="113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</row>
    <row r="309" spans="2:18">
      <c r="B309" s="113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</row>
    <row r="310" spans="2:18">
      <c r="B310" s="113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</row>
    <row r="311" spans="2:18">
      <c r="B311" s="113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</row>
    <row r="312" spans="2:18">
      <c r="B312" s="113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</row>
    <row r="313" spans="2:18">
      <c r="B313" s="113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</row>
    <row r="314" spans="2:18">
      <c r="B314" s="113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</row>
    <row r="315" spans="2:18">
      <c r="B315" s="113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</row>
    <row r="316" spans="2:18">
      <c r="B316" s="113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</row>
    <row r="317" spans="2:18">
      <c r="B317" s="113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</row>
    <row r="318" spans="2:18">
      <c r="B318" s="113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</row>
    <row r="319" spans="2:18">
      <c r="B319" s="113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</row>
    <row r="320" spans="2:18">
      <c r="B320" s="113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</row>
    <row r="321" spans="2:18">
      <c r="B321" s="113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</row>
    <row r="322" spans="2:18">
      <c r="B322" s="113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</row>
    <row r="323" spans="2:18">
      <c r="B323" s="113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</row>
    <row r="324" spans="2:18">
      <c r="B324" s="113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</row>
    <row r="325" spans="2:18">
      <c r="B325" s="113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</row>
    <row r="326" spans="2:18">
      <c r="B326" s="113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</row>
    <row r="327" spans="2:18">
      <c r="B327" s="113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</row>
    <row r="328" spans="2:18">
      <c r="B328" s="113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</row>
    <row r="329" spans="2:18">
      <c r="B329" s="113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</row>
    <row r="330" spans="2:18">
      <c r="B330" s="113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</row>
    <row r="331" spans="2:18">
      <c r="B331" s="113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</row>
    <row r="332" spans="2:18">
      <c r="B332" s="113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</row>
    <row r="333" spans="2:18">
      <c r="B333" s="113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</row>
    <row r="334" spans="2:18">
      <c r="B334" s="113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</row>
    <row r="335" spans="2:18">
      <c r="B335" s="113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</row>
    <row r="336" spans="2:18">
      <c r="B336" s="113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</row>
    <row r="337" spans="2:18">
      <c r="B337" s="113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</row>
    <row r="338" spans="2:18">
      <c r="B338" s="113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</row>
    <row r="339" spans="2:18">
      <c r="B339" s="113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</row>
    <row r="340" spans="2:18">
      <c r="B340" s="113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</row>
    <row r="341" spans="2:18">
      <c r="B341" s="113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</row>
    <row r="342" spans="2:18">
      <c r="B342" s="113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</row>
    <row r="343" spans="2:18">
      <c r="B343" s="113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</row>
    <row r="344" spans="2:18">
      <c r="B344" s="113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</row>
    <row r="345" spans="2:18">
      <c r="B345" s="113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</row>
    <row r="346" spans="2:18">
      <c r="B346" s="113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</row>
    <row r="347" spans="2:18">
      <c r="B347" s="113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</row>
    <row r="348" spans="2:18">
      <c r="B348" s="113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</row>
    <row r="349" spans="2:18">
      <c r="B349" s="113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</row>
    <row r="350" spans="2:18">
      <c r="B350" s="113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</row>
    <row r="351" spans="2:18">
      <c r="B351" s="113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</row>
    <row r="352" spans="2:18">
      <c r="B352" s="113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</row>
    <row r="353" spans="2:18">
      <c r="B353" s="113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</row>
    <row r="354" spans="2:18">
      <c r="B354" s="113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</row>
    <row r="355" spans="2:18">
      <c r="B355" s="113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</row>
    <row r="356" spans="2:18">
      <c r="B356" s="113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</row>
    <row r="357" spans="2:18">
      <c r="B357" s="113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</row>
    <row r="358" spans="2:18">
      <c r="B358" s="113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</row>
    <row r="359" spans="2:18">
      <c r="B359" s="113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</row>
    <row r="360" spans="2:18">
      <c r="B360" s="113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</row>
    <row r="361" spans="2:18">
      <c r="B361" s="113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</row>
    <row r="362" spans="2:18">
      <c r="B362" s="113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</row>
    <row r="363" spans="2:18">
      <c r="B363" s="113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</row>
    <row r="364" spans="2:18">
      <c r="B364" s="113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</row>
    <row r="365" spans="2:18">
      <c r="B365" s="113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</row>
    <row r="366" spans="2:18">
      <c r="B366" s="113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</row>
    <row r="367" spans="2:18">
      <c r="B367" s="113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</row>
    <row r="368" spans="2:18">
      <c r="B368" s="113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</row>
    <row r="369" spans="2:18">
      <c r="B369" s="113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</row>
    <row r="370" spans="2:18">
      <c r="B370" s="113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</row>
    <row r="371" spans="2:18">
      <c r="B371" s="113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</row>
    <row r="372" spans="2:18">
      <c r="B372" s="113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</row>
    <row r="373" spans="2:18">
      <c r="B373" s="113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</row>
    <row r="374" spans="2:18">
      <c r="B374" s="113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</row>
    <row r="375" spans="2:18">
      <c r="B375" s="113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</row>
    <row r="376" spans="2:18">
      <c r="B376" s="113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</row>
    <row r="377" spans="2:18">
      <c r="B377" s="113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</row>
    <row r="378" spans="2:18">
      <c r="B378" s="113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</row>
    <row r="379" spans="2:18">
      <c r="B379" s="113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</row>
    <row r="380" spans="2:18">
      <c r="B380" s="113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</row>
    <row r="381" spans="2:18">
      <c r="B381" s="113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</row>
    <row r="382" spans="2:18">
      <c r="B382" s="113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</row>
    <row r="383" spans="2:18">
      <c r="B383" s="113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</row>
    <row r="384" spans="2:18">
      <c r="B384" s="113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</row>
    <row r="385" spans="2:18">
      <c r="B385" s="113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</row>
    <row r="386" spans="2:18">
      <c r="B386" s="113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</row>
    <row r="387" spans="2:18">
      <c r="B387" s="113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</row>
    <row r="388" spans="2:18">
      <c r="B388" s="113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</row>
    <row r="389" spans="2:18">
      <c r="B389" s="113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</row>
    <row r="390" spans="2:18">
      <c r="B390" s="113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</row>
    <row r="391" spans="2:18">
      <c r="B391" s="113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</row>
    <row r="392" spans="2:18">
      <c r="B392" s="113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</row>
    <row r="393" spans="2:18">
      <c r="B393" s="113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</row>
    <row r="394" spans="2:18">
      <c r="B394" s="113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</row>
    <row r="395" spans="2:18">
      <c r="B395" s="113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</row>
    <row r="396" spans="2:18">
      <c r="B396" s="113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</row>
    <row r="397" spans="2:18">
      <c r="B397" s="113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</row>
    <row r="398" spans="2:18">
      <c r="B398" s="113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</row>
    <row r="399" spans="2:18">
      <c r="B399" s="113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</row>
    <row r="400" spans="2:18">
      <c r="B400" s="113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</row>
    <row r="401" spans="2:18">
      <c r="B401" s="113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</row>
    <row r="402" spans="2:18">
      <c r="B402" s="113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</row>
    <row r="403" spans="2:18">
      <c r="B403" s="113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</row>
    <row r="404" spans="2:18">
      <c r="B404" s="113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</row>
    <row r="405" spans="2:18">
      <c r="B405" s="113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</row>
    <row r="406" spans="2:18">
      <c r="B406" s="113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</row>
    <row r="407" spans="2:18">
      <c r="B407" s="113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</row>
    <row r="408" spans="2:18">
      <c r="B408" s="113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</row>
    <row r="409" spans="2:18">
      <c r="B409" s="113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</row>
    <row r="410" spans="2:18">
      <c r="B410" s="113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</row>
    <row r="411" spans="2:18">
      <c r="B411" s="113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</row>
    <row r="412" spans="2:18">
      <c r="B412" s="113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</row>
    <row r="413" spans="2:18">
      <c r="B413" s="113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</row>
    <row r="414" spans="2:18">
      <c r="B414" s="113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</row>
    <row r="415" spans="2:18">
      <c r="B415" s="113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</row>
    <row r="416" spans="2:18">
      <c r="B416" s="113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</row>
    <row r="417" spans="2:18">
      <c r="B417" s="113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</row>
    <row r="418" spans="2:18">
      <c r="B418" s="113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</row>
    <row r="419" spans="2:18">
      <c r="B419" s="113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</row>
    <row r="420" spans="2:18">
      <c r="B420" s="113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</row>
    <row r="421" spans="2:18">
      <c r="B421" s="113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</row>
    <row r="422" spans="2:18">
      <c r="B422" s="113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</row>
    <row r="423" spans="2:18">
      <c r="B423" s="113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</row>
    <row r="424" spans="2:18">
      <c r="B424" s="113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</row>
    <row r="425" spans="2:18">
      <c r="B425" s="113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</row>
    <row r="426" spans="2:18">
      <c r="B426" s="113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</row>
    <row r="427" spans="2:18">
      <c r="B427" s="113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</row>
    <row r="428" spans="2:18">
      <c r="B428" s="113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</row>
    <row r="429" spans="2:18">
      <c r="B429" s="113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</row>
    <row r="430" spans="2:18">
      <c r="B430" s="113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</row>
    <row r="431" spans="2:18">
      <c r="B431" s="113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</row>
    <row r="432" spans="2:18">
      <c r="B432" s="113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</row>
    <row r="433" spans="2:18">
      <c r="B433" s="113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</row>
    <row r="434" spans="2:18">
      <c r="B434" s="113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</row>
    <row r="435" spans="2:18">
      <c r="B435" s="113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</row>
    <row r="436" spans="2:18">
      <c r="B436" s="113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</row>
    <row r="437" spans="2:18">
      <c r="B437" s="113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</row>
    <row r="438" spans="2:18">
      <c r="B438" s="113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</row>
    <row r="439" spans="2:18">
      <c r="B439" s="113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</row>
    <row r="440" spans="2:18">
      <c r="B440" s="113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</row>
    <row r="441" spans="2:18">
      <c r="B441" s="113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</row>
    <row r="442" spans="2:18">
      <c r="B442" s="113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</row>
    <row r="443" spans="2:18">
      <c r="B443" s="113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</row>
    <row r="444" spans="2:18">
      <c r="B444" s="113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</row>
    <row r="445" spans="2:18">
      <c r="B445" s="113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</row>
    <row r="446" spans="2:18">
      <c r="B446" s="113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</row>
    <row r="447" spans="2:18">
      <c r="B447" s="113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</row>
    <row r="448" spans="2:18">
      <c r="B448" s="113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</row>
    <row r="449" spans="2:18">
      <c r="B449" s="113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</row>
    <row r="450" spans="2:18">
      <c r="B450" s="113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</row>
    <row r="451" spans="2:18">
      <c r="B451" s="113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</row>
    <row r="452" spans="2:18">
      <c r="B452" s="113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</row>
    <row r="453" spans="2:18">
      <c r="B453" s="113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</row>
    <row r="454" spans="2:18">
      <c r="B454" s="113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</row>
    <row r="455" spans="2:18">
      <c r="B455" s="113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</row>
    <row r="456" spans="2:18">
      <c r="B456" s="113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</row>
    <row r="457" spans="2:18">
      <c r="B457" s="113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</row>
    <row r="458" spans="2:18">
      <c r="B458" s="113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</row>
    <row r="459" spans="2:18">
      <c r="B459" s="113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</row>
    <row r="460" spans="2:18">
      <c r="B460" s="113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</row>
    <row r="461" spans="2:18">
      <c r="B461" s="113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</row>
    <row r="462" spans="2:18">
      <c r="B462" s="113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</row>
    <row r="463" spans="2:18">
      <c r="B463" s="113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</row>
    <row r="464" spans="2:18">
      <c r="B464" s="113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</row>
    <row r="465" spans="2:18">
      <c r="B465" s="113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</row>
    <row r="466" spans="2:18">
      <c r="B466" s="113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</row>
    <row r="467" spans="2:18">
      <c r="B467" s="113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</row>
    <row r="468" spans="2:18">
      <c r="B468" s="113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</row>
    <row r="469" spans="2:18">
      <c r="B469" s="113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</row>
    <row r="470" spans="2:18">
      <c r="B470" s="113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</row>
    <row r="471" spans="2:18">
      <c r="B471" s="113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</row>
    <row r="472" spans="2:18">
      <c r="B472" s="113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</row>
    <row r="473" spans="2:18">
      <c r="B473" s="113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</row>
    <row r="474" spans="2:18">
      <c r="B474" s="113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</row>
    <row r="475" spans="2:18">
      <c r="B475" s="113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</row>
    <row r="476" spans="2:18">
      <c r="B476" s="113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</row>
    <row r="477" spans="2:18">
      <c r="B477" s="113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</row>
    <row r="478" spans="2:18">
      <c r="B478" s="113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</row>
    <row r="479" spans="2:18">
      <c r="B479" s="113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</row>
    <row r="480" spans="2:18">
      <c r="B480" s="113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</row>
    <row r="481" spans="2:18">
      <c r="B481" s="113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</row>
    <row r="482" spans="2:18">
      <c r="B482" s="113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</row>
    <row r="483" spans="2:18">
      <c r="B483" s="113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</row>
    <row r="484" spans="2:18">
      <c r="B484" s="113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</row>
    <row r="485" spans="2:18">
      <c r="B485" s="113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</row>
    <row r="486" spans="2:18">
      <c r="B486" s="113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</row>
    <row r="487" spans="2:18">
      <c r="B487" s="113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</row>
    <row r="488" spans="2:18">
      <c r="B488" s="113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</row>
    <row r="489" spans="2:18">
      <c r="B489" s="113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</row>
    <row r="490" spans="2:18">
      <c r="B490" s="113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</row>
    <row r="491" spans="2:18">
      <c r="B491" s="113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</row>
    <row r="492" spans="2:18">
      <c r="B492" s="113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</row>
    <row r="493" spans="2:18">
      <c r="B493" s="113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</row>
    <row r="494" spans="2:18">
      <c r="B494" s="113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</row>
    <row r="495" spans="2:18">
      <c r="B495" s="113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</row>
    <row r="496" spans="2:18">
      <c r="B496" s="113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</row>
    <row r="497" spans="2:18">
      <c r="B497" s="113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</row>
    <row r="498" spans="2:18">
      <c r="B498" s="113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</row>
    <row r="499" spans="2:18">
      <c r="B499" s="113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</row>
    <row r="500" spans="2:18">
      <c r="B500" s="113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</row>
    <row r="501" spans="2:18">
      <c r="B501" s="113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</row>
    <row r="502" spans="2:18">
      <c r="B502" s="113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</row>
    <row r="503" spans="2:18">
      <c r="B503" s="113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</row>
    <row r="504" spans="2:18">
      <c r="B504" s="113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</row>
    <row r="505" spans="2:18">
      <c r="B505" s="113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</row>
    <row r="506" spans="2:18">
      <c r="B506" s="113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</row>
    <row r="507" spans="2:18">
      <c r="B507" s="113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</row>
    <row r="508" spans="2:18">
      <c r="B508" s="113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</row>
    <row r="509" spans="2:18">
      <c r="B509" s="113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</row>
    <row r="510" spans="2:18">
      <c r="B510" s="113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</row>
    <row r="511" spans="2:18">
      <c r="B511" s="113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</row>
    <row r="512" spans="2:18">
      <c r="C512" s="1"/>
      <c r="D512" s="1"/>
    </row>
    <row r="513" spans="3:4">
      <c r="C513" s="1"/>
      <c r="D513" s="1"/>
    </row>
    <row r="514" spans="3:4">
      <c r="C514" s="1"/>
      <c r="D514" s="1"/>
    </row>
    <row r="515" spans="3:4">
      <c r="C515" s="1"/>
      <c r="D515" s="1"/>
    </row>
    <row r="516" spans="3:4">
      <c r="C516" s="1"/>
      <c r="D516" s="1"/>
    </row>
    <row r="517" spans="3:4">
      <c r="C517" s="1"/>
      <c r="D517" s="1"/>
    </row>
    <row r="518" spans="3:4">
      <c r="C518" s="1"/>
      <c r="D518" s="1"/>
    </row>
    <row r="519" spans="3:4">
      <c r="C519" s="1"/>
      <c r="D519" s="1"/>
    </row>
    <row r="520" spans="3:4">
      <c r="C520" s="1"/>
      <c r="D520" s="1"/>
    </row>
    <row r="521" spans="3:4">
      <c r="C521" s="1"/>
      <c r="D521" s="1"/>
    </row>
    <row r="522" spans="3:4">
      <c r="C522" s="1"/>
      <c r="D522" s="1"/>
    </row>
    <row r="523" spans="3:4">
      <c r="C523" s="1"/>
      <c r="D523" s="1"/>
    </row>
    <row r="524" spans="3:4">
      <c r="C524" s="1"/>
      <c r="D524" s="1"/>
    </row>
    <row r="525" spans="3:4">
      <c r="C525" s="1"/>
      <c r="D525" s="1"/>
    </row>
    <row r="526" spans="3:4">
      <c r="C526" s="1"/>
      <c r="D526" s="1"/>
    </row>
    <row r="527" spans="3:4">
      <c r="C527" s="1"/>
      <c r="D527" s="1"/>
    </row>
    <row r="528" spans="3:4">
      <c r="C528" s="1"/>
      <c r="D528" s="1"/>
    </row>
    <row r="529" spans="3:4">
      <c r="C529" s="1"/>
      <c r="D529" s="1"/>
    </row>
    <row r="530" spans="3:4">
      <c r="C530" s="1"/>
      <c r="D530" s="1"/>
    </row>
    <row r="531" spans="3:4">
      <c r="C531" s="1"/>
      <c r="D531" s="1"/>
    </row>
    <row r="532" spans="3:4">
      <c r="C532" s="1"/>
      <c r="D532" s="1"/>
    </row>
    <row r="533" spans="3:4">
      <c r="C533" s="1"/>
      <c r="D533" s="1"/>
    </row>
    <row r="534" spans="3:4">
      <c r="C534" s="1"/>
      <c r="D534" s="1"/>
    </row>
    <row r="535" spans="3:4">
      <c r="C535" s="1"/>
      <c r="D535" s="1"/>
    </row>
    <row r="536" spans="3:4">
      <c r="C536" s="1"/>
      <c r="D536" s="1"/>
    </row>
    <row r="537" spans="3:4">
      <c r="C537" s="1"/>
      <c r="D537" s="1"/>
    </row>
    <row r="538" spans="3:4">
      <c r="C538" s="1"/>
      <c r="D538" s="1"/>
    </row>
    <row r="539" spans="3:4">
      <c r="C539" s="1"/>
      <c r="D539" s="1"/>
    </row>
    <row r="540" spans="3:4">
      <c r="C540" s="1"/>
      <c r="D540" s="1"/>
    </row>
    <row r="541" spans="3:4">
      <c r="C541" s="1"/>
      <c r="D541" s="1"/>
    </row>
    <row r="542" spans="3:4">
      <c r="C542" s="1"/>
      <c r="D542" s="1"/>
    </row>
    <row r="543" spans="3:4">
      <c r="C543" s="1"/>
      <c r="D543" s="1"/>
    </row>
    <row r="544" spans="3:4">
      <c r="C544" s="1"/>
      <c r="D544" s="1"/>
    </row>
    <row r="545" spans="3:4">
      <c r="C545" s="1"/>
      <c r="D545" s="1"/>
    </row>
    <row r="546" spans="3:4">
      <c r="C546" s="1"/>
      <c r="D546" s="1"/>
    </row>
    <row r="547" spans="3:4">
      <c r="C547" s="1"/>
      <c r="D547" s="1"/>
    </row>
    <row r="548" spans="3:4">
      <c r="C548" s="1"/>
      <c r="D548" s="1"/>
    </row>
    <row r="549" spans="3:4">
      <c r="C549" s="1"/>
      <c r="D549" s="1"/>
    </row>
    <row r="550" spans="3:4">
      <c r="C550" s="1"/>
      <c r="D550" s="1"/>
    </row>
    <row r="551" spans="3:4">
      <c r="C551" s="1"/>
      <c r="D551" s="1"/>
    </row>
    <row r="552" spans="3:4">
      <c r="C552" s="1"/>
      <c r="D552" s="1"/>
    </row>
    <row r="553" spans="3:4">
      <c r="C553" s="1"/>
      <c r="D553" s="1"/>
    </row>
    <row r="554" spans="3:4">
      <c r="C554" s="1"/>
      <c r="D554" s="1"/>
    </row>
    <row r="555" spans="3:4">
      <c r="C555" s="1"/>
      <c r="D555" s="1"/>
    </row>
    <row r="556" spans="3:4">
      <c r="C556" s="1"/>
      <c r="D556" s="1"/>
    </row>
    <row r="557" spans="3:4">
      <c r="C557" s="1"/>
      <c r="D557" s="1"/>
    </row>
    <row r="558" spans="3:4">
      <c r="C558" s="1"/>
      <c r="D558" s="1"/>
    </row>
    <row r="559" spans="3:4">
      <c r="C559" s="1"/>
      <c r="D559" s="1"/>
    </row>
    <row r="560" spans="3:4">
      <c r="C560" s="1"/>
      <c r="D560" s="1"/>
    </row>
    <row r="561" spans="3:4">
      <c r="C561" s="1"/>
      <c r="D561" s="1"/>
    </row>
    <row r="562" spans="3:4">
      <c r="C562" s="1"/>
      <c r="D562" s="1"/>
    </row>
    <row r="563" spans="3:4">
      <c r="C563" s="1"/>
      <c r="D563" s="1"/>
    </row>
    <row r="564" spans="3:4">
      <c r="C564" s="1"/>
      <c r="D564" s="1"/>
    </row>
    <row r="565" spans="3:4">
      <c r="C565" s="1"/>
      <c r="D565" s="1"/>
    </row>
    <row r="566" spans="3:4">
      <c r="C566" s="1"/>
      <c r="D566" s="1"/>
    </row>
    <row r="567" spans="3:4">
      <c r="C567" s="1"/>
      <c r="D567" s="1"/>
    </row>
    <row r="568" spans="3:4">
      <c r="C568" s="1"/>
      <c r="D568" s="1"/>
    </row>
    <row r="569" spans="3:4">
      <c r="C569" s="1"/>
      <c r="D569" s="1"/>
    </row>
    <row r="570" spans="3:4">
      <c r="C570" s="1"/>
      <c r="D570" s="1"/>
    </row>
    <row r="571" spans="3:4">
      <c r="C571" s="1"/>
      <c r="D571" s="1"/>
    </row>
    <row r="572" spans="3:4">
      <c r="C572" s="1"/>
      <c r="D572" s="1"/>
    </row>
    <row r="573" spans="3:4">
      <c r="C573" s="1"/>
      <c r="D573" s="1"/>
    </row>
    <row r="574" spans="3:4">
      <c r="C574" s="1"/>
      <c r="D574" s="1"/>
    </row>
    <row r="575" spans="3:4">
      <c r="C575" s="1"/>
      <c r="D575" s="1"/>
    </row>
    <row r="576" spans="3:4">
      <c r="C576" s="1"/>
      <c r="D576" s="1"/>
    </row>
    <row r="577" spans="3:4">
      <c r="C577" s="1"/>
      <c r="D577" s="1"/>
    </row>
    <row r="578" spans="3:4">
      <c r="C578" s="1"/>
      <c r="D578" s="1"/>
    </row>
    <row r="579" spans="3:4">
      <c r="C579" s="1"/>
      <c r="D579" s="1"/>
    </row>
    <row r="580" spans="3:4">
      <c r="C580" s="1"/>
      <c r="D580" s="1"/>
    </row>
    <row r="581" spans="3:4">
      <c r="C581" s="1"/>
      <c r="D581" s="1"/>
    </row>
    <row r="582" spans="3:4">
      <c r="C582" s="1"/>
      <c r="D582" s="1"/>
    </row>
    <row r="583" spans="3:4">
      <c r="C583" s="1"/>
      <c r="D583" s="1"/>
    </row>
    <row r="584" spans="3:4">
      <c r="C584" s="1"/>
      <c r="D584" s="1"/>
    </row>
    <row r="585" spans="3:4">
      <c r="C585" s="1"/>
      <c r="D585" s="1"/>
    </row>
    <row r="586" spans="3:4">
      <c r="C586" s="1"/>
      <c r="D586" s="1"/>
    </row>
    <row r="587" spans="3:4">
      <c r="C587" s="1"/>
      <c r="D587" s="1"/>
    </row>
    <row r="588" spans="3:4">
      <c r="C588" s="1"/>
      <c r="D588" s="1"/>
    </row>
    <row r="589" spans="3:4">
      <c r="C589" s="1"/>
      <c r="D589" s="1"/>
    </row>
    <row r="590" spans="3:4">
      <c r="C590" s="1"/>
      <c r="D590" s="1"/>
    </row>
    <row r="591" spans="3:4">
      <c r="C591" s="1"/>
      <c r="D591" s="1"/>
    </row>
    <row r="592" spans="3:4">
      <c r="C592" s="1"/>
      <c r="D592" s="1"/>
    </row>
    <row r="593" spans="3:4">
      <c r="C593" s="1"/>
      <c r="D593" s="1"/>
    </row>
    <row r="594" spans="3:4">
      <c r="C594" s="1"/>
      <c r="D594" s="1"/>
    </row>
    <row r="595" spans="3:4">
      <c r="C595" s="1"/>
      <c r="D595" s="1"/>
    </row>
    <row r="596" spans="3:4">
      <c r="C596" s="1"/>
      <c r="D596" s="1"/>
    </row>
    <row r="597" spans="3:4">
      <c r="C597" s="1"/>
      <c r="D597" s="1"/>
    </row>
    <row r="598" spans="3:4">
      <c r="C598" s="1"/>
      <c r="D598" s="1"/>
    </row>
    <row r="599" spans="3:4">
      <c r="C599" s="1"/>
      <c r="D599" s="1"/>
    </row>
    <row r="600" spans="3:4">
      <c r="C600" s="1"/>
      <c r="D600" s="1"/>
    </row>
    <row r="601" spans="3:4">
      <c r="C601" s="1"/>
      <c r="D601" s="1"/>
    </row>
    <row r="602" spans="3:4">
      <c r="C602" s="1"/>
      <c r="D602" s="1"/>
    </row>
    <row r="603" spans="3:4">
      <c r="C603" s="1"/>
      <c r="D603" s="1"/>
    </row>
    <row r="604" spans="3:4">
      <c r="C604" s="1"/>
      <c r="D604" s="1"/>
    </row>
    <row r="605" spans="3:4">
      <c r="C605" s="1"/>
      <c r="D605" s="1"/>
    </row>
    <row r="606" spans="3:4">
      <c r="C606" s="1"/>
      <c r="D606" s="1"/>
    </row>
    <row r="607" spans="3:4">
      <c r="C607" s="1"/>
      <c r="D607" s="1"/>
    </row>
    <row r="608" spans="3:4">
      <c r="C608" s="1"/>
      <c r="D608" s="1"/>
    </row>
    <row r="609" spans="3:4">
      <c r="C609" s="1"/>
      <c r="D609" s="1"/>
    </row>
    <row r="610" spans="3:4">
      <c r="C610" s="1"/>
      <c r="D610" s="1"/>
    </row>
    <row r="611" spans="3:4">
      <c r="C611" s="1"/>
      <c r="D611" s="1"/>
    </row>
    <row r="612" spans="3:4">
      <c r="C612" s="1"/>
      <c r="D612" s="1"/>
    </row>
    <row r="613" spans="3:4">
      <c r="C613" s="1"/>
      <c r="D613" s="1"/>
    </row>
    <row r="614" spans="3:4">
      <c r="C614" s="1"/>
      <c r="D614" s="1"/>
    </row>
    <row r="615" spans="3:4">
      <c r="C615" s="1"/>
      <c r="D615" s="1"/>
    </row>
    <row r="616" spans="3:4">
      <c r="C616" s="1"/>
      <c r="D616" s="1"/>
    </row>
    <row r="617" spans="3:4">
      <c r="C617" s="1"/>
      <c r="D617" s="1"/>
    </row>
    <row r="618" spans="3:4">
      <c r="C618" s="1"/>
      <c r="D618" s="1"/>
    </row>
    <row r="619" spans="3:4">
      <c r="C619" s="1"/>
      <c r="D619" s="1"/>
    </row>
    <row r="620" spans="3:4">
      <c r="C620" s="1"/>
      <c r="D620" s="1"/>
    </row>
    <row r="621" spans="3:4">
      <c r="C621" s="1"/>
      <c r="D621" s="1"/>
    </row>
    <row r="622" spans="3:4">
      <c r="C622" s="1"/>
      <c r="D622" s="1"/>
    </row>
    <row r="623" spans="3:4">
      <c r="C623" s="1"/>
      <c r="D623" s="1"/>
    </row>
    <row r="624" spans="3:4">
      <c r="C624" s="1"/>
      <c r="D624" s="1"/>
    </row>
    <row r="625" spans="3:4">
      <c r="C625" s="1"/>
      <c r="D625" s="1"/>
    </row>
    <row r="626" spans="3:4">
      <c r="C626" s="1"/>
      <c r="D626" s="1"/>
    </row>
    <row r="627" spans="3:4">
      <c r="C627" s="1"/>
      <c r="D627" s="1"/>
    </row>
    <row r="628" spans="3:4">
      <c r="C628" s="1"/>
      <c r="D628" s="1"/>
    </row>
    <row r="629" spans="3:4">
      <c r="C629" s="1"/>
      <c r="D629" s="1"/>
    </row>
    <row r="630" spans="3:4">
      <c r="C630" s="1"/>
      <c r="D630" s="1"/>
    </row>
    <row r="631" spans="3:4">
      <c r="C631" s="1"/>
      <c r="D631" s="1"/>
    </row>
    <row r="632" spans="3:4">
      <c r="C632" s="1"/>
      <c r="D632" s="1"/>
    </row>
    <row r="633" spans="3:4">
      <c r="C633" s="1"/>
      <c r="D633" s="1"/>
    </row>
    <row r="634" spans="3:4">
      <c r="C634" s="1"/>
      <c r="D634" s="1"/>
    </row>
    <row r="635" spans="3:4">
      <c r="C635" s="1"/>
      <c r="D635" s="1"/>
    </row>
    <row r="636" spans="3:4">
      <c r="C636" s="1"/>
      <c r="D636" s="1"/>
    </row>
    <row r="637" spans="3:4">
      <c r="C637" s="1"/>
      <c r="D637" s="1"/>
    </row>
    <row r="638" spans="3:4">
      <c r="C638" s="1"/>
      <c r="D638" s="1"/>
    </row>
    <row r="639" spans="3:4">
      <c r="C639" s="1"/>
      <c r="D639" s="1"/>
    </row>
    <row r="640" spans="3:4">
      <c r="C640" s="1"/>
      <c r="D640" s="1"/>
    </row>
    <row r="641" spans="3:4">
      <c r="C641" s="1"/>
      <c r="D641" s="1"/>
    </row>
    <row r="642" spans="3:4">
      <c r="C642" s="1"/>
      <c r="D642" s="1"/>
    </row>
    <row r="643" spans="3:4">
      <c r="C643" s="1"/>
      <c r="D643" s="1"/>
    </row>
    <row r="644" spans="3:4">
      <c r="C644" s="1"/>
      <c r="D644" s="1"/>
    </row>
    <row r="645" spans="3:4">
      <c r="C645" s="1"/>
      <c r="D645" s="1"/>
    </row>
    <row r="646" spans="3:4">
      <c r="C646" s="1"/>
      <c r="D646" s="1"/>
    </row>
    <row r="647" spans="3:4">
      <c r="C647" s="1"/>
      <c r="D647" s="1"/>
    </row>
    <row r="648" spans="3:4">
      <c r="C648" s="1"/>
      <c r="D648" s="1"/>
    </row>
    <row r="649" spans="3:4">
      <c r="C649" s="1"/>
      <c r="D649" s="1"/>
    </row>
    <row r="650" spans="3:4">
      <c r="C650" s="1"/>
      <c r="D650" s="1"/>
    </row>
    <row r="651" spans="3:4">
      <c r="C651" s="1"/>
      <c r="D651" s="1"/>
    </row>
    <row r="652" spans="3:4">
      <c r="C652" s="1"/>
      <c r="D652" s="1"/>
    </row>
    <row r="653" spans="3:4">
      <c r="C653" s="1"/>
      <c r="D653" s="1"/>
    </row>
    <row r="654" spans="3:4">
      <c r="C654" s="1"/>
      <c r="D654" s="1"/>
    </row>
    <row r="655" spans="3:4">
      <c r="C655" s="1"/>
      <c r="D655" s="1"/>
    </row>
    <row r="656" spans="3:4">
      <c r="C656" s="1"/>
      <c r="D656" s="1"/>
    </row>
    <row r="657" spans="3:4">
      <c r="C657" s="1"/>
      <c r="D657" s="1"/>
    </row>
    <row r="658" spans="3:4">
      <c r="C658" s="1"/>
      <c r="D658" s="1"/>
    </row>
    <row r="659" spans="3:4">
      <c r="C659" s="1"/>
      <c r="D659" s="1"/>
    </row>
    <row r="660" spans="3:4">
      <c r="C660" s="1"/>
      <c r="D660" s="1"/>
    </row>
    <row r="661" spans="3:4">
      <c r="C661" s="1"/>
      <c r="D661" s="1"/>
    </row>
    <row r="662" spans="3:4">
      <c r="C662" s="1"/>
      <c r="D662" s="1"/>
    </row>
    <row r="663" spans="3:4">
      <c r="C663" s="1"/>
      <c r="D663" s="1"/>
    </row>
    <row r="664" spans="3:4">
      <c r="C664" s="1"/>
      <c r="D664" s="1"/>
    </row>
    <row r="665" spans="3:4">
      <c r="C665" s="1"/>
      <c r="D665" s="1"/>
    </row>
    <row r="666" spans="3:4">
      <c r="C666" s="1"/>
      <c r="D666" s="1"/>
    </row>
    <row r="667" spans="3:4">
      <c r="C667" s="1"/>
      <c r="D667" s="1"/>
    </row>
    <row r="668" spans="3:4">
      <c r="C668" s="1"/>
      <c r="D668" s="1"/>
    </row>
    <row r="669" spans="3:4">
      <c r="C669" s="1"/>
      <c r="D669" s="1"/>
    </row>
    <row r="670" spans="3:4">
      <c r="C670" s="1"/>
      <c r="D670" s="1"/>
    </row>
    <row r="671" spans="3:4">
      <c r="C671" s="1"/>
      <c r="D671" s="1"/>
    </row>
    <row r="672" spans="3:4">
      <c r="C672" s="1"/>
      <c r="D672" s="1"/>
    </row>
    <row r="673" spans="3:4">
      <c r="C673" s="1"/>
      <c r="D673" s="1"/>
    </row>
    <row r="674" spans="3:4">
      <c r="C674" s="1"/>
      <c r="D674" s="1"/>
    </row>
    <row r="675" spans="3:4">
      <c r="C675" s="1"/>
      <c r="D675" s="1"/>
    </row>
    <row r="676" spans="3:4">
      <c r="C676" s="1"/>
      <c r="D676" s="1"/>
    </row>
    <row r="677" spans="3:4">
      <c r="C677" s="1"/>
      <c r="D677" s="1"/>
    </row>
    <row r="678" spans="3:4">
      <c r="C678" s="1"/>
      <c r="D678" s="1"/>
    </row>
    <row r="679" spans="3:4">
      <c r="C679" s="1"/>
      <c r="D679" s="1"/>
    </row>
    <row r="680" spans="3:4">
      <c r="C680" s="1"/>
      <c r="D680" s="1"/>
    </row>
    <row r="681" spans="3:4">
      <c r="C681" s="1"/>
      <c r="D681" s="1"/>
    </row>
    <row r="682" spans="3:4">
      <c r="C682" s="1"/>
      <c r="D682" s="1"/>
    </row>
    <row r="683" spans="3:4">
      <c r="C683" s="1"/>
      <c r="D683" s="1"/>
    </row>
    <row r="684" spans="3:4">
      <c r="C684" s="1"/>
      <c r="D684" s="1"/>
    </row>
    <row r="685" spans="3:4">
      <c r="C685" s="1"/>
      <c r="D685" s="1"/>
    </row>
    <row r="686" spans="3:4">
      <c r="C686" s="1"/>
      <c r="D686" s="1"/>
    </row>
    <row r="687" spans="3:4">
      <c r="C687" s="1"/>
      <c r="D687" s="1"/>
    </row>
    <row r="688" spans="3:4">
      <c r="C688" s="1"/>
      <c r="D688" s="1"/>
    </row>
    <row r="689" spans="3:4">
      <c r="C689" s="1"/>
      <c r="D689" s="1"/>
    </row>
    <row r="690" spans="3:4">
      <c r="C690" s="1"/>
      <c r="D690" s="1"/>
    </row>
    <row r="691" spans="3:4">
      <c r="C691" s="1"/>
      <c r="D691" s="1"/>
    </row>
    <row r="692" spans="3:4">
      <c r="C692" s="1"/>
      <c r="D692" s="1"/>
    </row>
    <row r="693" spans="3:4">
      <c r="C693" s="1"/>
      <c r="D693" s="1"/>
    </row>
    <row r="694" spans="3:4">
      <c r="C694" s="1"/>
      <c r="D694" s="1"/>
    </row>
    <row r="695" spans="3:4">
      <c r="C695" s="1"/>
      <c r="D695" s="1"/>
    </row>
    <row r="696" spans="3:4">
      <c r="C696" s="1"/>
      <c r="D696" s="1"/>
    </row>
    <row r="697" spans="3:4">
      <c r="C697" s="1"/>
      <c r="D697" s="1"/>
    </row>
    <row r="698" spans="3:4">
      <c r="C698" s="1"/>
      <c r="D698" s="1"/>
    </row>
    <row r="699" spans="3:4">
      <c r="C699" s="1"/>
      <c r="D699" s="1"/>
    </row>
    <row r="700" spans="3:4">
      <c r="C700" s="1"/>
      <c r="D700" s="1"/>
    </row>
    <row r="701" spans="3:4">
      <c r="C701" s="1"/>
      <c r="D701" s="1"/>
    </row>
    <row r="702" spans="3:4">
      <c r="C702" s="1"/>
      <c r="D702" s="1"/>
    </row>
    <row r="703" spans="3:4">
      <c r="C703" s="1"/>
      <c r="D703" s="1"/>
    </row>
    <row r="704" spans="3:4">
      <c r="C704" s="1"/>
      <c r="D704" s="1"/>
    </row>
    <row r="705" spans="3:4">
      <c r="C705" s="1"/>
      <c r="D705" s="1"/>
    </row>
    <row r="706" spans="3:4">
      <c r="C706" s="1"/>
      <c r="D706" s="1"/>
    </row>
    <row r="707" spans="3:4">
      <c r="C707" s="1"/>
      <c r="D707" s="1"/>
    </row>
    <row r="708" spans="3:4">
      <c r="C708" s="1"/>
      <c r="D708" s="1"/>
    </row>
    <row r="709" spans="3:4">
      <c r="C709" s="1"/>
      <c r="D709" s="1"/>
    </row>
    <row r="710" spans="3:4">
      <c r="C710" s="1"/>
      <c r="D710" s="1"/>
    </row>
    <row r="711" spans="3:4">
      <c r="C711" s="1"/>
      <c r="D711" s="1"/>
    </row>
    <row r="712" spans="3:4">
      <c r="C712" s="1"/>
      <c r="D712" s="1"/>
    </row>
    <row r="713" spans="3:4">
      <c r="C713" s="1"/>
      <c r="D713" s="1"/>
    </row>
    <row r="714" spans="3:4">
      <c r="C714" s="1"/>
      <c r="D714" s="1"/>
    </row>
    <row r="715" spans="3:4">
      <c r="C715" s="1"/>
      <c r="D715" s="1"/>
    </row>
    <row r="716" spans="3:4">
      <c r="C716" s="1"/>
      <c r="D716" s="1"/>
    </row>
    <row r="717" spans="3:4">
      <c r="C717" s="1"/>
      <c r="D717" s="1"/>
    </row>
    <row r="718" spans="3:4">
      <c r="C718" s="1"/>
      <c r="D718" s="1"/>
    </row>
    <row r="719" spans="3:4">
      <c r="C719" s="1"/>
      <c r="D719" s="1"/>
    </row>
    <row r="720" spans="3:4">
      <c r="C720" s="1"/>
      <c r="D720" s="1"/>
    </row>
    <row r="721" spans="3:4">
      <c r="C721" s="1"/>
      <c r="D721" s="1"/>
    </row>
    <row r="722" spans="3:4">
      <c r="C722" s="1"/>
      <c r="D722" s="1"/>
    </row>
    <row r="723" spans="3:4">
      <c r="C723" s="1"/>
      <c r="D723" s="1"/>
    </row>
    <row r="724" spans="3:4">
      <c r="C724" s="1"/>
      <c r="D724" s="1"/>
    </row>
    <row r="725" spans="3:4">
      <c r="C725" s="1"/>
      <c r="D725" s="1"/>
    </row>
    <row r="726" spans="3:4">
      <c r="C726" s="1"/>
      <c r="D726" s="1"/>
    </row>
    <row r="727" spans="3:4">
      <c r="C727" s="1"/>
      <c r="D727" s="1"/>
    </row>
    <row r="728" spans="3:4">
      <c r="C728" s="1"/>
      <c r="D728" s="1"/>
    </row>
    <row r="729" spans="3:4">
      <c r="C729" s="1"/>
      <c r="D729" s="1"/>
    </row>
    <row r="730" spans="3:4">
      <c r="C730" s="1"/>
      <c r="D730" s="1"/>
    </row>
    <row r="731" spans="3:4">
      <c r="C731" s="1"/>
      <c r="D731" s="1"/>
    </row>
    <row r="732" spans="3:4">
      <c r="C732" s="1"/>
      <c r="D732" s="1"/>
    </row>
    <row r="733" spans="3:4">
      <c r="C733" s="1"/>
      <c r="D733" s="1"/>
    </row>
    <row r="734" spans="3:4">
      <c r="C734" s="1"/>
      <c r="D734" s="1"/>
    </row>
    <row r="735" spans="3:4">
      <c r="C735" s="1"/>
      <c r="D735" s="1"/>
    </row>
    <row r="736" spans="3:4">
      <c r="C736" s="1"/>
      <c r="D736" s="1"/>
    </row>
    <row r="737" spans="3:4">
      <c r="C737" s="1"/>
      <c r="D737" s="1"/>
    </row>
    <row r="738" spans="3:4">
      <c r="C738" s="1"/>
      <c r="D738" s="1"/>
    </row>
    <row r="739" spans="3:4">
      <c r="C739" s="1"/>
      <c r="D739" s="1"/>
    </row>
    <row r="740" spans="3:4">
      <c r="C740" s="1"/>
      <c r="D740" s="1"/>
    </row>
    <row r="741" spans="3:4">
      <c r="C741" s="1"/>
      <c r="D741" s="1"/>
    </row>
    <row r="742" spans="3:4">
      <c r="C742" s="1"/>
      <c r="D742" s="1"/>
    </row>
    <row r="743" spans="3:4">
      <c r="C743" s="1"/>
      <c r="D743" s="1"/>
    </row>
    <row r="744" spans="3:4">
      <c r="C744" s="1"/>
      <c r="D744" s="1"/>
    </row>
    <row r="745" spans="3:4">
      <c r="C745" s="1"/>
      <c r="D745" s="1"/>
    </row>
    <row r="746" spans="3:4">
      <c r="C746" s="1"/>
      <c r="D746" s="1"/>
    </row>
    <row r="747" spans="3:4">
      <c r="C747" s="1"/>
      <c r="D747" s="1"/>
    </row>
    <row r="748" spans="3:4">
      <c r="C748" s="1"/>
      <c r="D748" s="1"/>
    </row>
    <row r="749" spans="3:4">
      <c r="C749" s="1"/>
      <c r="D749" s="1"/>
    </row>
    <row r="750" spans="3:4">
      <c r="C750" s="1"/>
      <c r="D750" s="1"/>
    </row>
    <row r="751" spans="3:4">
      <c r="C751" s="1"/>
      <c r="D751" s="1"/>
    </row>
    <row r="752" spans="3:4">
      <c r="C752" s="1"/>
      <c r="D752" s="1"/>
    </row>
    <row r="753" spans="3:4">
      <c r="C753" s="1"/>
      <c r="D753" s="1"/>
    </row>
    <row r="754" spans="3:4">
      <c r="C754" s="1"/>
      <c r="D754" s="1"/>
    </row>
    <row r="755" spans="3:4">
      <c r="C755" s="1"/>
      <c r="D755" s="1"/>
    </row>
    <row r="756" spans="3:4">
      <c r="C756" s="1"/>
      <c r="D756" s="1"/>
    </row>
    <row r="757" spans="3:4">
      <c r="C757" s="1"/>
      <c r="D757" s="1"/>
    </row>
    <row r="758" spans="3:4">
      <c r="C758" s="1"/>
      <c r="D758" s="1"/>
    </row>
    <row r="759" spans="3:4">
      <c r="C759" s="1"/>
      <c r="D759" s="1"/>
    </row>
    <row r="760" spans="3:4">
      <c r="C760" s="1"/>
      <c r="D760" s="1"/>
    </row>
    <row r="761" spans="3:4">
      <c r="C761" s="1"/>
      <c r="D761" s="1"/>
    </row>
    <row r="762" spans="3:4">
      <c r="C762" s="1"/>
      <c r="D762" s="1"/>
    </row>
    <row r="763" spans="3:4">
      <c r="C763" s="1"/>
      <c r="D763" s="1"/>
    </row>
    <row r="764" spans="3:4">
      <c r="C764" s="1"/>
      <c r="D764" s="1"/>
    </row>
    <row r="765" spans="3:4">
      <c r="C765" s="1"/>
      <c r="D765" s="1"/>
    </row>
    <row r="766" spans="3:4">
      <c r="C766" s="1"/>
      <c r="D766" s="1"/>
    </row>
    <row r="767" spans="3:4">
      <c r="C767" s="1"/>
      <c r="D767" s="1"/>
    </row>
    <row r="768" spans="3:4">
      <c r="C768" s="1"/>
      <c r="D768" s="1"/>
    </row>
    <row r="769" spans="3:4">
      <c r="C769" s="1"/>
      <c r="D769" s="1"/>
    </row>
    <row r="770" spans="3:4">
      <c r="C770" s="1"/>
      <c r="D770" s="1"/>
    </row>
    <row r="771" spans="3:4">
      <c r="C771" s="1"/>
      <c r="D771" s="1"/>
    </row>
    <row r="772" spans="3:4">
      <c r="C772" s="1"/>
      <c r="D772" s="1"/>
    </row>
    <row r="773" spans="3:4">
      <c r="C773" s="1"/>
      <c r="D773" s="1"/>
    </row>
    <row r="774" spans="3:4">
      <c r="C774" s="1"/>
      <c r="D774" s="1"/>
    </row>
    <row r="775" spans="3:4">
      <c r="C775" s="1"/>
      <c r="D775" s="1"/>
    </row>
    <row r="776" spans="3:4">
      <c r="C776" s="1"/>
      <c r="D776" s="1"/>
    </row>
    <row r="777" spans="3:4">
      <c r="C777" s="1"/>
      <c r="D777" s="1"/>
    </row>
    <row r="778" spans="3:4">
      <c r="C778" s="1"/>
      <c r="D778" s="1"/>
    </row>
    <row r="779" spans="3:4">
      <c r="C779" s="1"/>
      <c r="D779" s="1"/>
    </row>
    <row r="780" spans="3:4">
      <c r="C780" s="1"/>
      <c r="D780" s="1"/>
    </row>
    <row r="781" spans="3:4">
      <c r="C781" s="1"/>
      <c r="D781" s="1"/>
    </row>
    <row r="782" spans="3:4">
      <c r="C782" s="1"/>
      <c r="D782" s="1"/>
    </row>
    <row r="783" spans="3:4">
      <c r="C783" s="1"/>
      <c r="D783" s="1"/>
    </row>
    <row r="784" spans="3:4">
      <c r="C784" s="1"/>
      <c r="D784" s="1"/>
    </row>
    <row r="785" spans="3:4">
      <c r="C785" s="1"/>
      <c r="D785" s="1"/>
    </row>
    <row r="786" spans="3:4">
      <c r="C786" s="1"/>
      <c r="D786" s="1"/>
    </row>
    <row r="787" spans="3:4">
      <c r="C787" s="1"/>
      <c r="D787" s="1"/>
    </row>
    <row r="788" spans="3:4">
      <c r="C788" s="1"/>
      <c r="D788" s="1"/>
    </row>
    <row r="789" spans="3:4">
      <c r="C789" s="1"/>
      <c r="D789" s="1"/>
    </row>
    <row r="790" spans="3:4">
      <c r="C790" s="1"/>
      <c r="D790" s="1"/>
    </row>
    <row r="791" spans="3:4">
      <c r="C791" s="1"/>
      <c r="D791" s="1"/>
    </row>
    <row r="792" spans="3:4">
      <c r="C792" s="1"/>
      <c r="D792" s="1"/>
    </row>
    <row r="793" spans="3:4">
      <c r="C793" s="1"/>
      <c r="D793" s="1"/>
    </row>
    <row r="794" spans="3:4">
      <c r="C794" s="1"/>
      <c r="D794" s="1"/>
    </row>
    <row r="795" spans="3:4">
      <c r="C795" s="1"/>
      <c r="D795" s="1"/>
    </row>
    <row r="796" spans="3:4">
      <c r="C796" s="1"/>
      <c r="D796" s="1"/>
    </row>
    <row r="797" spans="3:4">
      <c r="C797" s="1"/>
      <c r="D797" s="1"/>
    </row>
    <row r="798" spans="3:4">
      <c r="C798" s="1"/>
      <c r="D798" s="1"/>
    </row>
    <row r="799" spans="3:4">
      <c r="C799" s="1"/>
      <c r="D799" s="1"/>
    </row>
    <row r="800" spans="3:4">
      <c r="C800" s="1"/>
      <c r="D800" s="1"/>
    </row>
    <row r="801" spans="3:4">
      <c r="C801" s="1"/>
      <c r="D801" s="1"/>
    </row>
    <row r="802" spans="3:4">
      <c r="C802" s="1"/>
      <c r="D802" s="1"/>
    </row>
    <row r="803" spans="3:4">
      <c r="C803" s="1"/>
      <c r="D803" s="1"/>
    </row>
    <row r="804" spans="3:4">
      <c r="C804" s="1"/>
      <c r="D804" s="1"/>
    </row>
    <row r="805" spans="3:4">
      <c r="C805" s="1"/>
      <c r="D805" s="1"/>
    </row>
    <row r="806" spans="3:4">
      <c r="C806" s="1"/>
      <c r="D806" s="1"/>
    </row>
    <row r="807" spans="3:4">
      <c r="C807" s="1"/>
      <c r="D807" s="1"/>
    </row>
    <row r="808" spans="3:4">
      <c r="C808" s="1"/>
      <c r="D808" s="1"/>
    </row>
    <row r="809" spans="3:4">
      <c r="C809" s="1"/>
      <c r="D809" s="1"/>
    </row>
    <row r="810" spans="3:4">
      <c r="C810" s="1"/>
      <c r="D810" s="1"/>
    </row>
    <row r="811" spans="3:4">
      <c r="C811" s="1"/>
      <c r="D811" s="1"/>
    </row>
    <row r="812" spans="3:4">
      <c r="C812" s="1"/>
      <c r="D812" s="1"/>
    </row>
    <row r="813" spans="3:4">
      <c r="C813" s="1"/>
      <c r="D813" s="1"/>
    </row>
    <row r="814" spans="3:4">
      <c r="C814" s="1"/>
      <c r="D814" s="1"/>
    </row>
    <row r="815" spans="3:4">
      <c r="C815" s="1"/>
      <c r="D815" s="1"/>
    </row>
    <row r="816" spans="3:4">
      <c r="C816" s="1"/>
      <c r="D816" s="1"/>
    </row>
    <row r="817" spans="3:4">
      <c r="C817" s="1"/>
      <c r="D817" s="1"/>
    </row>
    <row r="818" spans="3:4">
      <c r="C818" s="1"/>
      <c r="D818" s="1"/>
    </row>
    <row r="819" spans="3:4">
      <c r="C819" s="1"/>
      <c r="D819" s="1"/>
    </row>
    <row r="820" spans="3:4">
      <c r="C820" s="1"/>
      <c r="D820" s="1"/>
    </row>
    <row r="821" spans="3:4">
      <c r="C821" s="1"/>
      <c r="D821" s="1"/>
    </row>
    <row r="822" spans="3:4">
      <c r="C822" s="1"/>
      <c r="D822" s="1"/>
    </row>
    <row r="823" spans="3:4">
      <c r="C823" s="1"/>
      <c r="D823" s="1"/>
    </row>
    <row r="824" spans="3:4">
      <c r="C824" s="1"/>
      <c r="D824" s="1"/>
    </row>
    <row r="825" spans="3:4">
      <c r="C825" s="1"/>
      <c r="D825" s="1"/>
    </row>
    <row r="826" spans="3:4">
      <c r="C826" s="1"/>
      <c r="D826" s="1"/>
    </row>
    <row r="827" spans="3:4">
      <c r="C827" s="1"/>
      <c r="D827" s="1"/>
    </row>
    <row r="828" spans="3:4">
      <c r="C828" s="1"/>
      <c r="D828" s="1"/>
    </row>
    <row r="829" spans="3:4">
      <c r="C829" s="1"/>
      <c r="D829" s="1"/>
    </row>
    <row r="830" spans="3:4">
      <c r="C830" s="1"/>
      <c r="D830" s="1"/>
    </row>
    <row r="831" spans="3:4">
      <c r="C831" s="1"/>
      <c r="D831" s="1"/>
    </row>
    <row r="832" spans="3:4">
      <c r="C832" s="1"/>
      <c r="D832" s="1"/>
    </row>
    <row r="833" spans="3:4">
      <c r="C833" s="1"/>
      <c r="D833" s="1"/>
    </row>
    <row r="834" spans="3:4">
      <c r="C834" s="1"/>
      <c r="D834" s="1"/>
    </row>
    <row r="835" spans="3:4">
      <c r="C835" s="1"/>
      <c r="D835" s="1"/>
    </row>
    <row r="836" spans="3:4">
      <c r="C836" s="1"/>
      <c r="D836" s="1"/>
    </row>
    <row r="837" spans="3:4">
      <c r="C837" s="1"/>
      <c r="D837" s="1"/>
    </row>
    <row r="838" spans="3:4">
      <c r="C838" s="1"/>
      <c r="D838" s="1"/>
    </row>
    <row r="839" spans="3:4">
      <c r="C839" s="1"/>
      <c r="D839" s="1"/>
    </row>
    <row r="840" spans="3:4">
      <c r="C840" s="1"/>
      <c r="D840" s="1"/>
    </row>
    <row r="841" spans="3:4">
      <c r="C841" s="1"/>
      <c r="D841" s="1"/>
    </row>
    <row r="842" spans="3:4">
      <c r="C842" s="1"/>
      <c r="D842" s="1"/>
    </row>
    <row r="843" spans="3:4">
      <c r="C843" s="1"/>
      <c r="D843" s="1"/>
    </row>
    <row r="844" spans="3:4">
      <c r="C844" s="1"/>
      <c r="D844" s="1"/>
    </row>
    <row r="845" spans="3:4">
      <c r="C845" s="1"/>
      <c r="D845" s="1"/>
    </row>
    <row r="846" spans="3:4">
      <c r="C846" s="1"/>
      <c r="D846" s="1"/>
    </row>
    <row r="847" spans="3:4">
      <c r="C847" s="1"/>
      <c r="D847" s="1"/>
    </row>
    <row r="848" spans="3:4">
      <c r="C848" s="1"/>
      <c r="D848" s="1"/>
    </row>
    <row r="849" spans="3:4">
      <c r="C849" s="1"/>
      <c r="D849" s="1"/>
    </row>
    <row r="850" spans="3:4">
      <c r="C850" s="1"/>
      <c r="D850" s="1"/>
    </row>
    <row r="851" spans="3:4">
      <c r="C851" s="1"/>
      <c r="D851" s="1"/>
    </row>
    <row r="852" spans="3:4">
      <c r="C852" s="1"/>
      <c r="D852" s="1"/>
    </row>
    <row r="853" spans="3:4">
      <c r="C853" s="1"/>
      <c r="D853" s="1"/>
    </row>
    <row r="854" spans="3:4">
      <c r="C854" s="1"/>
      <c r="D854" s="1"/>
    </row>
    <row r="855" spans="3:4">
      <c r="C855" s="1"/>
      <c r="D855" s="1"/>
    </row>
    <row r="856" spans="3:4">
      <c r="C856" s="1"/>
      <c r="D856" s="1"/>
    </row>
    <row r="857" spans="3:4">
      <c r="C857" s="1"/>
      <c r="D857" s="1"/>
    </row>
    <row r="858" spans="3:4">
      <c r="C858" s="1"/>
      <c r="D858" s="1"/>
    </row>
    <row r="859" spans="3:4">
      <c r="C859" s="1"/>
      <c r="D859" s="1"/>
    </row>
    <row r="860" spans="3:4">
      <c r="C860" s="1"/>
      <c r="D860" s="1"/>
    </row>
    <row r="861" spans="3:4">
      <c r="C861" s="1"/>
      <c r="D861" s="1"/>
    </row>
    <row r="862" spans="3:4">
      <c r="C862" s="1"/>
      <c r="D862" s="1"/>
    </row>
    <row r="863" spans="3:4">
      <c r="C863" s="1"/>
      <c r="D863" s="1"/>
    </row>
    <row r="864" spans="3:4">
      <c r="C864" s="1"/>
      <c r="D864" s="1"/>
    </row>
    <row r="865" spans="3:4">
      <c r="C865" s="1"/>
      <c r="D865" s="1"/>
    </row>
    <row r="866" spans="3:4">
      <c r="C866" s="1"/>
      <c r="D866" s="1"/>
    </row>
    <row r="867" spans="3:4">
      <c r="C867" s="1"/>
      <c r="D867" s="1"/>
    </row>
    <row r="868" spans="3:4">
      <c r="C868" s="1"/>
      <c r="D868" s="1"/>
    </row>
    <row r="869" spans="3:4">
      <c r="C869" s="1"/>
      <c r="D869" s="1"/>
    </row>
    <row r="870" spans="3:4">
      <c r="C870" s="1"/>
      <c r="D870" s="1"/>
    </row>
    <row r="871" spans="3:4">
      <c r="C871" s="1"/>
      <c r="D871" s="1"/>
    </row>
    <row r="872" spans="3:4">
      <c r="C872" s="1"/>
      <c r="D872" s="1"/>
    </row>
    <row r="873" spans="3:4">
      <c r="C873" s="1"/>
      <c r="D873" s="1"/>
    </row>
    <row r="874" spans="3:4">
      <c r="C874" s="1"/>
      <c r="D874" s="1"/>
    </row>
    <row r="875" spans="3:4">
      <c r="C875" s="1"/>
      <c r="D875" s="1"/>
    </row>
    <row r="876" spans="3:4">
      <c r="C876" s="1"/>
      <c r="D876" s="1"/>
    </row>
    <row r="877" spans="3:4">
      <c r="C877" s="1"/>
      <c r="D877" s="1"/>
    </row>
  </sheetData>
  <sheetProtection sheet="1" objects="1" scenarios="1"/>
  <mergeCells count="3">
    <mergeCell ref="B6:R6"/>
    <mergeCell ref="B7:R7"/>
    <mergeCell ref="B70:D70"/>
  </mergeCells>
  <phoneticPr fontId="5" type="noConversion"/>
  <dataValidations count="1">
    <dataValidation allowBlank="1" showInputMessage="1" showErrorMessage="1" sqref="N10:Q10 N9 N1:N7 C5:C29 O1:Q9 E1:I30 D1:D29 C71:D1048576 C32:D69 E32:I1048576 A1:B1048576 N32:N1048576 J1:M1048576 O11:Q1048576 R1:XFD1048576"/>
  </dataValidations>
  <pageMargins left="0" right="0" top="0.5" bottom="0.5" header="0" footer="0.25"/>
  <pageSetup paperSize="9" scale="88" pageOrder="overThenDown" orientation="landscape" blackAndWhite="1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7030A0"/>
  </sheetPr>
  <dimension ref="B1:P463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30.42578125" style="2" bestFit="1" customWidth="1"/>
    <col min="3" max="3" width="41.7109375" style="2" bestFit="1" customWidth="1"/>
    <col min="4" max="4" width="7.5703125" style="2" bestFit="1" customWidth="1"/>
    <col min="5" max="5" width="4.85546875" style="1" bestFit="1" customWidth="1"/>
    <col min="6" max="6" width="6.28515625" style="1" bestFit="1" customWidth="1"/>
    <col min="7" max="7" width="11.28515625" style="1" bestFit="1" customWidth="1"/>
    <col min="8" max="8" width="5.140625" style="1" bestFit="1" customWidth="1"/>
    <col min="9" max="9" width="9" style="1" bestFit="1" customWidth="1"/>
    <col min="10" max="10" width="6.85546875" style="1" bestFit="1" customWidth="1"/>
    <col min="11" max="11" width="8.140625" style="1" bestFit="1" customWidth="1"/>
    <col min="12" max="12" width="14.28515625" style="1" bestFit="1" customWidth="1"/>
    <col min="13" max="13" width="10.140625" style="1" bestFit="1" customWidth="1"/>
    <col min="14" max="14" width="6.28515625" style="1" bestFit="1" customWidth="1"/>
    <col min="15" max="15" width="10" style="1" bestFit="1" customWidth="1"/>
    <col min="16" max="16" width="9" style="1" bestFit="1" customWidth="1"/>
    <col min="17" max="16384" width="9.140625" style="1"/>
  </cols>
  <sheetData>
    <row r="1" spans="2:16">
      <c r="B1" s="46" t="s">
        <v>150</v>
      </c>
      <c r="C1" s="67" t="s" vm="1">
        <v>238</v>
      </c>
    </row>
    <row r="2" spans="2:16">
      <c r="B2" s="46" t="s">
        <v>149</v>
      </c>
      <c r="C2" s="67" t="s">
        <v>239</v>
      </c>
    </row>
    <row r="3" spans="2:16">
      <c r="B3" s="46" t="s">
        <v>151</v>
      </c>
      <c r="C3" s="67" t="s">
        <v>240</v>
      </c>
    </row>
    <row r="4" spans="2:16">
      <c r="B4" s="46" t="s">
        <v>152</v>
      </c>
      <c r="C4" s="67" t="s">
        <v>241</v>
      </c>
    </row>
    <row r="6" spans="2:16" ht="26.25" customHeight="1">
      <c r="B6" s="164" t="s">
        <v>193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6"/>
    </row>
    <row r="7" spans="2:16" s="3" customFormat="1" ht="78.75">
      <c r="B7" s="21" t="s">
        <v>120</v>
      </c>
      <c r="C7" s="29" t="s">
        <v>48</v>
      </c>
      <c r="D7" s="29" t="s">
        <v>69</v>
      </c>
      <c r="E7" s="29" t="s">
        <v>14</v>
      </c>
      <c r="F7" s="29" t="s">
        <v>70</v>
      </c>
      <c r="G7" s="29" t="s">
        <v>108</v>
      </c>
      <c r="H7" s="29" t="s">
        <v>17</v>
      </c>
      <c r="I7" s="29" t="s">
        <v>107</v>
      </c>
      <c r="J7" s="29" t="s">
        <v>16</v>
      </c>
      <c r="K7" s="29" t="s">
        <v>186</v>
      </c>
      <c r="L7" s="29" t="s">
        <v>213</v>
      </c>
      <c r="M7" s="29" t="s">
        <v>187</v>
      </c>
      <c r="N7" s="29" t="s">
        <v>62</v>
      </c>
      <c r="O7" s="29" t="s">
        <v>153</v>
      </c>
      <c r="P7" s="30" t="s">
        <v>155</v>
      </c>
    </row>
    <row r="8" spans="2:16" s="3" customFormat="1" ht="17.25" customHeight="1">
      <c r="B8" s="14"/>
      <c r="C8" s="31"/>
      <c r="D8" s="31"/>
      <c r="E8" s="31"/>
      <c r="F8" s="31"/>
      <c r="G8" s="31" t="s">
        <v>21</v>
      </c>
      <c r="H8" s="31" t="s">
        <v>20</v>
      </c>
      <c r="I8" s="31"/>
      <c r="J8" s="31" t="s">
        <v>19</v>
      </c>
      <c r="K8" s="31" t="s">
        <v>19</v>
      </c>
      <c r="L8" s="31" t="s">
        <v>220</v>
      </c>
      <c r="M8" s="31" t="s">
        <v>216</v>
      </c>
      <c r="N8" s="31" t="s">
        <v>19</v>
      </c>
      <c r="O8" s="31" t="s">
        <v>19</v>
      </c>
      <c r="P8" s="32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104" t="s">
        <v>192</v>
      </c>
      <c r="C10" s="105"/>
      <c r="D10" s="105"/>
      <c r="E10" s="105"/>
      <c r="F10" s="105"/>
      <c r="G10" s="105"/>
      <c r="H10" s="106">
        <v>2.8500000000000005</v>
      </c>
      <c r="I10" s="105"/>
      <c r="J10" s="105"/>
      <c r="K10" s="107">
        <v>8.829999999999999E-2</v>
      </c>
      <c r="L10" s="106"/>
      <c r="M10" s="106">
        <v>15445.159960000001</v>
      </c>
      <c r="N10" s="105"/>
      <c r="O10" s="108">
        <f>M10/$M$10</f>
        <v>1</v>
      </c>
      <c r="P10" s="108">
        <f>M10/'סכום נכסי הקרן'!$C$42</f>
        <v>2.1805165421449551E-4</v>
      </c>
    </row>
    <row r="11" spans="2:16" ht="20.25" customHeight="1">
      <c r="B11" s="109" t="s">
        <v>32</v>
      </c>
      <c r="C11" s="105"/>
      <c r="D11" s="105"/>
      <c r="E11" s="105"/>
      <c r="F11" s="105"/>
      <c r="G11" s="105"/>
      <c r="H11" s="106">
        <v>2.8500000000000005</v>
      </c>
      <c r="I11" s="105"/>
      <c r="J11" s="105"/>
      <c r="K11" s="107">
        <v>8.829999999999999E-2</v>
      </c>
      <c r="L11" s="106"/>
      <c r="M11" s="106">
        <v>15445.159960000001</v>
      </c>
      <c r="N11" s="105"/>
      <c r="O11" s="108">
        <f t="shared" ref="O11:O13" si="0">M11/$M$10</f>
        <v>1</v>
      </c>
      <c r="P11" s="108">
        <f>M11/'סכום נכסי הקרן'!$C$42</f>
        <v>2.1805165421449551E-4</v>
      </c>
    </row>
    <row r="12" spans="2:16">
      <c r="B12" s="89" t="s">
        <v>34</v>
      </c>
      <c r="C12" s="71"/>
      <c r="D12" s="71"/>
      <c r="E12" s="71"/>
      <c r="F12" s="71"/>
      <c r="G12" s="71"/>
      <c r="H12" s="80">
        <v>2.8500000000000005</v>
      </c>
      <c r="I12" s="71"/>
      <c r="J12" s="71"/>
      <c r="K12" s="91">
        <v>8.829999999999999E-2</v>
      </c>
      <c r="L12" s="80"/>
      <c r="M12" s="80">
        <v>15445.159960000001</v>
      </c>
      <c r="N12" s="71"/>
      <c r="O12" s="81">
        <f t="shared" si="0"/>
        <v>1</v>
      </c>
      <c r="P12" s="81">
        <f>M12/'סכום נכסי הקרן'!$C$42</f>
        <v>2.1805165421449551E-4</v>
      </c>
    </row>
    <row r="13" spans="2:16">
      <c r="B13" s="157" t="s">
        <v>4605</v>
      </c>
      <c r="C13" s="73" t="s">
        <v>4384</v>
      </c>
      <c r="D13" s="86" t="s">
        <v>133</v>
      </c>
      <c r="E13" s="73" t="s">
        <v>653</v>
      </c>
      <c r="F13" s="73" t="s">
        <v>135</v>
      </c>
      <c r="G13" s="94">
        <v>40618</v>
      </c>
      <c r="H13" s="83">
        <v>2.8500000000000005</v>
      </c>
      <c r="I13" s="86" t="s">
        <v>137</v>
      </c>
      <c r="J13" s="87">
        <v>7.1500000000000008E-2</v>
      </c>
      <c r="K13" s="87">
        <v>8.829999999999999E-2</v>
      </c>
      <c r="L13" s="83">
        <v>15141459.550000001</v>
      </c>
      <c r="M13" s="83">
        <v>15445.159960000001</v>
      </c>
      <c r="N13" s="73"/>
      <c r="O13" s="84">
        <f t="shared" si="0"/>
        <v>1</v>
      </c>
      <c r="P13" s="84">
        <f>M13/'סכום נכסי הקרן'!$C$42</f>
        <v>2.1805165421449551E-4</v>
      </c>
    </row>
    <row r="14" spans="2:16">
      <c r="B14" s="72"/>
      <c r="C14" s="73"/>
      <c r="D14" s="73"/>
      <c r="E14" s="73"/>
      <c r="F14" s="73"/>
      <c r="G14" s="73"/>
      <c r="H14" s="73"/>
      <c r="I14" s="73"/>
      <c r="J14" s="73"/>
      <c r="K14" s="73"/>
      <c r="L14" s="83"/>
      <c r="M14" s="83"/>
      <c r="N14" s="73"/>
      <c r="O14" s="84"/>
      <c r="P14" s="73"/>
    </row>
    <row r="15" spans="2:16"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</row>
    <row r="16" spans="2:16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</row>
    <row r="17" spans="2:16">
      <c r="B17" s="131" t="s">
        <v>229</v>
      </c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</row>
    <row r="18" spans="2:16">
      <c r="B18" s="131" t="s">
        <v>116</v>
      </c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</row>
    <row r="19" spans="2:16">
      <c r="B19" s="131" t="s">
        <v>219</v>
      </c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</row>
    <row r="20" spans="2:16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</row>
    <row r="21" spans="2:16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</row>
    <row r="22" spans="2:16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</row>
    <row r="23" spans="2:16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</row>
    <row r="24" spans="2:16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</row>
    <row r="25" spans="2:16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</row>
    <row r="26" spans="2:16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</row>
    <row r="27" spans="2:16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</row>
    <row r="28" spans="2:16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</row>
    <row r="29" spans="2:16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</row>
    <row r="30" spans="2:16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</row>
    <row r="31" spans="2:16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</row>
    <row r="32" spans="2:16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</row>
    <row r="33" spans="2:16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</row>
    <row r="34" spans="2:16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</row>
    <row r="35" spans="2:16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</row>
    <row r="36" spans="2:16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</row>
    <row r="37" spans="2:16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</row>
    <row r="38" spans="2:16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</row>
    <row r="39" spans="2:16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</row>
    <row r="40" spans="2:16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</row>
    <row r="41" spans="2:16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</row>
    <row r="42" spans="2:16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</row>
    <row r="43" spans="2:16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</row>
    <row r="44" spans="2:16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</row>
    <row r="45" spans="2:16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</row>
    <row r="46" spans="2:16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</row>
    <row r="47" spans="2:16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</row>
    <row r="48" spans="2:16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</row>
    <row r="49" spans="2:16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</row>
    <row r="50" spans="2:16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</row>
    <row r="51" spans="2:16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</row>
    <row r="52" spans="2:16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</row>
    <row r="53" spans="2:16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</row>
    <row r="54" spans="2:16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</row>
    <row r="55" spans="2:16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</row>
    <row r="56" spans="2:16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</row>
    <row r="57" spans="2:16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</row>
    <row r="58" spans="2:16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</row>
    <row r="59" spans="2:16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</row>
    <row r="60" spans="2:16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</row>
    <row r="61" spans="2:16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</row>
    <row r="62" spans="2:16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</row>
    <row r="63" spans="2:16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</row>
    <row r="64" spans="2:16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</row>
    <row r="65" spans="2:16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</row>
    <row r="66" spans="2:16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</row>
    <row r="67" spans="2:16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</row>
    <row r="68" spans="2:16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</row>
    <row r="69" spans="2:16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</row>
    <row r="70" spans="2:16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</row>
    <row r="71" spans="2:16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</row>
    <row r="72" spans="2:16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</row>
    <row r="73" spans="2:16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</row>
    <row r="74" spans="2:16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</row>
    <row r="75" spans="2:16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</row>
    <row r="76" spans="2:16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</row>
    <row r="77" spans="2:16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</row>
    <row r="78" spans="2:16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</row>
    <row r="79" spans="2:16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</row>
    <row r="80" spans="2:16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</row>
    <row r="81" spans="2:16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</row>
    <row r="82" spans="2:16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</row>
    <row r="83" spans="2:16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</row>
    <row r="84" spans="2:16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</row>
    <row r="85" spans="2:16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</row>
    <row r="86" spans="2:16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</row>
    <row r="87" spans="2:16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</row>
    <row r="88" spans="2:16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</row>
    <row r="89" spans="2:16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</row>
    <row r="90" spans="2:16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</row>
    <row r="91" spans="2:16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</row>
    <row r="92" spans="2:16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</row>
    <row r="93" spans="2:16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</row>
    <row r="94" spans="2:16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</row>
    <row r="95" spans="2:16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</row>
    <row r="96" spans="2:16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</row>
    <row r="97" spans="2:16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</row>
    <row r="98" spans="2:16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</row>
    <row r="99" spans="2:16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</row>
    <row r="100" spans="2:16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</row>
    <row r="101" spans="2:16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</row>
    <row r="102" spans="2:16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</row>
    <row r="103" spans="2:16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</row>
    <row r="104" spans="2:16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</row>
    <row r="105" spans="2:16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</row>
    <row r="106" spans="2:16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</row>
    <row r="107" spans="2:16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</row>
    <row r="108" spans="2:16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</row>
    <row r="109" spans="2:16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</row>
    <row r="110" spans="2:16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</row>
    <row r="111" spans="2:16"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</row>
    <row r="112" spans="2:16"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</row>
    <row r="113" spans="2:16"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</row>
    <row r="114" spans="2:16">
      <c r="B114" s="113"/>
      <c r="C114" s="113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</row>
    <row r="115" spans="2:16">
      <c r="B115" s="113"/>
      <c r="C115" s="113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</row>
    <row r="116" spans="2:16">
      <c r="B116" s="113"/>
      <c r="C116" s="113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</row>
    <row r="117" spans="2:16">
      <c r="B117" s="113"/>
      <c r="C117" s="113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</row>
    <row r="118" spans="2:16">
      <c r="B118" s="113"/>
      <c r="C118" s="113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</row>
    <row r="119" spans="2:16">
      <c r="B119" s="113"/>
      <c r="C119" s="113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</row>
    <row r="120" spans="2:16">
      <c r="B120" s="113"/>
      <c r="C120" s="113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</row>
    <row r="121" spans="2:16">
      <c r="B121" s="113"/>
      <c r="C121" s="113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</row>
    <row r="122" spans="2:16">
      <c r="B122" s="113"/>
      <c r="C122" s="113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</row>
    <row r="123" spans="2:16">
      <c r="B123" s="113"/>
      <c r="C123" s="113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</row>
    <row r="124" spans="2:16">
      <c r="B124" s="113"/>
      <c r="C124" s="113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</row>
    <row r="125" spans="2:16">
      <c r="B125" s="113"/>
      <c r="C125" s="113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</row>
    <row r="126" spans="2:16">
      <c r="B126" s="113"/>
      <c r="C126" s="113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</row>
    <row r="127" spans="2:16">
      <c r="B127" s="113"/>
      <c r="C127" s="113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</row>
    <row r="128" spans="2:16">
      <c r="B128" s="113"/>
      <c r="C128" s="113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</row>
    <row r="129" spans="2:16">
      <c r="B129" s="113"/>
      <c r="C129" s="113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</row>
    <row r="130" spans="2:16">
      <c r="B130" s="113"/>
      <c r="C130" s="113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</row>
    <row r="131" spans="2:16">
      <c r="B131" s="113"/>
      <c r="C131" s="113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</row>
    <row r="132" spans="2:16">
      <c r="B132" s="113"/>
      <c r="C132" s="113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</row>
    <row r="133" spans="2:16">
      <c r="B133" s="113"/>
      <c r="C133" s="113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</row>
    <row r="134" spans="2:16">
      <c r="B134" s="113"/>
      <c r="C134" s="113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</row>
    <row r="135" spans="2:16">
      <c r="B135" s="113"/>
      <c r="C135" s="113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</row>
    <row r="136" spans="2:16">
      <c r="B136" s="113"/>
      <c r="C136" s="113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</row>
    <row r="137" spans="2:16">
      <c r="B137" s="113"/>
      <c r="C137" s="113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</row>
    <row r="138" spans="2:16">
      <c r="B138" s="113"/>
      <c r="C138" s="113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</row>
    <row r="139" spans="2:16">
      <c r="B139" s="113"/>
      <c r="C139" s="113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</row>
    <row r="140" spans="2:16">
      <c r="B140" s="113"/>
      <c r="C140" s="113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</row>
    <row r="141" spans="2:16">
      <c r="B141" s="113"/>
      <c r="C141" s="113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</row>
    <row r="142" spans="2:16">
      <c r="B142" s="113"/>
      <c r="C142" s="113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</row>
    <row r="143" spans="2:16">
      <c r="B143" s="113"/>
      <c r="C143" s="113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</row>
    <row r="144" spans="2:16">
      <c r="B144" s="113"/>
      <c r="C144" s="113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</row>
    <row r="145" spans="2:16">
      <c r="B145" s="113"/>
      <c r="C145" s="113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</row>
    <row r="146" spans="2:16">
      <c r="B146" s="113"/>
      <c r="C146" s="113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</row>
    <row r="147" spans="2:16">
      <c r="B147" s="113"/>
      <c r="C147" s="113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</row>
    <row r="148" spans="2:16">
      <c r="B148" s="113"/>
      <c r="C148" s="113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</row>
    <row r="149" spans="2:16">
      <c r="B149" s="113"/>
      <c r="C149" s="113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</row>
    <row r="150" spans="2:16">
      <c r="B150" s="113"/>
      <c r="C150" s="113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</row>
    <row r="151" spans="2:16">
      <c r="B151" s="113"/>
      <c r="C151" s="113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</row>
    <row r="152" spans="2:16">
      <c r="B152" s="113"/>
      <c r="C152" s="113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</row>
    <row r="153" spans="2:16">
      <c r="B153" s="113"/>
      <c r="C153" s="113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</row>
    <row r="154" spans="2:16">
      <c r="B154" s="113"/>
      <c r="C154" s="113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</row>
    <row r="155" spans="2:16">
      <c r="B155" s="113"/>
      <c r="C155" s="113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</row>
    <row r="156" spans="2:16">
      <c r="B156" s="113"/>
      <c r="C156" s="113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</row>
    <row r="157" spans="2:16">
      <c r="B157" s="113"/>
      <c r="C157" s="113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</row>
    <row r="158" spans="2:16">
      <c r="B158" s="113"/>
      <c r="C158" s="113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</row>
    <row r="159" spans="2:16">
      <c r="B159" s="113"/>
      <c r="C159" s="113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</row>
    <row r="160" spans="2:16">
      <c r="B160" s="113"/>
      <c r="C160" s="113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</row>
    <row r="161" spans="2:16">
      <c r="B161" s="113"/>
      <c r="C161" s="113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</row>
    <row r="162" spans="2:16">
      <c r="B162" s="113"/>
      <c r="C162" s="113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</row>
    <row r="163" spans="2:16">
      <c r="B163" s="113"/>
      <c r="C163" s="113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</row>
    <row r="164" spans="2:16">
      <c r="B164" s="113"/>
      <c r="C164" s="113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</row>
    <row r="165" spans="2:16">
      <c r="B165" s="113"/>
      <c r="C165" s="113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</row>
    <row r="166" spans="2:16">
      <c r="B166" s="113"/>
      <c r="C166" s="113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</row>
    <row r="167" spans="2:16">
      <c r="B167" s="113"/>
      <c r="C167" s="113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</row>
    <row r="168" spans="2:16">
      <c r="B168" s="113"/>
      <c r="C168" s="113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</row>
    <row r="169" spans="2:16">
      <c r="B169" s="113"/>
      <c r="C169" s="113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</row>
    <row r="170" spans="2:16">
      <c r="B170" s="113"/>
      <c r="C170" s="113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</row>
    <row r="171" spans="2:16">
      <c r="B171" s="113"/>
      <c r="C171" s="113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</row>
    <row r="172" spans="2:16">
      <c r="B172" s="113"/>
      <c r="C172" s="113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</row>
    <row r="173" spans="2:16">
      <c r="B173" s="113"/>
      <c r="C173" s="113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</row>
    <row r="174" spans="2:16">
      <c r="B174" s="113"/>
      <c r="C174" s="113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</row>
    <row r="175" spans="2:16">
      <c r="B175" s="113"/>
      <c r="C175" s="113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</row>
    <row r="176" spans="2:16">
      <c r="B176" s="113"/>
      <c r="C176" s="113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</row>
    <row r="177" spans="2:16">
      <c r="B177" s="113"/>
      <c r="C177" s="113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</row>
    <row r="178" spans="2:16">
      <c r="B178" s="113"/>
      <c r="C178" s="113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</row>
    <row r="179" spans="2:16">
      <c r="B179" s="113"/>
      <c r="C179" s="113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</row>
    <row r="180" spans="2:16">
      <c r="B180" s="113"/>
      <c r="C180" s="113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</row>
    <row r="181" spans="2:16">
      <c r="B181" s="113"/>
      <c r="C181" s="113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</row>
    <row r="182" spans="2:16">
      <c r="B182" s="113"/>
      <c r="C182" s="113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</row>
    <row r="183" spans="2:16">
      <c r="B183" s="113"/>
      <c r="C183" s="113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</row>
    <row r="184" spans="2:16">
      <c r="B184" s="113"/>
      <c r="C184" s="113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</row>
    <row r="185" spans="2:16">
      <c r="B185" s="113"/>
      <c r="C185" s="113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</row>
    <row r="186" spans="2:16">
      <c r="B186" s="113"/>
      <c r="C186" s="113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</row>
    <row r="187" spans="2:16">
      <c r="B187" s="113"/>
      <c r="C187" s="113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</row>
    <row r="188" spans="2:16">
      <c r="B188" s="113"/>
      <c r="C188" s="113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</row>
    <row r="189" spans="2:16">
      <c r="B189" s="113"/>
      <c r="C189" s="113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</row>
    <row r="190" spans="2:16">
      <c r="B190" s="113"/>
      <c r="C190" s="113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</row>
    <row r="191" spans="2:16">
      <c r="B191" s="113"/>
      <c r="C191" s="113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</row>
    <row r="192" spans="2:16">
      <c r="B192" s="113"/>
      <c r="C192" s="113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</row>
    <row r="193" spans="2:16">
      <c r="B193" s="113"/>
      <c r="C193" s="113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</row>
    <row r="194" spans="2:16">
      <c r="B194" s="113"/>
      <c r="C194" s="113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</row>
    <row r="195" spans="2:16">
      <c r="B195" s="113"/>
      <c r="C195" s="113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</row>
    <row r="196" spans="2:16">
      <c r="B196" s="113"/>
      <c r="C196" s="113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</row>
    <row r="197" spans="2:16">
      <c r="B197" s="113"/>
      <c r="C197" s="113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</row>
    <row r="198" spans="2:16">
      <c r="B198" s="113"/>
      <c r="C198" s="113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</row>
    <row r="199" spans="2:16">
      <c r="B199" s="113"/>
      <c r="C199" s="113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</row>
    <row r="200" spans="2:16">
      <c r="B200" s="113"/>
      <c r="C200" s="113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</row>
    <row r="201" spans="2:16">
      <c r="B201" s="113"/>
      <c r="C201" s="113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</row>
    <row r="202" spans="2:16">
      <c r="B202" s="113"/>
      <c r="C202" s="113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</row>
    <row r="203" spans="2:16">
      <c r="B203" s="113"/>
      <c r="C203" s="113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</row>
    <row r="204" spans="2:16">
      <c r="B204" s="113"/>
      <c r="C204" s="113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</row>
    <row r="205" spans="2:16">
      <c r="B205" s="113"/>
      <c r="C205" s="113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</row>
    <row r="206" spans="2:16">
      <c r="B206" s="113"/>
      <c r="C206" s="113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</row>
    <row r="207" spans="2:16">
      <c r="B207" s="113"/>
      <c r="C207" s="113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</row>
    <row r="208" spans="2:16">
      <c r="B208" s="113"/>
      <c r="C208" s="113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</row>
    <row r="209" spans="2:16">
      <c r="B209" s="113"/>
      <c r="C209" s="113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</row>
    <row r="210" spans="2:16">
      <c r="B210" s="113"/>
      <c r="C210" s="113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</row>
    <row r="211" spans="2:16">
      <c r="B211" s="113"/>
      <c r="C211" s="113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</row>
    <row r="212" spans="2:16">
      <c r="B212" s="113"/>
      <c r="C212" s="113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</row>
    <row r="213" spans="2:16">
      <c r="B213" s="113"/>
      <c r="C213" s="113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</row>
    <row r="214" spans="2:16">
      <c r="B214" s="113"/>
      <c r="C214" s="113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</row>
    <row r="215" spans="2:16">
      <c r="B215" s="113"/>
      <c r="C215" s="113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</row>
    <row r="216" spans="2:16">
      <c r="B216" s="113"/>
      <c r="C216" s="113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</row>
    <row r="217" spans="2:16">
      <c r="B217" s="113"/>
      <c r="C217" s="113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</row>
    <row r="218" spans="2:16">
      <c r="B218" s="113"/>
      <c r="C218" s="113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</row>
    <row r="219" spans="2:16">
      <c r="B219" s="113"/>
      <c r="C219" s="113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</row>
    <row r="220" spans="2:16">
      <c r="B220" s="113"/>
      <c r="C220" s="113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</row>
    <row r="221" spans="2:16">
      <c r="B221" s="113"/>
      <c r="C221" s="113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</row>
    <row r="222" spans="2:16">
      <c r="B222" s="113"/>
      <c r="C222" s="113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</row>
    <row r="223" spans="2:16">
      <c r="B223" s="113"/>
      <c r="C223" s="113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</row>
    <row r="224" spans="2:16">
      <c r="B224" s="113"/>
      <c r="C224" s="113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</row>
    <row r="225" spans="2:16">
      <c r="B225" s="113"/>
      <c r="C225" s="113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</row>
    <row r="226" spans="2:16">
      <c r="B226" s="113"/>
      <c r="C226" s="113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</row>
    <row r="227" spans="2:16">
      <c r="B227" s="113"/>
      <c r="C227" s="113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</row>
    <row r="228" spans="2:16">
      <c r="B228" s="113"/>
      <c r="C228" s="113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</row>
    <row r="229" spans="2:16">
      <c r="B229" s="113"/>
      <c r="C229" s="113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</row>
    <row r="230" spans="2:16">
      <c r="B230" s="113"/>
      <c r="C230" s="113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</row>
    <row r="231" spans="2:16">
      <c r="B231" s="113"/>
      <c r="C231" s="113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</row>
    <row r="232" spans="2:16">
      <c r="B232" s="113"/>
      <c r="C232" s="113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</row>
    <row r="233" spans="2:16">
      <c r="B233" s="113"/>
      <c r="C233" s="113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</row>
    <row r="234" spans="2:16">
      <c r="B234" s="113"/>
      <c r="C234" s="113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</row>
    <row r="235" spans="2:16">
      <c r="B235" s="113"/>
      <c r="C235" s="113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</row>
    <row r="236" spans="2:16">
      <c r="B236" s="113"/>
      <c r="C236" s="113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</row>
    <row r="237" spans="2:16">
      <c r="B237" s="113"/>
      <c r="C237" s="113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</row>
    <row r="238" spans="2:16">
      <c r="B238" s="113"/>
      <c r="C238" s="113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</row>
    <row r="239" spans="2:16">
      <c r="B239" s="113"/>
      <c r="C239" s="113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</row>
    <row r="240" spans="2:16">
      <c r="B240" s="113"/>
      <c r="C240" s="113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</row>
    <row r="241" spans="2:16">
      <c r="B241" s="113"/>
      <c r="C241" s="113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</row>
    <row r="242" spans="2:16">
      <c r="B242" s="113"/>
      <c r="C242" s="113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</row>
    <row r="243" spans="2:16">
      <c r="B243" s="113"/>
      <c r="C243" s="113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</row>
    <row r="244" spans="2:16">
      <c r="B244" s="113"/>
      <c r="C244" s="113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</row>
    <row r="245" spans="2:16">
      <c r="B245" s="113"/>
      <c r="C245" s="113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</row>
    <row r="246" spans="2:16">
      <c r="B246" s="113"/>
      <c r="C246" s="113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</row>
    <row r="247" spans="2:16">
      <c r="B247" s="113"/>
      <c r="C247" s="113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</row>
    <row r="248" spans="2:16">
      <c r="B248" s="113"/>
      <c r="C248" s="113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</row>
    <row r="249" spans="2:16">
      <c r="B249" s="113"/>
      <c r="C249" s="113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</row>
    <row r="250" spans="2:16">
      <c r="B250" s="113"/>
      <c r="C250" s="113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</row>
    <row r="251" spans="2:16">
      <c r="B251" s="113"/>
      <c r="C251" s="113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</row>
    <row r="252" spans="2:16">
      <c r="B252" s="113"/>
      <c r="C252" s="113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</row>
    <row r="253" spans="2:16">
      <c r="B253" s="113"/>
      <c r="C253" s="113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</row>
    <row r="254" spans="2:16">
      <c r="B254" s="113"/>
      <c r="C254" s="113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</row>
    <row r="255" spans="2:16">
      <c r="B255" s="113"/>
      <c r="C255" s="113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</row>
    <row r="256" spans="2:16">
      <c r="B256" s="113"/>
      <c r="C256" s="113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</row>
    <row r="257" spans="2:16">
      <c r="B257" s="113"/>
      <c r="C257" s="113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</row>
    <row r="258" spans="2:16">
      <c r="B258" s="113"/>
      <c r="C258" s="113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</row>
    <row r="259" spans="2:16">
      <c r="B259" s="113"/>
      <c r="C259" s="113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</row>
    <row r="260" spans="2:16">
      <c r="B260" s="113"/>
      <c r="C260" s="113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</row>
    <row r="261" spans="2:16">
      <c r="B261" s="113"/>
      <c r="C261" s="113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</row>
    <row r="262" spans="2:16">
      <c r="B262" s="113"/>
      <c r="C262" s="113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</row>
    <row r="263" spans="2:16">
      <c r="B263" s="113"/>
      <c r="C263" s="113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</row>
    <row r="264" spans="2:16">
      <c r="B264" s="113"/>
      <c r="C264" s="113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</row>
    <row r="265" spans="2:16">
      <c r="B265" s="113"/>
      <c r="C265" s="113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</row>
    <row r="266" spans="2:16">
      <c r="B266" s="113"/>
      <c r="C266" s="113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</row>
    <row r="267" spans="2:16">
      <c r="B267" s="113"/>
      <c r="C267" s="113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</row>
    <row r="268" spans="2:16">
      <c r="B268" s="113"/>
      <c r="C268" s="113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</row>
    <row r="269" spans="2:16">
      <c r="B269" s="113"/>
      <c r="C269" s="113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</row>
    <row r="270" spans="2:16">
      <c r="B270" s="113"/>
      <c r="C270" s="113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</row>
    <row r="271" spans="2:16">
      <c r="B271" s="113"/>
      <c r="C271" s="113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</row>
    <row r="272" spans="2:16">
      <c r="B272" s="113"/>
      <c r="C272" s="113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</row>
    <row r="273" spans="2:16">
      <c r="B273" s="113"/>
      <c r="C273" s="113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</row>
    <row r="274" spans="2:16">
      <c r="B274" s="113"/>
      <c r="C274" s="113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</row>
    <row r="275" spans="2:16">
      <c r="B275" s="113"/>
      <c r="C275" s="113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</row>
    <row r="276" spans="2:16">
      <c r="B276" s="113"/>
      <c r="C276" s="113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</row>
    <row r="277" spans="2:16">
      <c r="B277" s="113"/>
      <c r="C277" s="113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</row>
    <row r="278" spans="2:16">
      <c r="B278" s="113"/>
      <c r="C278" s="113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</row>
    <row r="279" spans="2:16">
      <c r="B279" s="113"/>
      <c r="C279" s="113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</row>
    <row r="280" spans="2:16">
      <c r="B280" s="113"/>
      <c r="C280" s="113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</row>
    <row r="281" spans="2:16">
      <c r="B281" s="113"/>
      <c r="C281" s="113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</row>
    <row r="282" spans="2:16">
      <c r="B282" s="113"/>
      <c r="C282" s="113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</row>
    <row r="283" spans="2:16">
      <c r="B283" s="113"/>
      <c r="C283" s="113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</row>
    <row r="284" spans="2:16">
      <c r="B284" s="113"/>
      <c r="C284" s="113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</row>
    <row r="285" spans="2:16">
      <c r="B285" s="113"/>
      <c r="C285" s="113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</row>
    <row r="286" spans="2:16">
      <c r="B286" s="113"/>
      <c r="C286" s="113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</row>
    <row r="287" spans="2:16">
      <c r="B287" s="113"/>
      <c r="C287" s="113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</row>
    <row r="288" spans="2:16">
      <c r="B288" s="113"/>
      <c r="C288" s="113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</row>
    <row r="289" spans="2:16">
      <c r="B289" s="113"/>
      <c r="C289" s="113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</row>
    <row r="290" spans="2:16">
      <c r="B290" s="113"/>
      <c r="C290" s="113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</row>
    <row r="291" spans="2:16">
      <c r="B291" s="113"/>
      <c r="C291" s="113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</row>
    <row r="292" spans="2:16">
      <c r="B292" s="113"/>
      <c r="C292" s="113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</row>
    <row r="293" spans="2:16">
      <c r="B293" s="113"/>
      <c r="C293" s="113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</row>
    <row r="294" spans="2:16">
      <c r="B294" s="113"/>
      <c r="C294" s="113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</row>
    <row r="295" spans="2:16">
      <c r="B295" s="113"/>
      <c r="C295" s="113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</row>
    <row r="296" spans="2:16">
      <c r="B296" s="113"/>
      <c r="C296" s="113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</row>
    <row r="297" spans="2:16">
      <c r="B297" s="113"/>
      <c r="C297" s="113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</row>
    <row r="298" spans="2:16">
      <c r="B298" s="113"/>
      <c r="C298" s="113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</row>
    <row r="299" spans="2:16">
      <c r="B299" s="113"/>
      <c r="C299" s="113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</row>
    <row r="300" spans="2:16">
      <c r="B300" s="113"/>
      <c r="C300" s="113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</row>
    <row r="301" spans="2:16">
      <c r="B301" s="113"/>
      <c r="C301" s="113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</row>
    <row r="302" spans="2:16">
      <c r="B302" s="113"/>
      <c r="C302" s="113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</row>
    <row r="303" spans="2:16">
      <c r="B303" s="113"/>
      <c r="C303" s="113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</row>
    <row r="304" spans="2:16">
      <c r="B304" s="113"/>
      <c r="C304" s="113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</row>
    <row r="305" spans="2:16">
      <c r="B305" s="113"/>
      <c r="C305" s="113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</row>
    <row r="306" spans="2:16">
      <c r="B306" s="113"/>
      <c r="C306" s="113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</row>
    <row r="307" spans="2:16">
      <c r="B307" s="113"/>
      <c r="C307" s="113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</row>
    <row r="308" spans="2:16">
      <c r="B308" s="113"/>
      <c r="C308" s="113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</row>
    <row r="309" spans="2:16">
      <c r="B309" s="113"/>
      <c r="C309" s="113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</row>
    <row r="310" spans="2:16">
      <c r="B310" s="113"/>
      <c r="C310" s="113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</row>
    <row r="311" spans="2:16">
      <c r="B311" s="113"/>
      <c r="C311" s="113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</row>
    <row r="312" spans="2:16">
      <c r="B312" s="113"/>
      <c r="C312" s="113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</row>
    <row r="313" spans="2:16">
      <c r="B313" s="113"/>
      <c r="C313" s="113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</row>
    <row r="314" spans="2:16">
      <c r="B314" s="113"/>
      <c r="C314" s="113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</row>
    <row r="315" spans="2:16">
      <c r="B315" s="113"/>
      <c r="C315" s="113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</row>
    <row r="316" spans="2:16">
      <c r="B316" s="113"/>
      <c r="C316" s="113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</row>
    <row r="317" spans="2:16">
      <c r="B317" s="113"/>
      <c r="C317" s="113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</row>
    <row r="318" spans="2:16">
      <c r="B318" s="113"/>
      <c r="C318" s="113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</row>
    <row r="319" spans="2:16">
      <c r="B319" s="113"/>
      <c r="C319" s="113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</row>
    <row r="320" spans="2:16">
      <c r="B320" s="113"/>
      <c r="C320" s="113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</row>
    <row r="321" spans="2:16">
      <c r="B321" s="113"/>
      <c r="C321" s="113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</row>
    <row r="322" spans="2:16">
      <c r="B322" s="113"/>
      <c r="C322" s="113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</row>
    <row r="323" spans="2:16">
      <c r="B323" s="113"/>
      <c r="C323" s="113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</row>
    <row r="324" spans="2:16">
      <c r="B324" s="113"/>
      <c r="C324" s="113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</row>
    <row r="325" spans="2:16">
      <c r="B325" s="113"/>
      <c r="C325" s="113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</row>
    <row r="326" spans="2:16">
      <c r="B326" s="113"/>
      <c r="C326" s="113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</row>
    <row r="327" spans="2:16">
      <c r="B327" s="113"/>
      <c r="C327" s="113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</row>
    <row r="328" spans="2:16">
      <c r="B328" s="113"/>
      <c r="C328" s="113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</row>
    <row r="329" spans="2:16">
      <c r="B329" s="113"/>
      <c r="C329" s="113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</row>
    <row r="330" spans="2:16">
      <c r="B330" s="113"/>
      <c r="C330" s="113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</row>
    <row r="331" spans="2:16">
      <c r="B331" s="113"/>
      <c r="C331" s="113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</row>
    <row r="332" spans="2:16">
      <c r="B332" s="113"/>
      <c r="C332" s="113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</row>
    <row r="333" spans="2:16">
      <c r="B333" s="113"/>
      <c r="C333" s="113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</row>
    <row r="334" spans="2:16">
      <c r="B334" s="113"/>
      <c r="C334" s="113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</row>
    <row r="335" spans="2:16">
      <c r="B335" s="113"/>
      <c r="C335" s="113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</row>
    <row r="336" spans="2:16">
      <c r="B336" s="113"/>
      <c r="C336" s="113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</row>
    <row r="337" spans="2:16">
      <c r="B337" s="113"/>
      <c r="C337" s="113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</row>
    <row r="338" spans="2:16">
      <c r="B338" s="113"/>
      <c r="C338" s="113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</row>
    <row r="339" spans="2:16">
      <c r="B339" s="113"/>
      <c r="C339" s="113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</row>
    <row r="340" spans="2:16">
      <c r="B340" s="113"/>
      <c r="C340" s="113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</row>
    <row r="341" spans="2:16">
      <c r="B341" s="113"/>
      <c r="C341" s="113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</row>
    <row r="342" spans="2:16">
      <c r="B342" s="113"/>
      <c r="C342" s="113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</row>
    <row r="343" spans="2:16">
      <c r="B343" s="113"/>
      <c r="C343" s="113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</row>
    <row r="344" spans="2:16">
      <c r="B344" s="113"/>
      <c r="C344" s="113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</row>
    <row r="345" spans="2:16">
      <c r="B345" s="113"/>
      <c r="C345" s="113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</row>
    <row r="346" spans="2:16">
      <c r="B346" s="113"/>
      <c r="C346" s="113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</row>
    <row r="347" spans="2:16">
      <c r="B347" s="113"/>
      <c r="C347" s="113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</row>
    <row r="348" spans="2:16">
      <c r="B348" s="113"/>
      <c r="C348" s="113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</row>
    <row r="349" spans="2:16">
      <c r="B349" s="113"/>
      <c r="C349" s="113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</row>
    <row r="350" spans="2:16">
      <c r="B350" s="113"/>
      <c r="C350" s="113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</row>
    <row r="351" spans="2:16">
      <c r="B351" s="113"/>
      <c r="C351" s="113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</row>
    <row r="352" spans="2:16">
      <c r="B352" s="113"/>
      <c r="C352" s="113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</row>
    <row r="353" spans="2:16">
      <c r="B353" s="113"/>
      <c r="C353" s="113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</row>
    <row r="354" spans="2:16">
      <c r="B354" s="113"/>
      <c r="C354" s="113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</row>
    <row r="355" spans="2:16">
      <c r="B355" s="113"/>
      <c r="C355" s="113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</row>
    <row r="356" spans="2:16">
      <c r="B356" s="113"/>
      <c r="C356" s="113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</row>
    <row r="357" spans="2:16">
      <c r="B357" s="113"/>
      <c r="C357" s="113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</row>
    <row r="358" spans="2:16">
      <c r="B358" s="113"/>
      <c r="C358" s="113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</row>
    <row r="359" spans="2:16">
      <c r="B359" s="113"/>
      <c r="C359" s="113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</row>
    <row r="360" spans="2:16">
      <c r="B360" s="113"/>
      <c r="C360" s="113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</row>
    <row r="361" spans="2:16">
      <c r="B361" s="113"/>
      <c r="C361" s="113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</row>
    <row r="362" spans="2:16">
      <c r="B362" s="113"/>
      <c r="C362" s="113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</row>
    <row r="363" spans="2:16">
      <c r="B363" s="113"/>
      <c r="C363" s="113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</row>
    <row r="364" spans="2:16">
      <c r="B364" s="113"/>
      <c r="C364" s="113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</row>
    <row r="365" spans="2:16">
      <c r="B365" s="113"/>
      <c r="C365" s="113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</row>
    <row r="366" spans="2:16">
      <c r="B366" s="113"/>
      <c r="C366" s="113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</row>
    <row r="367" spans="2:16">
      <c r="B367" s="113"/>
      <c r="C367" s="113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</row>
    <row r="368" spans="2:16">
      <c r="B368" s="113"/>
      <c r="C368" s="113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</row>
    <row r="369" spans="2:16">
      <c r="B369" s="113"/>
      <c r="C369" s="113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</row>
    <row r="370" spans="2:16">
      <c r="B370" s="113"/>
      <c r="C370" s="113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</row>
    <row r="371" spans="2:16">
      <c r="B371" s="113"/>
      <c r="C371" s="113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</row>
    <row r="372" spans="2:16">
      <c r="B372" s="113"/>
      <c r="C372" s="113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</row>
    <row r="373" spans="2:16">
      <c r="B373" s="113"/>
      <c r="C373" s="113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</row>
    <row r="374" spans="2:16">
      <c r="B374" s="113"/>
      <c r="C374" s="113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</row>
    <row r="375" spans="2:16">
      <c r="B375" s="113"/>
      <c r="C375" s="113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</row>
    <row r="376" spans="2:16">
      <c r="B376" s="113"/>
      <c r="C376" s="113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</row>
    <row r="377" spans="2:16">
      <c r="B377" s="113"/>
      <c r="C377" s="113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</row>
    <row r="378" spans="2:16">
      <c r="B378" s="113"/>
      <c r="C378" s="113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</row>
    <row r="379" spans="2:16">
      <c r="B379" s="113"/>
      <c r="C379" s="113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</row>
    <row r="380" spans="2:16">
      <c r="B380" s="113"/>
      <c r="C380" s="113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</row>
    <row r="381" spans="2:16">
      <c r="B381" s="113"/>
      <c r="C381" s="113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</row>
    <row r="382" spans="2:16">
      <c r="B382" s="113"/>
      <c r="C382" s="113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</row>
    <row r="383" spans="2:16">
      <c r="B383" s="113"/>
      <c r="C383" s="113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</row>
    <row r="384" spans="2:16">
      <c r="B384" s="113"/>
      <c r="C384" s="113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</row>
    <row r="385" spans="2:16">
      <c r="B385" s="113"/>
      <c r="C385" s="113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</row>
    <row r="386" spans="2:16">
      <c r="B386" s="113"/>
      <c r="C386" s="113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</row>
    <row r="387" spans="2:16">
      <c r="B387" s="113"/>
      <c r="C387" s="113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</row>
    <row r="388" spans="2:16">
      <c r="B388" s="113"/>
      <c r="C388" s="113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</row>
    <row r="389" spans="2:16">
      <c r="B389" s="113"/>
      <c r="C389" s="113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</row>
    <row r="390" spans="2:16">
      <c r="B390" s="113"/>
      <c r="C390" s="113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</row>
    <row r="391" spans="2:16">
      <c r="B391" s="113"/>
      <c r="C391" s="113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</row>
    <row r="392" spans="2:16">
      <c r="B392" s="113"/>
      <c r="C392" s="113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</row>
    <row r="393" spans="2:16">
      <c r="B393" s="113"/>
      <c r="C393" s="113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</row>
    <row r="394" spans="2:16">
      <c r="B394" s="113"/>
      <c r="C394" s="113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</row>
    <row r="395" spans="2:16">
      <c r="B395" s="113"/>
      <c r="C395" s="113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</row>
    <row r="396" spans="2:16">
      <c r="B396" s="113"/>
      <c r="C396" s="113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</row>
    <row r="397" spans="2:16">
      <c r="B397" s="149"/>
      <c r="C397" s="113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</row>
    <row r="398" spans="2:16">
      <c r="B398" s="149"/>
      <c r="C398" s="113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</row>
    <row r="399" spans="2:16">
      <c r="B399" s="150"/>
      <c r="C399" s="113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</row>
    <row r="400" spans="2:16">
      <c r="B400" s="113"/>
      <c r="C400" s="113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</row>
    <row r="401" spans="2:16">
      <c r="B401" s="113"/>
      <c r="C401" s="113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</row>
    <row r="402" spans="2:16">
      <c r="B402" s="113"/>
      <c r="C402" s="113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</row>
    <row r="403" spans="2:16">
      <c r="B403" s="113"/>
      <c r="C403" s="113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</row>
    <row r="404" spans="2:16">
      <c r="B404" s="113"/>
      <c r="C404" s="113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</row>
    <row r="405" spans="2:16">
      <c r="B405" s="113"/>
      <c r="C405" s="113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</row>
    <row r="406" spans="2:16">
      <c r="B406" s="113"/>
      <c r="C406" s="113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</row>
    <row r="407" spans="2:16">
      <c r="B407" s="113"/>
      <c r="C407" s="113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</row>
    <row r="408" spans="2:16">
      <c r="B408" s="113"/>
      <c r="C408" s="113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</row>
    <row r="409" spans="2:16">
      <c r="B409" s="113"/>
      <c r="C409" s="113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</row>
    <row r="410" spans="2:16">
      <c r="B410" s="113"/>
      <c r="C410" s="113"/>
      <c r="D410" s="113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</row>
    <row r="411" spans="2:16">
      <c r="B411" s="113"/>
      <c r="C411" s="113"/>
      <c r="D411" s="113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</row>
    <row r="412" spans="2:16">
      <c r="B412" s="113"/>
      <c r="C412" s="113"/>
      <c r="D412" s="113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</row>
    <row r="413" spans="2:16">
      <c r="B413" s="113"/>
      <c r="C413" s="113"/>
      <c r="D413" s="113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</row>
    <row r="414" spans="2:16">
      <c r="B414" s="113"/>
      <c r="C414" s="113"/>
      <c r="D414" s="113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</row>
    <row r="415" spans="2:16">
      <c r="B415" s="113"/>
      <c r="C415" s="113"/>
      <c r="D415" s="113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</row>
    <row r="416" spans="2:16">
      <c r="B416" s="113"/>
      <c r="C416" s="113"/>
      <c r="D416" s="113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</row>
    <row r="417" spans="2:16">
      <c r="B417" s="113"/>
      <c r="C417" s="113"/>
      <c r="D417" s="113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</row>
    <row r="418" spans="2:16">
      <c r="B418" s="113"/>
      <c r="C418" s="113"/>
      <c r="D418" s="113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</row>
    <row r="419" spans="2:16">
      <c r="B419" s="113"/>
      <c r="C419" s="113"/>
      <c r="D419" s="113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</row>
    <row r="420" spans="2:16">
      <c r="B420" s="113"/>
      <c r="C420" s="113"/>
      <c r="D420" s="113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</row>
    <row r="421" spans="2:16">
      <c r="B421" s="113"/>
      <c r="C421" s="113"/>
      <c r="D421" s="113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</row>
    <row r="422" spans="2:16">
      <c r="B422" s="113"/>
      <c r="C422" s="113"/>
      <c r="D422" s="113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</row>
    <row r="423" spans="2:16">
      <c r="B423" s="113"/>
      <c r="C423" s="113"/>
      <c r="D423" s="113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</row>
    <row r="424" spans="2:16">
      <c r="B424" s="113"/>
      <c r="C424" s="113"/>
      <c r="D424" s="113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</row>
    <row r="425" spans="2:16">
      <c r="B425" s="113"/>
      <c r="C425" s="113"/>
      <c r="D425" s="113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</row>
    <row r="426" spans="2:16">
      <c r="B426" s="113"/>
      <c r="C426" s="113"/>
      <c r="D426" s="113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</row>
    <row r="427" spans="2:16">
      <c r="B427" s="113"/>
      <c r="C427" s="113"/>
      <c r="D427" s="113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</row>
    <row r="428" spans="2:16">
      <c r="B428" s="113"/>
      <c r="C428" s="113"/>
      <c r="D428" s="113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</row>
    <row r="429" spans="2:16">
      <c r="B429" s="113"/>
      <c r="C429" s="113"/>
      <c r="D429" s="113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</row>
    <row r="430" spans="2:16">
      <c r="B430" s="113"/>
      <c r="C430" s="113"/>
      <c r="D430" s="113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</row>
    <row r="431" spans="2:16">
      <c r="B431" s="113"/>
      <c r="C431" s="113"/>
      <c r="D431" s="113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</row>
    <row r="432" spans="2:16">
      <c r="B432" s="113"/>
      <c r="C432" s="113"/>
      <c r="D432" s="113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</row>
    <row r="433" spans="2:16">
      <c r="B433" s="113"/>
      <c r="C433" s="113"/>
      <c r="D433" s="113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</row>
    <row r="434" spans="2:16">
      <c r="B434" s="113"/>
      <c r="C434" s="113"/>
      <c r="D434" s="113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</row>
    <row r="435" spans="2:16">
      <c r="B435" s="113"/>
      <c r="C435" s="113"/>
      <c r="D435" s="113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</row>
    <row r="436" spans="2:16">
      <c r="B436" s="113"/>
      <c r="C436" s="113"/>
      <c r="D436" s="113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</row>
    <row r="437" spans="2:16">
      <c r="B437" s="113"/>
      <c r="C437" s="113"/>
      <c r="D437" s="113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</row>
    <row r="438" spans="2:16">
      <c r="B438" s="113"/>
      <c r="C438" s="113"/>
      <c r="D438" s="113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</row>
    <row r="439" spans="2:16">
      <c r="B439" s="113"/>
      <c r="C439" s="113"/>
      <c r="D439" s="113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</row>
    <row r="440" spans="2:16">
      <c r="B440" s="113"/>
      <c r="C440" s="113"/>
      <c r="D440" s="113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</row>
    <row r="441" spans="2:16">
      <c r="B441" s="113"/>
      <c r="C441" s="113"/>
      <c r="D441" s="113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</row>
    <row r="442" spans="2:16">
      <c r="B442" s="113"/>
      <c r="C442" s="113"/>
      <c r="D442" s="113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</row>
    <row r="443" spans="2:16">
      <c r="B443" s="113"/>
      <c r="C443" s="113"/>
      <c r="D443" s="113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</row>
    <row r="444" spans="2:16">
      <c r="B444" s="113"/>
      <c r="C444" s="113"/>
      <c r="D444" s="113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</row>
    <row r="445" spans="2:16">
      <c r="B445" s="113"/>
      <c r="C445" s="113"/>
      <c r="D445" s="113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</row>
    <row r="446" spans="2:16">
      <c r="B446" s="113"/>
      <c r="C446" s="113"/>
      <c r="D446" s="113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</row>
    <row r="447" spans="2:16">
      <c r="B447" s="113"/>
      <c r="C447" s="113"/>
      <c r="D447" s="113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</row>
    <row r="448" spans="2:16">
      <c r="B448" s="113"/>
      <c r="C448" s="113"/>
      <c r="D448" s="113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</row>
    <row r="449" spans="2:16">
      <c r="B449" s="113"/>
      <c r="C449" s="113"/>
      <c r="D449" s="113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</row>
    <row r="450" spans="2:16">
      <c r="B450" s="113"/>
      <c r="C450" s="113"/>
      <c r="D450" s="113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</row>
    <row r="451" spans="2:16">
      <c r="B451" s="113"/>
      <c r="C451" s="113"/>
      <c r="D451" s="113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</row>
    <row r="452" spans="2:16">
      <c r="B452" s="113"/>
      <c r="C452" s="113"/>
      <c r="D452" s="113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</row>
    <row r="453" spans="2:16">
      <c r="B453" s="113"/>
      <c r="C453" s="113"/>
      <c r="D453" s="113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</row>
    <row r="454" spans="2:16">
      <c r="B454" s="113"/>
      <c r="C454" s="113"/>
      <c r="D454" s="113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</row>
    <row r="455" spans="2:16">
      <c r="B455" s="113"/>
      <c r="C455" s="113"/>
      <c r="D455" s="113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</row>
    <row r="456" spans="2:16">
      <c r="B456" s="113"/>
      <c r="C456" s="113"/>
      <c r="D456" s="113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</row>
    <row r="457" spans="2:16">
      <c r="B457" s="113"/>
      <c r="C457" s="113"/>
      <c r="D457" s="113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</row>
    <row r="458" spans="2:16">
      <c r="B458" s="113"/>
      <c r="C458" s="113"/>
      <c r="D458" s="113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</row>
    <row r="459" spans="2:16">
      <c r="B459" s="113"/>
      <c r="C459" s="113"/>
      <c r="D459" s="113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</row>
    <row r="460" spans="2:16">
      <c r="B460" s="113"/>
      <c r="C460" s="113"/>
      <c r="D460" s="113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</row>
    <row r="461" spans="2:16">
      <c r="B461" s="113"/>
      <c r="C461" s="113"/>
      <c r="D461" s="113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</row>
    <row r="462" spans="2:16">
      <c r="B462" s="113"/>
      <c r="C462" s="113"/>
      <c r="D462" s="113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</row>
    <row r="463" spans="2:16">
      <c r="B463" s="113"/>
      <c r="C463" s="113"/>
      <c r="D463" s="113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/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>
    <tabColor indexed="44"/>
    <pageSetUpPr fitToPage="1"/>
  </sheetPr>
  <dimension ref="B1:T713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5" width="5.42578125" style="2" bestFit="1" customWidth="1"/>
    <col min="6" max="6" width="6.5703125" style="2" bestFit="1" customWidth="1"/>
    <col min="7" max="7" width="5.28515625" style="2" bestFit="1" customWidth="1"/>
    <col min="8" max="8" width="4.5703125" style="1" bestFit="1" customWidth="1"/>
    <col min="9" max="9" width="7.85546875" style="1" bestFit="1" customWidth="1"/>
    <col min="10" max="10" width="7.140625" style="1" bestFit="1" customWidth="1"/>
    <col min="11" max="11" width="5.140625" style="1" bestFit="1" customWidth="1"/>
    <col min="12" max="12" width="5.28515625" style="1" bestFit="1" customWidth="1"/>
    <col min="13" max="13" width="6.7109375" style="1" bestFit="1" customWidth="1"/>
    <col min="14" max="14" width="7.5703125" style="1" bestFit="1" customWidth="1"/>
    <col min="15" max="15" width="7" style="1" bestFit="1" customWidth="1"/>
    <col min="16" max="16" width="6.42578125" style="1" bestFit="1" customWidth="1"/>
    <col min="17" max="17" width="8" style="1" bestFit="1" customWidth="1"/>
    <col min="18" max="18" width="11.28515625" style="1" bestFit="1" customWidth="1"/>
    <col min="19" max="19" width="11.85546875" style="1" bestFit="1" customWidth="1"/>
    <col min="20" max="20" width="9" style="1" bestFit="1" customWidth="1"/>
    <col min="21" max="16384" width="9.140625" style="1"/>
  </cols>
  <sheetData>
    <row r="1" spans="2:20">
      <c r="B1" s="46" t="s">
        <v>150</v>
      </c>
      <c r="C1" s="67" t="s" vm="1">
        <v>238</v>
      </c>
    </row>
    <row r="2" spans="2:20">
      <c r="B2" s="46" t="s">
        <v>149</v>
      </c>
      <c r="C2" s="67" t="s">
        <v>239</v>
      </c>
    </row>
    <row r="3" spans="2:20">
      <c r="B3" s="46" t="s">
        <v>151</v>
      </c>
      <c r="C3" s="67" t="s">
        <v>240</v>
      </c>
    </row>
    <row r="4" spans="2:20">
      <c r="B4" s="46" t="s">
        <v>152</v>
      </c>
      <c r="C4" s="67" t="s">
        <v>241</v>
      </c>
    </row>
    <row r="6" spans="2:20" ht="26.25" customHeight="1">
      <c r="B6" s="170" t="s">
        <v>178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5"/>
    </row>
    <row r="7" spans="2:20" ht="26.25" customHeight="1">
      <c r="B7" s="170" t="s">
        <v>94</v>
      </c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5"/>
    </row>
    <row r="8" spans="2:20" s="3" customFormat="1" ht="78.75">
      <c r="B8" s="36" t="s">
        <v>119</v>
      </c>
      <c r="C8" s="12" t="s">
        <v>48</v>
      </c>
      <c r="D8" s="12" t="s">
        <v>123</v>
      </c>
      <c r="E8" s="12" t="s">
        <v>196</v>
      </c>
      <c r="F8" s="12" t="s">
        <v>121</v>
      </c>
      <c r="G8" s="12" t="s">
        <v>69</v>
      </c>
      <c r="H8" s="12" t="s">
        <v>14</v>
      </c>
      <c r="I8" s="12" t="s">
        <v>70</v>
      </c>
      <c r="J8" s="12" t="s">
        <v>108</v>
      </c>
      <c r="K8" s="12" t="s">
        <v>17</v>
      </c>
      <c r="L8" s="12" t="s">
        <v>107</v>
      </c>
      <c r="M8" s="12" t="s">
        <v>16</v>
      </c>
      <c r="N8" s="12" t="s">
        <v>18</v>
      </c>
      <c r="O8" s="12" t="s">
        <v>213</v>
      </c>
      <c r="P8" s="12" t="s">
        <v>212</v>
      </c>
      <c r="Q8" s="12" t="s">
        <v>65</v>
      </c>
      <c r="R8" s="12" t="s">
        <v>62</v>
      </c>
      <c r="S8" s="12" t="s">
        <v>153</v>
      </c>
      <c r="T8" s="37" t="s">
        <v>155</v>
      </c>
    </row>
    <row r="9" spans="2:20" s="3" customFormat="1" ht="20.25" customHeight="1">
      <c r="B9" s="38"/>
      <c r="C9" s="15"/>
      <c r="D9" s="15"/>
      <c r="E9" s="15"/>
      <c r="F9" s="15"/>
      <c r="G9" s="15"/>
      <c r="H9" s="15"/>
      <c r="I9" s="15"/>
      <c r="J9" s="15" t="s">
        <v>21</v>
      </c>
      <c r="K9" s="15" t="s">
        <v>20</v>
      </c>
      <c r="L9" s="15"/>
      <c r="M9" s="15" t="s">
        <v>19</v>
      </c>
      <c r="N9" s="15" t="s">
        <v>19</v>
      </c>
      <c r="O9" s="15" t="s">
        <v>220</v>
      </c>
      <c r="P9" s="15"/>
      <c r="Q9" s="15" t="s">
        <v>216</v>
      </c>
      <c r="R9" s="15" t="s">
        <v>19</v>
      </c>
      <c r="S9" s="15" t="s">
        <v>19</v>
      </c>
      <c r="T9" s="61" t="s">
        <v>19</v>
      </c>
    </row>
    <row r="10" spans="2:20" s="4" customFormat="1" ht="18" customHeight="1">
      <c r="B10" s="39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117</v>
      </c>
      <c r="R10" s="18" t="s">
        <v>118</v>
      </c>
      <c r="S10" s="43" t="s">
        <v>156</v>
      </c>
      <c r="T10" s="60" t="s">
        <v>197</v>
      </c>
    </row>
    <row r="11" spans="2:20" s="4" customFormat="1" ht="18" customHeight="1"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</row>
    <row r="12" spans="2:20">
      <c r="B12" s="131" t="s">
        <v>229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</row>
    <row r="13" spans="2:20">
      <c r="B13" s="131" t="s">
        <v>116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</row>
    <row r="14" spans="2:20">
      <c r="B14" s="131" t="s">
        <v>211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</row>
    <row r="15" spans="2:20">
      <c r="B15" s="131" t="s">
        <v>219</v>
      </c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</row>
    <row r="16" spans="2:20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</row>
    <row r="17" spans="2:20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</row>
    <row r="18" spans="2:20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</row>
    <row r="19" spans="2:20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</row>
    <row r="20" spans="2:20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</row>
    <row r="21" spans="2:20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</row>
    <row r="22" spans="2:20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</row>
    <row r="23" spans="2:20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</row>
    <row r="24" spans="2:20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</row>
    <row r="25" spans="2:20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</row>
    <row r="26" spans="2:20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</row>
    <row r="27" spans="2:20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</row>
    <row r="28" spans="2:20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</row>
    <row r="29" spans="2:20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</row>
    <row r="30" spans="2:20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</row>
    <row r="31" spans="2:20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</row>
    <row r="32" spans="2:20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</row>
    <row r="33" spans="2:20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2:20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</row>
    <row r="35" spans="2:20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</row>
    <row r="36" spans="2:20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2:20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</row>
    <row r="38" spans="2:20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</row>
    <row r="39" spans="2:20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</row>
    <row r="40" spans="2:20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</row>
    <row r="41" spans="2:20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</row>
    <row r="42" spans="2:20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</row>
    <row r="43" spans="2:20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</row>
    <row r="44" spans="2:20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</row>
    <row r="45" spans="2:20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</row>
    <row r="46" spans="2:20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</row>
    <row r="47" spans="2:20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</row>
    <row r="48" spans="2:20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</row>
    <row r="49" spans="2:20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</row>
    <row r="50" spans="2:20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</row>
    <row r="51" spans="2:20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</row>
    <row r="52" spans="2:20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</row>
    <row r="53" spans="2:20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</row>
    <row r="54" spans="2:20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</row>
    <row r="55" spans="2:20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</row>
    <row r="56" spans="2:20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</row>
    <row r="57" spans="2:20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</row>
    <row r="58" spans="2:20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</row>
    <row r="59" spans="2:20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2:20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</row>
    <row r="61" spans="2:20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</row>
    <row r="62" spans="2:20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</row>
    <row r="63" spans="2:20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</row>
    <row r="64" spans="2:20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</row>
    <row r="65" spans="2:20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</row>
    <row r="66" spans="2:20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</row>
    <row r="67" spans="2:20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</row>
    <row r="68" spans="2:20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</row>
    <row r="69" spans="2:20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</row>
    <row r="70" spans="2:20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</row>
    <row r="71" spans="2:20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</row>
    <row r="72" spans="2:20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</row>
    <row r="73" spans="2:20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</row>
    <row r="74" spans="2:20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</row>
    <row r="75" spans="2:20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</row>
    <row r="76" spans="2:20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</row>
    <row r="77" spans="2:20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</row>
    <row r="78" spans="2:20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</row>
    <row r="79" spans="2:20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</row>
    <row r="80" spans="2:20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</row>
    <row r="81" spans="2:20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</row>
    <row r="82" spans="2:20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</row>
    <row r="83" spans="2:20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</row>
    <row r="84" spans="2:20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</row>
    <row r="85" spans="2:20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</row>
    <row r="86" spans="2:20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</row>
    <row r="87" spans="2:20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</row>
    <row r="88" spans="2:20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</row>
    <row r="89" spans="2:20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</row>
    <row r="90" spans="2:20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</row>
    <row r="91" spans="2:20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</row>
    <row r="92" spans="2:20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</row>
    <row r="93" spans="2:20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</row>
    <row r="94" spans="2:20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</row>
    <row r="95" spans="2:20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</row>
    <row r="96" spans="2:20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</row>
    <row r="97" spans="2:20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</row>
    <row r="98" spans="2:20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</row>
    <row r="99" spans="2:20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</row>
    <row r="100" spans="2:20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</row>
    <row r="101" spans="2:20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</row>
    <row r="102" spans="2:20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</row>
    <row r="103" spans="2:20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</row>
    <row r="104" spans="2:20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</row>
    <row r="105" spans="2:20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</row>
    <row r="106" spans="2:20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</row>
    <row r="107" spans="2:20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</row>
    <row r="108" spans="2:20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</row>
    <row r="109" spans="2:20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</row>
    <row r="110" spans="2:20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</row>
    <row r="111" spans="2:20">
      <c r="C111" s="1"/>
      <c r="D111" s="1"/>
      <c r="E111" s="1"/>
      <c r="F111" s="1"/>
      <c r="G111" s="1"/>
    </row>
    <row r="112" spans="2:20">
      <c r="C112" s="1"/>
      <c r="D112" s="1"/>
      <c r="E112" s="1"/>
      <c r="F112" s="1"/>
      <c r="G112" s="1"/>
    </row>
    <row r="113" spans="3:7">
      <c r="C113" s="1"/>
      <c r="D113" s="1"/>
      <c r="E113" s="1"/>
      <c r="F113" s="1"/>
      <c r="G113" s="1"/>
    </row>
    <row r="114" spans="3:7">
      <c r="C114" s="1"/>
      <c r="D114" s="1"/>
      <c r="E114" s="1"/>
      <c r="F114" s="1"/>
      <c r="G114" s="1"/>
    </row>
    <row r="115" spans="3:7">
      <c r="C115" s="1"/>
      <c r="D115" s="1"/>
      <c r="E115" s="1"/>
      <c r="F115" s="1"/>
      <c r="G115" s="1"/>
    </row>
    <row r="116" spans="3:7">
      <c r="C116" s="1"/>
      <c r="D116" s="1"/>
      <c r="E116" s="1"/>
      <c r="F116" s="1"/>
      <c r="G116" s="1"/>
    </row>
    <row r="117" spans="3:7">
      <c r="C117" s="1"/>
      <c r="D117" s="1"/>
      <c r="E117" s="1"/>
      <c r="F117" s="1"/>
      <c r="G117" s="1"/>
    </row>
    <row r="118" spans="3:7">
      <c r="C118" s="1"/>
      <c r="D118" s="1"/>
      <c r="E118" s="1"/>
      <c r="F118" s="1"/>
      <c r="G118" s="1"/>
    </row>
    <row r="119" spans="3:7">
      <c r="C119" s="1"/>
      <c r="D119" s="1"/>
      <c r="E119" s="1"/>
      <c r="F119" s="1"/>
      <c r="G119" s="1"/>
    </row>
    <row r="120" spans="3:7">
      <c r="C120" s="1"/>
      <c r="D120" s="1"/>
      <c r="E120" s="1"/>
      <c r="F120" s="1"/>
      <c r="G120" s="1"/>
    </row>
    <row r="121" spans="3:7">
      <c r="C121" s="1"/>
      <c r="D121" s="1"/>
      <c r="E121" s="1"/>
      <c r="F121" s="1"/>
      <c r="G121" s="1"/>
    </row>
    <row r="122" spans="3:7">
      <c r="C122" s="1"/>
      <c r="D122" s="1"/>
      <c r="E122" s="1"/>
      <c r="F122" s="1"/>
      <c r="G122" s="1"/>
    </row>
    <row r="123" spans="3:7">
      <c r="C123" s="1"/>
      <c r="D123" s="1"/>
      <c r="E123" s="1"/>
      <c r="F123" s="1"/>
      <c r="G123" s="1"/>
    </row>
    <row r="124" spans="3:7">
      <c r="C124" s="1"/>
      <c r="D124" s="1"/>
      <c r="E124" s="1"/>
      <c r="F124" s="1"/>
      <c r="G124" s="1"/>
    </row>
    <row r="125" spans="3:7">
      <c r="C125" s="1"/>
      <c r="D125" s="1"/>
      <c r="E125" s="1"/>
      <c r="F125" s="1"/>
      <c r="G125" s="1"/>
    </row>
    <row r="126" spans="3:7">
      <c r="C126" s="1"/>
      <c r="D126" s="1"/>
      <c r="E126" s="1"/>
      <c r="F126" s="1"/>
      <c r="G126" s="1"/>
    </row>
    <row r="127" spans="3:7">
      <c r="C127" s="1"/>
      <c r="D127" s="1"/>
      <c r="E127" s="1"/>
      <c r="F127" s="1"/>
      <c r="G127" s="1"/>
    </row>
    <row r="128" spans="3:7">
      <c r="C128" s="1"/>
      <c r="D128" s="1"/>
      <c r="E128" s="1"/>
      <c r="F128" s="1"/>
      <c r="G128" s="1"/>
    </row>
    <row r="129" spans="3:7">
      <c r="C129" s="1"/>
      <c r="D129" s="1"/>
      <c r="E129" s="1"/>
      <c r="F129" s="1"/>
      <c r="G129" s="1"/>
    </row>
    <row r="130" spans="3:7">
      <c r="C130" s="1"/>
      <c r="D130" s="1"/>
      <c r="E130" s="1"/>
      <c r="F130" s="1"/>
      <c r="G130" s="1"/>
    </row>
    <row r="131" spans="3:7">
      <c r="C131" s="1"/>
      <c r="D131" s="1"/>
      <c r="E131" s="1"/>
      <c r="F131" s="1"/>
      <c r="G131" s="1"/>
    </row>
    <row r="132" spans="3:7">
      <c r="C132" s="1"/>
      <c r="D132" s="1"/>
      <c r="E132" s="1"/>
      <c r="F132" s="1"/>
      <c r="G132" s="1"/>
    </row>
    <row r="133" spans="3:7">
      <c r="C133" s="1"/>
      <c r="D133" s="1"/>
      <c r="E133" s="1"/>
      <c r="F133" s="1"/>
      <c r="G133" s="1"/>
    </row>
    <row r="134" spans="3:7">
      <c r="C134" s="1"/>
      <c r="D134" s="1"/>
      <c r="E134" s="1"/>
      <c r="F134" s="1"/>
      <c r="G134" s="1"/>
    </row>
    <row r="135" spans="3:7">
      <c r="C135" s="1"/>
      <c r="D135" s="1"/>
      <c r="E135" s="1"/>
      <c r="F135" s="1"/>
      <c r="G135" s="1"/>
    </row>
    <row r="136" spans="3:7">
      <c r="C136" s="1"/>
      <c r="D136" s="1"/>
      <c r="E136" s="1"/>
      <c r="F136" s="1"/>
      <c r="G136" s="1"/>
    </row>
    <row r="137" spans="3:7">
      <c r="C137" s="1"/>
      <c r="D137" s="1"/>
      <c r="E137" s="1"/>
      <c r="F137" s="1"/>
      <c r="G137" s="1"/>
    </row>
    <row r="138" spans="3:7">
      <c r="C138" s="1"/>
      <c r="D138" s="1"/>
      <c r="E138" s="1"/>
      <c r="F138" s="1"/>
      <c r="G138" s="1"/>
    </row>
    <row r="139" spans="3:7">
      <c r="C139" s="1"/>
      <c r="D139" s="1"/>
      <c r="E139" s="1"/>
      <c r="F139" s="1"/>
      <c r="G139" s="1"/>
    </row>
    <row r="140" spans="3:7">
      <c r="C140" s="1"/>
      <c r="D140" s="1"/>
      <c r="E140" s="1"/>
      <c r="F140" s="1"/>
      <c r="G140" s="1"/>
    </row>
    <row r="141" spans="3:7">
      <c r="C141" s="1"/>
      <c r="D141" s="1"/>
      <c r="E141" s="1"/>
      <c r="F141" s="1"/>
      <c r="G141" s="1"/>
    </row>
    <row r="142" spans="3:7">
      <c r="C142" s="1"/>
      <c r="D142" s="1"/>
      <c r="E142" s="1"/>
      <c r="F142" s="1"/>
      <c r="G142" s="1"/>
    </row>
    <row r="143" spans="3:7">
      <c r="C143" s="1"/>
      <c r="D143" s="1"/>
      <c r="E143" s="1"/>
      <c r="F143" s="1"/>
      <c r="G143" s="1"/>
    </row>
    <row r="144" spans="3:7">
      <c r="C144" s="1"/>
      <c r="D144" s="1"/>
      <c r="E144" s="1"/>
      <c r="F144" s="1"/>
      <c r="G144" s="1"/>
    </row>
    <row r="145" spans="3:7">
      <c r="C145" s="1"/>
      <c r="D145" s="1"/>
      <c r="E145" s="1"/>
      <c r="F145" s="1"/>
      <c r="G145" s="1"/>
    </row>
    <row r="146" spans="3:7">
      <c r="C146" s="1"/>
      <c r="D146" s="1"/>
      <c r="E146" s="1"/>
      <c r="F146" s="1"/>
      <c r="G146" s="1"/>
    </row>
    <row r="147" spans="3:7">
      <c r="C147" s="1"/>
      <c r="D147" s="1"/>
      <c r="E147" s="1"/>
      <c r="F147" s="1"/>
      <c r="G147" s="1"/>
    </row>
    <row r="148" spans="3:7">
      <c r="C148" s="1"/>
      <c r="D148" s="1"/>
      <c r="E148" s="1"/>
      <c r="F148" s="1"/>
      <c r="G148" s="1"/>
    </row>
    <row r="149" spans="3:7">
      <c r="C149" s="1"/>
      <c r="D149" s="1"/>
      <c r="E149" s="1"/>
      <c r="F149" s="1"/>
      <c r="G149" s="1"/>
    </row>
    <row r="150" spans="3:7">
      <c r="C150" s="1"/>
      <c r="D150" s="1"/>
      <c r="E150" s="1"/>
      <c r="F150" s="1"/>
      <c r="G150" s="1"/>
    </row>
    <row r="151" spans="3:7">
      <c r="C151" s="1"/>
      <c r="D151" s="1"/>
      <c r="E151" s="1"/>
      <c r="F151" s="1"/>
      <c r="G151" s="1"/>
    </row>
    <row r="152" spans="3:7">
      <c r="C152" s="1"/>
      <c r="D152" s="1"/>
      <c r="E152" s="1"/>
      <c r="F152" s="1"/>
      <c r="G152" s="1"/>
    </row>
    <row r="153" spans="3:7">
      <c r="C153" s="1"/>
      <c r="D153" s="1"/>
      <c r="E153" s="1"/>
      <c r="F153" s="1"/>
      <c r="G153" s="1"/>
    </row>
    <row r="154" spans="3:7">
      <c r="C154" s="1"/>
      <c r="D154" s="1"/>
      <c r="E154" s="1"/>
      <c r="F154" s="1"/>
      <c r="G154" s="1"/>
    </row>
    <row r="155" spans="3:7">
      <c r="C155" s="1"/>
      <c r="D155" s="1"/>
      <c r="E155" s="1"/>
      <c r="F155" s="1"/>
      <c r="G155" s="1"/>
    </row>
    <row r="156" spans="3:7">
      <c r="C156" s="1"/>
      <c r="D156" s="1"/>
      <c r="E156" s="1"/>
      <c r="F156" s="1"/>
      <c r="G156" s="1"/>
    </row>
    <row r="157" spans="3:7">
      <c r="C157" s="1"/>
      <c r="D157" s="1"/>
      <c r="E157" s="1"/>
      <c r="F157" s="1"/>
      <c r="G157" s="1"/>
    </row>
    <row r="158" spans="3:7">
      <c r="C158" s="1"/>
      <c r="D158" s="1"/>
      <c r="E158" s="1"/>
      <c r="F158" s="1"/>
      <c r="G158" s="1"/>
    </row>
    <row r="159" spans="3:7">
      <c r="C159" s="1"/>
      <c r="D159" s="1"/>
      <c r="E159" s="1"/>
      <c r="F159" s="1"/>
      <c r="G159" s="1"/>
    </row>
    <row r="160" spans="3:7">
      <c r="C160" s="1"/>
      <c r="D160" s="1"/>
      <c r="E160" s="1"/>
      <c r="F160" s="1"/>
      <c r="G160" s="1"/>
    </row>
    <row r="161" spans="3:7">
      <c r="C161" s="1"/>
      <c r="D161" s="1"/>
      <c r="E161" s="1"/>
      <c r="F161" s="1"/>
      <c r="G161" s="1"/>
    </row>
    <row r="162" spans="3:7">
      <c r="C162" s="1"/>
      <c r="D162" s="1"/>
      <c r="E162" s="1"/>
      <c r="F162" s="1"/>
      <c r="G162" s="1"/>
    </row>
    <row r="163" spans="3:7">
      <c r="C163" s="1"/>
      <c r="D163" s="1"/>
      <c r="E163" s="1"/>
      <c r="F163" s="1"/>
      <c r="G163" s="1"/>
    </row>
    <row r="164" spans="3:7">
      <c r="C164" s="1"/>
      <c r="D164" s="1"/>
      <c r="E164" s="1"/>
      <c r="F164" s="1"/>
      <c r="G164" s="1"/>
    </row>
    <row r="165" spans="3:7">
      <c r="C165" s="1"/>
      <c r="D165" s="1"/>
      <c r="E165" s="1"/>
      <c r="F165" s="1"/>
      <c r="G165" s="1"/>
    </row>
    <row r="166" spans="3:7">
      <c r="C166" s="1"/>
      <c r="D166" s="1"/>
      <c r="E166" s="1"/>
      <c r="F166" s="1"/>
      <c r="G166" s="1"/>
    </row>
    <row r="167" spans="3:7">
      <c r="C167" s="1"/>
      <c r="D167" s="1"/>
      <c r="E167" s="1"/>
      <c r="F167" s="1"/>
      <c r="G167" s="1"/>
    </row>
    <row r="168" spans="3:7">
      <c r="C168" s="1"/>
      <c r="D168" s="1"/>
      <c r="E168" s="1"/>
      <c r="F168" s="1"/>
      <c r="G168" s="1"/>
    </row>
    <row r="169" spans="3:7">
      <c r="C169" s="1"/>
      <c r="D169" s="1"/>
      <c r="E169" s="1"/>
      <c r="F169" s="1"/>
      <c r="G169" s="1"/>
    </row>
    <row r="170" spans="3:7">
      <c r="C170" s="1"/>
      <c r="D170" s="1"/>
      <c r="E170" s="1"/>
      <c r="F170" s="1"/>
      <c r="G170" s="1"/>
    </row>
    <row r="171" spans="3:7">
      <c r="C171" s="1"/>
      <c r="D171" s="1"/>
      <c r="E171" s="1"/>
      <c r="F171" s="1"/>
      <c r="G171" s="1"/>
    </row>
    <row r="172" spans="3:7">
      <c r="C172" s="1"/>
      <c r="D172" s="1"/>
      <c r="E172" s="1"/>
      <c r="F172" s="1"/>
      <c r="G172" s="1"/>
    </row>
    <row r="173" spans="3:7">
      <c r="C173" s="1"/>
      <c r="D173" s="1"/>
      <c r="E173" s="1"/>
      <c r="F173" s="1"/>
      <c r="G173" s="1"/>
    </row>
    <row r="174" spans="3:7">
      <c r="C174" s="1"/>
      <c r="D174" s="1"/>
      <c r="E174" s="1"/>
      <c r="F174" s="1"/>
      <c r="G174" s="1"/>
    </row>
    <row r="175" spans="3:7">
      <c r="C175" s="1"/>
      <c r="D175" s="1"/>
      <c r="E175" s="1"/>
      <c r="F175" s="1"/>
      <c r="G175" s="1"/>
    </row>
    <row r="176" spans="3:7">
      <c r="C176" s="1"/>
      <c r="D176" s="1"/>
      <c r="E176" s="1"/>
      <c r="F176" s="1"/>
      <c r="G176" s="1"/>
    </row>
    <row r="177" spans="3:7">
      <c r="C177" s="1"/>
      <c r="D177" s="1"/>
      <c r="E177" s="1"/>
      <c r="F177" s="1"/>
      <c r="G177" s="1"/>
    </row>
    <row r="178" spans="3:7">
      <c r="C178" s="1"/>
      <c r="D178" s="1"/>
      <c r="E178" s="1"/>
      <c r="F178" s="1"/>
      <c r="G178" s="1"/>
    </row>
    <row r="179" spans="3:7">
      <c r="C179" s="1"/>
      <c r="D179" s="1"/>
      <c r="E179" s="1"/>
      <c r="F179" s="1"/>
      <c r="G179" s="1"/>
    </row>
    <row r="180" spans="3:7">
      <c r="C180" s="1"/>
      <c r="D180" s="1"/>
      <c r="E180" s="1"/>
      <c r="F180" s="1"/>
      <c r="G180" s="1"/>
    </row>
    <row r="181" spans="3:7">
      <c r="C181" s="1"/>
      <c r="D181" s="1"/>
      <c r="E181" s="1"/>
      <c r="F181" s="1"/>
      <c r="G181" s="1"/>
    </row>
    <row r="182" spans="3:7">
      <c r="C182" s="1"/>
      <c r="D182" s="1"/>
      <c r="E182" s="1"/>
      <c r="F182" s="1"/>
      <c r="G182" s="1"/>
    </row>
    <row r="183" spans="3:7">
      <c r="C183" s="1"/>
      <c r="D183" s="1"/>
      <c r="E183" s="1"/>
      <c r="F183" s="1"/>
      <c r="G183" s="1"/>
    </row>
    <row r="184" spans="3:7">
      <c r="C184" s="1"/>
      <c r="D184" s="1"/>
      <c r="E184" s="1"/>
      <c r="F184" s="1"/>
      <c r="G184" s="1"/>
    </row>
    <row r="185" spans="3:7">
      <c r="C185" s="1"/>
      <c r="D185" s="1"/>
      <c r="E185" s="1"/>
      <c r="F185" s="1"/>
      <c r="G185" s="1"/>
    </row>
    <row r="186" spans="3:7">
      <c r="C186" s="1"/>
      <c r="D186" s="1"/>
      <c r="E186" s="1"/>
      <c r="F186" s="1"/>
      <c r="G186" s="1"/>
    </row>
    <row r="187" spans="3:7">
      <c r="C187" s="1"/>
      <c r="D187" s="1"/>
      <c r="E187" s="1"/>
      <c r="F187" s="1"/>
      <c r="G187" s="1"/>
    </row>
    <row r="188" spans="3:7">
      <c r="C188" s="1"/>
      <c r="D188" s="1"/>
      <c r="E188" s="1"/>
      <c r="F188" s="1"/>
      <c r="G188" s="1"/>
    </row>
    <row r="189" spans="3:7">
      <c r="C189" s="1"/>
      <c r="D189" s="1"/>
      <c r="E189" s="1"/>
      <c r="F189" s="1"/>
      <c r="G189" s="1"/>
    </row>
    <row r="190" spans="3:7">
      <c r="C190" s="1"/>
      <c r="D190" s="1"/>
      <c r="E190" s="1"/>
      <c r="F190" s="1"/>
      <c r="G190" s="1"/>
    </row>
    <row r="191" spans="3:7">
      <c r="C191" s="1"/>
      <c r="D191" s="1"/>
      <c r="E191" s="1"/>
      <c r="F191" s="1"/>
      <c r="G191" s="1"/>
    </row>
    <row r="192" spans="3:7">
      <c r="C192" s="1"/>
      <c r="D192" s="1"/>
      <c r="E192" s="1"/>
      <c r="F192" s="1"/>
      <c r="G192" s="1"/>
    </row>
    <row r="193" spans="3:7">
      <c r="C193" s="1"/>
      <c r="D193" s="1"/>
      <c r="E193" s="1"/>
      <c r="F193" s="1"/>
      <c r="G193" s="1"/>
    </row>
    <row r="194" spans="3:7">
      <c r="C194" s="1"/>
      <c r="D194" s="1"/>
      <c r="E194" s="1"/>
      <c r="F194" s="1"/>
      <c r="G194" s="1"/>
    </row>
    <row r="195" spans="3:7">
      <c r="C195" s="1"/>
      <c r="D195" s="1"/>
      <c r="E195" s="1"/>
      <c r="F195" s="1"/>
      <c r="G195" s="1"/>
    </row>
    <row r="196" spans="3:7">
      <c r="C196" s="1"/>
      <c r="D196" s="1"/>
      <c r="E196" s="1"/>
      <c r="F196" s="1"/>
      <c r="G196" s="1"/>
    </row>
    <row r="197" spans="3:7">
      <c r="C197" s="1"/>
      <c r="D197" s="1"/>
      <c r="E197" s="1"/>
      <c r="F197" s="1"/>
      <c r="G197" s="1"/>
    </row>
    <row r="198" spans="3:7">
      <c r="C198" s="1"/>
      <c r="D198" s="1"/>
      <c r="E198" s="1"/>
      <c r="F198" s="1"/>
      <c r="G198" s="1"/>
    </row>
    <row r="199" spans="3:7">
      <c r="C199" s="1"/>
      <c r="D199" s="1"/>
      <c r="E199" s="1"/>
      <c r="F199" s="1"/>
      <c r="G199" s="1"/>
    </row>
    <row r="200" spans="3:7">
      <c r="C200" s="1"/>
      <c r="D200" s="1"/>
      <c r="E200" s="1"/>
      <c r="F200" s="1"/>
      <c r="G200" s="1"/>
    </row>
    <row r="201" spans="3:7">
      <c r="C201" s="1"/>
      <c r="D201" s="1"/>
      <c r="E201" s="1"/>
      <c r="F201" s="1"/>
      <c r="G201" s="1"/>
    </row>
    <row r="202" spans="3:7">
      <c r="C202" s="1"/>
      <c r="D202" s="1"/>
      <c r="E202" s="1"/>
      <c r="F202" s="1"/>
      <c r="G202" s="1"/>
    </row>
    <row r="203" spans="3:7">
      <c r="C203" s="1"/>
      <c r="D203" s="1"/>
      <c r="E203" s="1"/>
      <c r="F203" s="1"/>
      <c r="G203" s="1"/>
    </row>
    <row r="204" spans="3:7">
      <c r="C204" s="1"/>
      <c r="D204" s="1"/>
      <c r="E204" s="1"/>
      <c r="F204" s="1"/>
      <c r="G204" s="1"/>
    </row>
    <row r="205" spans="3:7">
      <c r="C205" s="1"/>
      <c r="D205" s="1"/>
      <c r="E205" s="1"/>
      <c r="F205" s="1"/>
      <c r="G205" s="1"/>
    </row>
    <row r="206" spans="3:7">
      <c r="C206" s="1"/>
      <c r="D206" s="1"/>
      <c r="E206" s="1"/>
      <c r="F206" s="1"/>
      <c r="G206" s="1"/>
    </row>
    <row r="207" spans="3:7">
      <c r="C207" s="1"/>
      <c r="D207" s="1"/>
      <c r="E207" s="1"/>
      <c r="F207" s="1"/>
      <c r="G207" s="1"/>
    </row>
    <row r="208" spans="3:7">
      <c r="C208" s="1"/>
      <c r="D208" s="1"/>
      <c r="E208" s="1"/>
      <c r="F208" s="1"/>
      <c r="G208" s="1"/>
    </row>
    <row r="209" spans="3:7">
      <c r="C209" s="1"/>
      <c r="D209" s="1"/>
      <c r="E209" s="1"/>
      <c r="F209" s="1"/>
      <c r="G209" s="1"/>
    </row>
    <row r="210" spans="3:7">
      <c r="C210" s="1"/>
      <c r="D210" s="1"/>
      <c r="E210" s="1"/>
      <c r="F210" s="1"/>
      <c r="G210" s="1"/>
    </row>
    <row r="211" spans="3:7">
      <c r="C211" s="1"/>
      <c r="D211" s="1"/>
      <c r="E211" s="1"/>
      <c r="F211" s="1"/>
      <c r="G211" s="1"/>
    </row>
    <row r="212" spans="3:7">
      <c r="C212" s="1"/>
      <c r="D212" s="1"/>
      <c r="E212" s="1"/>
      <c r="F212" s="1"/>
      <c r="G212" s="1"/>
    </row>
    <row r="213" spans="3:7">
      <c r="C213" s="1"/>
      <c r="D213" s="1"/>
      <c r="E213" s="1"/>
      <c r="F213" s="1"/>
      <c r="G213" s="1"/>
    </row>
    <row r="214" spans="3:7">
      <c r="C214" s="1"/>
      <c r="D214" s="1"/>
      <c r="E214" s="1"/>
      <c r="F214" s="1"/>
      <c r="G214" s="1"/>
    </row>
    <row r="215" spans="3:7">
      <c r="C215" s="1"/>
      <c r="D215" s="1"/>
      <c r="E215" s="1"/>
      <c r="F215" s="1"/>
      <c r="G215" s="1"/>
    </row>
    <row r="216" spans="3:7">
      <c r="C216" s="1"/>
      <c r="D216" s="1"/>
      <c r="E216" s="1"/>
      <c r="F216" s="1"/>
      <c r="G216" s="1"/>
    </row>
    <row r="217" spans="3:7">
      <c r="C217" s="1"/>
      <c r="D217" s="1"/>
      <c r="E217" s="1"/>
      <c r="F217" s="1"/>
      <c r="G217" s="1"/>
    </row>
    <row r="218" spans="3:7">
      <c r="C218" s="1"/>
      <c r="D218" s="1"/>
      <c r="E218" s="1"/>
      <c r="F218" s="1"/>
      <c r="G218" s="1"/>
    </row>
    <row r="219" spans="3:7">
      <c r="C219" s="1"/>
      <c r="D219" s="1"/>
      <c r="E219" s="1"/>
      <c r="F219" s="1"/>
      <c r="G219" s="1"/>
    </row>
    <row r="220" spans="3:7">
      <c r="C220" s="1"/>
      <c r="D220" s="1"/>
      <c r="E220" s="1"/>
      <c r="F220" s="1"/>
      <c r="G220" s="1"/>
    </row>
    <row r="221" spans="3:7">
      <c r="C221" s="1"/>
      <c r="D221" s="1"/>
      <c r="E221" s="1"/>
      <c r="F221" s="1"/>
      <c r="G221" s="1"/>
    </row>
    <row r="222" spans="3:7">
      <c r="C222" s="1"/>
      <c r="D222" s="1"/>
      <c r="E222" s="1"/>
      <c r="F222" s="1"/>
      <c r="G222" s="1"/>
    </row>
    <row r="223" spans="3:7">
      <c r="C223" s="1"/>
      <c r="D223" s="1"/>
      <c r="E223" s="1"/>
      <c r="F223" s="1"/>
      <c r="G223" s="1"/>
    </row>
    <row r="224" spans="3:7">
      <c r="C224" s="1"/>
      <c r="D224" s="1"/>
      <c r="E224" s="1"/>
      <c r="F224" s="1"/>
      <c r="G224" s="1"/>
    </row>
    <row r="225" spans="3:7">
      <c r="C225" s="1"/>
      <c r="D225" s="1"/>
      <c r="E225" s="1"/>
      <c r="F225" s="1"/>
      <c r="G225" s="1"/>
    </row>
    <row r="226" spans="3:7">
      <c r="C226" s="1"/>
      <c r="D226" s="1"/>
      <c r="E226" s="1"/>
      <c r="F226" s="1"/>
      <c r="G226" s="1"/>
    </row>
    <row r="227" spans="3:7">
      <c r="C227" s="1"/>
      <c r="D227" s="1"/>
      <c r="E227" s="1"/>
      <c r="F227" s="1"/>
      <c r="G227" s="1"/>
    </row>
    <row r="228" spans="3:7">
      <c r="C228" s="1"/>
      <c r="D228" s="1"/>
      <c r="E228" s="1"/>
      <c r="F228" s="1"/>
      <c r="G228" s="1"/>
    </row>
    <row r="229" spans="3:7">
      <c r="C229" s="1"/>
      <c r="D229" s="1"/>
      <c r="E229" s="1"/>
      <c r="F229" s="1"/>
      <c r="G229" s="1"/>
    </row>
    <row r="230" spans="3:7">
      <c r="C230" s="1"/>
      <c r="D230" s="1"/>
      <c r="E230" s="1"/>
      <c r="F230" s="1"/>
      <c r="G230" s="1"/>
    </row>
    <row r="231" spans="3:7">
      <c r="C231" s="1"/>
      <c r="D231" s="1"/>
      <c r="E231" s="1"/>
      <c r="F231" s="1"/>
      <c r="G231" s="1"/>
    </row>
    <row r="232" spans="3:7">
      <c r="C232" s="1"/>
      <c r="D232" s="1"/>
      <c r="E232" s="1"/>
      <c r="F232" s="1"/>
      <c r="G232" s="1"/>
    </row>
    <row r="233" spans="3:7">
      <c r="C233" s="1"/>
      <c r="D233" s="1"/>
      <c r="E233" s="1"/>
      <c r="F233" s="1"/>
      <c r="G233" s="1"/>
    </row>
    <row r="234" spans="3:7">
      <c r="C234" s="1"/>
      <c r="D234" s="1"/>
      <c r="E234" s="1"/>
      <c r="F234" s="1"/>
      <c r="G234" s="1"/>
    </row>
    <row r="235" spans="3:7">
      <c r="C235" s="1"/>
      <c r="D235" s="1"/>
      <c r="E235" s="1"/>
      <c r="F235" s="1"/>
      <c r="G235" s="1"/>
    </row>
    <row r="236" spans="3:7">
      <c r="C236" s="1"/>
      <c r="D236" s="1"/>
      <c r="E236" s="1"/>
      <c r="F236" s="1"/>
      <c r="G236" s="1"/>
    </row>
    <row r="237" spans="3:7">
      <c r="C237" s="1"/>
      <c r="D237" s="1"/>
      <c r="E237" s="1"/>
      <c r="F237" s="1"/>
      <c r="G237" s="1"/>
    </row>
    <row r="238" spans="3:7">
      <c r="C238" s="1"/>
      <c r="D238" s="1"/>
      <c r="E238" s="1"/>
      <c r="F238" s="1"/>
      <c r="G238" s="1"/>
    </row>
    <row r="239" spans="3:7">
      <c r="C239" s="1"/>
      <c r="D239" s="1"/>
      <c r="E239" s="1"/>
      <c r="F239" s="1"/>
      <c r="G239" s="1"/>
    </row>
    <row r="240" spans="3:7">
      <c r="C240" s="1"/>
      <c r="D240" s="1"/>
      <c r="E240" s="1"/>
      <c r="F240" s="1"/>
      <c r="G240" s="1"/>
    </row>
    <row r="241" spans="3:7">
      <c r="C241" s="1"/>
      <c r="D241" s="1"/>
      <c r="E241" s="1"/>
      <c r="F241" s="1"/>
      <c r="G241" s="1"/>
    </row>
    <row r="242" spans="3:7">
      <c r="C242" s="1"/>
      <c r="D242" s="1"/>
      <c r="E242" s="1"/>
      <c r="F242" s="1"/>
      <c r="G242" s="1"/>
    </row>
    <row r="243" spans="3:7">
      <c r="C243" s="1"/>
      <c r="D243" s="1"/>
      <c r="E243" s="1"/>
      <c r="F243" s="1"/>
      <c r="G243" s="1"/>
    </row>
    <row r="244" spans="3:7">
      <c r="C244" s="1"/>
      <c r="D244" s="1"/>
      <c r="E244" s="1"/>
      <c r="F244" s="1"/>
      <c r="G244" s="1"/>
    </row>
    <row r="245" spans="3:7">
      <c r="C245" s="1"/>
      <c r="D245" s="1"/>
      <c r="E245" s="1"/>
      <c r="F245" s="1"/>
      <c r="G245" s="1"/>
    </row>
    <row r="246" spans="3:7">
      <c r="C246" s="1"/>
      <c r="D246" s="1"/>
      <c r="E246" s="1"/>
      <c r="F246" s="1"/>
      <c r="G246" s="1"/>
    </row>
    <row r="247" spans="3:7">
      <c r="C247" s="1"/>
      <c r="D247" s="1"/>
      <c r="E247" s="1"/>
      <c r="F247" s="1"/>
      <c r="G247" s="1"/>
    </row>
    <row r="248" spans="3:7">
      <c r="C248" s="1"/>
      <c r="D248" s="1"/>
      <c r="E248" s="1"/>
      <c r="F248" s="1"/>
      <c r="G248" s="1"/>
    </row>
    <row r="249" spans="3:7">
      <c r="C249" s="1"/>
      <c r="D249" s="1"/>
      <c r="E249" s="1"/>
      <c r="F249" s="1"/>
      <c r="G249" s="1"/>
    </row>
    <row r="250" spans="3:7">
      <c r="C250" s="1"/>
      <c r="D250" s="1"/>
      <c r="E250" s="1"/>
      <c r="F250" s="1"/>
      <c r="G250" s="1"/>
    </row>
    <row r="251" spans="3:7">
      <c r="C251" s="1"/>
      <c r="D251" s="1"/>
      <c r="E251" s="1"/>
      <c r="F251" s="1"/>
      <c r="G251" s="1"/>
    </row>
    <row r="252" spans="3:7">
      <c r="C252" s="1"/>
      <c r="D252" s="1"/>
      <c r="E252" s="1"/>
      <c r="F252" s="1"/>
      <c r="G252" s="1"/>
    </row>
    <row r="253" spans="3:7">
      <c r="C253" s="1"/>
      <c r="D253" s="1"/>
      <c r="E253" s="1"/>
      <c r="F253" s="1"/>
      <c r="G253" s="1"/>
    </row>
    <row r="254" spans="3:7">
      <c r="C254" s="1"/>
      <c r="D254" s="1"/>
      <c r="E254" s="1"/>
      <c r="F254" s="1"/>
      <c r="G254" s="1"/>
    </row>
    <row r="255" spans="3:7">
      <c r="C255" s="1"/>
      <c r="D255" s="1"/>
      <c r="E255" s="1"/>
      <c r="F255" s="1"/>
      <c r="G255" s="1"/>
    </row>
    <row r="256" spans="3:7">
      <c r="C256" s="1"/>
      <c r="D256" s="1"/>
      <c r="E256" s="1"/>
      <c r="F256" s="1"/>
      <c r="G256" s="1"/>
    </row>
    <row r="257" spans="3:7">
      <c r="C257" s="1"/>
      <c r="D257" s="1"/>
      <c r="E257" s="1"/>
      <c r="F257" s="1"/>
      <c r="G257" s="1"/>
    </row>
    <row r="258" spans="3:7">
      <c r="C258" s="1"/>
      <c r="D258" s="1"/>
      <c r="E258" s="1"/>
      <c r="F258" s="1"/>
      <c r="G258" s="1"/>
    </row>
    <row r="259" spans="3:7">
      <c r="C259" s="1"/>
      <c r="D259" s="1"/>
      <c r="E259" s="1"/>
      <c r="F259" s="1"/>
      <c r="G259" s="1"/>
    </row>
    <row r="260" spans="3:7">
      <c r="C260" s="1"/>
      <c r="D260" s="1"/>
      <c r="E260" s="1"/>
      <c r="F260" s="1"/>
      <c r="G260" s="1"/>
    </row>
    <row r="261" spans="3:7">
      <c r="C261" s="1"/>
      <c r="D261" s="1"/>
      <c r="E261" s="1"/>
      <c r="F261" s="1"/>
      <c r="G261" s="1"/>
    </row>
    <row r="262" spans="3:7">
      <c r="C262" s="1"/>
      <c r="D262" s="1"/>
      <c r="E262" s="1"/>
      <c r="F262" s="1"/>
      <c r="G262" s="1"/>
    </row>
    <row r="263" spans="3:7">
      <c r="C263" s="1"/>
      <c r="D263" s="1"/>
      <c r="E263" s="1"/>
      <c r="F263" s="1"/>
      <c r="G263" s="1"/>
    </row>
    <row r="264" spans="3:7">
      <c r="C264" s="1"/>
      <c r="D264" s="1"/>
      <c r="E264" s="1"/>
      <c r="F264" s="1"/>
      <c r="G264" s="1"/>
    </row>
    <row r="265" spans="3:7">
      <c r="C265" s="1"/>
      <c r="D265" s="1"/>
      <c r="E265" s="1"/>
      <c r="F265" s="1"/>
      <c r="G265" s="1"/>
    </row>
    <row r="266" spans="3:7">
      <c r="C266" s="1"/>
      <c r="D266" s="1"/>
      <c r="E266" s="1"/>
      <c r="F266" s="1"/>
      <c r="G266" s="1"/>
    </row>
    <row r="267" spans="3:7">
      <c r="C267" s="1"/>
      <c r="D267" s="1"/>
      <c r="E267" s="1"/>
      <c r="F267" s="1"/>
      <c r="G267" s="1"/>
    </row>
    <row r="268" spans="3:7">
      <c r="C268" s="1"/>
      <c r="D268" s="1"/>
      <c r="E268" s="1"/>
      <c r="F268" s="1"/>
      <c r="G268" s="1"/>
    </row>
    <row r="269" spans="3:7">
      <c r="C269" s="1"/>
      <c r="D269" s="1"/>
      <c r="E269" s="1"/>
      <c r="F269" s="1"/>
      <c r="G269" s="1"/>
    </row>
    <row r="270" spans="3:7">
      <c r="C270" s="1"/>
      <c r="D270" s="1"/>
      <c r="E270" s="1"/>
      <c r="F270" s="1"/>
      <c r="G270" s="1"/>
    </row>
    <row r="271" spans="3:7">
      <c r="C271" s="1"/>
      <c r="D271" s="1"/>
      <c r="E271" s="1"/>
      <c r="F271" s="1"/>
      <c r="G271" s="1"/>
    </row>
    <row r="272" spans="3:7">
      <c r="C272" s="1"/>
      <c r="D272" s="1"/>
      <c r="E272" s="1"/>
      <c r="F272" s="1"/>
      <c r="G272" s="1"/>
    </row>
    <row r="273" spans="3:7">
      <c r="C273" s="1"/>
      <c r="D273" s="1"/>
      <c r="E273" s="1"/>
      <c r="F273" s="1"/>
      <c r="G273" s="1"/>
    </row>
    <row r="274" spans="3:7">
      <c r="C274" s="1"/>
      <c r="D274" s="1"/>
      <c r="E274" s="1"/>
      <c r="F274" s="1"/>
      <c r="G274" s="1"/>
    </row>
    <row r="275" spans="3:7">
      <c r="C275" s="1"/>
      <c r="D275" s="1"/>
      <c r="E275" s="1"/>
      <c r="F275" s="1"/>
      <c r="G275" s="1"/>
    </row>
    <row r="276" spans="3:7">
      <c r="C276" s="1"/>
      <c r="D276" s="1"/>
      <c r="E276" s="1"/>
      <c r="F276" s="1"/>
      <c r="G276" s="1"/>
    </row>
    <row r="277" spans="3:7">
      <c r="C277" s="1"/>
      <c r="D277" s="1"/>
      <c r="E277" s="1"/>
      <c r="F277" s="1"/>
      <c r="G277" s="1"/>
    </row>
    <row r="278" spans="3:7">
      <c r="C278" s="1"/>
      <c r="D278" s="1"/>
      <c r="E278" s="1"/>
      <c r="F278" s="1"/>
      <c r="G278" s="1"/>
    </row>
    <row r="279" spans="3:7">
      <c r="C279" s="1"/>
      <c r="D279" s="1"/>
      <c r="E279" s="1"/>
      <c r="F279" s="1"/>
      <c r="G279" s="1"/>
    </row>
    <row r="280" spans="3:7">
      <c r="C280" s="1"/>
      <c r="D280" s="1"/>
      <c r="E280" s="1"/>
      <c r="F280" s="1"/>
      <c r="G280" s="1"/>
    </row>
    <row r="281" spans="3:7">
      <c r="C281" s="1"/>
      <c r="D281" s="1"/>
      <c r="E281" s="1"/>
      <c r="F281" s="1"/>
      <c r="G281" s="1"/>
    </row>
    <row r="282" spans="3:7">
      <c r="C282" s="1"/>
      <c r="D282" s="1"/>
      <c r="E282" s="1"/>
      <c r="F282" s="1"/>
      <c r="G282" s="1"/>
    </row>
    <row r="283" spans="3:7">
      <c r="C283" s="1"/>
      <c r="D283" s="1"/>
      <c r="E283" s="1"/>
      <c r="F283" s="1"/>
      <c r="G283" s="1"/>
    </row>
    <row r="284" spans="3:7">
      <c r="C284" s="1"/>
      <c r="D284" s="1"/>
      <c r="E284" s="1"/>
      <c r="F284" s="1"/>
      <c r="G284" s="1"/>
    </row>
    <row r="285" spans="3:7">
      <c r="C285" s="1"/>
      <c r="D285" s="1"/>
      <c r="E285" s="1"/>
      <c r="F285" s="1"/>
      <c r="G285" s="1"/>
    </row>
    <row r="286" spans="3:7">
      <c r="C286" s="1"/>
      <c r="D286" s="1"/>
      <c r="E286" s="1"/>
      <c r="F286" s="1"/>
      <c r="G286" s="1"/>
    </row>
    <row r="287" spans="3:7">
      <c r="C287" s="1"/>
      <c r="D287" s="1"/>
      <c r="E287" s="1"/>
      <c r="F287" s="1"/>
      <c r="G287" s="1"/>
    </row>
    <row r="288" spans="3:7">
      <c r="C288" s="1"/>
      <c r="D288" s="1"/>
      <c r="E288" s="1"/>
      <c r="F288" s="1"/>
      <c r="G288" s="1"/>
    </row>
    <row r="289" spans="3:7">
      <c r="C289" s="1"/>
      <c r="D289" s="1"/>
      <c r="E289" s="1"/>
      <c r="F289" s="1"/>
      <c r="G289" s="1"/>
    </row>
    <row r="290" spans="3:7">
      <c r="C290" s="1"/>
      <c r="D290" s="1"/>
      <c r="E290" s="1"/>
      <c r="F290" s="1"/>
      <c r="G290" s="1"/>
    </row>
    <row r="291" spans="3:7">
      <c r="C291" s="1"/>
      <c r="D291" s="1"/>
      <c r="E291" s="1"/>
      <c r="F291" s="1"/>
      <c r="G291" s="1"/>
    </row>
    <row r="292" spans="3:7">
      <c r="C292" s="1"/>
      <c r="D292" s="1"/>
      <c r="E292" s="1"/>
      <c r="F292" s="1"/>
      <c r="G292" s="1"/>
    </row>
    <row r="293" spans="3:7">
      <c r="C293" s="1"/>
      <c r="D293" s="1"/>
      <c r="E293" s="1"/>
      <c r="F293" s="1"/>
      <c r="G293" s="1"/>
    </row>
    <row r="294" spans="3:7">
      <c r="C294" s="1"/>
      <c r="D294" s="1"/>
      <c r="E294" s="1"/>
      <c r="F294" s="1"/>
      <c r="G294" s="1"/>
    </row>
    <row r="295" spans="3:7">
      <c r="C295" s="1"/>
      <c r="D295" s="1"/>
      <c r="E295" s="1"/>
      <c r="F295" s="1"/>
      <c r="G295" s="1"/>
    </row>
    <row r="296" spans="3:7">
      <c r="C296" s="1"/>
      <c r="D296" s="1"/>
      <c r="E296" s="1"/>
      <c r="F296" s="1"/>
      <c r="G296" s="1"/>
    </row>
    <row r="297" spans="3:7">
      <c r="C297" s="1"/>
      <c r="D297" s="1"/>
      <c r="E297" s="1"/>
      <c r="F297" s="1"/>
      <c r="G297" s="1"/>
    </row>
    <row r="298" spans="3:7">
      <c r="C298" s="1"/>
      <c r="D298" s="1"/>
      <c r="E298" s="1"/>
      <c r="F298" s="1"/>
      <c r="G298" s="1"/>
    </row>
    <row r="299" spans="3:7">
      <c r="C299" s="1"/>
      <c r="D299" s="1"/>
      <c r="E299" s="1"/>
      <c r="F299" s="1"/>
      <c r="G299" s="1"/>
    </row>
    <row r="300" spans="3:7">
      <c r="C300" s="1"/>
      <c r="D300" s="1"/>
      <c r="E300" s="1"/>
      <c r="F300" s="1"/>
      <c r="G300" s="1"/>
    </row>
    <row r="301" spans="3:7">
      <c r="C301" s="1"/>
      <c r="D301" s="1"/>
      <c r="E301" s="1"/>
      <c r="F301" s="1"/>
      <c r="G301" s="1"/>
    </row>
    <row r="302" spans="3:7">
      <c r="C302" s="1"/>
      <c r="D302" s="1"/>
      <c r="E302" s="1"/>
      <c r="F302" s="1"/>
      <c r="G302" s="1"/>
    </row>
    <row r="303" spans="3:7">
      <c r="C303" s="1"/>
      <c r="D303" s="1"/>
      <c r="E303" s="1"/>
      <c r="F303" s="1"/>
      <c r="G303" s="1"/>
    </row>
    <row r="304" spans="3:7">
      <c r="C304" s="1"/>
      <c r="D304" s="1"/>
      <c r="E304" s="1"/>
      <c r="F304" s="1"/>
      <c r="G304" s="1"/>
    </row>
    <row r="305" spans="3:7">
      <c r="C305" s="1"/>
      <c r="D305" s="1"/>
      <c r="E305" s="1"/>
      <c r="F305" s="1"/>
      <c r="G305" s="1"/>
    </row>
    <row r="306" spans="3:7">
      <c r="C306" s="1"/>
      <c r="D306" s="1"/>
      <c r="E306" s="1"/>
      <c r="F306" s="1"/>
      <c r="G306" s="1"/>
    </row>
    <row r="307" spans="3:7">
      <c r="C307" s="1"/>
      <c r="D307" s="1"/>
      <c r="E307" s="1"/>
      <c r="F307" s="1"/>
      <c r="G307" s="1"/>
    </row>
    <row r="308" spans="3:7">
      <c r="C308" s="1"/>
      <c r="D308" s="1"/>
      <c r="E308" s="1"/>
      <c r="F308" s="1"/>
      <c r="G308" s="1"/>
    </row>
    <row r="309" spans="3:7">
      <c r="C309" s="1"/>
      <c r="D309" s="1"/>
      <c r="E309" s="1"/>
      <c r="F309" s="1"/>
      <c r="G309" s="1"/>
    </row>
    <row r="310" spans="3:7">
      <c r="C310" s="1"/>
      <c r="D310" s="1"/>
      <c r="E310" s="1"/>
      <c r="F310" s="1"/>
      <c r="G310" s="1"/>
    </row>
    <row r="311" spans="3:7">
      <c r="C311" s="1"/>
      <c r="D311" s="1"/>
      <c r="E311" s="1"/>
      <c r="F311" s="1"/>
      <c r="G311" s="1"/>
    </row>
    <row r="312" spans="3:7">
      <c r="C312" s="1"/>
      <c r="D312" s="1"/>
      <c r="E312" s="1"/>
      <c r="F312" s="1"/>
      <c r="G312" s="1"/>
    </row>
    <row r="313" spans="3:7">
      <c r="C313" s="1"/>
      <c r="D313" s="1"/>
      <c r="E313" s="1"/>
      <c r="F313" s="1"/>
      <c r="G313" s="1"/>
    </row>
    <row r="314" spans="3:7">
      <c r="C314" s="1"/>
      <c r="D314" s="1"/>
      <c r="E314" s="1"/>
      <c r="F314" s="1"/>
      <c r="G314" s="1"/>
    </row>
    <row r="315" spans="3:7">
      <c r="C315" s="1"/>
      <c r="D315" s="1"/>
      <c r="E315" s="1"/>
      <c r="F315" s="1"/>
      <c r="G315" s="1"/>
    </row>
    <row r="316" spans="3:7">
      <c r="C316" s="1"/>
      <c r="D316" s="1"/>
      <c r="E316" s="1"/>
      <c r="F316" s="1"/>
      <c r="G316" s="1"/>
    </row>
    <row r="317" spans="3:7">
      <c r="C317" s="1"/>
      <c r="D317" s="1"/>
      <c r="E317" s="1"/>
      <c r="F317" s="1"/>
      <c r="G317" s="1"/>
    </row>
    <row r="318" spans="3:7">
      <c r="C318" s="1"/>
      <c r="D318" s="1"/>
      <c r="E318" s="1"/>
      <c r="F318" s="1"/>
      <c r="G318" s="1"/>
    </row>
    <row r="319" spans="3:7">
      <c r="C319" s="1"/>
      <c r="D319" s="1"/>
      <c r="E319" s="1"/>
      <c r="F319" s="1"/>
      <c r="G319" s="1"/>
    </row>
    <row r="320" spans="3:7">
      <c r="C320" s="1"/>
      <c r="D320" s="1"/>
      <c r="E320" s="1"/>
      <c r="F320" s="1"/>
      <c r="G320" s="1"/>
    </row>
    <row r="321" spans="3:7">
      <c r="C321" s="1"/>
      <c r="D321" s="1"/>
      <c r="E321" s="1"/>
      <c r="F321" s="1"/>
      <c r="G321" s="1"/>
    </row>
    <row r="322" spans="3:7">
      <c r="C322" s="1"/>
      <c r="D322" s="1"/>
      <c r="E322" s="1"/>
      <c r="F322" s="1"/>
      <c r="G322" s="1"/>
    </row>
    <row r="323" spans="3:7">
      <c r="C323" s="1"/>
      <c r="D323" s="1"/>
      <c r="E323" s="1"/>
      <c r="F323" s="1"/>
      <c r="G323" s="1"/>
    </row>
    <row r="324" spans="3:7">
      <c r="C324" s="1"/>
      <c r="D324" s="1"/>
      <c r="E324" s="1"/>
      <c r="F324" s="1"/>
      <c r="G324" s="1"/>
    </row>
    <row r="325" spans="3:7">
      <c r="C325" s="1"/>
      <c r="D325" s="1"/>
      <c r="E325" s="1"/>
      <c r="F325" s="1"/>
      <c r="G325" s="1"/>
    </row>
    <row r="326" spans="3:7">
      <c r="C326" s="1"/>
      <c r="D326" s="1"/>
      <c r="E326" s="1"/>
      <c r="F326" s="1"/>
      <c r="G326" s="1"/>
    </row>
    <row r="327" spans="3:7">
      <c r="C327" s="1"/>
      <c r="D327" s="1"/>
      <c r="E327" s="1"/>
      <c r="F327" s="1"/>
      <c r="G327" s="1"/>
    </row>
    <row r="328" spans="3:7">
      <c r="C328" s="1"/>
      <c r="D328" s="1"/>
      <c r="E328" s="1"/>
      <c r="F328" s="1"/>
      <c r="G328" s="1"/>
    </row>
    <row r="329" spans="3:7">
      <c r="C329" s="1"/>
      <c r="D329" s="1"/>
      <c r="E329" s="1"/>
      <c r="F329" s="1"/>
      <c r="G329" s="1"/>
    </row>
    <row r="330" spans="3:7">
      <c r="C330" s="1"/>
      <c r="D330" s="1"/>
      <c r="E330" s="1"/>
      <c r="F330" s="1"/>
      <c r="G330" s="1"/>
    </row>
    <row r="331" spans="3:7">
      <c r="C331" s="1"/>
      <c r="D331" s="1"/>
      <c r="E331" s="1"/>
      <c r="F331" s="1"/>
      <c r="G331" s="1"/>
    </row>
    <row r="332" spans="3:7">
      <c r="C332" s="1"/>
      <c r="D332" s="1"/>
      <c r="E332" s="1"/>
      <c r="F332" s="1"/>
      <c r="G332" s="1"/>
    </row>
    <row r="333" spans="3:7">
      <c r="C333" s="1"/>
      <c r="D333" s="1"/>
      <c r="E333" s="1"/>
      <c r="F333" s="1"/>
      <c r="G333" s="1"/>
    </row>
    <row r="334" spans="3:7">
      <c r="C334" s="1"/>
      <c r="D334" s="1"/>
      <c r="E334" s="1"/>
      <c r="F334" s="1"/>
      <c r="G334" s="1"/>
    </row>
    <row r="335" spans="3:7">
      <c r="C335" s="1"/>
      <c r="D335" s="1"/>
      <c r="E335" s="1"/>
      <c r="F335" s="1"/>
      <c r="G335" s="1"/>
    </row>
    <row r="336" spans="3:7">
      <c r="C336" s="1"/>
      <c r="D336" s="1"/>
      <c r="E336" s="1"/>
      <c r="F336" s="1"/>
      <c r="G336" s="1"/>
    </row>
    <row r="337" spans="3:7">
      <c r="C337" s="1"/>
      <c r="D337" s="1"/>
      <c r="E337" s="1"/>
      <c r="F337" s="1"/>
      <c r="G337" s="1"/>
    </row>
    <row r="338" spans="3:7">
      <c r="C338" s="1"/>
      <c r="D338" s="1"/>
      <c r="E338" s="1"/>
      <c r="F338" s="1"/>
      <c r="G338" s="1"/>
    </row>
    <row r="339" spans="3:7">
      <c r="C339" s="1"/>
      <c r="D339" s="1"/>
      <c r="E339" s="1"/>
      <c r="F339" s="1"/>
      <c r="G339" s="1"/>
    </row>
    <row r="340" spans="3:7">
      <c r="C340" s="1"/>
      <c r="D340" s="1"/>
      <c r="E340" s="1"/>
      <c r="F340" s="1"/>
      <c r="G340" s="1"/>
    </row>
    <row r="341" spans="3:7">
      <c r="C341" s="1"/>
      <c r="D341" s="1"/>
      <c r="E341" s="1"/>
      <c r="F341" s="1"/>
      <c r="G341" s="1"/>
    </row>
    <row r="342" spans="3:7">
      <c r="C342" s="1"/>
      <c r="D342" s="1"/>
      <c r="E342" s="1"/>
      <c r="F342" s="1"/>
      <c r="G342" s="1"/>
    </row>
    <row r="343" spans="3:7">
      <c r="C343" s="1"/>
      <c r="D343" s="1"/>
      <c r="E343" s="1"/>
      <c r="F343" s="1"/>
      <c r="G343" s="1"/>
    </row>
    <row r="344" spans="3:7">
      <c r="C344" s="1"/>
      <c r="D344" s="1"/>
      <c r="E344" s="1"/>
      <c r="F344" s="1"/>
      <c r="G344" s="1"/>
    </row>
    <row r="345" spans="3:7">
      <c r="C345" s="1"/>
      <c r="D345" s="1"/>
      <c r="E345" s="1"/>
      <c r="F345" s="1"/>
      <c r="G345" s="1"/>
    </row>
    <row r="346" spans="3:7">
      <c r="C346" s="1"/>
      <c r="D346" s="1"/>
      <c r="E346" s="1"/>
      <c r="F346" s="1"/>
      <c r="G346" s="1"/>
    </row>
    <row r="347" spans="3:7">
      <c r="C347" s="1"/>
      <c r="D347" s="1"/>
      <c r="E347" s="1"/>
      <c r="F347" s="1"/>
      <c r="G347" s="1"/>
    </row>
    <row r="348" spans="3:7">
      <c r="C348" s="1"/>
      <c r="D348" s="1"/>
      <c r="E348" s="1"/>
      <c r="F348" s="1"/>
      <c r="G348" s="1"/>
    </row>
    <row r="349" spans="3:7">
      <c r="C349" s="1"/>
      <c r="D349" s="1"/>
      <c r="E349" s="1"/>
      <c r="F349" s="1"/>
      <c r="G349" s="1"/>
    </row>
    <row r="350" spans="3:7">
      <c r="C350" s="1"/>
      <c r="D350" s="1"/>
      <c r="E350" s="1"/>
      <c r="F350" s="1"/>
      <c r="G350" s="1"/>
    </row>
    <row r="351" spans="3:7">
      <c r="C351" s="1"/>
      <c r="D351" s="1"/>
      <c r="E351" s="1"/>
      <c r="F351" s="1"/>
      <c r="G351" s="1"/>
    </row>
    <row r="352" spans="3:7">
      <c r="C352" s="1"/>
      <c r="D352" s="1"/>
      <c r="E352" s="1"/>
      <c r="F352" s="1"/>
      <c r="G352" s="1"/>
    </row>
    <row r="353" spans="3:7">
      <c r="C353" s="1"/>
      <c r="D353" s="1"/>
      <c r="E353" s="1"/>
      <c r="F353" s="1"/>
      <c r="G353" s="1"/>
    </row>
    <row r="354" spans="3:7">
      <c r="C354" s="1"/>
      <c r="D354" s="1"/>
      <c r="E354" s="1"/>
      <c r="F354" s="1"/>
      <c r="G354" s="1"/>
    </row>
    <row r="355" spans="3:7">
      <c r="C355" s="1"/>
      <c r="D355" s="1"/>
      <c r="E355" s="1"/>
      <c r="F355" s="1"/>
      <c r="G355" s="1"/>
    </row>
    <row r="356" spans="3:7">
      <c r="C356" s="1"/>
      <c r="D356" s="1"/>
      <c r="E356" s="1"/>
      <c r="F356" s="1"/>
      <c r="G356" s="1"/>
    </row>
    <row r="357" spans="3:7">
      <c r="C357" s="1"/>
      <c r="D357" s="1"/>
      <c r="E357" s="1"/>
      <c r="F357" s="1"/>
      <c r="G357" s="1"/>
    </row>
    <row r="358" spans="3:7">
      <c r="C358" s="1"/>
      <c r="D358" s="1"/>
      <c r="E358" s="1"/>
      <c r="F358" s="1"/>
      <c r="G358" s="1"/>
    </row>
    <row r="359" spans="3:7">
      <c r="C359" s="1"/>
      <c r="D359" s="1"/>
      <c r="E359" s="1"/>
      <c r="F359" s="1"/>
      <c r="G359" s="1"/>
    </row>
    <row r="360" spans="3:7">
      <c r="C360" s="1"/>
      <c r="D360" s="1"/>
      <c r="E360" s="1"/>
      <c r="F360" s="1"/>
      <c r="G360" s="1"/>
    </row>
    <row r="361" spans="3:7">
      <c r="C361" s="1"/>
      <c r="D361" s="1"/>
      <c r="E361" s="1"/>
      <c r="F361" s="1"/>
      <c r="G361" s="1"/>
    </row>
    <row r="362" spans="3:7">
      <c r="C362" s="1"/>
      <c r="D362" s="1"/>
      <c r="E362" s="1"/>
      <c r="F362" s="1"/>
      <c r="G362" s="1"/>
    </row>
    <row r="363" spans="3:7">
      <c r="C363" s="1"/>
      <c r="D363" s="1"/>
      <c r="E363" s="1"/>
      <c r="F363" s="1"/>
      <c r="G363" s="1"/>
    </row>
    <row r="364" spans="3:7">
      <c r="C364" s="1"/>
      <c r="D364" s="1"/>
      <c r="E364" s="1"/>
      <c r="F364" s="1"/>
      <c r="G364" s="1"/>
    </row>
    <row r="365" spans="3:7">
      <c r="C365" s="1"/>
      <c r="D365" s="1"/>
      <c r="E365" s="1"/>
      <c r="F365" s="1"/>
      <c r="G365" s="1"/>
    </row>
    <row r="366" spans="3:7">
      <c r="C366" s="1"/>
      <c r="D366" s="1"/>
      <c r="E366" s="1"/>
      <c r="F366" s="1"/>
      <c r="G366" s="1"/>
    </row>
    <row r="367" spans="3:7">
      <c r="C367" s="1"/>
      <c r="D367" s="1"/>
      <c r="E367" s="1"/>
      <c r="F367" s="1"/>
      <c r="G367" s="1"/>
    </row>
    <row r="368" spans="3:7">
      <c r="C368" s="1"/>
      <c r="D368" s="1"/>
      <c r="E368" s="1"/>
      <c r="F368" s="1"/>
      <c r="G368" s="1"/>
    </row>
    <row r="369" spans="3:7">
      <c r="C369" s="1"/>
      <c r="D369" s="1"/>
      <c r="E369" s="1"/>
      <c r="F369" s="1"/>
      <c r="G369" s="1"/>
    </row>
    <row r="370" spans="3:7">
      <c r="C370" s="1"/>
      <c r="D370" s="1"/>
      <c r="E370" s="1"/>
      <c r="F370" s="1"/>
      <c r="G370" s="1"/>
    </row>
    <row r="371" spans="3:7">
      <c r="C371" s="1"/>
      <c r="D371" s="1"/>
      <c r="E371" s="1"/>
      <c r="F371" s="1"/>
      <c r="G371" s="1"/>
    </row>
    <row r="372" spans="3:7">
      <c r="C372" s="1"/>
      <c r="D372" s="1"/>
      <c r="E372" s="1"/>
      <c r="F372" s="1"/>
      <c r="G372" s="1"/>
    </row>
    <row r="373" spans="3:7">
      <c r="C373" s="1"/>
      <c r="D373" s="1"/>
      <c r="E373" s="1"/>
      <c r="F373" s="1"/>
      <c r="G373" s="1"/>
    </row>
    <row r="374" spans="3:7">
      <c r="C374" s="1"/>
      <c r="D374" s="1"/>
      <c r="E374" s="1"/>
      <c r="F374" s="1"/>
      <c r="G374" s="1"/>
    </row>
    <row r="375" spans="3:7">
      <c r="C375" s="1"/>
      <c r="D375" s="1"/>
      <c r="E375" s="1"/>
      <c r="F375" s="1"/>
      <c r="G375" s="1"/>
    </row>
    <row r="376" spans="3:7">
      <c r="C376" s="1"/>
      <c r="D376" s="1"/>
      <c r="E376" s="1"/>
      <c r="F376" s="1"/>
      <c r="G376" s="1"/>
    </row>
    <row r="377" spans="3:7">
      <c r="C377" s="1"/>
      <c r="D377" s="1"/>
      <c r="E377" s="1"/>
      <c r="F377" s="1"/>
      <c r="G377" s="1"/>
    </row>
    <row r="378" spans="3:7">
      <c r="C378" s="1"/>
      <c r="D378" s="1"/>
      <c r="E378" s="1"/>
      <c r="F378" s="1"/>
      <c r="G378" s="1"/>
    </row>
    <row r="379" spans="3:7">
      <c r="C379" s="1"/>
      <c r="D379" s="1"/>
      <c r="E379" s="1"/>
      <c r="F379" s="1"/>
      <c r="G379" s="1"/>
    </row>
    <row r="380" spans="3:7">
      <c r="C380" s="1"/>
      <c r="D380" s="1"/>
      <c r="E380" s="1"/>
      <c r="F380" s="1"/>
      <c r="G380" s="1"/>
    </row>
    <row r="381" spans="3:7">
      <c r="C381" s="1"/>
      <c r="D381" s="1"/>
      <c r="E381" s="1"/>
      <c r="F381" s="1"/>
      <c r="G381" s="1"/>
    </row>
    <row r="382" spans="3:7">
      <c r="C382" s="1"/>
      <c r="D382" s="1"/>
      <c r="E382" s="1"/>
      <c r="F382" s="1"/>
      <c r="G382" s="1"/>
    </row>
    <row r="383" spans="3:7">
      <c r="C383" s="1"/>
      <c r="D383" s="1"/>
      <c r="E383" s="1"/>
      <c r="F383" s="1"/>
      <c r="G383" s="1"/>
    </row>
    <row r="384" spans="3:7">
      <c r="C384" s="1"/>
      <c r="D384" s="1"/>
      <c r="E384" s="1"/>
      <c r="F384" s="1"/>
      <c r="G384" s="1"/>
    </row>
    <row r="385" spans="3:7">
      <c r="C385" s="1"/>
      <c r="D385" s="1"/>
      <c r="E385" s="1"/>
      <c r="F385" s="1"/>
      <c r="G385" s="1"/>
    </row>
    <row r="386" spans="3:7">
      <c r="C386" s="1"/>
      <c r="D386" s="1"/>
      <c r="E386" s="1"/>
      <c r="F386" s="1"/>
      <c r="G386" s="1"/>
    </row>
    <row r="387" spans="3:7">
      <c r="C387" s="1"/>
      <c r="D387" s="1"/>
      <c r="E387" s="1"/>
      <c r="F387" s="1"/>
      <c r="G387" s="1"/>
    </row>
    <row r="388" spans="3:7">
      <c r="C388" s="1"/>
      <c r="D388" s="1"/>
      <c r="E388" s="1"/>
      <c r="F388" s="1"/>
      <c r="G388" s="1"/>
    </row>
    <row r="389" spans="3:7">
      <c r="C389" s="1"/>
      <c r="D389" s="1"/>
      <c r="E389" s="1"/>
      <c r="F389" s="1"/>
      <c r="G389" s="1"/>
    </row>
    <row r="390" spans="3:7">
      <c r="C390" s="1"/>
      <c r="D390" s="1"/>
      <c r="E390" s="1"/>
      <c r="F390" s="1"/>
      <c r="G390" s="1"/>
    </row>
    <row r="391" spans="3:7">
      <c r="C391" s="1"/>
      <c r="D391" s="1"/>
      <c r="E391" s="1"/>
      <c r="F391" s="1"/>
      <c r="G391" s="1"/>
    </row>
    <row r="392" spans="3:7">
      <c r="C392" s="1"/>
      <c r="D392" s="1"/>
      <c r="E392" s="1"/>
      <c r="F392" s="1"/>
      <c r="G392" s="1"/>
    </row>
    <row r="393" spans="3:7">
      <c r="C393" s="1"/>
      <c r="D393" s="1"/>
      <c r="E393" s="1"/>
      <c r="F393" s="1"/>
      <c r="G393" s="1"/>
    </row>
    <row r="394" spans="3:7">
      <c r="C394" s="1"/>
      <c r="D394" s="1"/>
      <c r="E394" s="1"/>
      <c r="F394" s="1"/>
      <c r="G394" s="1"/>
    </row>
    <row r="395" spans="3:7">
      <c r="C395" s="1"/>
      <c r="D395" s="1"/>
      <c r="E395" s="1"/>
      <c r="F395" s="1"/>
      <c r="G395" s="1"/>
    </row>
    <row r="396" spans="3:7">
      <c r="C396" s="1"/>
      <c r="D396" s="1"/>
      <c r="E396" s="1"/>
      <c r="F396" s="1"/>
      <c r="G396" s="1"/>
    </row>
    <row r="397" spans="3:7">
      <c r="C397" s="1"/>
      <c r="D397" s="1"/>
      <c r="E397" s="1"/>
      <c r="F397" s="1"/>
      <c r="G397" s="1"/>
    </row>
    <row r="398" spans="3:7">
      <c r="C398" s="1"/>
      <c r="D398" s="1"/>
      <c r="E398" s="1"/>
      <c r="F398" s="1"/>
      <c r="G398" s="1"/>
    </row>
    <row r="399" spans="3:7">
      <c r="C399" s="1"/>
      <c r="D399" s="1"/>
      <c r="E399" s="1"/>
      <c r="F399" s="1"/>
      <c r="G399" s="1"/>
    </row>
    <row r="400" spans="3:7">
      <c r="C400" s="1"/>
      <c r="D400" s="1"/>
      <c r="E400" s="1"/>
      <c r="F400" s="1"/>
      <c r="G400" s="1"/>
    </row>
    <row r="401" spans="3:7">
      <c r="C401" s="1"/>
      <c r="D401" s="1"/>
      <c r="E401" s="1"/>
      <c r="F401" s="1"/>
      <c r="G401" s="1"/>
    </row>
    <row r="402" spans="3:7">
      <c r="C402" s="1"/>
      <c r="D402" s="1"/>
      <c r="E402" s="1"/>
      <c r="F402" s="1"/>
      <c r="G402" s="1"/>
    </row>
    <row r="403" spans="3:7">
      <c r="C403" s="1"/>
      <c r="D403" s="1"/>
      <c r="E403" s="1"/>
      <c r="F403" s="1"/>
      <c r="G403" s="1"/>
    </row>
    <row r="404" spans="3:7">
      <c r="C404" s="1"/>
      <c r="D404" s="1"/>
      <c r="E404" s="1"/>
      <c r="F404" s="1"/>
      <c r="G404" s="1"/>
    </row>
    <row r="405" spans="3:7">
      <c r="C405" s="1"/>
      <c r="D405" s="1"/>
      <c r="E405" s="1"/>
      <c r="F405" s="1"/>
      <c r="G405" s="1"/>
    </row>
    <row r="406" spans="3:7">
      <c r="C406" s="1"/>
      <c r="D406" s="1"/>
      <c r="E406" s="1"/>
      <c r="F406" s="1"/>
      <c r="G406" s="1"/>
    </row>
    <row r="407" spans="3:7">
      <c r="C407" s="1"/>
      <c r="D407" s="1"/>
      <c r="E407" s="1"/>
      <c r="F407" s="1"/>
      <c r="G407" s="1"/>
    </row>
    <row r="408" spans="3:7">
      <c r="C408" s="1"/>
      <c r="D408" s="1"/>
      <c r="E408" s="1"/>
      <c r="F408" s="1"/>
      <c r="G408" s="1"/>
    </row>
    <row r="409" spans="3:7">
      <c r="C409" s="1"/>
      <c r="D409" s="1"/>
      <c r="E409" s="1"/>
      <c r="F409" s="1"/>
      <c r="G409" s="1"/>
    </row>
    <row r="410" spans="3:7">
      <c r="C410" s="1"/>
      <c r="D410" s="1"/>
      <c r="E410" s="1"/>
      <c r="F410" s="1"/>
      <c r="G410" s="1"/>
    </row>
    <row r="411" spans="3:7">
      <c r="C411" s="1"/>
      <c r="D411" s="1"/>
      <c r="E411" s="1"/>
      <c r="F411" s="1"/>
      <c r="G411" s="1"/>
    </row>
    <row r="412" spans="3:7">
      <c r="C412" s="1"/>
      <c r="D412" s="1"/>
      <c r="E412" s="1"/>
      <c r="F412" s="1"/>
      <c r="G412" s="1"/>
    </row>
    <row r="413" spans="3:7">
      <c r="C413" s="1"/>
      <c r="D413" s="1"/>
      <c r="E413" s="1"/>
      <c r="F413" s="1"/>
      <c r="G413" s="1"/>
    </row>
    <row r="414" spans="3:7">
      <c r="C414" s="1"/>
      <c r="D414" s="1"/>
      <c r="E414" s="1"/>
      <c r="F414" s="1"/>
      <c r="G414" s="1"/>
    </row>
    <row r="415" spans="3:7">
      <c r="C415" s="1"/>
      <c r="D415" s="1"/>
      <c r="E415" s="1"/>
      <c r="F415" s="1"/>
      <c r="G415" s="1"/>
    </row>
    <row r="416" spans="3:7">
      <c r="C416" s="1"/>
      <c r="D416" s="1"/>
      <c r="E416" s="1"/>
      <c r="F416" s="1"/>
      <c r="G416" s="1"/>
    </row>
    <row r="417" spans="3:7">
      <c r="C417" s="1"/>
      <c r="D417" s="1"/>
      <c r="E417" s="1"/>
      <c r="F417" s="1"/>
      <c r="G417" s="1"/>
    </row>
    <row r="418" spans="3:7">
      <c r="C418" s="1"/>
      <c r="D418" s="1"/>
      <c r="E418" s="1"/>
      <c r="F418" s="1"/>
      <c r="G418" s="1"/>
    </row>
    <row r="419" spans="3:7">
      <c r="C419" s="1"/>
      <c r="D419" s="1"/>
      <c r="E419" s="1"/>
      <c r="F419" s="1"/>
      <c r="G419" s="1"/>
    </row>
    <row r="420" spans="3:7">
      <c r="C420" s="1"/>
      <c r="D420" s="1"/>
      <c r="E420" s="1"/>
      <c r="F420" s="1"/>
      <c r="G420" s="1"/>
    </row>
    <row r="421" spans="3:7">
      <c r="C421" s="1"/>
      <c r="D421" s="1"/>
      <c r="E421" s="1"/>
      <c r="F421" s="1"/>
      <c r="G421" s="1"/>
    </row>
    <row r="422" spans="3:7">
      <c r="C422" s="1"/>
      <c r="D422" s="1"/>
      <c r="E422" s="1"/>
      <c r="F422" s="1"/>
      <c r="G422" s="1"/>
    </row>
    <row r="423" spans="3:7">
      <c r="C423" s="1"/>
      <c r="D423" s="1"/>
      <c r="E423" s="1"/>
      <c r="F423" s="1"/>
      <c r="G423" s="1"/>
    </row>
    <row r="424" spans="3:7">
      <c r="C424" s="1"/>
      <c r="D424" s="1"/>
      <c r="E424" s="1"/>
      <c r="F424" s="1"/>
      <c r="G424" s="1"/>
    </row>
    <row r="425" spans="3:7">
      <c r="C425" s="1"/>
      <c r="D425" s="1"/>
      <c r="E425" s="1"/>
      <c r="F425" s="1"/>
      <c r="G425" s="1"/>
    </row>
    <row r="426" spans="3:7">
      <c r="C426" s="1"/>
      <c r="D426" s="1"/>
      <c r="E426" s="1"/>
      <c r="F426" s="1"/>
      <c r="G426" s="1"/>
    </row>
    <row r="427" spans="3:7">
      <c r="C427" s="1"/>
      <c r="D427" s="1"/>
      <c r="E427" s="1"/>
      <c r="F427" s="1"/>
      <c r="G427" s="1"/>
    </row>
    <row r="428" spans="3:7">
      <c r="C428" s="1"/>
      <c r="D428" s="1"/>
      <c r="E428" s="1"/>
      <c r="F428" s="1"/>
      <c r="G428" s="1"/>
    </row>
    <row r="429" spans="3:7">
      <c r="C429" s="1"/>
      <c r="D429" s="1"/>
      <c r="E429" s="1"/>
      <c r="F429" s="1"/>
      <c r="G429" s="1"/>
    </row>
    <row r="430" spans="3:7">
      <c r="C430" s="1"/>
      <c r="D430" s="1"/>
      <c r="E430" s="1"/>
      <c r="F430" s="1"/>
      <c r="G430" s="1"/>
    </row>
    <row r="431" spans="3:7">
      <c r="C431" s="1"/>
      <c r="D431" s="1"/>
      <c r="E431" s="1"/>
      <c r="F431" s="1"/>
      <c r="G431" s="1"/>
    </row>
    <row r="432" spans="3:7">
      <c r="C432" s="1"/>
      <c r="D432" s="1"/>
      <c r="E432" s="1"/>
      <c r="F432" s="1"/>
      <c r="G432" s="1"/>
    </row>
    <row r="433" spans="3:7">
      <c r="C433" s="1"/>
      <c r="D433" s="1"/>
      <c r="E433" s="1"/>
      <c r="F433" s="1"/>
      <c r="G433" s="1"/>
    </row>
    <row r="434" spans="3:7">
      <c r="C434" s="1"/>
      <c r="D434" s="1"/>
      <c r="E434" s="1"/>
      <c r="F434" s="1"/>
      <c r="G434" s="1"/>
    </row>
    <row r="435" spans="3:7">
      <c r="C435" s="1"/>
      <c r="D435" s="1"/>
      <c r="E435" s="1"/>
      <c r="F435" s="1"/>
      <c r="G435" s="1"/>
    </row>
    <row r="436" spans="3:7">
      <c r="C436" s="1"/>
      <c r="D436" s="1"/>
      <c r="E436" s="1"/>
      <c r="F436" s="1"/>
      <c r="G436" s="1"/>
    </row>
    <row r="437" spans="3:7">
      <c r="C437" s="1"/>
      <c r="D437" s="1"/>
      <c r="E437" s="1"/>
      <c r="F437" s="1"/>
      <c r="G437" s="1"/>
    </row>
    <row r="438" spans="3:7">
      <c r="C438" s="1"/>
      <c r="D438" s="1"/>
      <c r="E438" s="1"/>
      <c r="F438" s="1"/>
      <c r="G438" s="1"/>
    </row>
    <row r="439" spans="3:7">
      <c r="C439" s="1"/>
      <c r="D439" s="1"/>
      <c r="E439" s="1"/>
      <c r="F439" s="1"/>
      <c r="G439" s="1"/>
    </row>
    <row r="440" spans="3:7">
      <c r="C440" s="1"/>
      <c r="D440" s="1"/>
      <c r="E440" s="1"/>
      <c r="F440" s="1"/>
      <c r="G440" s="1"/>
    </row>
    <row r="441" spans="3:7">
      <c r="C441" s="1"/>
      <c r="D441" s="1"/>
      <c r="E441" s="1"/>
      <c r="F441" s="1"/>
      <c r="G441" s="1"/>
    </row>
    <row r="442" spans="3:7">
      <c r="C442" s="1"/>
      <c r="D442" s="1"/>
      <c r="E442" s="1"/>
      <c r="F442" s="1"/>
      <c r="G442" s="1"/>
    </row>
    <row r="443" spans="3:7">
      <c r="C443" s="1"/>
      <c r="D443" s="1"/>
      <c r="E443" s="1"/>
      <c r="F443" s="1"/>
      <c r="G443" s="1"/>
    </row>
    <row r="444" spans="3:7">
      <c r="C444" s="1"/>
      <c r="D444" s="1"/>
      <c r="E444" s="1"/>
      <c r="F444" s="1"/>
      <c r="G444" s="1"/>
    </row>
    <row r="445" spans="3:7">
      <c r="C445" s="1"/>
      <c r="D445" s="1"/>
      <c r="E445" s="1"/>
      <c r="F445" s="1"/>
      <c r="G445" s="1"/>
    </row>
    <row r="446" spans="3:7">
      <c r="C446" s="1"/>
      <c r="D446" s="1"/>
      <c r="E446" s="1"/>
      <c r="F446" s="1"/>
      <c r="G446" s="1"/>
    </row>
    <row r="447" spans="3:7">
      <c r="C447" s="1"/>
      <c r="D447" s="1"/>
      <c r="E447" s="1"/>
      <c r="F447" s="1"/>
      <c r="G447" s="1"/>
    </row>
    <row r="448" spans="3:7">
      <c r="C448" s="1"/>
      <c r="D448" s="1"/>
      <c r="E448" s="1"/>
      <c r="F448" s="1"/>
      <c r="G448" s="1"/>
    </row>
    <row r="449" spans="3:7">
      <c r="C449" s="1"/>
      <c r="D449" s="1"/>
      <c r="E449" s="1"/>
      <c r="F449" s="1"/>
      <c r="G449" s="1"/>
    </row>
    <row r="450" spans="3:7">
      <c r="C450" s="1"/>
      <c r="D450" s="1"/>
      <c r="E450" s="1"/>
      <c r="F450" s="1"/>
      <c r="G450" s="1"/>
    </row>
    <row r="451" spans="3:7">
      <c r="C451" s="1"/>
      <c r="D451" s="1"/>
      <c r="E451" s="1"/>
      <c r="F451" s="1"/>
      <c r="G451" s="1"/>
    </row>
    <row r="452" spans="3:7">
      <c r="C452" s="1"/>
      <c r="D452" s="1"/>
      <c r="E452" s="1"/>
      <c r="F452" s="1"/>
      <c r="G452" s="1"/>
    </row>
    <row r="453" spans="3:7">
      <c r="C453" s="1"/>
      <c r="D453" s="1"/>
      <c r="E453" s="1"/>
      <c r="F453" s="1"/>
      <c r="G453" s="1"/>
    </row>
    <row r="454" spans="3:7">
      <c r="C454" s="1"/>
      <c r="D454" s="1"/>
      <c r="E454" s="1"/>
      <c r="F454" s="1"/>
      <c r="G454" s="1"/>
    </row>
    <row r="455" spans="3:7">
      <c r="C455" s="1"/>
      <c r="D455" s="1"/>
      <c r="E455" s="1"/>
      <c r="F455" s="1"/>
      <c r="G455" s="1"/>
    </row>
    <row r="456" spans="3:7">
      <c r="C456" s="1"/>
      <c r="D456" s="1"/>
      <c r="E456" s="1"/>
      <c r="F456" s="1"/>
      <c r="G456" s="1"/>
    </row>
    <row r="457" spans="3:7">
      <c r="C457" s="1"/>
      <c r="D457" s="1"/>
      <c r="E457" s="1"/>
      <c r="F457" s="1"/>
      <c r="G457" s="1"/>
    </row>
    <row r="458" spans="3:7">
      <c r="C458" s="1"/>
      <c r="D458" s="1"/>
      <c r="E458" s="1"/>
      <c r="F458" s="1"/>
      <c r="G458" s="1"/>
    </row>
    <row r="459" spans="3:7">
      <c r="C459" s="1"/>
      <c r="D459" s="1"/>
      <c r="E459" s="1"/>
      <c r="F459" s="1"/>
      <c r="G459" s="1"/>
    </row>
    <row r="460" spans="3:7">
      <c r="C460" s="1"/>
      <c r="D460" s="1"/>
      <c r="E460" s="1"/>
      <c r="F460" s="1"/>
      <c r="G460" s="1"/>
    </row>
    <row r="461" spans="3:7">
      <c r="C461" s="1"/>
      <c r="D461" s="1"/>
      <c r="E461" s="1"/>
      <c r="F461" s="1"/>
      <c r="G461" s="1"/>
    </row>
    <row r="462" spans="3:7">
      <c r="C462" s="1"/>
      <c r="D462" s="1"/>
      <c r="E462" s="1"/>
      <c r="F462" s="1"/>
      <c r="G462" s="1"/>
    </row>
    <row r="463" spans="3:7">
      <c r="C463" s="1"/>
      <c r="D463" s="1"/>
      <c r="E463" s="1"/>
      <c r="F463" s="1"/>
      <c r="G463" s="1"/>
    </row>
    <row r="464" spans="3:7">
      <c r="C464" s="1"/>
      <c r="D464" s="1"/>
      <c r="E464" s="1"/>
      <c r="F464" s="1"/>
      <c r="G464" s="1"/>
    </row>
    <row r="465" spans="3:7">
      <c r="C465" s="1"/>
      <c r="D465" s="1"/>
      <c r="E465" s="1"/>
      <c r="F465" s="1"/>
      <c r="G465" s="1"/>
    </row>
    <row r="466" spans="3:7">
      <c r="C466" s="1"/>
      <c r="D466" s="1"/>
      <c r="E466" s="1"/>
      <c r="F466" s="1"/>
      <c r="G466" s="1"/>
    </row>
    <row r="467" spans="3:7">
      <c r="C467" s="1"/>
      <c r="D467" s="1"/>
      <c r="E467" s="1"/>
      <c r="F467" s="1"/>
      <c r="G467" s="1"/>
    </row>
    <row r="468" spans="3:7">
      <c r="C468" s="1"/>
      <c r="D468" s="1"/>
      <c r="E468" s="1"/>
      <c r="F468" s="1"/>
      <c r="G468" s="1"/>
    </row>
    <row r="469" spans="3:7">
      <c r="C469" s="1"/>
      <c r="D469" s="1"/>
      <c r="E469" s="1"/>
      <c r="F469" s="1"/>
      <c r="G469" s="1"/>
    </row>
    <row r="470" spans="3:7">
      <c r="C470" s="1"/>
      <c r="D470" s="1"/>
      <c r="E470" s="1"/>
      <c r="F470" s="1"/>
      <c r="G470" s="1"/>
    </row>
    <row r="471" spans="3:7">
      <c r="C471" s="1"/>
      <c r="D471" s="1"/>
      <c r="E471" s="1"/>
      <c r="F471" s="1"/>
      <c r="G471" s="1"/>
    </row>
    <row r="472" spans="3:7">
      <c r="C472" s="1"/>
      <c r="D472" s="1"/>
      <c r="E472" s="1"/>
      <c r="F472" s="1"/>
      <c r="G472" s="1"/>
    </row>
    <row r="473" spans="3:7">
      <c r="C473" s="1"/>
      <c r="D473" s="1"/>
      <c r="E473" s="1"/>
      <c r="F473" s="1"/>
      <c r="G473" s="1"/>
    </row>
    <row r="474" spans="3:7">
      <c r="C474" s="1"/>
      <c r="D474" s="1"/>
      <c r="E474" s="1"/>
      <c r="F474" s="1"/>
      <c r="G474" s="1"/>
    </row>
    <row r="475" spans="3:7">
      <c r="C475" s="1"/>
      <c r="D475" s="1"/>
      <c r="E475" s="1"/>
      <c r="F475" s="1"/>
      <c r="G475" s="1"/>
    </row>
    <row r="476" spans="3:7">
      <c r="C476" s="1"/>
      <c r="D476" s="1"/>
      <c r="E476" s="1"/>
      <c r="F476" s="1"/>
      <c r="G476" s="1"/>
    </row>
    <row r="477" spans="3:7">
      <c r="C477" s="1"/>
      <c r="D477" s="1"/>
      <c r="E477" s="1"/>
      <c r="F477" s="1"/>
      <c r="G477" s="1"/>
    </row>
    <row r="478" spans="3:7">
      <c r="C478" s="1"/>
      <c r="D478" s="1"/>
      <c r="E478" s="1"/>
      <c r="F478" s="1"/>
      <c r="G478" s="1"/>
    </row>
    <row r="479" spans="3:7">
      <c r="C479" s="1"/>
      <c r="D479" s="1"/>
      <c r="E479" s="1"/>
      <c r="F479" s="1"/>
      <c r="G479" s="1"/>
    </row>
    <row r="480" spans="3:7">
      <c r="C480" s="1"/>
      <c r="D480" s="1"/>
      <c r="E480" s="1"/>
      <c r="F480" s="1"/>
      <c r="G480" s="1"/>
    </row>
    <row r="481" spans="3:7">
      <c r="C481" s="1"/>
      <c r="D481" s="1"/>
      <c r="E481" s="1"/>
      <c r="F481" s="1"/>
      <c r="G481" s="1"/>
    </row>
    <row r="482" spans="3:7">
      <c r="C482" s="1"/>
      <c r="D482" s="1"/>
      <c r="E482" s="1"/>
      <c r="F482" s="1"/>
      <c r="G482" s="1"/>
    </row>
    <row r="483" spans="3:7">
      <c r="C483" s="1"/>
      <c r="D483" s="1"/>
      <c r="E483" s="1"/>
      <c r="F483" s="1"/>
      <c r="G483" s="1"/>
    </row>
    <row r="484" spans="3:7">
      <c r="C484" s="1"/>
      <c r="D484" s="1"/>
      <c r="E484" s="1"/>
      <c r="F484" s="1"/>
      <c r="G484" s="1"/>
    </row>
    <row r="485" spans="3:7">
      <c r="C485" s="1"/>
      <c r="D485" s="1"/>
      <c r="E485" s="1"/>
      <c r="F485" s="1"/>
      <c r="G485" s="1"/>
    </row>
    <row r="486" spans="3:7">
      <c r="C486" s="1"/>
      <c r="D486" s="1"/>
      <c r="E486" s="1"/>
      <c r="F486" s="1"/>
      <c r="G486" s="1"/>
    </row>
    <row r="487" spans="3:7">
      <c r="C487" s="1"/>
      <c r="D487" s="1"/>
      <c r="E487" s="1"/>
      <c r="F487" s="1"/>
      <c r="G487" s="1"/>
    </row>
    <row r="488" spans="3:7">
      <c r="C488" s="1"/>
      <c r="D488" s="1"/>
      <c r="E488" s="1"/>
      <c r="F488" s="1"/>
      <c r="G488" s="1"/>
    </row>
    <row r="489" spans="3:7">
      <c r="C489" s="1"/>
      <c r="D489" s="1"/>
      <c r="E489" s="1"/>
      <c r="F489" s="1"/>
      <c r="G489" s="1"/>
    </row>
    <row r="490" spans="3:7">
      <c r="C490" s="1"/>
      <c r="D490" s="1"/>
      <c r="E490" s="1"/>
      <c r="F490" s="1"/>
      <c r="G490" s="1"/>
    </row>
    <row r="491" spans="3:7">
      <c r="C491" s="1"/>
      <c r="D491" s="1"/>
      <c r="E491" s="1"/>
      <c r="F491" s="1"/>
      <c r="G491" s="1"/>
    </row>
    <row r="492" spans="3:7">
      <c r="C492" s="1"/>
      <c r="D492" s="1"/>
      <c r="E492" s="1"/>
      <c r="F492" s="1"/>
      <c r="G492" s="1"/>
    </row>
    <row r="493" spans="3:7">
      <c r="C493" s="1"/>
      <c r="D493" s="1"/>
      <c r="E493" s="1"/>
      <c r="F493" s="1"/>
      <c r="G493" s="1"/>
    </row>
    <row r="494" spans="3:7">
      <c r="C494" s="1"/>
      <c r="D494" s="1"/>
      <c r="E494" s="1"/>
      <c r="F494" s="1"/>
      <c r="G494" s="1"/>
    </row>
    <row r="495" spans="3:7">
      <c r="C495" s="1"/>
      <c r="D495" s="1"/>
      <c r="E495" s="1"/>
      <c r="F495" s="1"/>
      <c r="G495" s="1"/>
    </row>
    <row r="496" spans="3:7">
      <c r="C496" s="1"/>
      <c r="D496" s="1"/>
      <c r="E496" s="1"/>
      <c r="F496" s="1"/>
      <c r="G496" s="1"/>
    </row>
    <row r="497" spans="3:7">
      <c r="C497" s="1"/>
      <c r="D497" s="1"/>
      <c r="E497" s="1"/>
      <c r="F497" s="1"/>
      <c r="G497" s="1"/>
    </row>
    <row r="498" spans="3:7">
      <c r="C498" s="1"/>
      <c r="D498" s="1"/>
      <c r="E498" s="1"/>
      <c r="F498" s="1"/>
      <c r="G498" s="1"/>
    </row>
    <row r="499" spans="3:7">
      <c r="C499" s="1"/>
      <c r="D499" s="1"/>
      <c r="E499" s="1"/>
      <c r="F499" s="1"/>
      <c r="G499" s="1"/>
    </row>
    <row r="500" spans="3:7">
      <c r="C500" s="1"/>
      <c r="D500" s="1"/>
      <c r="E500" s="1"/>
      <c r="F500" s="1"/>
      <c r="G500" s="1"/>
    </row>
    <row r="501" spans="3:7">
      <c r="C501" s="1"/>
      <c r="D501" s="1"/>
      <c r="E501" s="1"/>
      <c r="F501" s="1"/>
      <c r="G501" s="1"/>
    </row>
    <row r="502" spans="3:7">
      <c r="C502" s="1"/>
      <c r="D502" s="1"/>
      <c r="E502" s="1"/>
      <c r="F502" s="1"/>
      <c r="G502" s="1"/>
    </row>
    <row r="503" spans="3:7">
      <c r="C503" s="1"/>
      <c r="D503" s="1"/>
      <c r="E503" s="1"/>
      <c r="F503" s="1"/>
      <c r="G503" s="1"/>
    </row>
    <row r="504" spans="3:7">
      <c r="C504" s="1"/>
      <c r="D504" s="1"/>
      <c r="E504" s="1"/>
      <c r="F504" s="1"/>
      <c r="G504" s="1"/>
    </row>
    <row r="505" spans="3:7">
      <c r="C505" s="1"/>
      <c r="D505" s="1"/>
      <c r="E505" s="1"/>
      <c r="F505" s="1"/>
      <c r="G505" s="1"/>
    </row>
    <row r="506" spans="3:7">
      <c r="C506" s="1"/>
      <c r="D506" s="1"/>
      <c r="E506" s="1"/>
      <c r="F506" s="1"/>
      <c r="G506" s="1"/>
    </row>
    <row r="507" spans="3:7">
      <c r="C507" s="1"/>
      <c r="D507" s="1"/>
      <c r="E507" s="1"/>
      <c r="F507" s="1"/>
      <c r="G507" s="1"/>
    </row>
    <row r="508" spans="3:7">
      <c r="C508" s="1"/>
      <c r="D508" s="1"/>
      <c r="E508" s="1"/>
      <c r="F508" s="1"/>
      <c r="G508" s="1"/>
    </row>
    <row r="509" spans="3:7">
      <c r="C509" s="1"/>
      <c r="D509" s="1"/>
      <c r="E509" s="1"/>
      <c r="F509" s="1"/>
      <c r="G509" s="1"/>
    </row>
    <row r="510" spans="3:7">
      <c r="C510" s="1"/>
      <c r="D510" s="1"/>
      <c r="E510" s="1"/>
      <c r="F510" s="1"/>
      <c r="G510" s="1"/>
    </row>
    <row r="511" spans="3:7">
      <c r="C511" s="1"/>
      <c r="D511" s="1"/>
      <c r="E511" s="1"/>
      <c r="F511" s="1"/>
      <c r="G511" s="1"/>
    </row>
    <row r="512" spans="3:7">
      <c r="C512" s="1"/>
      <c r="D512" s="1"/>
      <c r="E512" s="1"/>
      <c r="F512" s="1"/>
      <c r="G512" s="1"/>
    </row>
    <row r="513" spans="3:7">
      <c r="C513" s="1"/>
      <c r="D513" s="1"/>
      <c r="E513" s="1"/>
      <c r="F513" s="1"/>
      <c r="G513" s="1"/>
    </row>
    <row r="514" spans="3:7">
      <c r="C514" s="1"/>
      <c r="D514" s="1"/>
      <c r="E514" s="1"/>
      <c r="F514" s="1"/>
      <c r="G514" s="1"/>
    </row>
    <row r="515" spans="3:7">
      <c r="C515" s="1"/>
      <c r="D515" s="1"/>
      <c r="E515" s="1"/>
      <c r="F515" s="1"/>
      <c r="G515" s="1"/>
    </row>
    <row r="516" spans="3:7">
      <c r="C516" s="1"/>
      <c r="D516" s="1"/>
      <c r="E516" s="1"/>
      <c r="F516" s="1"/>
      <c r="G516" s="1"/>
    </row>
    <row r="517" spans="3:7">
      <c r="C517" s="1"/>
      <c r="D517" s="1"/>
      <c r="E517" s="1"/>
      <c r="F517" s="1"/>
      <c r="G517" s="1"/>
    </row>
    <row r="518" spans="3:7">
      <c r="C518" s="1"/>
      <c r="D518" s="1"/>
      <c r="E518" s="1"/>
      <c r="F518" s="1"/>
      <c r="G518" s="1"/>
    </row>
    <row r="519" spans="3:7">
      <c r="C519" s="1"/>
      <c r="D519" s="1"/>
      <c r="E519" s="1"/>
      <c r="F519" s="1"/>
      <c r="G519" s="1"/>
    </row>
    <row r="520" spans="3:7">
      <c r="C520" s="1"/>
      <c r="D520" s="1"/>
      <c r="E520" s="1"/>
      <c r="F520" s="1"/>
      <c r="G520" s="1"/>
    </row>
    <row r="521" spans="3:7">
      <c r="C521" s="1"/>
      <c r="D521" s="1"/>
      <c r="E521" s="1"/>
      <c r="F521" s="1"/>
      <c r="G521" s="1"/>
    </row>
    <row r="522" spans="3:7">
      <c r="C522" s="1"/>
      <c r="D522" s="1"/>
      <c r="E522" s="1"/>
      <c r="F522" s="1"/>
      <c r="G522" s="1"/>
    </row>
    <row r="523" spans="3:7">
      <c r="C523" s="1"/>
      <c r="D523" s="1"/>
      <c r="E523" s="1"/>
      <c r="F523" s="1"/>
      <c r="G523" s="1"/>
    </row>
    <row r="524" spans="3:7">
      <c r="C524" s="1"/>
      <c r="D524" s="1"/>
      <c r="E524" s="1"/>
      <c r="F524" s="1"/>
      <c r="G524" s="1"/>
    </row>
    <row r="525" spans="3:7">
      <c r="C525" s="1"/>
      <c r="D525" s="1"/>
      <c r="E525" s="1"/>
      <c r="F525" s="1"/>
      <c r="G525" s="1"/>
    </row>
    <row r="526" spans="3:7">
      <c r="C526" s="1"/>
      <c r="D526" s="1"/>
      <c r="E526" s="1"/>
      <c r="F526" s="1"/>
      <c r="G526" s="1"/>
    </row>
    <row r="527" spans="3:7">
      <c r="C527" s="1"/>
      <c r="D527" s="1"/>
      <c r="E527" s="1"/>
      <c r="F527" s="1"/>
      <c r="G527" s="1"/>
    </row>
    <row r="528" spans="3:7">
      <c r="C528" s="1"/>
      <c r="D528" s="1"/>
      <c r="E528" s="1"/>
      <c r="F528" s="1"/>
      <c r="G528" s="1"/>
    </row>
    <row r="529" spans="3:7">
      <c r="C529" s="1"/>
      <c r="D529" s="1"/>
      <c r="E529" s="1"/>
      <c r="F529" s="1"/>
      <c r="G529" s="1"/>
    </row>
    <row r="530" spans="3:7">
      <c r="C530" s="1"/>
      <c r="D530" s="1"/>
      <c r="E530" s="1"/>
      <c r="F530" s="1"/>
      <c r="G530" s="1"/>
    </row>
    <row r="531" spans="3:7">
      <c r="C531" s="1"/>
      <c r="D531" s="1"/>
      <c r="E531" s="1"/>
      <c r="F531" s="1"/>
      <c r="G531" s="1"/>
    </row>
    <row r="532" spans="3:7">
      <c r="C532" s="1"/>
      <c r="D532" s="1"/>
      <c r="E532" s="1"/>
      <c r="F532" s="1"/>
      <c r="G532" s="1"/>
    </row>
    <row r="533" spans="3:7">
      <c r="C533" s="1"/>
      <c r="D533" s="1"/>
      <c r="E533" s="1"/>
      <c r="F533" s="1"/>
      <c r="G533" s="1"/>
    </row>
    <row r="534" spans="3:7">
      <c r="C534" s="1"/>
      <c r="D534" s="1"/>
      <c r="E534" s="1"/>
      <c r="F534" s="1"/>
      <c r="G534" s="1"/>
    </row>
    <row r="535" spans="3:7">
      <c r="C535" s="1"/>
      <c r="D535" s="1"/>
      <c r="E535" s="1"/>
      <c r="F535" s="1"/>
      <c r="G535" s="1"/>
    </row>
    <row r="536" spans="3:7">
      <c r="C536" s="1"/>
      <c r="D536" s="1"/>
      <c r="E536" s="1"/>
      <c r="F536" s="1"/>
      <c r="G536" s="1"/>
    </row>
    <row r="537" spans="3:7">
      <c r="C537" s="1"/>
      <c r="D537" s="1"/>
      <c r="E537" s="1"/>
      <c r="F537" s="1"/>
      <c r="G537" s="1"/>
    </row>
    <row r="538" spans="3:7">
      <c r="C538" s="1"/>
      <c r="D538" s="1"/>
      <c r="E538" s="1"/>
      <c r="F538" s="1"/>
      <c r="G538" s="1"/>
    </row>
    <row r="539" spans="3:7">
      <c r="C539" s="1"/>
      <c r="D539" s="1"/>
      <c r="E539" s="1"/>
      <c r="F539" s="1"/>
      <c r="G539" s="1"/>
    </row>
    <row r="540" spans="3:7">
      <c r="C540" s="1"/>
      <c r="D540" s="1"/>
      <c r="E540" s="1"/>
      <c r="F540" s="1"/>
      <c r="G540" s="1"/>
    </row>
    <row r="541" spans="3:7">
      <c r="C541" s="1"/>
      <c r="D541" s="1"/>
      <c r="E541" s="1"/>
      <c r="F541" s="1"/>
      <c r="G541" s="1"/>
    </row>
    <row r="542" spans="3:7">
      <c r="C542" s="1"/>
      <c r="D542" s="1"/>
      <c r="E542" s="1"/>
      <c r="F542" s="1"/>
      <c r="G542" s="1"/>
    </row>
    <row r="543" spans="3:7">
      <c r="C543" s="1"/>
      <c r="D543" s="1"/>
      <c r="E543" s="1"/>
      <c r="F543" s="1"/>
      <c r="G543" s="1"/>
    </row>
    <row r="544" spans="3:7">
      <c r="C544" s="1"/>
      <c r="D544" s="1"/>
      <c r="E544" s="1"/>
      <c r="F544" s="1"/>
      <c r="G544" s="1"/>
    </row>
    <row r="545" spans="3:7">
      <c r="C545" s="1"/>
      <c r="D545" s="1"/>
      <c r="E545" s="1"/>
      <c r="F545" s="1"/>
      <c r="G545" s="1"/>
    </row>
    <row r="546" spans="3:7">
      <c r="C546" s="1"/>
      <c r="D546" s="1"/>
      <c r="E546" s="1"/>
      <c r="F546" s="1"/>
      <c r="G546" s="1"/>
    </row>
    <row r="547" spans="3:7">
      <c r="C547" s="1"/>
      <c r="D547" s="1"/>
      <c r="E547" s="1"/>
      <c r="F547" s="1"/>
      <c r="G547" s="1"/>
    </row>
    <row r="548" spans="3:7">
      <c r="C548" s="1"/>
      <c r="D548" s="1"/>
      <c r="E548" s="1"/>
      <c r="F548" s="1"/>
      <c r="G548" s="1"/>
    </row>
    <row r="549" spans="3:7">
      <c r="C549" s="1"/>
      <c r="D549" s="1"/>
      <c r="E549" s="1"/>
      <c r="F549" s="1"/>
      <c r="G549" s="1"/>
    </row>
    <row r="550" spans="3:7">
      <c r="C550" s="1"/>
      <c r="D550" s="1"/>
      <c r="E550" s="1"/>
      <c r="F550" s="1"/>
      <c r="G550" s="1"/>
    </row>
    <row r="551" spans="3:7">
      <c r="C551" s="1"/>
      <c r="D551" s="1"/>
      <c r="E551" s="1"/>
      <c r="F551" s="1"/>
      <c r="G551" s="1"/>
    </row>
    <row r="552" spans="3:7">
      <c r="C552" s="1"/>
      <c r="D552" s="1"/>
      <c r="E552" s="1"/>
      <c r="F552" s="1"/>
      <c r="G552" s="1"/>
    </row>
    <row r="553" spans="3:7">
      <c r="C553" s="1"/>
      <c r="D553" s="1"/>
      <c r="E553" s="1"/>
      <c r="F553" s="1"/>
      <c r="G553" s="1"/>
    </row>
    <row r="554" spans="3:7">
      <c r="C554" s="1"/>
      <c r="D554" s="1"/>
      <c r="E554" s="1"/>
      <c r="F554" s="1"/>
      <c r="G554" s="1"/>
    </row>
    <row r="555" spans="3:7">
      <c r="C555" s="1"/>
      <c r="D555" s="1"/>
      <c r="E555" s="1"/>
      <c r="F555" s="1"/>
      <c r="G555" s="1"/>
    </row>
    <row r="556" spans="3:7">
      <c r="C556" s="1"/>
      <c r="D556" s="1"/>
      <c r="E556" s="1"/>
      <c r="F556" s="1"/>
      <c r="G556" s="1"/>
    </row>
    <row r="557" spans="3:7">
      <c r="C557" s="1"/>
      <c r="D557" s="1"/>
      <c r="E557" s="1"/>
      <c r="F557" s="1"/>
      <c r="G557" s="1"/>
    </row>
    <row r="558" spans="3:7">
      <c r="C558" s="1"/>
      <c r="D558" s="1"/>
      <c r="E558" s="1"/>
      <c r="F558" s="1"/>
      <c r="G558" s="1"/>
    </row>
    <row r="559" spans="3:7">
      <c r="C559" s="1"/>
      <c r="D559" s="1"/>
      <c r="E559" s="1"/>
      <c r="F559" s="1"/>
      <c r="G559" s="1"/>
    </row>
    <row r="560" spans="3:7">
      <c r="C560" s="1"/>
      <c r="D560" s="1"/>
      <c r="E560" s="1"/>
      <c r="F560" s="1"/>
      <c r="G560" s="1"/>
    </row>
    <row r="561" spans="3:7">
      <c r="C561" s="1"/>
      <c r="D561" s="1"/>
      <c r="E561" s="1"/>
      <c r="F561" s="1"/>
      <c r="G561" s="1"/>
    </row>
    <row r="562" spans="3:7">
      <c r="C562" s="1"/>
      <c r="D562" s="1"/>
      <c r="E562" s="1"/>
      <c r="F562" s="1"/>
      <c r="G562" s="1"/>
    </row>
    <row r="563" spans="3:7">
      <c r="C563" s="1"/>
      <c r="D563" s="1"/>
      <c r="E563" s="1"/>
      <c r="F563" s="1"/>
      <c r="G563" s="1"/>
    </row>
    <row r="564" spans="3:7">
      <c r="C564" s="1"/>
      <c r="D564" s="1"/>
      <c r="E564" s="1"/>
      <c r="F564" s="1"/>
      <c r="G564" s="1"/>
    </row>
    <row r="565" spans="3:7">
      <c r="C565" s="1"/>
      <c r="D565" s="1"/>
      <c r="E565" s="1"/>
      <c r="F565" s="1"/>
      <c r="G565" s="1"/>
    </row>
    <row r="566" spans="3:7">
      <c r="C566" s="1"/>
      <c r="D566" s="1"/>
      <c r="E566" s="1"/>
      <c r="F566" s="1"/>
      <c r="G566" s="1"/>
    </row>
    <row r="567" spans="3:7">
      <c r="C567" s="1"/>
      <c r="D567" s="1"/>
      <c r="E567" s="1"/>
      <c r="F567" s="1"/>
      <c r="G567" s="1"/>
    </row>
    <row r="568" spans="3:7">
      <c r="C568" s="1"/>
      <c r="D568" s="1"/>
      <c r="E568" s="1"/>
      <c r="F568" s="1"/>
      <c r="G568" s="1"/>
    </row>
    <row r="569" spans="3:7">
      <c r="C569" s="1"/>
      <c r="D569" s="1"/>
      <c r="E569" s="1"/>
      <c r="F569" s="1"/>
      <c r="G569" s="1"/>
    </row>
    <row r="570" spans="3:7">
      <c r="C570" s="1"/>
      <c r="D570" s="1"/>
      <c r="E570" s="1"/>
      <c r="F570" s="1"/>
      <c r="G570" s="1"/>
    </row>
    <row r="571" spans="3:7">
      <c r="C571" s="1"/>
      <c r="D571" s="1"/>
      <c r="E571" s="1"/>
      <c r="F571" s="1"/>
      <c r="G571" s="1"/>
    </row>
    <row r="572" spans="3:7">
      <c r="C572" s="1"/>
      <c r="D572" s="1"/>
      <c r="E572" s="1"/>
      <c r="F572" s="1"/>
      <c r="G572" s="1"/>
    </row>
    <row r="573" spans="3:7">
      <c r="C573" s="1"/>
      <c r="D573" s="1"/>
      <c r="E573" s="1"/>
      <c r="F573" s="1"/>
      <c r="G573" s="1"/>
    </row>
    <row r="574" spans="3:7">
      <c r="C574" s="1"/>
      <c r="D574" s="1"/>
      <c r="E574" s="1"/>
      <c r="F574" s="1"/>
      <c r="G574" s="1"/>
    </row>
    <row r="575" spans="3:7">
      <c r="C575" s="1"/>
      <c r="D575" s="1"/>
      <c r="E575" s="1"/>
      <c r="F575" s="1"/>
      <c r="G575" s="1"/>
    </row>
    <row r="576" spans="3:7">
      <c r="C576" s="1"/>
      <c r="D576" s="1"/>
      <c r="E576" s="1"/>
      <c r="F576" s="1"/>
      <c r="G576" s="1"/>
    </row>
    <row r="577" spans="3:7">
      <c r="C577" s="1"/>
      <c r="D577" s="1"/>
      <c r="E577" s="1"/>
      <c r="F577" s="1"/>
      <c r="G577" s="1"/>
    </row>
    <row r="578" spans="3:7">
      <c r="C578" s="1"/>
      <c r="D578" s="1"/>
      <c r="E578" s="1"/>
      <c r="F578" s="1"/>
      <c r="G578" s="1"/>
    </row>
    <row r="579" spans="3:7">
      <c r="C579" s="1"/>
      <c r="D579" s="1"/>
      <c r="E579" s="1"/>
      <c r="F579" s="1"/>
      <c r="G579" s="1"/>
    </row>
    <row r="580" spans="3:7">
      <c r="C580" s="1"/>
      <c r="D580" s="1"/>
      <c r="E580" s="1"/>
      <c r="F580" s="1"/>
      <c r="G580" s="1"/>
    </row>
    <row r="581" spans="3:7">
      <c r="C581" s="1"/>
      <c r="D581" s="1"/>
      <c r="E581" s="1"/>
      <c r="F581" s="1"/>
      <c r="G581" s="1"/>
    </row>
    <row r="582" spans="3:7">
      <c r="C582" s="1"/>
      <c r="D582" s="1"/>
      <c r="E582" s="1"/>
      <c r="F582" s="1"/>
      <c r="G582" s="1"/>
    </row>
    <row r="583" spans="3:7">
      <c r="C583" s="1"/>
      <c r="D583" s="1"/>
      <c r="E583" s="1"/>
      <c r="F583" s="1"/>
      <c r="G583" s="1"/>
    </row>
    <row r="584" spans="3:7">
      <c r="C584" s="1"/>
      <c r="D584" s="1"/>
      <c r="E584" s="1"/>
      <c r="F584" s="1"/>
      <c r="G584" s="1"/>
    </row>
    <row r="585" spans="3:7">
      <c r="C585" s="1"/>
      <c r="D585" s="1"/>
      <c r="E585" s="1"/>
      <c r="F585" s="1"/>
      <c r="G585" s="1"/>
    </row>
    <row r="586" spans="3:7">
      <c r="C586" s="1"/>
      <c r="D586" s="1"/>
      <c r="E586" s="1"/>
      <c r="F586" s="1"/>
      <c r="G586" s="1"/>
    </row>
    <row r="587" spans="3:7">
      <c r="C587" s="1"/>
      <c r="D587" s="1"/>
      <c r="E587" s="1"/>
      <c r="F587" s="1"/>
      <c r="G587" s="1"/>
    </row>
    <row r="588" spans="3:7">
      <c r="C588" s="1"/>
      <c r="D588" s="1"/>
      <c r="E588" s="1"/>
      <c r="F588" s="1"/>
      <c r="G588" s="1"/>
    </row>
    <row r="589" spans="3:7">
      <c r="C589" s="1"/>
      <c r="D589" s="1"/>
      <c r="E589" s="1"/>
      <c r="F589" s="1"/>
      <c r="G589" s="1"/>
    </row>
    <row r="590" spans="3:7">
      <c r="C590" s="1"/>
      <c r="D590" s="1"/>
      <c r="E590" s="1"/>
      <c r="F590" s="1"/>
      <c r="G590" s="1"/>
    </row>
    <row r="591" spans="3:7">
      <c r="C591" s="1"/>
      <c r="D591" s="1"/>
      <c r="E591" s="1"/>
      <c r="F591" s="1"/>
      <c r="G591" s="1"/>
    </row>
    <row r="592" spans="3:7">
      <c r="C592" s="1"/>
      <c r="D592" s="1"/>
      <c r="E592" s="1"/>
      <c r="F592" s="1"/>
      <c r="G592" s="1"/>
    </row>
    <row r="593" spans="3:7">
      <c r="C593" s="1"/>
      <c r="D593" s="1"/>
      <c r="E593" s="1"/>
      <c r="F593" s="1"/>
      <c r="G593" s="1"/>
    </row>
    <row r="594" spans="3:7">
      <c r="C594" s="1"/>
      <c r="D594" s="1"/>
      <c r="E594" s="1"/>
      <c r="F594" s="1"/>
      <c r="G594" s="1"/>
    </row>
    <row r="595" spans="3:7">
      <c r="C595" s="1"/>
      <c r="D595" s="1"/>
      <c r="E595" s="1"/>
      <c r="F595" s="1"/>
      <c r="G595" s="1"/>
    </row>
    <row r="596" spans="3:7">
      <c r="C596" s="1"/>
      <c r="D596" s="1"/>
      <c r="E596" s="1"/>
      <c r="F596" s="1"/>
      <c r="G596" s="1"/>
    </row>
    <row r="597" spans="3:7">
      <c r="C597" s="1"/>
      <c r="D597" s="1"/>
      <c r="E597" s="1"/>
      <c r="F597" s="1"/>
      <c r="G597" s="1"/>
    </row>
    <row r="598" spans="3:7">
      <c r="C598" s="1"/>
      <c r="D598" s="1"/>
      <c r="E598" s="1"/>
      <c r="F598" s="1"/>
      <c r="G598" s="1"/>
    </row>
    <row r="599" spans="3:7">
      <c r="C599" s="1"/>
      <c r="D599" s="1"/>
      <c r="E599" s="1"/>
      <c r="F599" s="1"/>
      <c r="G599" s="1"/>
    </row>
    <row r="600" spans="3:7">
      <c r="C600" s="1"/>
      <c r="D600" s="1"/>
      <c r="E600" s="1"/>
      <c r="F600" s="1"/>
      <c r="G600" s="1"/>
    </row>
    <row r="601" spans="3:7">
      <c r="C601" s="1"/>
      <c r="D601" s="1"/>
      <c r="E601" s="1"/>
      <c r="F601" s="1"/>
      <c r="G601" s="1"/>
    </row>
    <row r="602" spans="3:7">
      <c r="C602" s="1"/>
      <c r="D602" s="1"/>
      <c r="E602" s="1"/>
      <c r="F602" s="1"/>
      <c r="G602" s="1"/>
    </row>
    <row r="603" spans="3:7">
      <c r="C603" s="1"/>
      <c r="D603" s="1"/>
      <c r="E603" s="1"/>
      <c r="F603" s="1"/>
      <c r="G603" s="1"/>
    </row>
    <row r="604" spans="3:7">
      <c r="C604" s="1"/>
      <c r="D604" s="1"/>
      <c r="E604" s="1"/>
      <c r="F604" s="1"/>
      <c r="G604" s="1"/>
    </row>
    <row r="605" spans="3:7">
      <c r="C605" s="1"/>
      <c r="D605" s="1"/>
      <c r="E605" s="1"/>
      <c r="F605" s="1"/>
      <c r="G605" s="1"/>
    </row>
    <row r="606" spans="3:7">
      <c r="C606" s="1"/>
      <c r="D606" s="1"/>
      <c r="E606" s="1"/>
      <c r="F606" s="1"/>
      <c r="G606" s="1"/>
    </row>
    <row r="607" spans="3:7">
      <c r="C607" s="1"/>
      <c r="D607" s="1"/>
      <c r="E607" s="1"/>
      <c r="F607" s="1"/>
      <c r="G607" s="1"/>
    </row>
    <row r="608" spans="3:7">
      <c r="C608" s="1"/>
      <c r="D608" s="1"/>
      <c r="E608" s="1"/>
      <c r="F608" s="1"/>
      <c r="G608" s="1"/>
    </row>
    <row r="609" spans="3:7">
      <c r="C609" s="1"/>
      <c r="D609" s="1"/>
      <c r="E609" s="1"/>
      <c r="F609" s="1"/>
      <c r="G609" s="1"/>
    </row>
    <row r="610" spans="3:7">
      <c r="C610" s="1"/>
      <c r="D610" s="1"/>
      <c r="E610" s="1"/>
      <c r="F610" s="1"/>
      <c r="G610" s="1"/>
    </row>
    <row r="611" spans="3:7">
      <c r="C611" s="1"/>
      <c r="D611" s="1"/>
      <c r="E611" s="1"/>
      <c r="F611" s="1"/>
      <c r="G611" s="1"/>
    </row>
    <row r="612" spans="3:7">
      <c r="C612" s="1"/>
      <c r="D612" s="1"/>
      <c r="E612" s="1"/>
      <c r="F612" s="1"/>
      <c r="G612" s="1"/>
    </row>
    <row r="613" spans="3:7">
      <c r="C613" s="1"/>
      <c r="D613" s="1"/>
      <c r="E613" s="1"/>
      <c r="F613" s="1"/>
      <c r="G613" s="1"/>
    </row>
    <row r="614" spans="3:7">
      <c r="C614" s="1"/>
      <c r="D614" s="1"/>
      <c r="E614" s="1"/>
      <c r="F614" s="1"/>
      <c r="G614" s="1"/>
    </row>
    <row r="615" spans="3:7">
      <c r="C615" s="1"/>
      <c r="D615" s="1"/>
      <c r="E615" s="1"/>
      <c r="F615" s="1"/>
      <c r="G615" s="1"/>
    </row>
    <row r="616" spans="3:7">
      <c r="C616" s="1"/>
      <c r="D616" s="1"/>
      <c r="E616" s="1"/>
      <c r="F616" s="1"/>
      <c r="G616" s="1"/>
    </row>
    <row r="617" spans="3:7">
      <c r="C617" s="1"/>
      <c r="D617" s="1"/>
      <c r="E617" s="1"/>
      <c r="F617" s="1"/>
      <c r="G617" s="1"/>
    </row>
    <row r="618" spans="3:7">
      <c r="C618" s="1"/>
      <c r="D618" s="1"/>
      <c r="E618" s="1"/>
      <c r="F618" s="1"/>
      <c r="G618" s="1"/>
    </row>
    <row r="619" spans="3:7">
      <c r="C619" s="1"/>
      <c r="D619" s="1"/>
      <c r="E619" s="1"/>
      <c r="F619" s="1"/>
      <c r="G619" s="1"/>
    </row>
    <row r="620" spans="3:7">
      <c r="C620" s="1"/>
      <c r="D620" s="1"/>
      <c r="E620" s="1"/>
      <c r="F620" s="1"/>
      <c r="G620" s="1"/>
    </row>
    <row r="621" spans="3:7">
      <c r="C621" s="1"/>
      <c r="D621" s="1"/>
      <c r="E621" s="1"/>
      <c r="F621" s="1"/>
      <c r="G621" s="1"/>
    </row>
    <row r="622" spans="3:7">
      <c r="C622" s="1"/>
      <c r="D622" s="1"/>
      <c r="E622" s="1"/>
      <c r="F622" s="1"/>
      <c r="G622" s="1"/>
    </row>
    <row r="623" spans="3:7">
      <c r="C623" s="1"/>
      <c r="D623" s="1"/>
      <c r="E623" s="1"/>
      <c r="F623" s="1"/>
      <c r="G623" s="1"/>
    </row>
    <row r="624" spans="3:7">
      <c r="C624" s="1"/>
      <c r="D624" s="1"/>
      <c r="E624" s="1"/>
      <c r="F624" s="1"/>
      <c r="G624" s="1"/>
    </row>
    <row r="625" spans="3:7">
      <c r="C625" s="1"/>
      <c r="D625" s="1"/>
      <c r="E625" s="1"/>
      <c r="F625" s="1"/>
      <c r="G625" s="1"/>
    </row>
    <row r="626" spans="3:7">
      <c r="C626" s="1"/>
      <c r="D626" s="1"/>
      <c r="E626" s="1"/>
      <c r="F626" s="1"/>
      <c r="G626" s="1"/>
    </row>
    <row r="627" spans="3:7">
      <c r="C627" s="1"/>
      <c r="D627" s="1"/>
      <c r="E627" s="1"/>
      <c r="F627" s="1"/>
      <c r="G627" s="1"/>
    </row>
    <row r="628" spans="3:7">
      <c r="C628" s="1"/>
      <c r="D628" s="1"/>
      <c r="E628" s="1"/>
      <c r="F628" s="1"/>
      <c r="G628" s="1"/>
    </row>
    <row r="629" spans="3:7">
      <c r="C629" s="1"/>
      <c r="D629" s="1"/>
      <c r="E629" s="1"/>
      <c r="F629" s="1"/>
      <c r="G629" s="1"/>
    </row>
    <row r="630" spans="3:7">
      <c r="C630" s="1"/>
      <c r="D630" s="1"/>
      <c r="E630" s="1"/>
      <c r="F630" s="1"/>
      <c r="G630" s="1"/>
    </row>
    <row r="631" spans="3:7">
      <c r="C631" s="1"/>
      <c r="D631" s="1"/>
      <c r="E631" s="1"/>
      <c r="F631" s="1"/>
      <c r="G631" s="1"/>
    </row>
    <row r="632" spans="3:7">
      <c r="C632" s="1"/>
      <c r="D632" s="1"/>
      <c r="E632" s="1"/>
      <c r="F632" s="1"/>
      <c r="G632" s="1"/>
    </row>
    <row r="633" spans="3:7">
      <c r="C633" s="1"/>
      <c r="D633" s="1"/>
      <c r="E633" s="1"/>
      <c r="F633" s="1"/>
      <c r="G633" s="1"/>
    </row>
    <row r="634" spans="3:7">
      <c r="C634" s="1"/>
      <c r="D634" s="1"/>
      <c r="E634" s="1"/>
      <c r="F634" s="1"/>
      <c r="G634" s="1"/>
    </row>
    <row r="635" spans="3:7">
      <c r="C635" s="1"/>
      <c r="D635" s="1"/>
      <c r="E635" s="1"/>
      <c r="F635" s="1"/>
      <c r="G635" s="1"/>
    </row>
    <row r="636" spans="3:7">
      <c r="C636" s="1"/>
      <c r="D636" s="1"/>
      <c r="E636" s="1"/>
      <c r="F636" s="1"/>
      <c r="G636" s="1"/>
    </row>
    <row r="637" spans="3:7">
      <c r="C637" s="1"/>
      <c r="D637" s="1"/>
      <c r="E637" s="1"/>
      <c r="F637" s="1"/>
      <c r="G637" s="1"/>
    </row>
    <row r="638" spans="3:7">
      <c r="C638" s="1"/>
      <c r="D638" s="1"/>
      <c r="E638" s="1"/>
      <c r="F638" s="1"/>
      <c r="G638" s="1"/>
    </row>
    <row r="639" spans="3:7">
      <c r="C639" s="1"/>
      <c r="D639" s="1"/>
      <c r="E639" s="1"/>
      <c r="F639" s="1"/>
      <c r="G639" s="1"/>
    </row>
    <row r="640" spans="3:7">
      <c r="C640" s="1"/>
      <c r="D640" s="1"/>
      <c r="E640" s="1"/>
      <c r="F640" s="1"/>
      <c r="G640" s="1"/>
    </row>
    <row r="641" spans="3:7">
      <c r="C641" s="1"/>
      <c r="D641" s="1"/>
      <c r="E641" s="1"/>
      <c r="F641" s="1"/>
      <c r="G641" s="1"/>
    </row>
    <row r="642" spans="3:7">
      <c r="C642" s="1"/>
      <c r="D642" s="1"/>
      <c r="E642" s="1"/>
      <c r="F642" s="1"/>
      <c r="G642" s="1"/>
    </row>
    <row r="643" spans="3:7">
      <c r="C643" s="1"/>
      <c r="D643" s="1"/>
      <c r="E643" s="1"/>
      <c r="F643" s="1"/>
      <c r="G643" s="1"/>
    </row>
    <row r="644" spans="3:7">
      <c r="C644" s="1"/>
      <c r="D644" s="1"/>
      <c r="E644" s="1"/>
      <c r="F644" s="1"/>
      <c r="G644" s="1"/>
    </row>
    <row r="645" spans="3:7">
      <c r="C645" s="1"/>
      <c r="D645" s="1"/>
      <c r="E645" s="1"/>
      <c r="F645" s="1"/>
      <c r="G645" s="1"/>
    </row>
    <row r="646" spans="3:7">
      <c r="C646" s="1"/>
      <c r="D646" s="1"/>
      <c r="E646" s="1"/>
      <c r="F646" s="1"/>
      <c r="G646" s="1"/>
    </row>
    <row r="647" spans="3:7">
      <c r="C647" s="1"/>
      <c r="D647" s="1"/>
      <c r="E647" s="1"/>
      <c r="F647" s="1"/>
      <c r="G647" s="1"/>
    </row>
    <row r="648" spans="3:7">
      <c r="C648" s="1"/>
      <c r="D648" s="1"/>
      <c r="E648" s="1"/>
      <c r="F648" s="1"/>
      <c r="G648" s="1"/>
    </row>
    <row r="649" spans="3:7">
      <c r="C649" s="1"/>
      <c r="D649" s="1"/>
      <c r="E649" s="1"/>
      <c r="F649" s="1"/>
      <c r="G649" s="1"/>
    </row>
    <row r="650" spans="3:7">
      <c r="C650" s="1"/>
      <c r="D650" s="1"/>
      <c r="E650" s="1"/>
      <c r="F650" s="1"/>
      <c r="G650" s="1"/>
    </row>
    <row r="651" spans="3:7">
      <c r="C651" s="1"/>
      <c r="D651" s="1"/>
      <c r="E651" s="1"/>
      <c r="F651" s="1"/>
      <c r="G651" s="1"/>
    </row>
    <row r="652" spans="3:7">
      <c r="C652" s="1"/>
      <c r="D652" s="1"/>
      <c r="E652" s="1"/>
      <c r="F652" s="1"/>
      <c r="G652" s="1"/>
    </row>
    <row r="653" spans="3:7">
      <c r="C653" s="1"/>
      <c r="D653" s="1"/>
      <c r="E653" s="1"/>
      <c r="F653" s="1"/>
      <c r="G653" s="1"/>
    </row>
    <row r="654" spans="3:7">
      <c r="C654" s="1"/>
      <c r="D654" s="1"/>
      <c r="E654" s="1"/>
      <c r="F654" s="1"/>
      <c r="G654" s="1"/>
    </row>
    <row r="655" spans="3:7">
      <c r="C655" s="1"/>
      <c r="D655" s="1"/>
      <c r="E655" s="1"/>
      <c r="F655" s="1"/>
      <c r="G655" s="1"/>
    </row>
    <row r="656" spans="3:7">
      <c r="C656" s="1"/>
      <c r="D656" s="1"/>
      <c r="E656" s="1"/>
      <c r="F656" s="1"/>
      <c r="G656" s="1"/>
    </row>
    <row r="657" spans="3:7">
      <c r="C657" s="1"/>
      <c r="D657" s="1"/>
      <c r="E657" s="1"/>
      <c r="F657" s="1"/>
      <c r="G657" s="1"/>
    </row>
    <row r="658" spans="3:7">
      <c r="C658" s="1"/>
      <c r="D658" s="1"/>
      <c r="E658" s="1"/>
      <c r="F658" s="1"/>
      <c r="G658" s="1"/>
    </row>
    <row r="659" spans="3:7">
      <c r="C659" s="1"/>
      <c r="D659" s="1"/>
      <c r="E659" s="1"/>
      <c r="F659" s="1"/>
      <c r="G659" s="1"/>
    </row>
    <row r="660" spans="3:7">
      <c r="C660" s="1"/>
      <c r="D660" s="1"/>
      <c r="E660" s="1"/>
      <c r="F660" s="1"/>
      <c r="G660" s="1"/>
    </row>
    <row r="661" spans="3:7">
      <c r="C661" s="1"/>
      <c r="D661" s="1"/>
      <c r="E661" s="1"/>
      <c r="F661" s="1"/>
      <c r="G661" s="1"/>
    </row>
    <row r="662" spans="3:7">
      <c r="C662" s="1"/>
      <c r="D662" s="1"/>
      <c r="E662" s="1"/>
      <c r="F662" s="1"/>
      <c r="G662" s="1"/>
    </row>
    <row r="663" spans="3:7">
      <c r="C663" s="1"/>
      <c r="D663" s="1"/>
      <c r="E663" s="1"/>
      <c r="F663" s="1"/>
      <c r="G663" s="1"/>
    </row>
    <row r="664" spans="3:7">
      <c r="C664" s="1"/>
      <c r="D664" s="1"/>
      <c r="E664" s="1"/>
      <c r="F664" s="1"/>
      <c r="G664" s="1"/>
    </row>
    <row r="665" spans="3:7">
      <c r="C665" s="1"/>
      <c r="D665" s="1"/>
      <c r="E665" s="1"/>
      <c r="F665" s="1"/>
      <c r="G665" s="1"/>
    </row>
    <row r="666" spans="3:7">
      <c r="C666" s="1"/>
      <c r="D666" s="1"/>
      <c r="E666" s="1"/>
      <c r="F666" s="1"/>
      <c r="G666" s="1"/>
    </row>
    <row r="667" spans="3:7">
      <c r="C667" s="1"/>
      <c r="D667" s="1"/>
      <c r="E667" s="1"/>
      <c r="F667" s="1"/>
      <c r="G667" s="1"/>
    </row>
    <row r="668" spans="3:7">
      <c r="C668" s="1"/>
      <c r="D668" s="1"/>
      <c r="E668" s="1"/>
      <c r="F668" s="1"/>
      <c r="G668" s="1"/>
    </row>
    <row r="669" spans="3:7">
      <c r="C669" s="1"/>
      <c r="D669" s="1"/>
      <c r="E669" s="1"/>
      <c r="F669" s="1"/>
      <c r="G669" s="1"/>
    </row>
    <row r="670" spans="3:7">
      <c r="C670" s="1"/>
      <c r="D670" s="1"/>
      <c r="E670" s="1"/>
      <c r="F670" s="1"/>
      <c r="G670" s="1"/>
    </row>
    <row r="671" spans="3:7">
      <c r="C671" s="1"/>
      <c r="D671" s="1"/>
      <c r="E671" s="1"/>
      <c r="F671" s="1"/>
      <c r="G671" s="1"/>
    </row>
    <row r="672" spans="3:7">
      <c r="C672" s="1"/>
      <c r="D672" s="1"/>
      <c r="E672" s="1"/>
      <c r="F672" s="1"/>
      <c r="G672" s="1"/>
    </row>
    <row r="673" spans="3:7">
      <c r="C673" s="1"/>
      <c r="D673" s="1"/>
      <c r="E673" s="1"/>
      <c r="F673" s="1"/>
      <c r="G673" s="1"/>
    </row>
    <row r="674" spans="3:7">
      <c r="C674" s="1"/>
      <c r="D674" s="1"/>
      <c r="E674" s="1"/>
      <c r="F674" s="1"/>
      <c r="G674" s="1"/>
    </row>
    <row r="675" spans="3:7">
      <c r="C675" s="1"/>
      <c r="D675" s="1"/>
      <c r="E675" s="1"/>
      <c r="F675" s="1"/>
      <c r="G675" s="1"/>
    </row>
    <row r="676" spans="3:7">
      <c r="C676" s="1"/>
      <c r="D676" s="1"/>
      <c r="E676" s="1"/>
      <c r="F676" s="1"/>
      <c r="G676" s="1"/>
    </row>
    <row r="677" spans="3:7">
      <c r="C677" s="1"/>
      <c r="D677" s="1"/>
      <c r="E677" s="1"/>
      <c r="F677" s="1"/>
      <c r="G677" s="1"/>
    </row>
    <row r="678" spans="3:7">
      <c r="C678" s="1"/>
      <c r="D678" s="1"/>
      <c r="E678" s="1"/>
      <c r="F678" s="1"/>
      <c r="G678" s="1"/>
    </row>
    <row r="679" spans="3:7">
      <c r="C679" s="1"/>
      <c r="D679" s="1"/>
      <c r="E679" s="1"/>
      <c r="F679" s="1"/>
      <c r="G679" s="1"/>
    </row>
    <row r="680" spans="3:7">
      <c r="C680" s="1"/>
      <c r="D680" s="1"/>
      <c r="E680" s="1"/>
      <c r="F680" s="1"/>
      <c r="G680" s="1"/>
    </row>
    <row r="681" spans="3:7">
      <c r="C681" s="1"/>
      <c r="D681" s="1"/>
      <c r="E681" s="1"/>
      <c r="F681" s="1"/>
      <c r="G681" s="1"/>
    </row>
    <row r="682" spans="3:7">
      <c r="C682" s="1"/>
      <c r="D682" s="1"/>
      <c r="E682" s="1"/>
      <c r="F682" s="1"/>
      <c r="G682" s="1"/>
    </row>
    <row r="683" spans="3:7">
      <c r="C683" s="1"/>
      <c r="D683" s="1"/>
      <c r="E683" s="1"/>
      <c r="F683" s="1"/>
      <c r="G683" s="1"/>
    </row>
    <row r="684" spans="3:7">
      <c r="C684" s="1"/>
      <c r="D684" s="1"/>
      <c r="E684" s="1"/>
      <c r="F684" s="1"/>
      <c r="G684" s="1"/>
    </row>
    <row r="685" spans="3:7">
      <c r="C685" s="1"/>
      <c r="D685" s="1"/>
      <c r="E685" s="1"/>
      <c r="F685" s="1"/>
      <c r="G685" s="1"/>
    </row>
    <row r="686" spans="3:7">
      <c r="C686" s="1"/>
      <c r="D686" s="1"/>
      <c r="E686" s="1"/>
      <c r="F686" s="1"/>
      <c r="G686" s="1"/>
    </row>
    <row r="687" spans="3:7">
      <c r="C687" s="1"/>
      <c r="D687" s="1"/>
      <c r="E687" s="1"/>
      <c r="F687" s="1"/>
      <c r="G687" s="1"/>
    </row>
    <row r="688" spans="3:7">
      <c r="C688" s="1"/>
      <c r="D688" s="1"/>
      <c r="E688" s="1"/>
      <c r="F688" s="1"/>
      <c r="G688" s="1"/>
    </row>
    <row r="689" spans="2:7">
      <c r="C689" s="1"/>
      <c r="D689" s="1"/>
      <c r="E689" s="1"/>
      <c r="F689" s="1"/>
      <c r="G689" s="1"/>
    </row>
    <row r="690" spans="2:7">
      <c r="C690" s="1"/>
      <c r="D690" s="1"/>
      <c r="E690" s="1"/>
      <c r="F690" s="1"/>
      <c r="G690" s="1"/>
    </row>
    <row r="691" spans="2:7">
      <c r="C691" s="1"/>
      <c r="D691" s="1"/>
      <c r="E691" s="1"/>
      <c r="F691" s="1"/>
      <c r="G691" s="1"/>
    </row>
    <row r="692" spans="2:7">
      <c r="C692" s="1"/>
      <c r="D692" s="1"/>
      <c r="E692" s="1"/>
      <c r="F692" s="1"/>
      <c r="G692" s="1"/>
    </row>
    <row r="693" spans="2:7">
      <c r="C693" s="1"/>
      <c r="D693" s="1"/>
      <c r="E693" s="1"/>
      <c r="F693" s="1"/>
      <c r="G693" s="1"/>
    </row>
    <row r="694" spans="2:7">
      <c r="C694" s="1"/>
      <c r="D694" s="1"/>
      <c r="E694" s="1"/>
      <c r="F694" s="1"/>
      <c r="G694" s="1"/>
    </row>
    <row r="695" spans="2:7">
      <c r="C695" s="1"/>
      <c r="D695" s="1"/>
      <c r="E695" s="1"/>
      <c r="F695" s="1"/>
      <c r="G695" s="1"/>
    </row>
    <row r="696" spans="2:7">
      <c r="C696" s="1"/>
      <c r="D696" s="1"/>
      <c r="E696" s="1"/>
      <c r="F696" s="1"/>
      <c r="G696" s="1"/>
    </row>
    <row r="697" spans="2:7">
      <c r="B697" s="41"/>
      <c r="C697" s="1"/>
      <c r="D697" s="1"/>
      <c r="E697" s="1"/>
      <c r="F697" s="1"/>
      <c r="G697" s="1"/>
    </row>
    <row r="698" spans="2:7">
      <c r="B698" s="41"/>
      <c r="C698" s="1"/>
      <c r="D698" s="1"/>
      <c r="E698" s="1"/>
      <c r="F698" s="1"/>
      <c r="G698" s="1"/>
    </row>
    <row r="699" spans="2:7">
      <c r="B699" s="3"/>
      <c r="C699" s="1"/>
      <c r="D699" s="1"/>
      <c r="E699" s="1"/>
      <c r="F699" s="1"/>
      <c r="G699" s="1"/>
    </row>
    <row r="700" spans="2:7">
      <c r="C700" s="1"/>
      <c r="D700" s="1"/>
      <c r="E700" s="1"/>
      <c r="F700" s="1"/>
      <c r="G700" s="1"/>
    </row>
    <row r="701" spans="2:7">
      <c r="C701" s="1"/>
      <c r="D701" s="1"/>
      <c r="E701" s="1"/>
      <c r="F701" s="1"/>
      <c r="G701" s="1"/>
    </row>
    <row r="702" spans="2:7">
      <c r="C702" s="1"/>
      <c r="D702" s="1"/>
      <c r="E702" s="1"/>
      <c r="F702" s="1"/>
      <c r="G702" s="1"/>
    </row>
    <row r="703" spans="2:7">
      <c r="C703" s="1"/>
      <c r="D703" s="1"/>
      <c r="E703" s="1"/>
      <c r="F703" s="1"/>
      <c r="G703" s="1"/>
    </row>
    <row r="704" spans="2:7">
      <c r="C704" s="1"/>
      <c r="D704" s="1"/>
      <c r="E704" s="1"/>
      <c r="F704" s="1"/>
      <c r="G704" s="1"/>
    </row>
    <row r="705" spans="3:7">
      <c r="C705" s="1"/>
      <c r="D705" s="1"/>
      <c r="E705" s="1"/>
      <c r="F705" s="1"/>
      <c r="G705" s="1"/>
    </row>
    <row r="706" spans="3:7">
      <c r="C706" s="1"/>
      <c r="D706" s="1"/>
      <c r="E706" s="1"/>
      <c r="F706" s="1"/>
      <c r="G706" s="1"/>
    </row>
    <row r="707" spans="3:7">
      <c r="C707" s="1"/>
      <c r="D707" s="1"/>
      <c r="E707" s="1"/>
      <c r="F707" s="1"/>
      <c r="G707" s="1"/>
    </row>
    <row r="708" spans="3:7">
      <c r="C708" s="1"/>
      <c r="D708" s="1"/>
      <c r="E708" s="1"/>
      <c r="F708" s="1"/>
      <c r="G708" s="1"/>
    </row>
    <row r="709" spans="3:7">
      <c r="C709" s="1"/>
      <c r="D709" s="1"/>
      <c r="E709" s="1"/>
      <c r="F709" s="1"/>
      <c r="G709" s="1"/>
    </row>
    <row r="710" spans="3:7">
      <c r="C710" s="1"/>
      <c r="D710" s="1"/>
      <c r="E710" s="1"/>
      <c r="F710" s="1"/>
      <c r="G710" s="1"/>
    </row>
    <row r="711" spans="3:7">
      <c r="C711" s="1"/>
      <c r="D711" s="1"/>
      <c r="E711" s="1"/>
      <c r="F711" s="1"/>
      <c r="G711" s="1"/>
    </row>
    <row r="712" spans="3:7">
      <c r="C712" s="1"/>
      <c r="D712" s="1"/>
      <c r="E712" s="1"/>
      <c r="F712" s="1"/>
      <c r="G712" s="1"/>
    </row>
    <row r="713" spans="3:7">
      <c r="E713" s="1"/>
    </row>
  </sheetData>
  <sheetProtection sheet="1" objects="1" scenarios="1"/>
  <mergeCells count="2">
    <mergeCell ref="B7:T7"/>
    <mergeCell ref="B6:T6"/>
  </mergeCells>
  <phoneticPr fontId="5" type="noConversion"/>
  <dataValidations count="6">
    <dataValidation allowBlank="1" showInputMessage="1" showErrorMessage="1" sqref="A1 B31:B33 B14:B15"/>
    <dataValidation type="list" allowBlank="1" showInputMessage="1" showErrorMessage="1" sqref="E205:E712">
      <formula1>#REF!</formula1>
    </dataValidation>
    <dataValidation type="list" allowBlank="1" showInputMessage="1" showErrorMessage="1" sqref="I12:I32 I34:I487">
      <formula1>#REF!</formula1>
    </dataValidation>
    <dataValidation type="list" allowBlank="1" showInputMessage="1" showErrorMessage="1" sqref="E12:E32 E34:E204">
      <formula1>#REF!</formula1>
    </dataValidation>
    <dataValidation type="list" allowBlank="1" showInputMessage="1" showErrorMessage="1" sqref="L12:L487">
      <formula1>#REF!</formula1>
    </dataValidation>
    <dataValidation type="list" allowBlank="1" showInputMessage="1" showErrorMessage="1" sqref="G12:G32 G34:G705">
      <formula1>#REF!</formula1>
    </dataValidation>
  </dataValidations>
  <pageMargins left="0" right="0" top="0.5" bottom="0.5" header="0" footer="0.25"/>
  <pageSetup paperSize="9" scale="75" pageOrder="overThenDown" orientation="landscape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>
    <tabColor indexed="44"/>
    <pageSetUpPr fitToPage="1"/>
  </sheetPr>
  <dimension ref="B1:U803"/>
  <sheetViews>
    <sheetView rightToLeft="1" topLeftCell="G1" zoomScale="70" zoomScaleNormal="70" workbookViewId="0">
      <selection activeCell="AD29" sqref="AD29"/>
    </sheetView>
  </sheetViews>
  <sheetFormatPr defaultColWidth="9.140625" defaultRowHeight="18"/>
  <cols>
    <col min="1" max="1" width="6.28515625" style="1" customWidth="1"/>
    <col min="2" max="2" width="48.140625" style="2" bestFit="1" customWidth="1"/>
    <col min="3" max="3" width="41.7109375" style="2" bestFit="1" customWidth="1"/>
    <col min="4" max="4" width="6.42578125" style="2" bestFit="1" customWidth="1"/>
    <col min="5" max="5" width="8" style="2" bestFit="1" customWidth="1"/>
    <col min="6" max="6" width="11.7109375" style="2" bestFit="1" customWidth="1"/>
    <col min="7" max="7" width="44.7109375" style="1" bestFit="1" customWidth="1"/>
    <col min="8" max="8" width="7.42578125" style="1" bestFit="1" customWidth="1"/>
    <col min="9" max="9" width="11.140625" style="1" bestFit="1" customWidth="1"/>
    <col min="10" max="10" width="7.140625" style="1" bestFit="1" customWidth="1"/>
    <col min="11" max="11" width="6.140625" style="1" bestFit="1" customWidth="1"/>
    <col min="12" max="12" width="12.28515625" style="1" bestFit="1" customWidth="1"/>
    <col min="13" max="13" width="7.42578125" style="1" bestFit="1" customWidth="1"/>
    <col min="14" max="14" width="8" style="1" bestFit="1" customWidth="1"/>
    <col min="15" max="15" width="15.42578125" style="1" bestFit="1" customWidth="1"/>
    <col min="16" max="16" width="12.42578125" style="1" customWidth="1"/>
    <col min="17" max="17" width="13.140625" style="1" customWidth="1"/>
    <col min="18" max="18" width="16.42578125" style="1" customWidth="1"/>
    <col min="19" max="19" width="12.5703125" style="1" bestFit="1" customWidth="1"/>
    <col min="20" max="20" width="11.85546875" style="1" bestFit="1" customWidth="1"/>
    <col min="21" max="21" width="9" style="1" bestFit="1" customWidth="1"/>
    <col min="22" max="16384" width="9.140625" style="1"/>
  </cols>
  <sheetData>
    <row r="1" spans="2:21">
      <c r="B1" s="46" t="s">
        <v>150</v>
      </c>
      <c r="C1" s="67" t="s" vm="1">
        <v>238</v>
      </c>
    </row>
    <row r="2" spans="2:21">
      <c r="B2" s="46" t="s">
        <v>149</v>
      </c>
      <c r="C2" s="67" t="s">
        <v>239</v>
      </c>
    </row>
    <row r="3" spans="2:21">
      <c r="B3" s="46" t="s">
        <v>151</v>
      </c>
      <c r="C3" s="67" t="s">
        <v>240</v>
      </c>
    </row>
    <row r="4" spans="2:21">
      <c r="B4" s="46" t="s">
        <v>152</v>
      </c>
      <c r="C4" s="67" t="s">
        <v>241</v>
      </c>
    </row>
    <row r="6" spans="2:21" ht="26.25" customHeight="1">
      <c r="B6" s="164" t="s">
        <v>178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6"/>
    </row>
    <row r="7" spans="2:21" ht="26.25" customHeight="1">
      <c r="B7" s="164" t="s">
        <v>95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6"/>
    </row>
    <row r="8" spans="2:21" s="3" customFormat="1" ht="78.75">
      <c r="B8" s="21" t="s">
        <v>119</v>
      </c>
      <c r="C8" s="29" t="s">
        <v>48</v>
      </c>
      <c r="D8" s="29" t="s">
        <v>123</v>
      </c>
      <c r="E8" s="29" t="s">
        <v>196</v>
      </c>
      <c r="F8" s="29" t="s">
        <v>121</v>
      </c>
      <c r="G8" s="29" t="s">
        <v>69</v>
      </c>
      <c r="H8" s="29" t="s">
        <v>14</v>
      </c>
      <c r="I8" s="29" t="s">
        <v>70</v>
      </c>
      <c r="J8" s="29" t="s">
        <v>108</v>
      </c>
      <c r="K8" s="29" t="s">
        <v>17</v>
      </c>
      <c r="L8" s="29" t="s">
        <v>107</v>
      </c>
      <c r="M8" s="29" t="s">
        <v>16</v>
      </c>
      <c r="N8" s="29" t="s">
        <v>18</v>
      </c>
      <c r="O8" s="12" t="s">
        <v>213</v>
      </c>
      <c r="P8" s="29" t="s">
        <v>212</v>
      </c>
      <c r="Q8" s="29" t="s">
        <v>228</v>
      </c>
      <c r="R8" s="29" t="s">
        <v>65</v>
      </c>
      <c r="S8" s="12" t="s">
        <v>62</v>
      </c>
      <c r="T8" s="29" t="s">
        <v>153</v>
      </c>
      <c r="U8" s="13" t="s">
        <v>155</v>
      </c>
    </row>
    <row r="9" spans="2:21" s="3" customFormat="1">
      <c r="B9" s="14"/>
      <c r="C9" s="15"/>
      <c r="D9" s="15"/>
      <c r="E9" s="15"/>
      <c r="F9" s="15"/>
      <c r="G9" s="15"/>
      <c r="H9" s="31"/>
      <c r="I9" s="31"/>
      <c r="J9" s="31" t="s">
        <v>21</v>
      </c>
      <c r="K9" s="31" t="s">
        <v>20</v>
      </c>
      <c r="L9" s="31"/>
      <c r="M9" s="31" t="s">
        <v>19</v>
      </c>
      <c r="N9" s="31" t="s">
        <v>19</v>
      </c>
      <c r="O9" s="31" t="s">
        <v>220</v>
      </c>
      <c r="P9" s="31"/>
      <c r="Q9" s="15" t="s">
        <v>216</v>
      </c>
      <c r="R9" s="31" t="s">
        <v>216</v>
      </c>
      <c r="S9" s="15" t="s">
        <v>19</v>
      </c>
      <c r="T9" s="31" t="s">
        <v>216</v>
      </c>
      <c r="U9" s="16" t="s">
        <v>19</v>
      </c>
    </row>
    <row r="10" spans="2:21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33" t="s">
        <v>13</v>
      </c>
      <c r="Q10" s="40" t="s">
        <v>117</v>
      </c>
      <c r="R10" s="18" t="s">
        <v>118</v>
      </c>
      <c r="S10" s="18" t="s">
        <v>156</v>
      </c>
      <c r="T10" s="18" t="s">
        <v>197</v>
      </c>
      <c r="U10" s="19" t="s">
        <v>222</v>
      </c>
    </row>
    <row r="11" spans="2:21" s="4" customFormat="1" ht="18" customHeight="1">
      <c r="B11" s="68" t="s">
        <v>35</v>
      </c>
      <c r="C11" s="69"/>
      <c r="D11" s="69"/>
      <c r="E11" s="69"/>
      <c r="F11" s="69"/>
      <c r="G11" s="69"/>
      <c r="H11" s="69"/>
      <c r="I11" s="69"/>
      <c r="J11" s="69"/>
      <c r="K11" s="77">
        <v>5.2166156613958403</v>
      </c>
      <c r="L11" s="69"/>
      <c r="M11" s="69"/>
      <c r="N11" s="90">
        <v>3.7381843725733034E-2</v>
      </c>
      <c r="O11" s="77"/>
      <c r="P11" s="79"/>
      <c r="Q11" s="77">
        <f>Q12</f>
        <v>10646.695492948216</v>
      </c>
      <c r="R11" s="77">
        <v>6475647.0831684424</v>
      </c>
      <c r="S11" s="69"/>
      <c r="T11" s="78">
        <f>R11/$R$11</f>
        <v>1</v>
      </c>
      <c r="U11" s="78">
        <f>R11/'סכום נכסי הקרן'!$C$42</f>
        <v>9.1421879880236062E-2</v>
      </c>
    </row>
    <row r="12" spans="2:21">
      <c r="B12" s="70" t="s">
        <v>206</v>
      </c>
      <c r="C12" s="71"/>
      <c r="D12" s="71"/>
      <c r="E12" s="71"/>
      <c r="F12" s="71"/>
      <c r="G12" s="71"/>
      <c r="H12" s="71"/>
      <c r="I12" s="71"/>
      <c r="J12" s="71"/>
      <c r="K12" s="80">
        <v>4.2300681275421983</v>
      </c>
      <c r="L12" s="71"/>
      <c r="M12" s="71"/>
      <c r="N12" s="91">
        <v>3.0842281220021511E-2</v>
      </c>
      <c r="O12" s="80"/>
      <c r="P12" s="82"/>
      <c r="Q12" s="80">
        <f>Q13+Q167</f>
        <v>10646.695492948216</v>
      </c>
      <c r="R12" s="80">
        <f>R13+R167+R257+R265</f>
        <v>6475647.0005150959</v>
      </c>
      <c r="S12" s="71"/>
      <c r="T12" s="81">
        <f t="shared" ref="T12:T74" si="0">R12/$R$11</f>
        <v>0.99999998723627992</v>
      </c>
      <c r="U12" s="81">
        <f>R12/'סכום נכסי הקרן'!$C$42</f>
        <v>9.1421878713352778E-2</v>
      </c>
    </row>
    <row r="13" spans="2:21">
      <c r="B13" s="89" t="s">
        <v>34</v>
      </c>
      <c r="C13" s="71"/>
      <c r="D13" s="71"/>
      <c r="E13" s="71"/>
      <c r="F13" s="71"/>
      <c r="G13" s="71"/>
      <c r="H13" s="71"/>
      <c r="I13" s="71"/>
      <c r="J13" s="71"/>
      <c r="K13" s="80">
        <v>4.1716957582797862</v>
      </c>
      <c r="L13" s="71"/>
      <c r="M13" s="71"/>
      <c r="N13" s="91">
        <v>2.6192325358142289E-2</v>
      </c>
      <c r="O13" s="80"/>
      <c r="P13" s="82"/>
      <c r="Q13" s="80">
        <v>9952.6520099979989</v>
      </c>
      <c r="R13" s="80">
        <v>3728345.744677457</v>
      </c>
      <c r="S13" s="71"/>
      <c r="T13" s="81">
        <f t="shared" si="0"/>
        <v>0.57574875480293009</v>
      </c>
      <c r="U13" s="81">
        <f>R13/'סכום נכסי הקרן'!$C$42</f>
        <v>5.2636033502788955E-2</v>
      </c>
    </row>
    <row r="14" spans="2:21">
      <c r="B14" s="76" t="s">
        <v>325</v>
      </c>
      <c r="C14" s="73" t="s">
        <v>326</v>
      </c>
      <c r="D14" s="86" t="s">
        <v>124</v>
      </c>
      <c r="E14" s="86" t="s">
        <v>327</v>
      </c>
      <c r="F14" s="73" t="s">
        <v>328</v>
      </c>
      <c r="G14" s="86" t="s">
        <v>329</v>
      </c>
      <c r="H14" s="73" t="s">
        <v>330</v>
      </c>
      <c r="I14" s="73" t="s">
        <v>331</v>
      </c>
      <c r="J14" s="73"/>
      <c r="K14" s="83">
        <v>2.5700000000000416</v>
      </c>
      <c r="L14" s="86" t="s">
        <v>137</v>
      </c>
      <c r="M14" s="87">
        <v>6.1999999999999998E-3</v>
      </c>
      <c r="N14" s="87">
        <v>1.6000000000000167E-2</v>
      </c>
      <c r="O14" s="83">
        <v>97862938.51094</v>
      </c>
      <c r="P14" s="85">
        <v>98.76</v>
      </c>
      <c r="Q14" s="73"/>
      <c r="R14" s="83">
        <v>96649.443054878997</v>
      </c>
      <c r="S14" s="84">
        <v>1.9760681727277261E-2</v>
      </c>
      <c r="T14" s="84">
        <f t="shared" si="0"/>
        <v>1.4925063366422648E-2</v>
      </c>
      <c r="U14" s="84">
        <f>R14/'סכום נכסי הקרן'!$C$42</f>
        <v>1.364477350290003E-3</v>
      </c>
    </row>
    <row r="15" spans="2:21">
      <c r="B15" s="76" t="s">
        <v>332</v>
      </c>
      <c r="C15" s="73" t="s">
        <v>333</v>
      </c>
      <c r="D15" s="86" t="s">
        <v>124</v>
      </c>
      <c r="E15" s="86" t="s">
        <v>327</v>
      </c>
      <c r="F15" s="73" t="s">
        <v>328</v>
      </c>
      <c r="G15" s="86" t="s">
        <v>329</v>
      </c>
      <c r="H15" s="73" t="s">
        <v>330</v>
      </c>
      <c r="I15" s="73" t="s">
        <v>331</v>
      </c>
      <c r="J15" s="73"/>
      <c r="K15" s="83">
        <v>5.7300000000004871</v>
      </c>
      <c r="L15" s="86" t="s">
        <v>137</v>
      </c>
      <c r="M15" s="87">
        <v>5.0000000000000001E-4</v>
      </c>
      <c r="N15" s="87">
        <v>1.3200000000001424E-2</v>
      </c>
      <c r="O15" s="83">
        <v>33449920.125621006</v>
      </c>
      <c r="P15" s="85">
        <v>92.5</v>
      </c>
      <c r="Q15" s="73"/>
      <c r="R15" s="83">
        <v>30941.175274130001</v>
      </c>
      <c r="S15" s="84">
        <v>4.1952837279820458E-2</v>
      </c>
      <c r="T15" s="84">
        <f t="shared" si="0"/>
        <v>4.7780823872493865E-3</v>
      </c>
      <c r="U15" s="84">
        <f>R15/'סכום נכסי הקרן'!$C$42</f>
        <v>4.3682127406498501E-4</v>
      </c>
    </row>
    <row r="16" spans="2:21">
      <c r="B16" s="76" t="s">
        <v>334</v>
      </c>
      <c r="C16" s="73" t="s">
        <v>335</v>
      </c>
      <c r="D16" s="86" t="s">
        <v>124</v>
      </c>
      <c r="E16" s="86" t="s">
        <v>327</v>
      </c>
      <c r="F16" s="73" t="s">
        <v>336</v>
      </c>
      <c r="G16" s="86" t="s">
        <v>337</v>
      </c>
      <c r="H16" s="73" t="s">
        <v>330</v>
      </c>
      <c r="I16" s="73" t="s">
        <v>331</v>
      </c>
      <c r="J16" s="73"/>
      <c r="K16" s="83">
        <v>1.7699999999997047</v>
      </c>
      <c r="L16" s="86" t="s">
        <v>137</v>
      </c>
      <c r="M16" s="87">
        <v>3.5499999999999997E-2</v>
      </c>
      <c r="N16" s="87">
        <v>1.73999999999957E-2</v>
      </c>
      <c r="O16" s="83">
        <v>8735014.279556999</v>
      </c>
      <c r="P16" s="85">
        <v>114.04</v>
      </c>
      <c r="Q16" s="73"/>
      <c r="R16" s="83">
        <v>9961.4097510219999</v>
      </c>
      <c r="S16" s="84">
        <v>3.0639121128882275E-2</v>
      </c>
      <c r="T16" s="84">
        <f t="shared" si="0"/>
        <v>1.5382879306245366E-3</v>
      </c>
      <c r="U16" s="84">
        <f>R16/'סכום נכסי הקרן'!$C$42</f>
        <v>1.4063317441477329E-4</v>
      </c>
    </row>
    <row r="17" spans="2:21">
      <c r="B17" s="76" t="s">
        <v>338</v>
      </c>
      <c r="C17" s="73" t="s">
        <v>339</v>
      </c>
      <c r="D17" s="86" t="s">
        <v>124</v>
      </c>
      <c r="E17" s="86" t="s">
        <v>327</v>
      </c>
      <c r="F17" s="73" t="s">
        <v>336</v>
      </c>
      <c r="G17" s="86" t="s">
        <v>337</v>
      </c>
      <c r="H17" s="73" t="s">
        <v>330</v>
      </c>
      <c r="I17" s="73" t="s">
        <v>331</v>
      </c>
      <c r="J17" s="73"/>
      <c r="K17" s="83">
        <v>0.68999999999943451</v>
      </c>
      <c r="L17" s="86" t="s">
        <v>137</v>
      </c>
      <c r="M17" s="87">
        <v>4.6500000000000007E-2</v>
      </c>
      <c r="N17" s="87">
        <v>1.439999999999932E-2</v>
      </c>
      <c r="O17" s="83">
        <v>2819376.2323979996</v>
      </c>
      <c r="P17" s="85">
        <v>124.83</v>
      </c>
      <c r="Q17" s="73"/>
      <c r="R17" s="83">
        <v>3519.4271210709999</v>
      </c>
      <c r="S17" s="84">
        <v>1.4194680880870897E-2</v>
      </c>
      <c r="T17" s="84">
        <f t="shared" si="0"/>
        <v>5.4348655445086329E-4</v>
      </c>
      <c r="U17" s="84">
        <f>R17/'סכום נכסי הקרן'!$C$42</f>
        <v>4.9686562497530201E-5</v>
      </c>
    </row>
    <row r="18" spans="2:21">
      <c r="B18" s="76" t="s">
        <v>340</v>
      </c>
      <c r="C18" s="73" t="s">
        <v>341</v>
      </c>
      <c r="D18" s="86" t="s">
        <v>124</v>
      </c>
      <c r="E18" s="86" t="s">
        <v>327</v>
      </c>
      <c r="F18" s="73" t="s">
        <v>336</v>
      </c>
      <c r="G18" s="86" t="s">
        <v>337</v>
      </c>
      <c r="H18" s="73" t="s">
        <v>330</v>
      </c>
      <c r="I18" s="73" t="s">
        <v>331</v>
      </c>
      <c r="J18" s="73"/>
      <c r="K18" s="83">
        <v>5.1499999999999524</v>
      </c>
      <c r="L18" s="86" t="s">
        <v>137</v>
      </c>
      <c r="M18" s="87">
        <v>1.4999999999999999E-2</v>
      </c>
      <c r="N18" s="87">
        <v>9.5000000000000171E-3</v>
      </c>
      <c r="O18" s="83">
        <v>23831605.916375004</v>
      </c>
      <c r="P18" s="85">
        <v>103.19</v>
      </c>
      <c r="Q18" s="73"/>
      <c r="R18" s="83">
        <v>24591.833287161004</v>
      </c>
      <c r="S18" s="84">
        <v>5.1276245294610757E-2</v>
      </c>
      <c r="T18" s="84">
        <f t="shared" si="0"/>
        <v>3.7975870166056932E-3</v>
      </c>
      <c r="U18" s="84">
        <f>R18/'סכום נכסי הקרן'!$C$42</f>
        <v>3.4718254406686971E-4</v>
      </c>
    </row>
    <row r="19" spans="2:21">
      <c r="B19" s="76" t="s">
        <v>342</v>
      </c>
      <c r="C19" s="73" t="s">
        <v>343</v>
      </c>
      <c r="D19" s="86" t="s">
        <v>124</v>
      </c>
      <c r="E19" s="86" t="s">
        <v>327</v>
      </c>
      <c r="F19" s="73" t="s">
        <v>344</v>
      </c>
      <c r="G19" s="86" t="s">
        <v>337</v>
      </c>
      <c r="H19" s="73" t="s">
        <v>345</v>
      </c>
      <c r="I19" s="73" t="s">
        <v>135</v>
      </c>
      <c r="J19" s="73"/>
      <c r="K19" s="83">
        <v>5.4299999999995956</v>
      </c>
      <c r="L19" s="86" t="s">
        <v>137</v>
      </c>
      <c r="M19" s="87">
        <v>1E-3</v>
      </c>
      <c r="N19" s="87">
        <v>7.4999999999991575E-3</v>
      </c>
      <c r="O19" s="83">
        <v>40124939.366107002</v>
      </c>
      <c r="P19" s="85">
        <v>96.1</v>
      </c>
      <c r="Q19" s="73"/>
      <c r="R19" s="83">
        <v>38560.069195327</v>
      </c>
      <c r="S19" s="84">
        <v>2.6749959577404669E-2</v>
      </c>
      <c r="T19" s="84">
        <f t="shared" si="0"/>
        <v>5.9546279622854472E-3</v>
      </c>
      <c r="U19" s="84">
        <f>R19/'סכום נכסי הקרן'!$C$42</f>
        <v>5.4438328229955489E-4</v>
      </c>
    </row>
    <row r="20" spans="2:21">
      <c r="B20" s="76" t="s">
        <v>346</v>
      </c>
      <c r="C20" s="73" t="s">
        <v>347</v>
      </c>
      <c r="D20" s="86" t="s">
        <v>124</v>
      </c>
      <c r="E20" s="86" t="s">
        <v>327</v>
      </c>
      <c r="F20" s="73" t="s">
        <v>344</v>
      </c>
      <c r="G20" s="86" t="s">
        <v>337</v>
      </c>
      <c r="H20" s="73" t="s">
        <v>345</v>
      </c>
      <c r="I20" s="73" t="s">
        <v>135</v>
      </c>
      <c r="J20" s="73"/>
      <c r="K20" s="83">
        <v>0.99000000000017729</v>
      </c>
      <c r="L20" s="86" t="s">
        <v>137</v>
      </c>
      <c r="M20" s="87">
        <v>8.0000000000000002E-3</v>
      </c>
      <c r="N20" s="87">
        <v>1.6000000000000757E-2</v>
      </c>
      <c r="O20" s="83">
        <v>10450562.145113001</v>
      </c>
      <c r="P20" s="85">
        <v>100.92</v>
      </c>
      <c r="Q20" s="73"/>
      <c r="R20" s="83">
        <v>10546.707376687</v>
      </c>
      <c r="S20" s="84">
        <v>4.8641858976362431E-2</v>
      </c>
      <c r="T20" s="84">
        <f t="shared" si="0"/>
        <v>1.6286723537019324E-3</v>
      </c>
      <c r="U20" s="84">
        <f>R20/'סכום נכסי הקרן'!$C$42</f>
        <v>1.488962882843994E-4</v>
      </c>
    </row>
    <row r="21" spans="2:21">
      <c r="B21" s="76" t="s">
        <v>348</v>
      </c>
      <c r="C21" s="73" t="s">
        <v>349</v>
      </c>
      <c r="D21" s="86" t="s">
        <v>124</v>
      </c>
      <c r="E21" s="86" t="s">
        <v>327</v>
      </c>
      <c r="F21" s="73" t="s">
        <v>350</v>
      </c>
      <c r="G21" s="86" t="s">
        <v>337</v>
      </c>
      <c r="H21" s="73" t="s">
        <v>345</v>
      </c>
      <c r="I21" s="73" t="s">
        <v>135</v>
      </c>
      <c r="J21" s="73"/>
      <c r="K21" s="83">
        <v>0.2499999999999771</v>
      </c>
      <c r="L21" s="86" t="s">
        <v>137</v>
      </c>
      <c r="M21" s="87">
        <v>5.8999999999999999E-3</v>
      </c>
      <c r="N21" s="87">
        <v>4.2799999999999921E-2</v>
      </c>
      <c r="O21" s="83">
        <v>44017821.486985005</v>
      </c>
      <c r="P21" s="85">
        <v>99.55</v>
      </c>
      <c r="Q21" s="73"/>
      <c r="R21" s="83">
        <v>43819.739378044003</v>
      </c>
      <c r="S21" s="84">
        <v>8.2458929106698185E-3</v>
      </c>
      <c r="T21" s="84">
        <f t="shared" si="0"/>
        <v>6.7668510675852993E-3</v>
      </c>
      <c r="U21" s="84">
        <f>R21/'סכום נכסי הקרן'!$C$42</f>
        <v>6.186382454682304E-4</v>
      </c>
    </row>
    <row r="22" spans="2:21">
      <c r="B22" s="76" t="s">
        <v>351</v>
      </c>
      <c r="C22" s="73" t="s">
        <v>352</v>
      </c>
      <c r="D22" s="86" t="s">
        <v>124</v>
      </c>
      <c r="E22" s="86" t="s">
        <v>327</v>
      </c>
      <c r="F22" s="73" t="s">
        <v>350</v>
      </c>
      <c r="G22" s="86" t="s">
        <v>337</v>
      </c>
      <c r="H22" s="73" t="s">
        <v>345</v>
      </c>
      <c r="I22" s="73" t="s">
        <v>135</v>
      </c>
      <c r="J22" s="73"/>
      <c r="K22" s="83">
        <v>5.1200000000003767</v>
      </c>
      <c r="L22" s="86" t="s">
        <v>137</v>
      </c>
      <c r="M22" s="87">
        <v>8.3000000000000001E-3</v>
      </c>
      <c r="N22" s="87">
        <v>8.3000000000005517E-3</v>
      </c>
      <c r="O22" s="83">
        <v>39183520.078106001</v>
      </c>
      <c r="P22" s="85">
        <v>100.72</v>
      </c>
      <c r="Q22" s="73"/>
      <c r="R22" s="83">
        <v>39465.642989800996</v>
      </c>
      <c r="S22" s="84">
        <v>3.0470011025222985E-2</v>
      </c>
      <c r="T22" s="84">
        <f t="shared" si="0"/>
        <v>6.0944709436652955E-3</v>
      </c>
      <c r="U22" s="84">
        <f>R22/'סכום נכסי הקרן'!$C$42</f>
        <v>5.5716799054535756E-4</v>
      </c>
    </row>
    <row r="23" spans="2:21">
      <c r="B23" s="76" t="s">
        <v>353</v>
      </c>
      <c r="C23" s="73" t="s">
        <v>354</v>
      </c>
      <c r="D23" s="86" t="s">
        <v>124</v>
      </c>
      <c r="E23" s="86" t="s">
        <v>327</v>
      </c>
      <c r="F23" s="73" t="s">
        <v>355</v>
      </c>
      <c r="G23" s="86" t="s">
        <v>337</v>
      </c>
      <c r="H23" s="73" t="s">
        <v>345</v>
      </c>
      <c r="I23" s="73" t="s">
        <v>135</v>
      </c>
      <c r="J23" s="73"/>
      <c r="K23" s="83">
        <v>0.93999999999996942</v>
      </c>
      <c r="L23" s="86" t="s">
        <v>137</v>
      </c>
      <c r="M23" s="87">
        <v>4.0999999999999995E-3</v>
      </c>
      <c r="N23" s="87">
        <v>1.379999999999729E-2</v>
      </c>
      <c r="O23" s="83">
        <v>7215508.9043419994</v>
      </c>
      <c r="P23" s="85">
        <v>99.12</v>
      </c>
      <c r="Q23" s="73"/>
      <c r="R23" s="83">
        <v>7152.012743162999</v>
      </c>
      <c r="S23" s="84">
        <v>8.778639598793634E-3</v>
      </c>
      <c r="T23" s="84">
        <f t="shared" si="0"/>
        <v>1.1044475789535493E-3</v>
      </c>
      <c r="U23" s="84">
        <f>R23/'סכום נכסי הקרן'!$C$42</f>
        <v>1.0097067389710891E-4</v>
      </c>
    </row>
    <row r="24" spans="2:21">
      <c r="B24" s="76" t="s">
        <v>356</v>
      </c>
      <c r="C24" s="73" t="s">
        <v>357</v>
      </c>
      <c r="D24" s="86" t="s">
        <v>124</v>
      </c>
      <c r="E24" s="86" t="s">
        <v>327</v>
      </c>
      <c r="F24" s="73" t="s">
        <v>355</v>
      </c>
      <c r="G24" s="86" t="s">
        <v>337</v>
      </c>
      <c r="H24" s="73" t="s">
        <v>345</v>
      </c>
      <c r="I24" s="73" t="s">
        <v>135</v>
      </c>
      <c r="J24" s="73"/>
      <c r="K24" s="83">
        <v>1.2999999999999905</v>
      </c>
      <c r="L24" s="86" t="s">
        <v>137</v>
      </c>
      <c r="M24" s="87">
        <v>0.04</v>
      </c>
      <c r="N24" s="87">
        <v>2.1499999999999301E-2</v>
      </c>
      <c r="O24" s="83">
        <v>50412595.583676994</v>
      </c>
      <c r="P24" s="85">
        <v>106.76</v>
      </c>
      <c r="Q24" s="73"/>
      <c r="R24" s="83">
        <v>53820.487580405003</v>
      </c>
      <c r="S24" s="84">
        <v>2.4333973509470981E-2</v>
      </c>
      <c r="T24" s="84">
        <f t="shared" si="0"/>
        <v>8.3112138276181975E-3</v>
      </c>
      <c r="U24" s="84">
        <f>R24/'סכום נכסי הקרן'!$C$42</f>
        <v>7.5982679220746772E-4</v>
      </c>
    </row>
    <row r="25" spans="2:21">
      <c r="B25" s="76" t="s">
        <v>358</v>
      </c>
      <c r="C25" s="73" t="s">
        <v>359</v>
      </c>
      <c r="D25" s="86" t="s">
        <v>124</v>
      </c>
      <c r="E25" s="86" t="s">
        <v>327</v>
      </c>
      <c r="F25" s="73" t="s">
        <v>355</v>
      </c>
      <c r="G25" s="86" t="s">
        <v>337</v>
      </c>
      <c r="H25" s="73" t="s">
        <v>345</v>
      </c>
      <c r="I25" s="73" t="s">
        <v>135</v>
      </c>
      <c r="J25" s="73"/>
      <c r="K25" s="83">
        <v>2.4600000000000373</v>
      </c>
      <c r="L25" s="86" t="s">
        <v>137</v>
      </c>
      <c r="M25" s="87">
        <v>9.8999999999999991E-3</v>
      </c>
      <c r="N25" s="87">
        <v>1.2900000000000024E-2</v>
      </c>
      <c r="O25" s="83">
        <v>68206334.282378003</v>
      </c>
      <c r="P25" s="85">
        <v>100.78</v>
      </c>
      <c r="Q25" s="73"/>
      <c r="R25" s="83">
        <v>68738.342251626993</v>
      </c>
      <c r="S25" s="84">
        <v>2.2630784924113617E-2</v>
      </c>
      <c r="T25" s="84">
        <f t="shared" si="0"/>
        <v>1.0614899386702572E-2</v>
      </c>
      <c r="U25" s="84">
        <f>R25/'סכום נכסי הקרן'!$C$42</f>
        <v>9.7043405667191385E-4</v>
      </c>
    </row>
    <row r="26" spans="2:21">
      <c r="B26" s="76" t="s">
        <v>360</v>
      </c>
      <c r="C26" s="73" t="s">
        <v>361</v>
      </c>
      <c r="D26" s="86" t="s">
        <v>124</v>
      </c>
      <c r="E26" s="86" t="s">
        <v>327</v>
      </c>
      <c r="F26" s="73" t="s">
        <v>355</v>
      </c>
      <c r="G26" s="86" t="s">
        <v>337</v>
      </c>
      <c r="H26" s="73" t="s">
        <v>345</v>
      </c>
      <c r="I26" s="73" t="s">
        <v>135</v>
      </c>
      <c r="J26" s="73"/>
      <c r="K26" s="83">
        <v>4.4100000000000383</v>
      </c>
      <c r="L26" s="86" t="s">
        <v>137</v>
      </c>
      <c r="M26" s="87">
        <v>8.6E-3</v>
      </c>
      <c r="N26" s="87">
        <v>1.1600000000000308E-2</v>
      </c>
      <c r="O26" s="83">
        <v>66549867.696755998</v>
      </c>
      <c r="P26" s="85">
        <v>100.2</v>
      </c>
      <c r="Q26" s="73"/>
      <c r="R26" s="83">
        <v>66682.963332305997</v>
      </c>
      <c r="S26" s="84">
        <v>2.6605569428982977E-2</v>
      </c>
      <c r="T26" s="84">
        <f t="shared" si="0"/>
        <v>1.0297498068668524E-2</v>
      </c>
      <c r="U26" s="84">
        <f>R26/'סכום נכסי הקרן'!$C$42</f>
        <v>9.4141663150077663E-4</v>
      </c>
    </row>
    <row r="27" spans="2:21">
      <c r="B27" s="76" t="s">
        <v>362</v>
      </c>
      <c r="C27" s="73" t="s">
        <v>363</v>
      </c>
      <c r="D27" s="86" t="s">
        <v>124</v>
      </c>
      <c r="E27" s="86" t="s">
        <v>327</v>
      </c>
      <c r="F27" s="73" t="s">
        <v>355</v>
      </c>
      <c r="G27" s="86" t="s">
        <v>337</v>
      </c>
      <c r="H27" s="73" t="s">
        <v>345</v>
      </c>
      <c r="I27" s="73" t="s">
        <v>135</v>
      </c>
      <c r="J27" s="73"/>
      <c r="K27" s="83">
        <v>7.1700000000012345</v>
      </c>
      <c r="L27" s="86" t="s">
        <v>137</v>
      </c>
      <c r="M27" s="87">
        <v>1.2199999999999999E-2</v>
      </c>
      <c r="N27" s="87">
        <v>1.1000000000005705E-2</v>
      </c>
      <c r="O27" s="83">
        <v>2562701.4920939999</v>
      </c>
      <c r="P27" s="85">
        <v>102.59</v>
      </c>
      <c r="Q27" s="73"/>
      <c r="R27" s="83">
        <v>2629.0753761750002</v>
      </c>
      <c r="S27" s="84">
        <v>3.1969509936203228E-3</v>
      </c>
      <c r="T27" s="84">
        <f t="shared" si="0"/>
        <v>4.059942338439838E-4</v>
      </c>
      <c r="U27" s="84">
        <f>R27/'סכום נכסי הקרן'!$C$42</f>
        <v>3.7116756078553154E-5</v>
      </c>
    </row>
    <row r="28" spans="2:21">
      <c r="B28" s="76" t="s">
        <v>364</v>
      </c>
      <c r="C28" s="73" t="s">
        <v>365</v>
      </c>
      <c r="D28" s="86" t="s">
        <v>124</v>
      </c>
      <c r="E28" s="86" t="s">
        <v>327</v>
      </c>
      <c r="F28" s="73" t="s">
        <v>355</v>
      </c>
      <c r="G28" s="86" t="s">
        <v>337</v>
      </c>
      <c r="H28" s="73" t="s">
        <v>345</v>
      </c>
      <c r="I28" s="73" t="s">
        <v>135</v>
      </c>
      <c r="J28" s="73"/>
      <c r="K28" s="83">
        <v>6.1499999999999568</v>
      </c>
      <c r="L28" s="86" t="s">
        <v>137</v>
      </c>
      <c r="M28" s="87">
        <v>3.8E-3</v>
      </c>
      <c r="N28" s="87">
        <v>1.029999999999999E-2</v>
      </c>
      <c r="O28" s="83">
        <v>88682094.528155997</v>
      </c>
      <c r="P28" s="85">
        <v>95.06</v>
      </c>
      <c r="Q28" s="73"/>
      <c r="R28" s="83">
        <v>84301.202382270014</v>
      </c>
      <c r="S28" s="84">
        <v>2.9560698176051999E-2</v>
      </c>
      <c r="T28" s="84">
        <f t="shared" si="0"/>
        <v>1.3018189734487913E-2</v>
      </c>
      <c r="U28" s="84">
        <f>R28/'סכום נכסי הקרן'!$C$42</f>
        <v>1.1901473781644762E-3</v>
      </c>
    </row>
    <row r="29" spans="2:21">
      <c r="B29" s="76" t="s">
        <v>366</v>
      </c>
      <c r="C29" s="73" t="s">
        <v>367</v>
      </c>
      <c r="D29" s="86" t="s">
        <v>124</v>
      </c>
      <c r="E29" s="86" t="s">
        <v>327</v>
      </c>
      <c r="F29" s="73" t="s">
        <v>355</v>
      </c>
      <c r="G29" s="86" t="s">
        <v>337</v>
      </c>
      <c r="H29" s="73" t="s">
        <v>345</v>
      </c>
      <c r="I29" s="73" t="s">
        <v>135</v>
      </c>
      <c r="J29" s="73"/>
      <c r="K29" s="83">
        <v>3.569999999999891</v>
      </c>
      <c r="L29" s="86" t="s">
        <v>137</v>
      </c>
      <c r="M29" s="87">
        <v>1E-3</v>
      </c>
      <c r="N29" s="87">
        <v>1.2299999999999528E-2</v>
      </c>
      <c r="O29" s="83">
        <v>26607163.293100998</v>
      </c>
      <c r="P29" s="85">
        <v>95.65</v>
      </c>
      <c r="Q29" s="73"/>
      <c r="R29" s="83">
        <v>25449.752386339998</v>
      </c>
      <c r="S29" s="84">
        <v>1.0458659047174327E-2</v>
      </c>
      <c r="T29" s="84">
        <f t="shared" si="0"/>
        <v>3.9300709349169467E-3</v>
      </c>
      <c r="U29" s="84">
        <f>R29/'סכום נכסי הקרן'!$C$42</f>
        <v>3.592944729327841E-4</v>
      </c>
    </row>
    <row r="30" spans="2:21">
      <c r="B30" s="76" t="s">
        <v>368</v>
      </c>
      <c r="C30" s="73" t="s">
        <v>369</v>
      </c>
      <c r="D30" s="86" t="s">
        <v>124</v>
      </c>
      <c r="E30" s="86" t="s">
        <v>327</v>
      </c>
      <c r="F30" s="73" t="s">
        <v>355</v>
      </c>
      <c r="G30" s="86" t="s">
        <v>337</v>
      </c>
      <c r="H30" s="73" t="s">
        <v>345</v>
      </c>
      <c r="I30" s="73" t="s">
        <v>135</v>
      </c>
      <c r="J30" s="73"/>
      <c r="K30" s="83">
        <v>9.6599999999992878</v>
      </c>
      <c r="L30" s="86" t="s">
        <v>137</v>
      </c>
      <c r="M30" s="87">
        <v>1.09E-2</v>
      </c>
      <c r="N30" s="87">
        <v>1.6399999999999693E-2</v>
      </c>
      <c r="O30" s="83">
        <v>13316031.879910002</v>
      </c>
      <c r="P30" s="85">
        <v>95.93</v>
      </c>
      <c r="Q30" s="73"/>
      <c r="R30" s="83">
        <v>12774.069754334998</v>
      </c>
      <c r="S30" s="84">
        <v>1.8970679116076174E-2</v>
      </c>
      <c r="T30" s="84">
        <f t="shared" si="0"/>
        <v>1.9726321694610981E-3</v>
      </c>
      <c r="U30" s="84">
        <f>R30/'סכום נכסי הקרן'!$C$42</f>
        <v>1.8034174124436199E-4</v>
      </c>
    </row>
    <row r="31" spans="2:21">
      <c r="B31" s="76" t="s">
        <v>373</v>
      </c>
      <c r="C31" s="73" t="s">
        <v>374</v>
      </c>
      <c r="D31" s="86" t="s">
        <v>124</v>
      </c>
      <c r="E31" s="86" t="s">
        <v>327</v>
      </c>
      <c r="F31" s="73" t="s">
        <v>375</v>
      </c>
      <c r="G31" s="86" t="s">
        <v>133</v>
      </c>
      <c r="H31" s="73" t="s">
        <v>330</v>
      </c>
      <c r="I31" s="73" t="s">
        <v>331</v>
      </c>
      <c r="J31" s="73"/>
      <c r="K31" s="83">
        <v>5.7200000000031084</v>
      </c>
      <c r="L31" s="86" t="s">
        <v>137</v>
      </c>
      <c r="M31" s="87">
        <v>1E-3</v>
      </c>
      <c r="N31" s="87">
        <v>6.9000000000102521E-3</v>
      </c>
      <c r="O31" s="83">
        <v>1564763.6211309999</v>
      </c>
      <c r="P31" s="85">
        <v>95.38</v>
      </c>
      <c r="Q31" s="73"/>
      <c r="R31" s="83">
        <v>1492.471544663</v>
      </c>
      <c r="S31" s="84">
        <v>2.9813539509021621E-3</v>
      </c>
      <c r="T31" s="84">
        <f t="shared" si="0"/>
        <v>2.3047450324188373E-4</v>
      </c>
      <c r="U31" s="84">
        <f>R31/'סכום נכסי הקרן'!$C$42</f>
        <v>2.1070412350836568E-5</v>
      </c>
    </row>
    <row r="32" spans="2:21">
      <c r="B32" s="76" t="s">
        <v>376</v>
      </c>
      <c r="C32" s="73" t="s">
        <v>377</v>
      </c>
      <c r="D32" s="86" t="s">
        <v>124</v>
      </c>
      <c r="E32" s="86" t="s">
        <v>327</v>
      </c>
      <c r="F32" s="73" t="s">
        <v>375</v>
      </c>
      <c r="G32" s="86" t="s">
        <v>133</v>
      </c>
      <c r="H32" s="73" t="s">
        <v>330</v>
      </c>
      <c r="I32" s="73" t="s">
        <v>331</v>
      </c>
      <c r="J32" s="73"/>
      <c r="K32" s="83">
        <v>15.010000000000458</v>
      </c>
      <c r="L32" s="86" t="s">
        <v>137</v>
      </c>
      <c r="M32" s="87">
        <v>2.07E-2</v>
      </c>
      <c r="N32" s="87">
        <v>1.3100000000000516E-2</v>
      </c>
      <c r="O32" s="83">
        <v>51332777.759860002</v>
      </c>
      <c r="P32" s="85">
        <v>110.8</v>
      </c>
      <c r="Q32" s="73"/>
      <c r="R32" s="83">
        <v>56876.717758297003</v>
      </c>
      <c r="S32" s="84">
        <v>3.4719263149968552E-2</v>
      </c>
      <c r="T32" s="84">
        <f t="shared" si="0"/>
        <v>8.7831713229294811E-3</v>
      </c>
      <c r="U32" s="84">
        <f>R32/'סכום נכסי הקרן'!$C$42</f>
        <v>8.0297403365239307E-4</v>
      </c>
    </row>
    <row r="33" spans="2:21">
      <c r="B33" s="76" t="s">
        <v>378</v>
      </c>
      <c r="C33" s="73" t="s">
        <v>379</v>
      </c>
      <c r="D33" s="86" t="s">
        <v>124</v>
      </c>
      <c r="E33" s="86" t="s">
        <v>327</v>
      </c>
      <c r="F33" s="73" t="s">
        <v>380</v>
      </c>
      <c r="G33" s="86" t="s">
        <v>337</v>
      </c>
      <c r="H33" s="73" t="s">
        <v>345</v>
      </c>
      <c r="I33" s="73" t="s">
        <v>135</v>
      </c>
      <c r="J33" s="73"/>
      <c r="K33" s="83">
        <v>2.2500000000000147</v>
      </c>
      <c r="L33" s="86" t="s">
        <v>137</v>
      </c>
      <c r="M33" s="87">
        <v>0.05</v>
      </c>
      <c r="N33" s="87">
        <v>1.5199999999999915E-2</v>
      </c>
      <c r="O33" s="83">
        <v>78417879.042383999</v>
      </c>
      <c r="P33" s="85">
        <v>112.4</v>
      </c>
      <c r="Q33" s="73"/>
      <c r="R33" s="83">
        <v>88141.69560931102</v>
      </c>
      <c r="S33" s="84">
        <v>2.4881871071610134E-2</v>
      </c>
      <c r="T33" s="84">
        <f t="shared" si="0"/>
        <v>1.3611256833067645E-2</v>
      </c>
      <c r="U33" s="84">
        <f>R33/'סכום נכסי הקרן'!$C$42</f>
        <v>1.2443666872117524E-3</v>
      </c>
    </row>
    <row r="34" spans="2:21">
      <c r="B34" s="76" t="s">
        <v>381</v>
      </c>
      <c r="C34" s="73" t="s">
        <v>382</v>
      </c>
      <c r="D34" s="86" t="s">
        <v>124</v>
      </c>
      <c r="E34" s="86" t="s">
        <v>327</v>
      </c>
      <c r="F34" s="73" t="s">
        <v>380</v>
      </c>
      <c r="G34" s="86" t="s">
        <v>337</v>
      </c>
      <c r="H34" s="73" t="s">
        <v>345</v>
      </c>
      <c r="I34" s="73" t="s">
        <v>135</v>
      </c>
      <c r="J34" s="73"/>
      <c r="K34" s="83">
        <v>0.45999999963727167</v>
      </c>
      <c r="L34" s="86" t="s">
        <v>137</v>
      </c>
      <c r="M34" s="87">
        <v>1.6E-2</v>
      </c>
      <c r="N34" s="87">
        <v>1.8400000009672762E-2</v>
      </c>
      <c r="O34" s="83">
        <v>1645.078849</v>
      </c>
      <c r="P34" s="85">
        <v>100.55</v>
      </c>
      <c r="Q34" s="73"/>
      <c r="R34" s="83">
        <v>1.6541299599999997</v>
      </c>
      <c r="S34" s="84">
        <v>1.5673290899139803E-6</v>
      </c>
      <c r="T34" s="84">
        <f t="shared" si="0"/>
        <v>2.5543855907457165E-7</v>
      </c>
      <c r="U34" s="84">
        <f>R34/'סכום נכסי הקרן'!$C$42</f>
        <v>2.3352673264496069E-8</v>
      </c>
    </row>
    <row r="35" spans="2:21">
      <c r="B35" s="76" t="s">
        <v>383</v>
      </c>
      <c r="C35" s="73" t="s">
        <v>384</v>
      </c>
      <c r="D35" s="86" t="s">
        <v>124</v>
      </c>
      <c r="E35" s="86" t="s">
        <v>327</v>
      </c>
      <c r="F35" s="73" t="s">
        <v>380</v>
      </c>
      <c r="G35" s="86" t="s">
        <v>337</v>
      </c>
      <c r="H35" s="73" t="s">
        <v>345</v>
      </c>
      <c r="I35" s="73" t="s">
        <v>135</v>
      </c>
      <c r="J35" s="73"/>
      <c r="K35" s="83">
        <v>1.9700000000000197</v>
      </c>
      <c r="L35" s="86" t="s">
        <v>137</v>
      </c>
      <c r="M35" s="87">
        <v>6.9999999999999993E-3</v>
      </c>
      <c r="N35" s="87">
        <v>1.6799999999999364E-2</v>
      </c>
      <c r="O35" s="83">
        <v>28226446.614158001</v>
      </c>
      <c r="P35" s="85">
        <v>99.8</v>
      </c>
      <c r="Q35" s="73"/>
      <c r="R35" s="83">
        <v>28169.993306184995</v>
      </c>
      <c r="S35" s="84">
        <v>1.3238398207826896E-2</v>
      </c>
      <c r="T35" s="84">
        <f t="shared" si="0"/>
        <v>4.3501433824898652E-3</v>
      </c>
      <c r="U35" s="84">
        <f>R35/'סכום נכסי הקרן'!$C$42</f>
        <v>3.9769828577579218E-4</v>
      </c>
    </row>
    <row r="36" spans="2:21">
      <c r="B36" s="76" t="s">
        <v>385</v>
      </c>
      <c r="C36" s="73" t="s">
        <v>386</v>
      </c>
      <c r="D36" s="86" t="s">
        <v>124</v>
      </c>
      <c r="E36" s="86" t="s">
        <v>327</v>
      </c>
      <c r="F36" s="73" t="s">
        <v>380</v>
      </c>
      <c r="G36" s="86" t="s">
        <v>337</v>
      </c>
      <c r="H36" s="73" t="s">
        <v>345</v>
      </c>
      <c r="I36" s="73" t="s">
        <v>135</v>
      </c>
      <c r="J36" s="73"/>
      <c r="K36" s="83">
        <v>3.9900000000001827</v>
      </c>
      <c r="L36" s="86" t="s">
        <v>137</v>
      </c>
      <c r="M36" s="87">
        <v>6.0000000000000001E-3</v>
      </c>
      <c r="N36" s="87">
        <v>8.4000000000001816E-3</v>
      </c>
      <c r="O36" s="83">
        <v>43562705.237596996</v>
      </c>
      <c r="P36" s="85">
        <v>100.6</v>
      </c>
      <c r="Q36" s="73"/>
      <c r="R36" s="83">
        <v>43824.078584604998</v>
      </c>
      <c r="S36" s="84">
        <v>2.1762522596122203E-2</v>
      </c>
      <c r="T36" s="84">
        <f t="shared" si="0"/>
        <v>6.7675211483517869E-3</v>
      </c>
      <c r="U36" s="84">
        <f>R36/'סכום נכסי הקרן'!$C$42</f>
        <v>6.1869950551157423E-4</v>
      </c>
    </row>
    <row r="37" spans="2:21">
      <c r="B37" s="76" t="s">
        <v>387</v>
      </c>
      <c r="C37" s="73" t="s">
        <v>388</v>
      </c>
      <c r="D37" s="86" t="s">
        <v>124</v>
      </c>
      <c r="E37" s="86" t="s">
        <v>327</v>
      </c>
      <c r="F37" s="73" t="s">
        <v>380</v>
      </c>
      <c r="G37" s="86" t="s">
        <v>337</v>
      </c>
      <c r="H37" s="73" t="s">
        <v>345</v>
      </c>
      <c r="I37" s="73" t="s">
        <v>135</v>
      </c>
      <c r="J37" s="73"/>
      <c r="K37" s="83">
        <v>5.4100000000000144</v>
      </c>
      <c r="L37" s="86" t="s">
        <v>137</v>
      </c>
      <c r="M37" s="87">
        <v>1.7500000000000002E-2</v>
      </c>
      <c r="N37" s="87">
        <v>1.0499999999999924E-2</v>
      </c>
      <c r="O37" s="83">
        <v>104284134.86607599</v>
      </c>
      <c r="P37" s="85">
        <v>103.87</v>
      </c>
      <c r="Q37" s="73"/>
      <c r="R37" s="83">
        <v>108319.93097207698</v>
      </c>
      <c r="S37" s="84">
        <v>2.629861686465804E-2</v>
      </c>
      <c r="T37" s="84">
        <f t="shared" si="0"/>
        <v>1.6727275217579888E-2</v>
      </c>
      <c r="U37" s="84">
        <f>R37/'סכום נכסי הקרן'!$C$42</f>
        <v>1.529238945665238E-3</v>
      </c>
    </row>
    <row r="38" spans="2:21">
      <c r="B38" s="76" t="s">
        <v>389</v>
      </c>
      <c r="C38" s="73" t="s">
        <v>390</v>
      </c>
      <c r="D38" s="86" t="s">
        <v>124</v>
      </c>
      <c r="E38" s="86" t="s">
        <v>327</v>
      </c>
      <c r="F38" s="73" t="s">
        <v>344</v>
      </c>
      <c r="G38" s="86" t="s">
        <v>337</v>
      </c>
      <c r="H38" s="73" t="s">
        <v>391</v>
      </c>
      <c r="I38" s="73" t="s">
        <v>135</v>
      </c>
      <c r="J38" s="73"/>
      <c r="K38" s="83">
        <v>0.82999999999972507</v>
      </c>
      <c r="L38" s="86" t="s">
        <v>137</v>
      </c>
      <c r="M38" s="87">
        <v>3.1E-2</v>
      </c>
      <c r="N38" s="87">
        <v>2.5599999999994655E-2</v>
      </c>
      <c r="O38" s="83">
        <v>6218901.0467679985</v>
      </c>
      <c r="P38" s="85">
        <v>107.03</v>
      </c>
      <c r="Q38" s="73"/>
      <c r="R38" s="83">
        <v>6656.0894413010001</v>
      </c>
      <c r="S38" s="84">
        <v>3.6152744122210881E-2</v>
      </c>
      <c r="T38" s="84">
        <f t="shared" si="0"/>
        <v>1.027864760975249E-3</v>
      </c>
      <c r="U38" s="84">
        <f>R38/'סכום נכסי הקרן'!$C$42</f>
        <v>9.3969328711006773E-5</v>
      </c>
    </row>
    <row r="39" spans="2:21">
      <c r="B39" s="76" t="s">
        <v>392</v>
      </c>
      <c r="C39" s="73" t="s">
        <v>393</v>
      </c>
      <c r="D39" s="86" t="s">
        <v>124</v>
      </c>
      <c r="E39" s="86" t="s">
        <v>327</v>
      </c>
      <c r="F39" s="73" t="s">
        <v>344</v>
      </c>
      <c r="G39" s="86" t="s">
        <v>337</v>
      </c>
      <c r="H39" s="73" t="s">
        <v>391</v>
      </c>
      <c r="I39" s="73" t="s">
        <v>135</v>
      </c>
      <c r="J39" s="73"/>
      <c r="K39" s="83">
        <v>0.96000000000473351</v>
      </c>
      <c r="L39" s="86" t="s">
        <v>137</v>
      </c>
      <c r="M39" s="87">
        <v>4.2000000000000003E-2</v>
      </c>
      <c r="N39" s="87">
        <v>-9.999999998816667E-5</v>
      </c>
      <c r="O39" s="83">
        <v>360514.16196100006</v>
      </c>
      <c r="P39" s="85">
        <v>126.58</v>
      </c>
      <c r="Q39" s="73"/>
      <c r="R39" s="83">
        <v>456.33880645400001</v>
      </c>
      <c r="S39" s="84">
        <v>1.3821805849058776E-2</v>
      </c>
      <c r="T39" s="84">
        <f t="shared" si="0"/>
        <v>7.0469993283006388E-5</v>
      </c>
      <c r="U39" s="84">
        <f>R39/'סכום נכסי הקרן'!$C$42</f>
        <v>6.4424992610800509E-6</v>
      </c>
    </row>
    <row r="40" spans="2:21">
      <c r="B40" s="76" t="s">
        <v>394</v>
      </c>
      <c r="C40" s="73" t="s">
        <v>395</v>
      </c>
      <c r="D40" s="86" t="s">
        <v>124</v>
      </c>
      <c r="E40" s="86" t="s">
        <v>327</v>
      </c>
      <c r="F40" s="73" t="s">
        <v>396</v>
      </c>
      <c r="G40" s="86" t="s">
        <v>337</v>
      </c>
      <c r="H40" s="73" t="s">
        <v>391</v>
      </c>
      <c r="I40" s="73" t="s">
        <v>135</v>
      </c>
      <c r="J40" s="73"/>
      <c r="K40" s="83">
        <v>1.1699999999999728</v>
      </c>
      <c r="L40" s="86" t="s">
        <v>137</v>
      </c>
      <c r="M40" s="87">
        <v>3.85E-2</v>
      </c>
      <c r="N40" s="87">
        <v>1.6699999999995212E-2</v>
      </c>
      <c r="O40" s="83">
        <v>6914445.627518001</v>
      </c>
      <c r="P40" s="85">
        <v>112.06</v>
      </c>
      <c r="Q40" s="73"/>
      <c r="R40" s="83">
        <v>7748.3280295130007</v>
      </c>
      <c r="S40" s="84">
        <v>2.1644861601920178E-2</v>
      </c>
      <c r="T40" s="84">
        <f t="shared" si="0"/>
        <v>1.1965334012183156E-3</v>
      </c>
      <c r="U40" s="84">
        <f>R40/'סכום נכסי הקרן'!$C$42</f>
        <v>1.0938933287887113E-4</v>
      </c>
    </row>
    <row r="41" spans="2:21">
      <c r="B41" s="76" t="s">
        <v>397</v>
      </c>
      <c r="C41" s="73" t="s">
        <v>398</v>
      </c>
      <c r="D41" s="86" t="s">
        <v>124</v>
      </c>
      <c r="E41" s="86" t="s">
        <v>327</v>
      </c>
      <c r="F41" s="73" t="s">
        <v>396</v>
      </c>
      <c r="G41" s="86" t="s">
        <v>337</v>
      </c>
      <c r="H41" s="73" t="s">
        <v>391</v>
      </c>
      <c r="I41" s="73" t="s">
        <v>135</v>
      </c>
      <c r="J41" s="73"/>
      <c r="K41" s="83">
        <v>1.5400000000003515</v>
      </c>
      <c r="L41" s="86" t="s">
        <v>137</v>
      </c>
      <c r="M41" s="87">
        <v>4.7500000000000001E-2</v>
      </c>
      <c r="N41" s="87">
        <v>1.1500000000001551E-2</v>
      </c>
      <c r="O41" s="83">
        <v>4559728.3439990003</v>
      </c>
      <c r="P41" s="85">
        <v>127.2</v>
      </c>
      <c r="Q41" s="73"/>
      <c r="R41" s="83">
        <v>5799.9743199740005</v>
      </c>
      <c r="S41" s="84">
        <v>2.0947019461211483E-2</v>
      </c>
      <c r="T41" s="84">
        <f t="shared" si="0"/>
        <v>8.9565942144212028E-4</v>
      </c>
      <c r="U41" s="84">
        <f>R41/'סכום נכסי הקרן'!$C$42</f>
        <v>8.1882868040683237E-5</v>
      </c>
    </row>
    <row r="42" spans="2:21">
      <c r="B42" s="76" t="s">
        <v>399</v>
      </c>
      <c r="C42" s="73" t="s">
        <v>400</v>
      </c>
      <c r="D42" s="86" t="s">
        <v>124</v>
      </c>
      <c r="E42" s="86" t="s">
        <v>327</v>
      </c>
      <c r="F42" s="73" t="s">
        <v>401</v>
      </c>
      <c r="G42" s="86" t="s">
        <v>4486</v>
      </c>
      <c r="H42" s="73" t="s">
        <v>402</v>
      </c>
      <c r="I42" s="73" t="s">
        <v>331</v>
      </c>
      <c r="J42" s="73"/>
      <c r="K42" s="83">
        <v>1.4000000000011745</v>
      </c>
      <c r="L42" s="86" t="s">
        <v>137</v>
      </c>
      <c r="M42" s="87">
        <v>3.6400000000000002E-2</v>
      </c>
      <c r="N42" s="87">
        <v>1.8600000000039935E-2</v>
      </c>
      <c r="O42" s="83">
        <v>910874.06904199987</v>
      </c>
      <c r="P42" s="85">
        <v>112.16</v>
      </c>
      <c r="Q42" s="73"/>
      <c r="R42" s="83">
        <v>1021.6363146720001</v>
      </c>
      <c r="S42" s="84">
        <v>1.6523792635682537E-2</v>
      </c>
      <c r="T42" s="84">
        <f t="shared" si="0"/>
        <v>1.5776590378549905E-4</v>
      </c>
      <c r="U42" s="84">
        <f>R42/'סכום נכסי הקרן'!$C$42</f>
        <v>1.4423255505074774E-5</v>
      </c>
    </row>
    <row r="43" spans="2:21">
      <c r="B43" s="76" t="s">
        <v>403</v>
      </c>
      <c r="C43" s="73" t="s">
        <v>404</v>
      </c>
      <c r="D43" s="86" t="s">
        <v>124</v>
      </c>
      <c r="E43" s="86" t="s">
        <v>327</v>
      </c>
      <c r="F43" s="73" t="s">
        <v>350</v>
      </c>
      <c r="G43" s="86" t="s">
        <v>337</v>
      </c>
      <c r="H43" s="73" t="s">
        <v>391</v>
      </c>
      <c r="I43" s="73" t="s">
        <v>135</v>
      </c>
      <c r="J43" s="73"/>
      <c r="K43" s="83">
        <v>0.60999999999986432</v>
      </c>
      <c r="L43" s="86" t="s">
        <v>137</v>
      </c>
      <c r="M43" s="87">
        <v>3.4000000000000002E-2</v>
      </c>
      <c r="N43" s="87">
        <v>3.2499999999999495E-2</v>
      </c>
      <c r="O43" s="83">
        <v>13992914.240631001</v>
      </c>
      <c r="P43" s="85">
        <v>104.82</v>
      </c>
      <c r="Q43" s="73"/>
      <c r="R43" s="83">
        <v>14667.371449558999</v>
      </c>
      <c r="S43" s="84">
        <v>1.5654762806605271E-2</v>
      </c>
      <c r="T43" s="84">
        <f t="shared" si="0"/>
        <v>2.2650047572361619E-3</v>
      </c>
      <c r="U43" s="84">
        <f>R43/'סכום נכסי הקרן'!$C$42</f>
        <v>2.0707099284420765E-4</v>
      </c>
    </row>
    <row r="44" spans="2:21">
      <c r="B44" s="76" t="s">
        <v>405</v>
      </c>
      <c r="C44" s="73" t="s">
        <v>406</v>
      </c>
      <c r="D44" s="86" t="s">
        <v>124</v>
      </c>
      <c r="E44" s="86" t="s">
        <v>327</v>
      </c>
      <c r="F44" s="73" t="s">
        <v>407</v>
      </c>
      <c r="G44" s="86" t="s">
        <v>4486</v>
      </c>
      <c r="H44" s="73" t="s">
        <v>391</v>
      </c>
      <c r="I44" s="73" t="s">
        <v>135</v>
      </c>
      <c r="J44" s="73"/>
      <c r="K44" s="83">
        <v>5.2499999999997629</v>
      </c>
      <c r="L44" s="86" t="s">
        <v>137</v>
      </c>
      <c r="M44" s="87">
        <v>8.3000000000000001E-3</v>
      </c>
      <c r="N44" s="87">
        <v>1.0199999999999758E-2</v>
      </c>
      <c r="O44" s="83">
        <v>53476096.746289998</v>
      </c>
      <c r="P44" s="85">
        <v>100.2</v>
      </c>
      <c r="Q44" s="73"/>
      <c r="R44" s="83">
        <v>53583.051847215</v>
      </c>
      <c r="S44" s="84">
        <v>3.4919242864664343E-2</v>
      </c>
      <c r="T44" s="84">
        <f t="shared" si="0"/>
        <v>8.2745478805490384E-3</v>
      </c>
      <c r="U44" s="84">
        <f>R44/'סכום נכסי הקרן'!$C$42</f>
        <v>7.5647472239881604E-4</v>
      </c>
    </row>
    <row r="45" spans="2:21">
      <c r="B45" s="76" t="s">
        <v>408</v>
      </c>
      <c r="C45" s="73" t="s">
        <v>409</v>
      </c>
      <c r="D45" s="86" t="s">
        <v>124</v>
      </c>
      <c r="E45" s="86" t="s">
        <v>327</v>
      </c>
      <c r="F45" s="73" t="s">
        <v>407</v>
      </c>
      <c r="G45" s="86" t="s">
        <v>4486</v>
      </c>
      <c r="H45" s="73" t="s">
        <v>391</v>
      </c>
      <c r="I45" s="73" t="s">
        <v>135</v>
      </c>
      <c r="J45" s="73"/>
      <c r="K45" s="83">
        <v>9.0199999999997544</v>
      </c>
      <c r="L45" s="86" t="s">
        <v>137</v>
      </c>
      <c r="M45" s="87">
        <v>1.6500000000000001E-2</v>
      </c>
      <c r="N45" s="87">
        <v>1.4099999999999722E-2</v>
      </c>
      <c r="O45" s="83">
        <v>26538770.142048992</v>
      </c>
      <c r="P45" s="85">
        <v>103.69</v>
      </c>
      <c r="Q45" s="73"/>
      <c r="R45" s="83">
        <v>27518.052002836001</v>
      </c>
      <c r="S45" s="84">
        <v>1.8176866326067954E-2</v>
      </c>
      <c r="T45" s="84">
        <f t="shared" si="0"/>
        <v>4.2494675280191161E-3</v>
      </c>
      <c r="U45" s="84">
        <f>R45/'סכום נכסי הקרן'!$C$42</f>
        <v>3.8849430990152726E-4</v>
      </c>
    </row>
    <row r="46" spans="2:21">
      <c r="B46" s="76" t="s">
        <v>410</v>
      </c>
      <c r="C46" s="73" t="s">
        <v>411</v>
      </c>
      <c r="D46" s="86" t="s">
        <v>124</v>
      </c>
      <c r="E46" s="86" t="s">
        <v>327</v>
      </c>
      <c r="F46" s="73" t="s">
        <v>412</v>
      </c>
      <c r="G46" s="86" t="s">
        <v>133</v>
      </c>
      <c r="H46" s="73" t="s">
        <v>391</v>
      </c>
      <c r="I46" s="73" t="s">
        <v>135</v>
      </c>
      <c r="J46" s="73"/>
      <c r="K46" s="83">
        <v>8.8600000000021044</v>
      </c>
      <c r="L46" s="86" t="s">
        <v>137</v>
      </c>
      <c r="M46" s="87">
        <v>2.6499999999999999E-2</v>
      </c>
      <c r="N46" s="87">
        <v>1.280000000000284E-2</v>
      </c>
      <c r="O46" s="83">
        <v>6043766.8578249998</v>
      </c>
      <c r="P46" s="85">
        <v>114.21</v>
      </c>
      <c r="Q46" s="73"/>
      <c r="R46" s="83">
        <v>6902.5861065679992</v>
      </c>
      <c r="S46" s="84">
        <v>5.1976574566755442E-3</v>
      </c>
      <c r="T46" s="84">
        <f t="shared" si="0"/>
        <v>1.0659299399606351E-3</v>
      </c>
      <c r="U46" s="84">
        <f>R46/'סכום נכסי הקרן'!$C$42</f>
        <v>9.7449318931828411E-5</v>
      </c>
    </row>
    <row r="47" spans="2:21">
      <c r="B47" s="76" t="s">
        <v>413</v>
      </c>
      <c r="C47" s="73" t="s">
        <v>414</v>
      </c>
      <c r="D47" s="86" t="s">
        <v>124</v>
      </c>
      <c r="E47" s="86" t="s">
        <v>327</v>
      </c>
      <c r="F47" s="73" t="s">
        <v>415</v>
      </c>
      <c r="G47" s="86" t="s">
        <v>4486</v>
      </c>
      <c r="H47" s="73" t="s">
        <v>402</v>
      </c>
      <c r="I47" s="73" t="s">
        <v>331</v>
      </c>
      <c r="J47" s="73"/>
      <c r="K47" s="83">
        <v>2.9600000000004028</v>
      </c>
      <c r="L47" s="86" t="s">
        <v>137</v>
      </c>
      <c r="M47" s="87">
        <v>6.5000000000000006E-3</v>
      </c>
      <c r="N47" s="87">
        <v>1.3700000000001218E-2</v>
      </c>
      <c r="O47" s="83">
        <v>14760041.127175998</v>
      </c>
      <c r="P47" s="85">
        <v>98</v>
      </c>
      <c r="Q47" s="83">
        <v>3012.2961033500001</v>
      </c>
      <c r="R47" s="83">
        <v>17477.136408651</v>
      </c>
      <c r="S47" s="84">
        <v>2.3465316878898988E-2</v>
      </c>
      <c r="T47" s="84">
        <f t="shared" si="0"/>
        <v>2.6989019296739815E-3</v>
      </c>
      <c r="U47" s="84">
        <f>R47/'סכום נכסי הקרן'!$C$42</f>
        <v>2.4673868802319206E-4</v>
      </c>
    </row>
    <row r="48" spans="2:21">
      <c r="B48" s="76" t="s">
        <v>416</v>
      </c>
      <c r="C48" s="73" t="s">
        <v>417</v>
      </c>
      <c r="D48" s="86" t="s">
        <v>124</v>
      </c>
      <c r="E48" s="86" t="s">
        <v>327</v>
      </c>
      <c r="F48" s="73" t="s">
        <v>415</v>
      </c>
      <c r="G48" s="86" t="s">
        <v>4486</v>
      </c>
      <c r="H48" s="73" t="s">
        <v>391</v>
      </c>
      <c r="I48" s="73" t="s">
        <v>135</v>
      </c>
      <c r="J48" s="73"/>
      <c r="K48" s="83">
        <v>5.0199999999999854</v>
      </c>
      <c r="L48" s="86" t="s">
        <v>137</v>
      </c>
      <c r="M48" s="87">
        <v>1.34E-2</v>
      </c>
      <c r="N48" s="87">
        <v>1.4899999999999865E-2</v>
      </c>
      <c r="O48" s="83">
        <v>117664134.45036</v>
      </c>
      <c r="P48" s="85">
        <v>101</v>
      </c>
      <c r="Q48" s="73"/>
      <c r="R48" s="83">
        <v>118840.776143291</v>
      </c>
      <c r="S48" s="84">
        <v>3.0821696486390812E-2</v>
      </c>
      <c r="T48" s="84">
        <f t="shared" si="0"/>
        <v>1.8351953807393701E-2</v>
      </c>
      <c r="U48" s="84">
        <f>R48/'סכום נכסי הקרן'!$C$42</f>
        <v>1.6777701165471876E-3</v>
      </c>
    </row>
    <row r="49" spans="2:21">
      <c r="B49" s="76" t="s">
        <v>418</v>
      </c>
      <c r="C49" s="73" t="s">
        <v>419</v>
      </c>
      <c r="D49" s="86" t="s">
        <v>124</v>
      </c>
      <c r="E49" s="86" t="s">
        <v>327</v>
      </c>
      <c r="F49" s="73" t="s">
        <v>415</v>
      </c>
      <c r="G49" s="86" t="s">
        <v>4486</v>
      </c>
      <c r="H49" s="73" t="s">
        <v>391</v>
      </c>
      <c r="I49" s="73" t="s">
        <v>135</v>
      </c>
      <c r="J49" s="73"/>
      <c r="K49" s="83">
        <v>5.9700000000001365</v>
      </c>
      <c r="L49" s="86" t="s">
        <v>137</v>
      </c>
      <c r="M49" s="87">
        <v>1.77E-2</v>
      </c>
      <c r="N49" s="87">
        <v>1.5300000000000273E-2</v>
      </c>
      <c r="O49" s="83">
        <v>53916979.799785003</v>
      </c>
      <c r="P49" s="85">
        <v>102</v>
      </c>
      <c r="Q49" s="73"/>
      <c r="R49" s="83">
        <v>54995.319604249999</v>
      </c>
      <c r="S49" s="84">
        <v>2.2163695707222639E-2</v>
      </c>
      <c r="T49" s="84">
        <f t="shared" si="0"/>
        <v>8.4926369361904095E-3</v>
      </c>
      <c r="U49" s="84">
        <f>R49/'סכום נכסי הקרן'!$C$42</f>
        <v>7.7641283384685558E-4</v>
      </c>
    </row>
    <row r="50" spans="2:21">
      <c r="B50" s="76" t="s">
        <v>420</v>
      </c>
      <c r="C50" s="73" t="s">
        <v>421</v>
      </c>
      <c r="D50" s="86" t="s">
        <v>124</v>
      </c>
      <c r="E50" s="86" t="s">
        <v>327</v>
      </c>
      <c r="F50" s="73" t="s">
        <v>415</v>
      </c>
      <c r="G50" s="86" t="s">
        <v>4486</v>
      </c>
      <c r="H50" s="73" t="s">
        <v>391</v>
      </c>
      <c r="I50" s="73" t="s">
        <v>135</v>
      </c>
      <c r="J50" s="73"/>
      <c r="K50" s="83">
        <v>9.2700000000001381</v>
      </c>
      <c r="L50" s="86" t="s">
        <v>137</v>
      </c>
      <c r="M50" s="87">
        <v>2.4799999999999999E-2</v>
      </c>
      <c r="N50" s="87">
        <v>1.590000000000075E-2</v>
      </c>
      <c r="O50" s="83">
        <v>26696539.660008997</v>
      </c>
      <c r="P50" s="85">
        <v>109.3</v>
      </c>
      <c r="Q50" s="73"/>
      <c r="R50" s="83">
        <v>29179.318213959003</v>
      </c>
      <c r="S50" s="84">
        <v>2.2320364379111616E-2</v>
      </c>
      <c r="T50" s="84">
        <f t="shared" si="0"/>
        <v>4.5060081006888311E-3</v>
      </c>
      <c r="U50" s="84">
        <f>R50/'סכום נכסי הקרן'!$C$42</f>
        <v>4.1194773132054494E-4</v>
      </c>
    </row>
    <row r="51" spans="2:21">
      <c r="B51" s="76" t="s">
        <v>422</v>
      </c>
      <c r="C51" s="73" t="s">
        <v>423</v>
      </c>
      <c r="D51" s="86" t="s">
        <v>124</v>
      </c>
      <c r="E51" s="86" t="s">
        <v>327</v>
      </c>
      <c r="F51" s="73" t="s">
        <v>380</v>
      </c>
      <c r="G51" s="86" t="s">
        <v>337</v>
      </c>
      <c r="H51" s="73" t="s">
        <v>391</v>
      </c>
      <c r="I51" s="73" t="s">
        <v>135</v>
      </c>
      <c r="J51" s="73"/>
      <c r="K51" s="83">
        <v>0.99000000000008448</v>
      </c>
      <c r="L51" s="86" t="s">
        <v>137</v>
      </c>
      <c r="M51" s="87">
        <v>4.0999999999999995E-2</v>
      </c>
      <c r="N51" s="87">
        <v>1.9499999999999115E-2</v>
      </c>
      <c r="O51" s="83">
        <v>17326701.518167</v>
      </c>
      <c r="P51" s="85">
        <v>124.05</v>
      </c>
      <c r="Q51" s="73"/>
      <c r="R51" s="83">
        <v>21493.772515582004</v>
      </c>
      <c r="S51" s="84">
        <v>2.2239055311175013E-2</v>
      </c>
      <c r="T51" s="84">
        <f t="shared" si="0"/>
        <v>3.319169843497E-3</v>
      </c>
      <c r="U51" s="84">
        <f>R51/'סכום נכסי הקרן'!$C$42</f>
        <v>3.0344474673428464E-4</v>
      </c>
    </row>
    <row r="52" spans="2:21">
      <c r="B52" s="76" t="s">
        <v>424</v>
      </c>
      <c r="C52" s="73" t="s">
        <v>425</v>
      </c>
      <c r="D52" s="86" t="s">
        <v>124</v>
      </c>
      <c r="E52" s="86" t="s">
        <v>327</v>
      </c>
      <c r="F52" s="73" t="s">
        <v>380</v>
      </c>
      <c r="G52" s="86" t="s">
        <v>337</v>
      </c>
      <c r="H52" s="73" t="s">
        <v>391</v>
      </c>
      <c r="I52" s="73" t="s">
        <v>135</v>
      </c>
      <c r="J52" s="73"/>
      <c r="K52" s="83">
        <v>2.0499999999997329</v>
      </c>
      <c r="L52" s="86" t="s">
        <v>137</v>
      </c>
      <c r="M52" s="87">
        <v>4.2000000000000003E-2</v>
      </c>
      <c r="N52" s="87">
        <v>1.8499999999997997E-2</v>
      </c>
      <c r="O52" s="83">
        <v>10821244.2349</v>
      </c>
      <c r="P52" s="85">
        <v>110.7</v>
      </c>
      <c r="Q52" s="73"/>
      <c r="R52" s="83">
        <v>11979.117180464002</v>
      </c>
      <c r="S52" s="84">
        <v>1.0845820864980045E-2</v>
      </c>
      <c r="T52" s="84">
        <f t="shared" si="0"/>
        <v>1.8498718393101172E-3</v>
      </c>
      <c r="U52" s="84">
        <f>R52/'סכום נכסי הקרן'!$C$42</f>
        <v>1.6911876108724087E-4</v>
      </c>
    </row>
    <row r="53" spans="2:21">
      <c r="B53" s="76" t="s">
        <v>426</v>
      </c>
      <c r="C53" s="73" t="s">
        <v>427</v>
      </c>
      <c r="D53" s="86" t="s">
        <v>124</v>
      </c>
      <c r="E53" s="86" t="s">
        <v>327</v>
      </c>
      <c r="F53" s="73" t="s">
        <v>380</v>
      </c>
      <c r="G53" s="86" t="s">
        <v>337</v>
      </c>
      <c r="H53" s="73" t="s">
        <v>391</v>
      </c>
      <c r="I53" s="73" t="s">
        <v>135</v>
      </c>
      <c r="J53" s="73"/>
      <c r="K53" s="83">
        <v>1.6200000000000727</v>
      </c>
      <c r="L53" s="86" t="s">
        <v>137</v>
      </c>
      <c r="M53" s="87">
        <v>0.04</v>
      </c>
      <c r="N53" s="87">
        <v>2.1400000000000734E-2</v>
      </c>
      <c r="O53" s="83">
        <v>40364262.599883996</v>
      </c>
      <c r="P53" s="85">
        <v>110.7</v>
      </c>
      <c r="Q53" s="73"/>
      <c r="R53" s="83">
        <v>44683.235819097994</v>
      </c>
      <c r="S53" s="84">
        <v>1.852847636469105E-2</v>
      </c>
      <c r="T53" s="84">
        <f t="shared" si="0"/>
        <v>6.9001962653645913E-3</v>
      </c>
      <c r="U53" s="84">
        <f>R53/'סכום נכסי הקרן'!$C$42</f>
        <v>6.3082891412221504E-4</v>
      </c>
    </row>
    <row r="54" spans="2:21">
      <c r="B54" s="76" t="s">
        <v>428</v>
      </c>
      <c r="C54" s="73" t="s">
        <v>429</v>
      </c>
      <c r="D54" s="86" t="s">
        <v>124</v>
      </c>
      <c r="E54" s="86" t="s">
        <v>327</v>
      </c>
      <c r="F54" s="73" t="s">
        <v>430</v>
      </c>
      <c r="G54" s="86" t="s">
        <v>4486</v>
      </c>
      <c r="H54" s="73" t="s">
        <v>431</v>
      </c>
      <c r="I54" s="73" t="s">
        <v>331</v>
      </c>
      <c r="J54" s="73"/>
      <c r="K54" s="83">
        <v>4.4300000000001223</v>
      </c>
      <c r="L54" s="86" t="s">
        <v>137</v>
      </c>
      <c r="M54" s="87">
        <v>2.3399999999999997E-2</v>
      </c>
      <c r="N54" s="87">
        <v>1.6300000000000668E-2</v>
      </c>
      <c r="O54" s="83">
        <v>72317952.942882001</v>
      </c>
      <c r="P54" s="85">
        <v>103.2</v>
      </c>
      <c r="Q54" s="73"/>
      <c r="R54" s="83">
        <v>74632.127931680996</v>
      </c>
      <c r="S54" s="84">
        <v>2.2638565025808959E-2</v>
      </c>
      <c r="T54" s="84">
        <f t="shared" si="0"/>
        <v>1.1525045601336964E-2</v>
      </c>
      <c r="U54" s="84">
        <f>R54/'סכום נכסי הקרן'!$C$42</f>
        <v>1.0536413345796707E-3</v>
      </c>
    </row>
    <row r="55" spans="2:21">
      <c r="B55" s="76" t="s">
        <v>432</v>
      </c>
      <c r="C55" s="73" t="s">
        <v>433</v>
      </c>
      <c r="D55" s="86" t="s">
        <v>124</v>
      </c>
      <c r="E55" s="86" t="s">
        <v>327</v>
      </c>
      <c r="F55" s="73" t="s">
        <v>430</v>
      </c>
      <c r="G55" s="86" t="s">
        <v>4486</v>
      </c>
      <c r="H55" s="73" t="s">
        <v>431</v>
      </c>
      <c r="I55" s="73" t="s">
        <v>331</v>
      </c>
      <c r="J55" s="73"/>
      <c r="K55" s="83">
        <v>1.5700000000001137</v>
      </c>
      <c r="L55" s="86" t="s">
        <v>137</v>
      </c>
      <c r="M55" s="87">
        <v>0.03</v>
      </c>
      <c r="N55" s="87">
        <v>2.2100000000001816E-2</v>
      </c>
      <c r="O55" s="83">
        <v>15059566.892162001</v>
      </c>
      <c r="P55" s="85">
        <v>103</v>
      </c>
      <c r="Q55" s="73"/>
      <c r="R55" s="83">
        <v>15511.353495739</v>
      </c>
      <c r="S55" s="84">
        <v>4.1727607236279482E-2</v>
      </c>
      <c r="T55" s="84">
        <f t="shared" si="0"/>
        <v>2.3953364500138132E-3</v>
      </c>
      <c r="U55" s="84">
        <f>R55/'סכום נכסי הקרן'!$C$42</f>
        <v>2.1898616120591389E-4</v>
      </c>
    </row>
    <row r="56" spans="2:21">
      <c r="B56" s="76" t="s">
        <v>434</v>
      </c>
      <c r="C56" s="73" t="s">
        <v>435</v>
      </c>
      <c r="D56" s="86" t="s">
        <v>124</v>
      </c>
      <c r="E56" s="86" t="s">
        <v>327</v>
      </c>
      <c r="F56" s="73" t="s">
        <v>430</v>
      </c>
      <c r="G56" s="86" t="s">
        <v>4486</v>
      </c>
      <c r="H56" s="73" t="s">
        <v>431</v>
      </c>
      <c r="I56" s="73" t="s">
        <v>331</v>
      </c>
      <c r="J56" s="73"/>
      <c r="K56" s="83">
        <v>8.0000000000015348</v>
      </c>
      <c r="L56" s="86" t="s">
        <v>137</v>
      </c>
      <c r="M56" s="87">
        <v>6.5000000000000006E-3</v>
      </c>
      <c r="N56" s="87">
        <v>1.9900000000002985E-2</v>
      </c>
      <c r="O56" s="83">
        <v>10938050.244372003</v>
      </c>
      <c r="P56" s="85">
        <v>89.4</v>
      </c>
      <c r="Q56" s="73"/>
      <c r="R56" s="83">
        <v>9778.617283292002</v>
      </c>
      <c r="S56" s="84">
        <v>3.6460167481240008E-2</v>
      </c>
      <c r="T56" s="84">
        <f t="shared" si="0"/>
        <v>1.5100602546282468E-3</v>
      </c>
      <c r="U56" s="84">
        <f>R56/'סכום נכסי הקרן'!$C$42</f>
        <v>1.3805254721054226E-4</v>
      </c>
    </row>
    <row r="57" spans="2:21">
      <c r="B57" s="76" t="s">
        <v>436</v>
      </c>
      <c r="C57" s="73" t="s">
        <v>437</v>
      </c>
      <c r="D57" s="86" t="s">
        <v>124</v>
      </c>
      <c r="E57" s="86" t="s">
        <v>327</v>
      </c>
      <c r="F57" s="73" t="s">
        <v>438</v>
      </c>
      <c r="G57" s="86" t="s">
        <v>4486</v>
      </c>
      <c r="H57" s="73" t="s">
        <v>439</v>
      </c>
      <c r="I57" s="73" t="s">
        <v>135</v>
      </c>
      <c r="J57" s="73"/>
      <c r="K57" s="83">
        <v>1.1999999999999966</v>
      </c>
      <c r="L57" s="86" t="s">
        <v>137</v>
      </c>
      <c r="M57" s="87">
        <v>4.8000000000000001E-2</v>
      </c>
      <c r="N57" s="87">
        <v>3.1200000000000859E-2</v>
      </c>
      <c r="O57" s="83">
        <v>53297117.988918997</v>
      </c>
      <c r="P57" s="85">
        <v>107.8</v>
      </c>
      <c r="Q57" s="73"/>
      <c r="R57" s="83">
        <v>57454.291548800989</v>
      </c>
      <c r="S57" s="84">
        <v>4.3557937714272098E-2</v>
      </c>
      <c r="T57" s="84">
        <f t="shared" si="0"/>
        <v>8.8723629949100657E-3</v>
      </c>
      <c r="U57" s="84">
        <f>R57/'סכום נכסי הקרן'!$C$42</f>
        <v>8.1112810397451936E-4</v>
      </c>
    </row>
    <row r="58" spans="2:21">
      <c r="B58" s="76" t="s">
        <v>440</v>
      </c>
      <c r="C58" s="73" t="s">
        <v>441</v>
      </c>
      <c r="D58" s="86" t="s">
        <v>124</v>
      </c>
      <c r="E58" s="86" t="s">
        <v>327</v>
      </c>
      <c r="F58" s="73" t="s">
        <v>438</v>
      </c>
      <c r="G58" s="86" t="s">
        <v>4486</v>
      </c>
      <c r="H58" s="73" t="s">
        <v>439</v>
      </c>
      <c r="I58" s="73" t="s">
        <v>135</v>
      </c>
      <c r="J58" s="73"/>
      <c r="K58" s="83">
        <v>0.74999999999960931</v>
      </c>
      <c r="L58" s="86" t="s">
        <v>137</v>
      </c>
      <c r="M58" s="87">
        <v>4.9000000000000002E-2</v>
      </c>
      <c r="N58" s="87">
        <v>2.0800000000003128E-2</v>
      </c>
      <c r="O58" s="83">
        <v>3427457.3314050008</v>
      </c>
      <c r="P58" s="85">
        <v>112</v>
      </c>
      <c r="Q58" s="73"/>
      <c r="R58" s="83">
        <v>3838.7522405099999</v>
      </c>
      <c r="S58" s="84">
        <v>3.4602652830437348E-2</v>
      </c>
      <c r="T58" s="84">
        <f t="shared" si="0"/>
        <v>5.9279824721883282E-4</v>
      </c>
      <c r="U58" s="84">
        <f>R58/'סכום נכסי הקרן'!$C$42</f>
        <v>5.4194730150454614E-5</v>
      </c>
    </row>
    <row r="59" spans="2:21">
      <c r="B59" s="76" t="s">
        <v>442</v>
      </c>
      <c r="C59" s="73" t="s">
        <v>443</v>
      </c>
      <c r="D59" s="86" t="s">
        <v>124</v>
      </c>
      <c r="E59" s="86" t="s">
        <v>327</v>
      </c>
      <c r="F59" s="73" t="s">
        <v>438</v>
      </c>
      <c r="G59" s="86" t="s">
        <v>4486</v>
      </c>
      <c r="H59" s="73" t="s">
        <v>439</v>
      </c>
      <c r="I59" s="73" t="s">
        <v>135</v>
      </c>
      <c r="J59" s="73"/>
      <c r="K59" s="83">
        <v>5.0800000000000844</v>
      </c>
      <c r="L59" s="86" t="s">
        <v>137</v>
      </c>
      <c r="M59" s="87">
        <v>3.2000000000000001E-2</v>
      </c>
      <c r="N59" s="87">
        <v>1.660000000000026E-2</v>
      </c>
      <c r="O59" s="83">
        <v>57370842.828607991</v>
      </c>
      <c r="P59" s="85">
        <v>110.35</v>
      </c>
      <c r="Q59" s="73"/>
      <c r="R59" s="83">
        <v>63308.727733246</v>
      </c>
      <c r="S59" s="84">
        <v>3.4778301634203347E-2</v>
      </c>
      <c r="T59" s="84">
        <f t="shared" si="0"/>
        <v>9.7764326746277736E-3</v>
      </c>
      <c r="U59" s="84">
        <f>R59/'סכום נכסי הקרן'!$C$42</f>
        <v>8.9377985363703534E-4</v>
      </c>
    </row>
    <row r="60" spans="2:21">
      <c r="B60" s="76" t="s">
        <v>444</v>
      </c>
      <c r="C60" s="73" t="s">
        <v>445</v>
      </c>
      <c r="D60" s="86" t="s">
        <v>124</v>
      </c>
      <c r="E60" s="86" t="s">
        <v>327</v>
      </c>
      <c r="F60" s="73" t="s">
        <v>438</v>
      </c>
      <c r="G60" s="86" t="s">
        <v>4486</v>
      </c>
      <c r="H60" s="73" t="s">
        <v>439</v>
      </c>
      <c r="I60" s="73" t="s">
        <v>135</v>
      </c>
      <c r="J60" s="73"/>
      <c r="K60" s="83">
        <v>7.5400000000001679</v>
      </c>
      <c r="L60" s="86" t="s">
        <v>137</v>
      </c>
      <c r="M60" s="87">
        <v>1.1399999999999999E-2</v>
      </c>
      <c r="N60" s="87">
        <v>1.8700000000000248E-2</v>
      </c>
      <c r="O60" s="83">
        <v>37637160.804081999</v>
      </c>
      <c r="P60" s="85">
        <v>93.9</v>
      </c>
      <c r="Q60" s="73"/>
      <c r="R60" s="83">
        <v>35341.293995775995</v>
      </c>
      <c r="S60" s="84">
        <v>2.3247409518248184E-2</v>
      </c>
      <c r="T60" s="84">
        <f t="shared" si="0"/>
        <v>5.4575694972067565E-3</v>
      </c>
      <c r="U60" s="84">
        <f>R60/'סכום נכסי הקרן'!$C$42</f>
        <v>4.9894126301167638E-4</v>
      </c>
    </row>
    <row r="61" spans="2:21">
      <c r="B61" s="76" t="s">
        <v>446</v>
      </c>
      <c r="C61" s="73" t="s">
        <v>447</v>
      </c>
      <c r="D61" s="86" t="s">
        <v>124</v>
      </c>
      <c r="E61" s="86" t="s">
        <v>327</v>
      </c>
      <c r="F61" s="73" t="s">
        <v>448</v>
      </c>
      <c r="G61" s="86" t="s">
        <v>4486</v>
      </c>
      <c r="H61" s="73" t="s">
        <v>431</v>
      </c>
      <c r="I61" s="73" t="s">
        <v>331</v>
      </c>
      <c r="J61" s="73"/>
      <c r="K61" s="83">
        <v>5.9099999999996209</v>
      </c>
      <c r="L61" s="86" t="s">
        <v>137</v>
      </c>
      <c r="M61" s="87">
        <v>1.8200000000000001E-2</v>
      </c>
      <c r="N61" s="87">
        <v>2.1099999999999137E-2</v>
      </c>
      <c r="O61" s="83">
        <v>17931774.991007</v>
      </c>
      <c r="P61" s="85">
        <v>99.17</v>
      </c>
      <c r="Q61" s="73"/>
      <c r="R61" s="83">
        <v>17782.941646414001</v>
      </c>
      <c r="S61" s="84">
        <v>3.9906030913557364E-2</v>
      </c>
      <c r="T61" s="84">
        <f t="shared" si="0"/>
        <v>2.7461258184738905E-3</v>
      </c>
      <c r="U61" s="84">
        <f>R61/'סכום נכסי הקרן'!$C$42</f>
        <v>2.5105598471253496E-4</v>
      </c>
    </row>
    <row r="62" spans="2:21">
      <c r="B62" s="76" t="s">
        <v>449</v>
      </c>
      <c r="C62" s="73" t="s">
        <v>450</v>
      </c>
      <c r="D62" s="86" t="s">
        <v>124</v>
      </c>
      <c r="E62" s="86" t="s">
        <v>327</v>
      </c>
      <c r="F62" s="73" t="s">
        <v>448</v>
      </c>
      <c r="G62" s="86" t="s">
        <v>4486</v>
      </c>
      <c r="H62" s="73" t="s">
        <v>431</v>
      </c>
      <c r="I62" s="73" t="s">
        <v>331</v>
      </c>
      <c r="J62" s="73"/>
      <c r="K62" s="83">
        <v>7.0600000000130629</v>
      </c>
      <c r="L62" s="86" t="s">
        <v>137</v>
      </c>
      <c r="M62" s="87">
        <v>7.8000000000000005E-3</v>
      </c>
      <c r="N62" s="87">
        <v>2.1900000000045158E-2</v>
      </c>
      <c r="O62" s="83">
        <v>1312653.8200020001</v>
      </c>
      <c r="P62" s="85">
        <v>89.92</v>
      </c>
      <c r="Q62" s="73"/>
      <c r="R62" s="83">
        <v>1180.338360793</v>
      </c>
      <c r="S62" s="84">
        <v>2.8635554537565448E-3</v>
      </c>
      <c r="T62" s="84">
        <f t="shared" si="0"/>
        <v>1.8227342312414547E-4</v>
      </c>
      <c r="U62" s="84">
        <f>R62/'סכום נכסי הקרן'!$C$42</f>
        <v>1.666377899421507E-5</v>
      </c>
    </row>
    <row r="63" spans="2:21">
      <c r="B63" s="76" t="s">
        <v>451</v>
      </c>
      <c r="C63" s="73" t="s">
        <v>452</v>
      </c>
      <c r="D63" s="86" t="s">
        <v>124</v>
      </c>
      <c r="E63" s="86" t="s">
        <v>327</v>
      </c>
      <c r="F63" s="73" t="s">
        <v>448</v>
      </c>
      <c r="G63" s="86" t="s">
        <v>4486</v>
      </c>
      <c r="H63" s="73" t="s">
        <v>431</v>
      </c>
      <c r="I63" s="73" t="s">
        <v>331</v>
      </c>
      <c r="J63" s="73"/>
      <c r="K63" s="83">
        <v>5.0100000000001383</v>
      </c>
      <c r="L63" s="86" t="s">
        <v>137</v>
      </c>
      <c r="M63" s="87">
        <v>2E-3</v>
      </c>
      <c r="N63" s="87">
        <v>1.6800000000000384E-2</v>
      </c>
      <c r="O63" s="83">
        <v>14679740.497118002</v>
      </c>
      <c r="P63" s="85">
        <v>92.15</v>
      </c>
      <c r="Q63" s="73"/>
      <c r="R63" s="83">
        <v>13527.380231511002</v>
      </c>
      <c r="S63" s="84">
        <v>3.9145974658981335E-2</v>
      </c>
      <c r="T63" s="84">
        <f t="shared" si="0"/>
        <v>2.0889619304102422E-3</v>
      </c>
      <c r="U63" s="84">
        <f>R63/'סכום נכסי הקרן'!$C$42</f>
        <v>1.9097682667635119E-4</v>
      </c>
    </row>
    <row r="64" spans="2:21">
      <c r="B64" s="76" t="s">
        <v>453</v>
      </c>
      <c r="C64" s="73" t="s">
        <v>454</v>
      </c>
      <c r="D64" s="86" t="s">
        <v>124</v>
      </c>
      <c r="E64" s="86" t="s">
        <v>327</v>
      </c>
      <c r="F64" s="73" t="s">
        <v>350</v>
      </c>
      <c r="G64" s="86" t="s">
        <v>337</v>
      </c>
      <c r="H64" s="73" t="s">
        <v>439</v>
      </c>
      <c r="I64" s="73" t="s">
        <v>135</v>
      </c>
      <c r="J64" s="73"/>
      <c r="K64" s="83">
        <v>0.82999999999998919</v>
      </c>
      <c r="L64" s="86" t="s">
        <v>137</v>
      </c>
      <c r="M64" s="87">
        <v>0.04</v>
      </c>
      <c r="N64" s="87">
        <v>1.439999999999976E-2</v>
      </c>
      <c r="O64" s="83">
        <v>60688562.179717995</v>
      </c>
      <c r="P64" s="85">
        <v>111.43</v>
      </c>
      <c r="Q64" s="73"/>
      <c r="R64" s="83">
        <v>67625.265744030999</v>
      </c>
      <c r="S64" s="84">
        <v>4.4954557102838667E-2</v>
      </c>
      <c r="T64" s="84">
        <f t="shared" si="0"/>
        <v>1.0443012856553467E-2</v>
      </c>
      <c r="U64" s="84">
        <f>R64/'סכום נכסי הקרן'!$C$42</f>
        <v>9.5471986695959182E-4</v>
      </c>
    </row>
    <row r="65" spans="2:21">
      <c r="B65" s="76" t="s">
        <v>455</v>
      </c>
      <c r="C65" s="73" t="s">
        <v>456</v>
      </c>
      <c r="D65" s="86" t="s">
        <v>124</v>
      </c>
      <c r="E65" s="86" t="s">
        <v>327</v>
      </c>
      <c r="F65" s="73" t="s">
        <v>457</v>
      </c>
      <c r="G65" s="86" t="s">
        <v>4486</v>
      </c>
      <c r="H65" s="73" t="s">
        <v>439</v>
      </c>
      <c r="I65" s="73" t="s">
        <v>135</v>
      </c>
      <c r="J65" s="73"/>
      <c r="K65" s="83">
        <v>3.3000000000000282</v>
      </c>
      <c r="L65" s="86" t="s">
        <v>137</v>
      </c>
      <c r="M65" s="87">
        <v>4.7500000000000001E-2</v>
      </c>
      <c r="N65" s="87">
        <v>1.5700000000000006E-2</v>
      </c>
      <c r="O65" s="83">
        <v>63110258.637550004</v>
      </c>
      <c r="P65" s="85">
        <v>134.51</v>
      </c>
      <c r="Q65" s="73"/>
      <c r="R65" s="83">
        <v>84889.608769842001</v>
      </c>
      <c r="S65" s="84">
        <v>3.3439441868039002E-2</v>
      </c>
      <c r="T65" s="84">
        <f t="shared" si="0"/>
        <v>1.3109054227258277E-2</v>
      </c>
      <c r="U65" s="84">
        <f>R65/'סכום נכסי הקרן'!$C$42</f>
        <v>1.1984543809079068E-3</v>
      </c>
    </row>
    <row r="66" spans="2:21">
      <c r="B66" s="76" t="s">
        <v>458</v>
      </c>
      <c r="C66" s="73" t="s">
        <v>459</v>
      </c>
      <c r="D66" s="86" t="s">
        <v>124</v>
      </c>
      <c r="E66" s="86" t="s">
        <v>327</v>
      </c>
      <c r="F66" s="73" t="s">
        <v>457</v>
      </c>
      <c r="G66" s="86" t="s">
        <v>4486</v>
      </c>
      <c r="H66" s="73" t="s">
        <v>439</v>
      </c>
      <c r="I66" s="73" t="s">
        <v>135</v>
      </c>
      <c r="J66" s="73"/>
      <c r="K66" s="83">
        <v>5.5000000000000933</v>
      </c>
      <c r="L66" s="86" t="s">
        <v>137</v>
      </c>
      <c r="M66" s="87">
        <v>5.0000000000000001E-3</v>
      </c>
      <c r="N66" s="87">
        <v>1.4700000000001196E-2</v>
      </c>
      <c r="O66" s="83">
        <v>17046617.565398</v>
      </c>
      <c r="P66" s="85">
        <v>94.74</v>
      </c>
      <c r="Q66" s="73"/>
      <c r="R66" s="83">
        <v>16149.966250680998</v>
      </c>
      <c r="S66" s="84">
        <v>2.2597187272273913E-2</v>
      </c>
      <c r="T66" s="84">
        <f t="shared" si="0"/>
        <v>2.493954047103359E-3</v>
      </c>
      <c r="U66" s="84">
        <f>R66/'סכום נכסי הקרן'!$C$42</f>
        <v>2.2800196732111186E-4</v>
      </c>
    </row>
    <row r="67" spans="2:21">
      <c r="B67" s="76" t="s">
        <v>460</v>
      </c>
      <c r="C67" s="73" t="s">
        <v>461</v>
      </c>
      <c r="D67" s="86" t="s">
        <v>124</v>
      </c>
      <c r="E67" s="86" t="s">
        <v>327</v>
      </c>
      <c r="F67" s="73" t="s">
        <v>462</v>
      </c>
      <c r="G67" s="86" t="s">
        <v>463</v>
      </c>
      <c r="H67" s="73" t="s">
        <v>431</v>
      </c>
      <c r="I67" s="73" t="s">
        <v>331</v>
      </c>
      <c r="J67" s="73"/>
      <c r="K67" s="83">
        <v>1.2399999999898603</v>
      </c>
      <c r="L67" s="86" t="s">
        <v>137</v>
      </c>
      <c r="M67" s="87">
        <v>4.6500000000000007E-2</v>
      </c>
      <c r="N67" s="87">
        <v>1.549999999994367E-2</v>
      </c>
      <c r="O67" s="83">
        <v>84076.934016999992</v>
      </c>
      <c r="P67" s="85">
        <v>126.68</v>
      </c>
      <c r="Q67" s="73"/>
      <c r="R67" s="83">
        <v>106.508655592</v>
      </c>
      <c r="S67" s="84">
        <v>1.6594495810220572E-3</v>
      </c>
      <c r="T67" s="84">
        <f t="shared" si="0"/>
        <v>1.6447569520710635E-5</v>
      </c>
      <c r="U67" s="84">
        <f>R67/'סכום נכסי הקרן'!$C$42</f>
        <v>1.5036677250442393E-6</v>
      </c>
    </row>
    <row r="68" spans="2:21">
      <c r="B68" s="76" t="s">
        <v>464</v>
      </c>
      <c r="C68" s="73" t="s">
        <v>465</v>
      </c>
      <c r="D68" s="86" t="s">
        <v>124</v>
      </c>
      <c r="E68" s="86" t="s">
        <v>327</v>
      </c>
      <c r="F68" s="73" t="s">
        <v>466</v>
      </c>
      <c r="G68" s="86" t="s">
        <v>467</v>
      </c>
      <c r="H68" s="73" t="s">
        <v>439</v>
      </c>
      <c r="I68" s="73" t="s">
        <v>135</v>
      </c>
      <c r="J68" s="73"/>
      <c r="K68" s="83">
        <v>7.01000000000007</v>
      </c>
      <c r="L68" s="86" t="s">
        <v>137</v>
      </c>
      <c r="M68" s="87">
        <v>3.85E-2</v>
      </c>
      <c r="N68" s="87">
        <v>1.2900000000000345E-2</v>
      </c>
      <c r="O68" s="83">
        <v>52286247.152940005</v>
      </c>
      <c r="P68" s="85">
        <v>120</v>
      </c>
      <c r="Q68" s="83">
        <v>1574.033013772</v>
      </c>
      <c r="R68" s="83">
        <v>64317.529598044006</v>
      </c>
      <c r="S68" s="84">
        <v>1.9816970487870476E-2</v>
      </c>
      <c r="T68" s="84">
        <f t="shared" si="0"/>
        <v>9.9322166220606259E-3</v>
      </c>
      <c r="U68" s="84">
        <f>R68/'סכום נכסי הקרן'!$C$42</f>
        <v>9.0802191496651039E-4</v>
      </c>
    </row>
    <row r="69" spans="2:21">
      <c r="B69" s="76" t="s">
        <v>468</v>
      </c>
      <c r="C69" s="73" t="s">
        <v>469</v>
      </c>
      <c r="D69" s="86" t="s">
        <v>124</v>
      </c>
      <c r="E69" s="86" t="s">
        <v>327</v>
      </c>
      <c r="F69" s="73" t="s">
        <v>466</v>
      </c>
      <c r="G69" s="86" t="s">
        <v>467</v>
      </c>
      <c r="H69" s="73" t="s">
        <v>439</v>
      </c>
      <c r="I69" s="73" t="s">
        <v>135</v>
      </c>
      <c r="J69" s="73"/>
      <c r="K69" s="83">
        <v>4.9000000000000243</v>
      </c>
      <c r="L69" s="86" t="s">
        <v>137</v>
      </c>
      <c r="M69" s="87">
        <v>4.4999999999999998E-2</v>
      </c>
      <c r="N69" s="87">
        <v>1.3899999999999977E-2</v>
      </c>
      <c r="O69" s="83">
        <v>106586906.09560199</v>
      </c>
      <c r="P69" s="85">
        <v>118.3</v>
      </c>
      <c r="Q69" s="73"/>
      <c r="R69" s="83">
        <v>126092.312022242</v>
      </c>
      <c r="S69" s="84">
        <v>3.6062644935140303E-2</v>
      </c>
      <c r="T69" s="84">
        <f t="shared" si="0"/>
        <v>1.9471770218914837E-2</v>
      </c>
      <c r="U69" s="84">
        <f>R69/'סכום נכסי הקרן'!$C$42</f>
        <v>1.7801458380091897E-3</v>
      </c>
    </row>
    <row r="70" spans="2:21">
      <c r="B70" s="76" t="s">
        <v>470</v>
      </c>
      <c r="C70" s="73" t="s">
        <v>471</v>
      </c>
      <c r="D70" s="86" t="s">
        <v>124</v>
      </c>
      <c r="E70" s="86" t="s">
        <v>327</v>
      </c>
      <c r="F70" s="73" t="s">
        <v>466</v>
      </c>
      <c r="G70" s="86" t="s">
        <v>467</v>
      </c>
      <c r="H70" s="73" t="s">
        <v>439</v>
      </c>
      <c r="I70" s="73" t="s">
        <v>135</v>
      </c>
      <c r="J70" s="73"/>
      <c r="K70" s="83">
        <v>9.5800000000004371</v>
      </c>
      <c r="L70" s="86" t="s">
        <v>137</v>
      </c>
      <c r="M70" s="87">
        <v>2.3900000000000001E-2</v>
      </c>
      <c r="N70" s="87">
        <v>1.5700000000000661E-2</v>
      </c>
      <c r="O70" s="83">
        <v>38716126.383999996</v>
      </c>
      <c r="P70" s="85">
        <v>108</v>
      </c>
      <c r="Q70" s="73"/>
      <c r="R70" s="83">
        <v>41813.416064746008</v>
      </c>
      <c r="S70" s="84">
        <v>3.1243116573823684E-2</v>
      </c>
      <c r="T70" s="84">
        <f t="shared" si="0"/>
        <v>6.457025147869438E-3</v>
      </c>
      <c r="U70" s="84">
        <f>R70/'סכום נכסי הקרן'!$C$42</f>
        <v>5.903133774521833E-4</v>
      </c>
    </row>
    <row r="71" spans="2:21">
      <c r="B71" s="76" t="s">
        <v>472</v>
      </c>
      <c r="C71" s="73" t="s">
        <v>473</v>
      </c>
      <c r="D71" s="86" t="s">
        <v>124</v>
      </c>
      <c r="E71" s="86" t="s">
        <v>327</v>
      </c>
      <c r="F71" s="73" t="s">
        <v>474</v>
      </c>
      <c r="G71" s="86" t="s">
        <v>4486</v>
      </c>
      <c r="H71" s="73" t="s">
        <v>439</v>
      </c>
      <c r="I71" s="73" t="s">
        <v>135</v>
      </c>
      <c r="J71" s="73"/>
      <c r="K71" s="83">
        <v>5.1899999999997117</v>
      </c>
      <c r="L71" s="86" t="s">
        <v>137</v>
      </c>
      <c r="M71" s="87">
        <v>1.5800000000000002E-2</v>
      </c>
      <c r="N71" s="87">
        <v>1.7499999999998683E-2</v>
      </c>
      <c r="O71" s="83">
        <v>13153960.257185001</v>
      </c>
      <c r="P71" s="85">
        <v>100.87</v>
      </c>
      <c r="Q71" s="73"/>
      <c r="R71" s="83">
        <v>13268.399179757</v>
      </c>
      <c r="S71" s="84">
        <v>2.9061861255460338E-2</v>
      </c>
      <c r="T71" s="84">
        <f t="shared" si="0"/>
        <v>2.0489688535133945E-3</v>
      </c>
      <c r="U71" s="84">
        <f>R71/'סכום נכסי הקרן'!$C$42</f>
        <v>1.8732058440424653E-4</v>
      </c>
    </row>
    <row r="72" spans="2:21">
      <c r="B72" s="76" t="s">
        <v>475</v>
      </c>
      <c r="C72" s="73" t="s">
        <v>476</v>
      </c>
      <c r="D72" s="86" t="s">
        <v>124</v>
      </c>
      <c r="E72" s="86" t="s">
        <v>327</v>
      </c>
      <c r="F72" s="73" t="s">
        <v>474</v>
      </c>
      <c r="G72" s="86" t="s">
        <v>4486</v>
      </c>
      <c r="H72" s="73" t="s">
        <v>439</v>
      </c>
      <c r="I72" s="73" t="s">
        <v>135</v>
      </c>
      <c r="J72" s="73"/>
      <c r="K72" s="83">
        <v>8.0599999999984977</v>
      </c>
      <c r="L72" s="86" t="s">
        <v>137</v>
      </c>
      <c r="M72" s="87">
        <v>8.3999999999999995E-3</v>
      </c>
      <c r="N72" s="87">
        <v>2.1599999999994842E-2</v>
      </c>
      <c r="O72" s="83">
        <v>11061644.032444</v>
      </c>
      <c r="P72" s="85">
        <v>89.75</v>
      </c>
      <c r="Q72" s="73"/>
      <c r="R72" s="83">
        <v>9927.8250947319993</v>
      </c>
      <c r="S72" s="84">
        <v>4.4246576129775998E-2</v>
      </c>
      <c r="T72" s="84">
        <f t="shared" si="0"/>
        <v>1.5331016294165393E-3</v>
      </c>
      <c r="U72" s="84">
        <f>R72/'סכום נכסי הקרן'!$C$42</f>
        <v>1.4015903300871303E-4</v>
      </c>
    </row>
    <row r="73" spans="2:21">
      <c r="B73" s="76" t="s">
        <v>477</v>
      </c>
      <c r="C73" s="73" t="s">
        <v>478</v>
      </c>
      <c r="D73" s="86" t="s">
        <v>124</v>
      </c>
      <c r="E73" s="86" t="s">
        <v>327</v>
      </c>
      <c r="F73" s="73" t="s">
        <v>479</v>
      </c>
      <c r="G73" s="86" t="s">
        <v>463</v>
      </c>
      <c r="H73" s="73" t="s">
        <v>439</v>
      </c>
      <c r="I73" s="73" t="s">
        <v>135</v>
      </c>
      <c r="J73" s="73"/>
      <c r="K73" s="83">
        <v>0.6499999999956797</v>
      </c>
      <c r="L73" s="86" t="s">
        <v>137</v>
      </c>
      <c r="M73" s="87">
        <v>4.8899999999999999E-2</v>
      </c>
      <c r="N73" s="87">
        <v>3.3499999999947197E-2</v>
      </c>
      <c r="O73" s="83">
        <v>166513.63700599998</v>
      </c>
      <c r="P73" s="85">
        <v>125.1</v>
      </c>
      <c r="Q73" s="73"/>
      <c r="R73" s="83">
        <v>208.30856282599999</v>
      </c>
      <c r="S73" s="84">
        <v>4.4742456241901162E-3</v>
      </c>
      <c r="T73" s="84">
        <f t="shared" si="0"/>
        <v>3.2167991885697016E-5</v>
      </c>
      <c r="U73" s="84">
        <f>R73/'סכום נכסי הקרן'!$C$42</f>
        <v>2.9408582901626004E-6</v>
      </c>
    </row>
    <row r="74" spans="2:21">
      <c r="B74" s="76" t="s">
        <v>480</v>
      </c>
      <c r="C74" s="73" t="s">
        <v>481</v>
      </c>
      <c r="D74" s="86" t="s">
        <v>124</v>
      </c>
      <c r="E74" s="86" t="s">
        <v>327</v>
      </c>
      <c r="F74" s="73" t="s">
        <v>350</v>
      </c>
      <c r="G74" s="86" t="s">
        <v>337</v>
      </c>
      <c r="H74" s="73" t="s">
        <v>431</v>
      </c>
      <c r="I74" s="73" t="s">
        <v>331</v>
      </c>
      <c r="J74" s="73"/>
      <c r="K74" s="83">
        <v>3.240000000000085</v>
      </c>
      <c r="L74" s="86" t="s">
        <v>137</v>
      </c>
      <c r="M74" s="87">
        <v>1.6399999999999998E-2</v>
      </c>
      <c r="N74" s="87">
        <v>3.4700000000000217E-2</v>
      </c>
      <c r="O74" s="83">
        <f>28514450.56/50000</f>
        <v>570.2890112</v>
      </c>
      <c r="P74" s="85">
        <v>4738000</v>
      </c>
      <c r="Q74" s="73"/>
      <c r="R74" s="83">
        <v>27020.293845202996</v>
      </c>
      <c r="S74" s="84">
        <f>232278.026718801%/50000</f>
        <v>4.6455605343760198E-2</v>
      </c>
      <c r="T74" s="84">
        <f t="shared" si="0"/>
        <v>4.1726013629486353E-3</v>
      </c>
      <c r="U74" s="84">
        <f>R74/'סכום נכסי הקרן'!$C$42</f>
        <v>3.8146706059159936E-4</v>
      </c>
    </row>
    <row r="75" spans="2:21">
      <c r="B75" s="76" t="s">
        <v>482</v>
      </c>
      <c r="C75" s="73" t="s">
        <v>483</v>
      </c>
      <c r="D75" s="86" t="s">
        <v>124</v>
      </c>
      <c r="E75" s="86" t="s">
        <v>327</v>
      </c>
      <c r="F75" s="73" t="s">
        <v>350</v>
      </c>
      <c r="G75" s="86" t="s">
        <v>337</v>
      </c>
      <c r="H75" s="73" t="s">
        <v>431</v>
      </c>
      <c r="I75" s="73" t="s">
        <v>331</v>
      </c>
      <c r="J75" s="73"/>
      <c r="K75" s="83">
        <v>7.4199999999994937</v>
      </c>
      <c r="L75" s="86" t="s">
        <v>137</v>
      </c>
      <c r="M75" s="87">
        <v>2.7799999999999998E-2</v>
      </c>
      <c r="N75" s="87">
        <v>3.2899999999999652E-2</v>
      </c>
      <c r="O75" s="83">
        <f>10759749.7035/50000</f>
        <v>215.19499407000001</v>
      </c>
      <c r="P75" s="85">
        <v>4855001</v>
      </c>
      <c r="Q75" s="73"/>
      <c r="R75" s="83">
        <v>10447.719639784002</v>
      </c>
      <c r="S75" s="84">
        <f>257287.17607604%/50000</f>
        <v>5.1457435215208E-2</v>
      </c>
      <c r="T75" s="84">
        <f t="shared" ref="T75:T141" si="1">R75/$R$11</f>
        <v>1.613386199958272E-3</v>
      </c>
      <c r="U75" s="84">
        <f>R75/'סכום נכסי הקרן'!$C$42</f>
        <v>1.4749879937301565E-4</v>
      </c>
    </row>
    <row r="76" spans="2:21">
      <c r="B76" s="76" t="s">
        <v>484</v>
      </c>
      <c r="C76" s="73" t="s">
        <v>485</v>
      </c>
      <c r="D76" s="86" t="s">
        <v>124</v>
      </c>
      <c r="E76" s="86" t="s">
        <v>327</v>
      </c>
      <c r="F76" s="73" t="s">
        <v>350</v>
      </c>
      <c r="G76" s="86" t="s">
        <v>337</v>
      </c>
      <c r="H76" s="73" t="s">
        <v>431</v>
      </c>
      <c r="I76" s="73" t="s">
        <v>331</v>
      </c>
      <c r="J76" s="73"/>
      <c r="K76" s="83">
        <v>4.6799999999998398</v>
      </c>
      <c r="L76" s="86" t="s">
        <v>137</v>
      </c>
      <c r="M76" s="87">
        <v>2.4199999999999999E-2</v>
      </c>
      <c r="N76" s="87">
        <v>2.6099999999998232E-2</v>
      </c>
      <c r="O76" s="83">
        <f>22934083.47775/50000</f>
        <v>458.68166955499998</v>
      </c>
      <c r="P76" s="85">
        <v>4972667</v>
      </c>
      <c r="Q76" s="73"/>
      <c r="R76" s="83">
        <v>22808.710143523</v>
      </c>
      <c r="S76" s="84">
        <f>79568.689857926%/50000</f>
        <v>1.5913737971585202E-2</v>
      </c>
      <c r="T76" s="84">
        <f t="shared" si="1"/>
        <v>3.5222287210196486E-3</v>
      </c>
      <c r="U76" s="84">
        <f>R76/'סכום נכסי הקרן'!$C$42</f>
        <v>3.2200877104377579E-4</v>
      </c>
    </row>
    <row r="77" spans="2:21">
      <c r="B77" s="76" t="s">
        <v>486</v>
      </c>
      <c r="C77" s="73" t="s">
        <v>487</v>
      </c>
      <c r="D77" s="86" t="s">
        <v>124</v>
      </c>
      <c r="E77" s="86" t="s">
        <v>327</v>
      </c>
      <c r="F77" s="73" t="s">
        <v>350</v>
      </c>
      <c r="G77" s="86" t="s">
        <v>337</v>
      </c>
      <c r="H77" s="73" t="s">
        <v>431</v>
      </c>
      <c r="I77" s="73" t="s">
        <v>331</v>
      </c>
      <c r="J77" s="73"/>
      <c r="K77" s="83">
        <v>4.2900000000001386</v>
      </c>
      <c r="L77" s="86" t="s">
        <v>137</v>
      </c>
      <c r="M77" s="87">
        <v>1.95E-2</v>
      </c>
      <c r="N77" s="87">
        <v>2.5600000000000823E-2</v>
      </c>
      <c r="O77" s="83">
        <f>34963617.30775/50000</f>
        <v>699.27234615500004</v>
      </c>
      <c r="P77" s="85">
        <v>4873513</v>
      </c>
      <c r="Q77" s="73"/>
      <c r="R77" s="83">
        <v>34079.131366269998</v>
      </c>
      <c r="S77" s="84">
        <f>140874.399886176%/50000</f>
        <v>2.8174879977235195E-2</v>
      </c>
      <c r="T77" s="84">
        <f t="shared" si="1"/>
        <v>5.2626603841411882E-3</v>
      </c>
      <c r="U77" s="84">
        <f>R77/'סכום נכסי הקרן'!$C$42</f>
        <v>4.8112230548943264E-4</v>
      </c>
    </row>
    <row r="78" spans="2:21">
      <c r="B78" s="76" t="s">
        <v>488</v>
      </c>
      <c r="C78" s="73" t="s">
        <v>489</v>
      </c>
      <c r="D78" s="86" t="s">
        <v>124</v>
      </c>
      <c r="E78" s="86" t="s">
        <v>327</v>
      </c>
      <c r="F78" s="73" t="s">
        <v>350</v>
      </c>
      <c r="G78" s="86" t="s">
        <v>337</v>
      </c>
      <c r="H78" s="73" t="s">
        <v>439</v>
      </c>
      <c r="I78" s="73" t="s">
        <v>135</v>
      </c>
      <c r="J78" s="73"/>
      <c r="K78" s="83">
        <v>0.36000000000002569</v>
      </c>
      <c r="L78" s="86" t="s">
        <v>137</v>
      </c>
      <c r="M78" s="87">
        <v>0.05</v>
      </c>
      <c r="N78" s="87">
        <v>8.1600000000000589E-2</v>
      </c>
      <c r="O78" s="83">
        <v>38277934.657302</v>
      </c>
      <c r="P78" s="85">
        <v>109.96</v>
      </c>
      <c r="Q78" s="73"/>
      <c r="R78" s="83">
        <v>42090.419576421998</v>
      </c>
      <c r="S78" s="84">
        <v>3.8277972935274934E-2</v>
      </c>
      <c r="T78" s="84">
        <f t="shared" si="1"/>
        <v>6.4998013381278577E-3</v>
      </c>
      <c r="U78" s="84">
        <f>R78/'סכום נכסי הקרן'!$C$42</f>
        <v>5.9422405717972251E-4</v>
      </c>
    </row>
    <row r="79" spans="2:21">
      <c r="B79" s="76" t="s">
        <v>490</v>
      </c>
      <c r="C79" s="73" t="s">
        <v>491</v>
      </c>
      <c r="D79" s="86" t="s">
        <v>124</v>
      </c>
      <c r="E79" s="86" t="s">
        <v>327</v>
      </c>
      <c r="F79" s="73" t="s">
        <v>492</v>
      </c>
      <c r="G79" s="86" t="s">
        <v>4486</v>
      </c>
      <c r="H79" s="73" t="s">
        <v>431</v>
      </c>
      <c r="I79" s="73" t="s">
        <v>331</v>
      </c>
      <c r="J79" s="73"/>
      <c r="K79" s="83">
        <v>3.5500000000002028</v>
      </c>
      <c r="L79" s="86" t="s">
        <v>137</v>
      </c>
      <c r="M79" s="87">
        <v>2.8500000000000001E-2</v>
      </c>
      <c r="N79" s="87">
        <v>1.6900000000001147E-2</v>
      </c>
      <c r="O79" s="83">
        <v>28603563.889677003</v>
      </c>
      <c r="P79" s="85">
        <v>107.66</v>
      </c>
      <c r="Q79" s="73"/>
      <c r="R79" s="83">
        <v>30794.597700534006</v>
      </c>
      <c r="S79" s="84">
        <v>4.1879302913143492E-2</v>
      </c>
      <c r="T79" s="84">
        <f t="shared" si="1"/>
        <v>4.7554471862087094E-3</v>
      </c>
      <c r="U79" s="84">
        <f>R79/'סכום נכסי הקרן'!$C$42</f>
        <v>4.3475192143437919E-4</v>
      </c>
    </row>
    <row r="80" spans="2:21">
      <c r="B80" s="76" t="s">
        <v>645</v>
      </c>
      <c r="C80" s="73" t="s">
        <v>646</v>
      </c>
      <c r="D80" s="86" t="s">
        <v>124</v>
      </c>
      <c r="E80" s="86" t="s">
        <v>327</v>
      </c>
      <c r="F80" s="73" t="s">
        <v>492</v>
      </c>
      <c r="G80" s="86" t="s">
        <v>4486</v>
      </c>
      <c r="H80" s="134" t="s">
        <v>431</v>
      </c>
      <c r="I80" s="134" t="s">
        <v>331</v>
      </c>
      <c r="J80" s="73"/>
      <c r="K80" s="83">
        <v>5.0499999999981915</v>
      </c>
      <c r="L80" s="86" t="s">
        <v>137</v>
      </c>
      <c r="M80" s="87">
        <v>2.4E-2</v>
      </c>
      <c r="N80" s="87">
        <v>1.8999999999995978E-2</v>
      </c>
      <c r="O80" s="83">
        <v>2649577.9420269998</v>
      </c>
      <c r="P80" s="85">
        <v>103.3</v>
      </c>
      <c r="Q80" s="73"/>
      <c r="R80" s="83">
        <v>2737.013816439</v>
      </c>
      <c r="S80" s="84">
        <v>5.3957370960339432E-3</v>
      </c>
      <c r="T80" s="84">
        <f>R80/$R$11</f>
        <v>4.2266259746505798E-4</v>
      </c>
      <c r="U80" s="84">
        <f>R80/'סכום נכסי הקרן'!$C$42</f>
        <v>3.8640609215319091E-5</v>
      </c>
    </row>
    <row r="81" spans="2:21">
      <c r="B81" s="76" t="s">
        <v>493</v>
      </c>
      <c r="C81" s="73" t="s">
        <v>494</v>
      </c>
      <c r="D81" s="86" t="s">
        <v>124</v>
      </c>
      <c r="E81" s="86" t="s">
        <v>327</v>
      </c>
      <c r="F81" s="73" t="s">
        <v>495</v>
      </c>
      <c r="G81" s="86" t="s">
        <v>4486</v>
      </c>
      <c r="H81" s="73" t="s">
        <v>431</v>
      </c>
      <c r="I81" s="73" t="s">
        <v>331</v>
      </c>
      <c r="J81" s="73"/>
      <c r="K81" s="83">
        <v>0.2699999999999006</v>
      </c>
      <c r="L81" s="86" t="s">
        <v>137</v>
      </c>
      <c r="M81" s="87">
        <v>5.0999999999999997E-2</v>
      </c>
      <c r="N81" s="87">
        <v>4.8700000000007133E-2</v>
      </c>
      <c r="O81" s="83">
        <v>9825643.3459779993</v>
      </c>
      <c r="P81" s="85">
        <v>112.64</v>
      </c>
      <c r="Q81" s="73"/>
      <c r="R81" s="83">
        <v>11067.604614630001</v>
      </c>
      <c r="S81" s="84">
        <v>2.2117463544242752E-2</v>
      </c>
      <c r="T81" s="84">
        <f t="shared" si="1"/>
        <v>1.7091117648145178E-3</v>
      </c>
      <c r="U81" s="84">
        <f>R81/'סכום נכסי הקרן'!$C$42</f>
        <v>1.562502104647711E-4</v>
      </c>
    </row>
    <row r="82" spans="2:21">
      <c r="B82" s="76" t="s">
        <v>496</v>
      </c>
      <c r="C82" s="73" t="s">
        <v>497</v>
      </c>
      <c r="D82" s="86" t="s">
        <v>124</v>
      </c>
      <c r="E82" s="86" t="s">
        <v>327</v>
      </c>
      <c r="F82" s="73" t="s">
        <v>495</v>
      </c>
      <c r="G82" s="86" t="s">
        <v>4486</v>
      </c>
      <c r="H82" s="73" t="s">
        <v>431</v>
      </c>
      <c r="I82" s="73" t="s">
        <v>331</v>
      </c>
      <c r="J82" s="73"/>
      <c r="K82" s="83">
        <v>1.6799999999999533</v>
      </c>
      <c r="L82" s="86" t="s">
        <v>137</v>
      </c>
      <c r="M82" s="87">
        <v>2.5499999999999998E-2</v>
      </c>
      <c r="N82" s="87">
        <v>3.1099999999999489E-2</v>
      </c>
      <c r="O82" s="83">
        <v>40435325.891505003</v>
      </c>
      <c r="P82" s="85">
        <v>101</v>
      </c>
      <c r="Q82" s="73"/>
      <c r="R82" s="83">
        <v>40839.677526818996</v>
      </c>
      <c r="S82" s="84">
        <v>3.6695753201907134E-2</v>
      </c>
      <c r="T82" s="84">
        <f t="shared" si="1"/>
        <v>6.3066558449378501E-3</v>
      </c>
      <c r="U82" s="84">
        <f>R82/'סכום נכסי הקרן'!$C$42</f>
        <v>5.765663331018968E-4</v>
      </c>
    </row>
    <row r="83" spans="2:21">
      <c r="B83" s="76" t="s">
        <v>498</v>
      </c>
      <c r="C83" s="73" t="s">
        <v>499</v>
      </c>
      <c r="D83" s="86" t="s">
        <v>124</v>
      </c>
      <c r="E83" s="86" t="s">
        <v>327</v>
      </c>
      <c r="F83" s="73" t="s">
        <v>495</v>
      </c>
      <c r="G83" s="86" t="s">
        <v>4486</v>
      </c>
      <c r="H83" s="73" t="s">
        <v>431</v>
      </c>
      <c r="I83" s="73" t="s">
        <v>331</v>
      </c>
      <c r="J83" s="73"/>
      <c r="K83" s="83">
        <v>6.0499999999999163</v>
      </c>
      <c r="L83" s="86" t="s">
        <v>137</v>
      </c>
      <c r="M83" s="87">
        <v>2.35E-2</v>
      </c>
      <c r="N83" s="87">
        <v>2.4599999999999907E-2</v>
      </c>
      <c r="O83" s="83">
        <v>27852778.912929997</v>
      </c>
      <c r="P83" s="85">
        <v>100.7</v>
      </c>
      <c r="Q83" s="83">
        <v>638.49375497000005</v>
      </c>
      <c r="R83" s="83">
        <v>28686.242119867995</v>
      </c>
      <c r="S83" s="84">
        <v>3.5869188683792783E-2</v>
      </c>
      <c r="T83" s="84">
        <f t="shared" si="1"/>
        <v>4.4298649619787843E-3</v>
      </c>
      <c r="U83" s="84">
        <f>R83/'סכום נכסי הקרן'!$C$42</f>
        <v>4.0498658243969085E-4</v>
      </c>
    </row>
    <row r="84" spans="2:21">
      <c r="B84" s="76" t="s">
        <v>500</v>
      </c>
      <c r="C84" s="73" t="s">
        <v>501</v>
      </c>
      <c r="D84" s="86" t="s">
        <v>124</v>
      </c>
      <c r="E84" s="86" t="s">
        <v>327</v>
      </c>
      <c r="F84" s="73" t="s">
        <v>495</v>
      </c>
      <c r="G84" s="86" t="s">
        <v>4486</v>
      </c>
      <c r="H84" s="73" t="s">
        <v>431</v>
      </c>
      <c r="I84" s="73" t="s">
        <v>331</v>
      </c>
      <c r="J84" s="73"/>
      <c r="K84" s="83">
        <v>4.749999999999976</v>
      </c>
      <c r="L84" s="86" t="s">
        <v>137</v>
      </c>
      <c r="M84" s="87">
        <v>1.7600000000000001E-2</v>
      </c>
      <c r="N84" s="87">
        <v>2.2200000000000032E-2</v>
      </c>
      <c r="O84" s="83">
        <v>43160506.265375003</v>
      </c>
      <c r="P84" s="85">
        <v>100</v>
      </c>
      <c r="Q84" s="73"/>
      <c r="R84" s="83">
        <v>43160.505928472012</v>
      </c>
      <c r="S84" s="84">
        <v>3.3774808832344308E-2</v>
      </c>
      <c r="T84" s="84">
        <f t="shared" si="1"/>
        <v>6.6650491254619431E-3</v>
      </c>
      <c r="U84" s="84">
        <f>R84/'סכום נכסי הקרן'!$C$42</f>
        <v>6.0933132054385422E-4</v>
      </c>
    </row>
    <row r="85" spans="2:21">
      <c r="B85" s="76" t="s">
        <v>502</v>
      </c>
      <c r="C85" s="73" t="s">
        <v>503</v>
      </c>
      <c r="D85" s="86" t="s">
        <v>124</v>
      </c>
      <c r="E85" s="86" t="s">
        <v>327</v>
      </c>
      <c r="F85" s="73" t="s">
        <v>495</v>
      </c>
      <c r="G85" s="86" t="s">
        <v>4486</v>
      </c>
      <c r="H85" s="73" t="s">
        <v>431</v>
      </c>
      <c r="I85" s="73" t="s">
        <v>331</v>
      </c>
      <c r="J85" s="73"/>
      <c r="K85" s="83">
        <v>5.280000000000455</v>
      </c>
      <c r="L85" s="86" t="s">
        <v>137</v>
      </c>
      <c r="M85" s="87">
        <v>2.1499999999999998E-2</v>
      </c>
      <c r="N85" s="87">
        <v>2.4200000000002012E-2</v>
      </c>
      <c r="O85" s="83">
        <v>41190431.554448009</v>
      </c>
      <c r="P85" s="85">
        <v>101.5</v>
      </c>
      <c r="Q85" s="73"/>
      <c r="R85" s="83">
        <v>41808.289279010991</v>
      </c>
      <c r="S85" s="84">
        <v>3.2672641244119525E-2</v>
      </c>
      <c r="T85" s="84">
        <f t="shared" si="1"/>
        <v>6.4562334454080208E-3</v>
      </c>
      <c r="U85" s="84">
        <f>R85/'סכום נכסי הקרן'!$C$42</f>
        <v>5.9024099852485461E-4</v>
      </c>
    </row>
    <row r="86" spans="2:21">
      <c r="B86" s="76" t="s">
        <v>504</v>
      </c>
      <c r="C86" s="73" t="s">
        <v>505</v>
      </c>
      <c r="D86" s="86" t="s">
        <v>124</v>
      </c>
      <c r="E86" s="86" t="s">
        <v>327</v>
      </c>
      <c r="F86" s="73" t="s">
        <v>495</v>
      </c>
      <c r="G86" s="86" t="s">
        <v>4486</v>
      </c>
      <c r="H86" s="73" t="s">
        <v>431</v>
      </c>
      <c r="I86" s="73" t="s">
        <v>331</v>
      </c>
      <c r="J86" s="73"/>
      <c r="K86" s="83">
        <v>7.3399999999996295</v>
      </c>
      <c r="L86" s="86" t="s">
        <v>137</v>
      </c>
      <c r="M86" s="87">
        <v>6.5000000000000006E-3</v>
      </c>
      <c r="N86" s="87">
        <v>1.8299999999999171E-2</v>
      </c>
      <c r="O86" s="83">
        <v>18302304.207144</v>
      </c>
      <c r="P86" s="85">
        <v>91.71</v>
      </c>
      <c r="Q86" s="73"/>
      <c r="R86" s="83">
        <v>16785.043739332999</v>
      </c>
      <c r="S86" s="84">
        <v>4.5755760517859997E-2</v>
      </c>
      <c r="T86" s="84">
        <f t="shared" si="1"/>
        <v>2.5920257116791973E-3</v>
      </c>
      <c r="U86" s="84">
        <f>R86/'סכום נכסי הקרן'!$C$42</f>
        <v>2.3696786325961894E-4</v>
      </c>
    </row>
    <row r="87" spans="2:21">
      <c r="B87" s="76" t="s">
        <v>506</v>
      </c>
      <c r="C87" s="73" t="s">
        <v>507</v>
      </c>
      <c r="D87" s="86" t="s">
        <v>124</v>
      </c>
      <c r="E87" s="86" t="s">
        <v>327</v>
      </c>
      <c r="F87" s="73" t="s">
        <v>380</v>
      </c>
      <c r="G87" s="86" t="s">
        <v>337</v>
      </c>
      <c r="H87" s="73" t="s">
        <v>431</v>
      </c>
      <c r="I87" s="73" t="s">
        <v>331</v>
      </c>
      <c r="J87" s="73"/>
      <c r="K87" s="83">
        <v>0.25000000000000588</v>
      </c>
      <c r="L87" s="86" t="s">
        <v>137</v>
      </c>
      <c r="M87" s="87">
        <v>6.5000000000000002E-2</v>
      </c>
      <c r="N87" s="87">
        <v>9.0899999999999787E-2</v>
      </c>
      <c r="O87" s="83">
        <v>75342039.18355</v>
      </c>
      <c r="P87" s="85">
        <v>110.66</v>
      </c>
      <c r="Q87" s="83">
        <v>1362.437801475</v>
      </c>
      <c r="R87" s="83">
        <v>84735.944158974002</v>
      </c>
      <c r="S87" s="84">
        <v>4.783621535463492E-2</v>
      </c>
      <c r="T87" s="84">
        <f t="shared" si="1"/>
        <v>1.308532461245771E-2</v>
      </c>
      <c r="U87" s="84">
        <f>R87/'סכום נכסי הקרן'!$C$42</f>
        <v>1.1962849749140051E-3</v>
      </c>
    </row>
    <row r="88" spans="2:21">
      <c r="B88" s="76" t="s">
        <v>508</v>
      </c>
      <c r="C88" s="73" t="s">
        <v>509</v>
      </c>
      <c r="D88" s="86" t="s">
        <v>124</v>
      </c>
      <c r="E88" s="86" t="s">
        <v>327</v>
      </c>
      <c r="F88" s="73" t="s">
        <v>510</v>
      </c>
      <c r="G88" s="86" t="s">
        <v>4486</v>
      </c>
      <c r="H88" s="73" t="s">
        <v>431</v>
      </c>
      <c r="I88" s="73" t="s">
        <v>331</v>
      </c>
      <c r="J88" s="73"/>
      <c r="K88" s="83">
        <v>7.0300000000009861</v>
      </c>
      <c r="L88" s="86" t="s">
        <v>137</v>
      </c>
      <c r="M88" s="87">
        <v>3.5000000000000003E-2</v>
      </c>
      <c r="N88" s="87">
        <v>1.660000000000211E-2</v>
      </c>
      <c r="O88" s="83">
        <v>13645414.212590998</v>
      </c>
      <c r="P88" s="85">
        <v>115.54</v>
      </c>
      <c r="Q88" s="73"/>
      <c r="R88" s="83">
        <v>15765.912598147999</v>
      </c>
      <c r="S88" s="84">
        <v>3.0871118773371235E-2</v>
      </c>
      <c r="T88" s="84">
        <f t="shared" si="1"/>
        <v>2.4346466686127623E-3</v>
      </c>
      <c r="U88" s="84">
        <f>R88/'סכום נכסי הקרן'!$C$42</f>
        <v>2.2257997528873284E-4</v>
      </c>
    </row>
    <row r="89" spans="2:21">
      <c r="B89" s="76" t="s">
        <v>511</v>
      </c>
      <c r="C89" s="73" t="s">
        <v>512</v>
      </c>
      <c r="D89" s="86" t="s">
        <v>124</v>
      </c>
      <c r="E89" s="86" t="s">
        <v>327</v>
      </c>
      <c r="F89" s="73" t="s">
        <v>510</v>
      </c>
      <c r="G89" s="86" t="s">
        <v>4486</v>
      </c>
      <c r="H89" s="73" t="s">
        <v>431</v>
      </c>
      <c r="I89" s="73" t="s">
        <v>331</v>
      </c>
      <c r="J89" s="73"/>
      <c r="K89" s="83">
        <v>2.8499999999997003</v>
      </c>
      <c r="L89" s="86" t="s">
        <v>137</v>
      </c>
      <c r="M89" s="87">
        <v>0.04</v>
      </c>
      <c r="N89" s="87">
        <v>1.9199999999999148E-2</v>
      </c>
      <c r="O89" s="83">
        <v>9276074.254968999</v>
      </c>
      <c r="P89" s="85">
        <v>106.01</v>
      </c>
      <c r="Q89" s="73"/>
      <c r="R89" s="83">
        <v>9833.5665249269987</v>
      </c>
      <c r="S89" s="84">
        <v>1.4002311254935083E-2</v>
      </c>
      <c r="T89" s="84">
        <f t="shared" si="1"/>
        <v>1.5185457759868493E-3</v>
      </c>
      <c r="U89" s="84">
        <f>R89/'סכום נכסי הקרן'!$C$42</f>
        <v>1.3882830952490958E-4</v>
      </c>
    </row>
    <row r="90" spans="2:21">
      <c r="B90" s="76" t="s">
        <v>513</v>
      </c>
      <c r="C90" s="73" t="s">
        <v>514</v>
      </c>
      <c r="D90" s="86" t="s">
        <v>124</v>
      </c>
      <c r="E90" s="86" t="s">
        <v>327</v>
      </c>
      <c r="F90" s="73" t="s">
        <v>510</v>
      </c>
      <c r="G90" s="86" t="s">
        <v>4486</v>
      </c>
      <c r="H90" s="73" t="s">
        <v>431</v>
      </c>
      <c r="I90" s="73" t="s">
        <v>331</v>
      </c>
      <c r="J90" s="73"/>
      <c r="K90" s="83">
        <v>5.6200000000000676</v>
      </c>
      <c r="L90" s="86" t="s">
        <v>137</v>
      </c>
      <c r="M90" s="87">
        <v>0.04</v>
      </c>
      <c r="N90" s="87">
        <v>1.2700000000000067E-2</v>
      </c>
      <c r="O90" s="83">
        <v>32695837.690666005</v>
      </c>
      <c r="P90" s="85">
        <v>117.1</v>
      </c>
      <c r="Q90" s="73"/>
      <c r="R90" s="83">
        <v>38286.825825562002</v>
      </c>
      <c r="S90" s="84">
        <v>3.2494308702965005E-2</v>
      </c>
      <c r="T90" s="84">
        <f t="shared" si="1"/>
        <v>5.9124324308959713E-3</v>
      </c>
      <c r="U90" s="84">
        <f>R90/'סכום נכסי הקרן'!$C$42</f>
        <v>5.405256874973836E-4</v>
      </c>
    </row>
    <row r="91" spans="2:21">
      <c r="B91" s="76" t="s">
        <v>515</v>
      </c>
      <c r="C91" s="73" t="s">
        <v>516</v>
      </c>
      <c r="D91" s="86" t="s">
        <v>124</v>
      </c>
      <c r="E91" s="86" t="s">
        <v>327</v>
      </c>
      <c r="F91" s="73" t="s">
        <v>517</v>
      </c>
      <c r="G91" s="86" t="s">
        <v>132</v>
      </c>
      <c r="H91" s="73" t="s">
        <v>431</v>
      </c>
      <c r="I91" s="73" t="s">
        <v>331</v>
      </c>
      <c r="J91" s="73"/>
      <c r="K91" s="83">
        <v>4.7000000000061757</v>
      </c>
      <c r="L91" s="86" t="s">
        <v>137</v>
      </c>
      <c r="M91" s="87">
        <v>2.9900000000000003E-2</v>
      </c>
      <c r="N91" s="87">
        <v>1.3300000000019409E-2</v>
      </c>
      <c r="O91" s="83">
        <v>1037600.935445</v>
      </c>
      <c r="P91" s="85">
        <v>109.25</v>
      </c>
      <c r="Q91" s="73"/>
      <c r="R91" s="83">
        <v>1133.5789684599999</v>
      </c>
      <c r="S91" s="84">
        <v>3.5143725903740959E-3</v>
      </c>
      <c r="T91" s="84">
        <f t="shared" si="1"/>
        <v>1.7505261696648173E-4</v>
      </c>
      <c r="U91" s="84">
        <f>R91/'סכום נכסי הקרן'!$C$42</f>
        <v>1.6003639321030664E-5</v>
      </c>
    </row>
    <row r="92" spans="2:21">
      <c r="B92" s="76" t="s">
        <v>518</v>
      </c>
      <c r="C92" s="73" t="s">
        <v>519</v>
      </c>
      <c r="D92" s="86" t="s">
        <v>124</v>
      </c>
      <c r="E92" s="86" t="s">
        <v>327</v>
      </c>
      <c r="F92" s="73" t="s">
        <v>517</v>
      </c>
      <c r="G92" s="86" t="s">
        <v>132</v>
      </c>
      <c r="H92" s="73" t="s">
        <v>431</v>
      </c>
      <c r="I92" s="73" t="s">
        <v>331</v>
      </c>
      <c r="J92" s="73"/>
      <c r="K92" s="83">
        <v>4.1799999999999873</v>
      </c>
      <c r="L92" s="86" t="s">
        <v>137</v>
      </c>
      <c r="M92" s="87">
        <v>4.2999999999999997E-2</v>
      </c>
      <c r="N92" s="87">
        <v>1.6899999999999353E-2</v>
      </c>
      <c r="O92" s="83">
        <v>10573848.760290999</v>
      </c>
      <c r="P92" s="85">
        <v>113.29</v>
      </c>
      <c r="Q92" s="73"/>
      <c r="R92" s="83">
        <v>11979.113646761998</v>
      </c>
      <c r="S92" s="84">
        <v>1.1520431789225762E-2</v>
      </c>
      <c r="T92" s="84">
        <f t="shared" si="1"/>
        <v>1.8498712936191679E-3</v>
      </c>
      <c r="U92" s="84">
        <f>R92/'סכום נכסי הקרן'!$C$42</f>
        <v>1.6911871119914846E-4</v>
      </c>
    </row>
    <row r="93" spans="2:21">
      <c r="B93" s="76" t="s">
        <v>520</v>
      </c>
      <c r="C93" s="73" t="s">
        <v>521</v>
      </c>
      <c r="D93" s="86" t="s">
        <v>124</v>
      </c>
      <c r="E93" s="86" t="s">
        <v>327</v>
      </c>
      <c r="F93" s="73" t="s">
        <v>522</v>
      </c>
      <c r="G93" s="86" t="s">
        <v>523</v>
      </c>
      <c r="H93" s="73" t="s">
        <v>524</v>
      </c>
      <c r="I93" s="73" t="s">
        <v>331</v>
      </c>
      <c r="J93" s="73"/>
      <c r="K93" s="83">
        <v>7.1399999999999597</v>
      </c>
      <c r="L93" s="86" t="s">
        <v>137</v>
      </c>
      <c r="M93" s="87">
        <v>5.1500000000000004E-2</v>
      </c>
      <c r="N93" s="87">
        <v>2.64E-2</v>
      </c>
      <c r="O93" s="83">
        <v>84093463.882635996</v>
      </c>
      <c r="P93" s="85">
        <v>145.5</v>
      </c>
      <c r="Q93" s="73"/>
      <c r="R93" s="83">
        <v>122355.990743214</v>
      </c>
      <c r="S93" s="84">
        <v>2.3681482086744605E-2</v>
      </c>
      <c r="T93" s="84">
        <f t="shared" si="1"/>
        <v>1.8894789844437748E-2</v>
      </c>
      <c r="U93" s="84">
        <f>R93/'סכום נכסי הקרן'!$C$42</f>
        <v>1.7273972075204918E-3</v>
      </c>
    </row>
    <row r="94" spans="2:21">
      <c r="B94" s="76" t="s">
        <v>525</v>
      </c>
      <c r="C94" s="73" t="s">
        <v>526</v>
      </c>
      <c r="D94" s="86" t="s">
        <v>124</v>
      </c>
      <c r="E94" s="86" t="s">
        <v>327</v>
      </c>
      <c r="F94" s="73" t="s">
        <v>527</v>
      </c>
      <c r="G94" s="86" t="s">
        <v>161</v>
      </c>
      <c r="H94" s="73" t="s">
        <v>524</v>
      </c>
      <c r="I94" s="73" t="s">
        <v>331</v>
      </c>
      <c r="J94" s="73"/>
      <c r="K94" s="83">
        <v>1.6100000000000283</v>
      </c>
      <c r="L94" s="86" t="s">
        <v>137</v>
      </c>
      <c r="M94" s="87">
        <v>3.7000000000000005E-2</v>
      </c>
      <c r="N94" s="87">
        <v>2.4600000000000975E-2</v>
      </c>
      <c r="O94" s="83">
        <v>28230535.454514995</v>
      </c>
      <c r="P94" s="85">
        <v>107.15</v>
      </c>
      <c r="Q94" s="73"/>
      <c r="R94" s="83">
        <v>30249.021089074002</v>
      </c>
      <c r="S94" s="84">
        <v>1.8820495425788012E-2</v>
      </c>
      <c r="T94" s="84">
        <f t="shared" si="1"/>
        <v>4.6711966697038695E-3</v>
      </c>
      <c r="U94" s="84">
        <f>R94/'סכום נכסי הקרן'!$C$42</f>
        <v>4.2704958083462582E-4</v>
      </c>
    </row>
    <row r="95" spans="2:21">
      <c r="B95" s="76" t="s">
        <v>528</v>
      </c>
      <c r="C95" s="73" t="s">
        <v>529</v>
      </c>
      <c r="D95" s="86" t="s">
        <v>124</v>
      </c>
      <c r="E95" s="86" t="s">
        <v>327</v>
      </c>
      <c r="F95" s="73" t="s">
        <v>527</v>
      </c>
      <c r="G95" s="86" t="s">
        <v>161</v>
      </c>
      <c r="H95" s="73" t="s">
        <v>524</v>
      </c>
      <c r="I95" s="73" t="s">
        <v>331</v>
      </c>
      <c r="J95" s="73"/>
      <c r="K95" s="83">
        <v>4.2399999999999487</v>
      </c>
      <c r="L95" s="86" t="s">
        <v>137</v>
      </c>
      <c r="M95" s="87">
        <v>2.2000000000000002E-2</v>
      </c>
      <c r="N95" s="87">
        <v>2.3999999999999064E-2</v>
      </c>
      <c r="O95" s="83">
        <v>34401728.762396</v>
      </c>
      <c r="P95" s="85">
        <v>100.22</v>
      </c>
      <c r="Q95" s="73"/>
      <c r="R95" s="83">
        <v>34477.413313378005</v>
      </c>
      <c r="S95" s="84">
        <v>3.9018215430804422E-2</v>
      </c>
      <c r="T95" s="84">
        <f t="shared" si="1"/>
        <v>5.3241649630647713E-3</v>
      </c>
      <c r="U95" s="84">
        <f>R95/'סכום נכסי הקרן'!$C$42</f>
        <v>4.8674516971586898E-4</v>
      </c>
    </row>
    <row r="96" spans="2:21">
      <c r="B96" s="76" t="s">
        <v>530</v>
      </c>
      <c r="C96" s="73" t="s">
        <v>531</v>
      </c>
      <c r="D96" s="86" t="s">
        <v>124</v>
      </c>
      <c r="E96" s="86" t="s">
        <v>327</v>
      </c>
      <c r="F96" s="73" t="s">
        <v>448</v>
      </c>
      <c r="G96" s="86" t="s">
        <v>4486</v>
      </c>
      <c r="H96" s="73" t="s">
        <v>532</v>
      </c>
      <c r="I96" s="73" t="s">
        <v>135</v>
      </c>
      <c r="J96" s="73"/>
      <c r="K96" s="83">
        <v>1.709999999999684</v>
      </c>
      <c r="L96" s="86" t="s">
        <v>137</v>
      </c>
      <c r="M96" s="87">
        <v>2.8500000000000001E-2</v>
      </c>
      <c r="N96" s="87">
        <v>2.5699999999990529E-2</v>
      </c>
      <c r="O96" s="83">
        <v>8535243.9314120002</v>
      </c>
      <c r="P96" s="85">
        <v>102.1</v>
      </c>
      <c r="Q96" s="73"/>
      <c r="R96" s="83">
        <v>8714.4837825249997</v>
      </c>
      <c r="S96" s="84">
        <v>1.9937401365473711E-2</v>
      </c>
      <c r="T96" s="84">
        <f t="shared" si="1"/>
        <v>1.3457317346981061E-3</v>
      </c>
      <c r="U96" s="84">
        <f>R96/'סכום נכסי הקרן'!$C$42</f>
        <v>1.2302932500059195E-4</v>
      </c>
    </row>
    <row r="97" spans="2:21">
      <c r="B97" s="76" t="s">
        <v>533</v>
      </c>
      <c r="C97" s="73" t="s">
        <v>534</v>
      </c>
      <c r="D97" s="86" t="s">
        <v>124</v>
      </c>
      <c r="E97" s="86" t="s">
        <v>327</v>
      </c>
      <c r="F97" s="73" t="s">
        <v>448</v>
      </c>
      <c r="G97" s="86" t="s">
        <v>4486</v>
      </c>
      <c r="H97" s="73" t="s">
        <v>532</v>
      </c>
      <c r="I97" s="73" t="s">
        <v>135</v>
      </c>
      <c r="J97" s="73"/>
      <c r="K97" s="83">
        <v>3.5899999999998822</v>
      </c>
      <c r="L97" s="86" t="s">
        <v>137</v>
      </c>
      <c r="M97" s="87">
        <v>2.5000000000000001E-2</v>
      </c>
      <c r="N97" s="87">
        <v>2.959999999999556E-2</v>
      </c>
      <c r="O97" s="83">
        <v>6505621.6812749989</v>
      </c>
      <c r="P97" s="85">
        <v>99.7</v>
      </c>
      <c r="Q97" s="73"/>
      <c r="R97" s="83">
        <v>6486.104519002999</v>
      </c>
      <c r="S97" s="84">
        <v>1.4373332028497216E-2</v>
      </c>
      <c r="T97" s="84">
        <f t="shared" si="1"/>
        <v>1.001614886620634E-3</v>
      </c>
      <c r="U97" s="84">
        <f>R97/'סכום נכסי הקרן'!$C$42</f>
        <v>9.1569515850887861E-5</v>
      </c>
    </row>
    <row r="98" spans="2:21">
      <c r="B98" s="76" t="s">
        <v>535</v>
      </c>
      <c r="C98" s="73" t="s">
        <v>536</v>
      </c>
      <c r="D98" s="86" t="s">
        <v>124</v>
      </c>
      <c r="E98" s="86" t="s">
        <v>327</v>
      </c>
      <c r="F98" s="73" t="s">
        <v>448</v>
      </c>
      <c r="G98" s="86" t="s">
        <v>4486</v>
      </c>
      <c r="H98" s="73" t="s">
        <v>532</v>
      </c>
      <c r="I98" s="73" t="s">
        <v>135</v>
      </c>
      <c r="J98" s="73"/>
      <c r="K98" s="83">
        <v>4.5799999999997834</v>
      </c>
      <c r="L98" s="86" t="s">
        <v>137</v>
      </c>
      <c r="M98" s="87">
        <v>1.34E-2</v>
      </c>
      <c r="N98" s="87">
        <v>2.1599999999994325E-2</v>
      </c>
      <c r="O98" s="83">
        <v>7551209.6307449993</v>
      </c>
      <c r="P98" s="85">
        <v>98.05</v>
      </c>
      <c r="Q98" s="73"/>
      <c r="R98" s="83">
        <v>7403.9607510699998</v>
      </c>
      <c r="S98" s="84">
        <v>1.9181682677651881E-2</v>
      </c>
      <c r="T98" s="84">
        <f t="shared" si="1"/>
        <v>1.1433545800101489E-3</v>
      </c>
      <c r="U98" s="84">
        <f>R98/'סכום נכסי הקרן'!$C$42</f>
        <v>1.0452762507420557E-4</v>
      </c>
    </row>
    <row r="99" spans="2:21">
      <c r="B99" s="76" t="s">
        <v>537</v>
      </c>
      <c r="C99" s="73" t="s">
        <v>538</v>
      </c>
      <c r="D99" s="86" t="s">
        <v>124</v>
      </c>
      <c r="E99" s="86" t="s">
        <v>327</v>
      </c>
      <c r="F99" s="73" t="s">
        <v>448</v>
      </c>
      <c r="G99" s="86" t="s">
        <v>4486</v>
      </c>
      <c r="H99" s="73" t="s">
        <v>532</v>
      </c>
      <c r="I99" s="73" t="s">
        <v>135</v>
      </c>
      <c r="J99" s="73"/>
      <c r="K99" s="83">
        <v>4.729999999999559</v>
      </c>
      <c r="L99" s="86" t="s">
        <v>137</v>
      </c>
      <c r="M99" s="87">
        <v>1.95E-2</v>
      </c>
      <c r="N99" s="87">
        <v>2.6299999999999515E-2</v>
      </c>
      <c r="O99" s="83">
        <v>13179709.139241003</v>
      </c>
      <c r="P99" s="85">
        <v>98.45</v>
      </c>
      <c r="Q99" s="73"/>
      <c r="R99" s="83">
        <v>12975.424190801001</v>
      </c>
      <c r="S99" s="84">
        <v>2.0138934730198944E-2</v>
      </c>
      <c r="T99" s="84">
        <f t="shared" si="1"/>
        <v>2.0037262723175318E-3</v>
      </c>
      <c r="U99" s="84">
        <f>R99/'סכום נכסי הקרן'!$C$42</f>
        <v>1.8318442258068656E-4</v>
      </c>
    </row>
    <row r="100" spans="2:21">
      <c r="B100" s="76" t="s">
        <v>539</v>
      </c>
      <c r="C100" s="73" t="s">
        <v>540</v>
      </c>
      <c r="D100" s="86" t="s">
        <v>124</v>
      </c>
      <c r="E100" s="86" t="s">
        <v>327</v>
      </c>
      <c r="F100" s="73" t="s">
        <v>448</v>
      </c>
      <c r="G100" s="86" t="s">
        <v>4486</v>
      </c>
      <c r="H100" s="73" t="s">
        <v>532</v>
      </c>
      <c r="I100" s="73" t="s">
        <v>135</v>
      </c>
      <c r="J100" s="73"/>
      <c r="K100" s="83">
        <v>7.4800000000014775</v>
      </c>
      <c r="L100" s="86" t="s">
        <v>137</v>
      </c>
      <c r="M100" s="87">
        <v>1.1699999999999999E-2</v>
      </c>
      <c r="N100" s="87">
        <v>3.0499999999998736E-2</v>
      </c>
      <c r="O100" s="83">
        <v>1371838.371331</v>
      </c>
      <c r="P100" s="85">
        <v>86.84</v>
      </c>
      <c r="Q100" s="73"/>
      <c r="R100" s="83">
        <v>1191.3044690629999</v>
      </c>
      <c r="S100" s="84">
        <v>2.2863972855516669E-3</v>
      </c>
      <c r="T100" s="84">
        <f t="shared" si="1"/>
        <v>1.839668613441657E-4</v>
      </c>
      <c r="U100" s="84">
        <f>R100/'סכום נכסי הקרן'!$C$42</f>
        <v>1.6818596299750358E-5</v>
      </c>
    </row>
    <row r="101" spans="2:21">
      <c r="B101" s="76" t="s">
        <v>541</v>
      </c>
      <c r="C101" s="73" t="s">
        <v>542</v>
      </c>
      <c r="D101" s="86" t="s">
        <v>124</v>
      </c>
      <c r="E101" s="86" t="s">
        <v>327</v>
      </c>
      <c r="F101" s="73" t="s">
        <v>448</v>
      </c>
      <c r="G101" s="86" t="s">
        <v>4486</v>
      </c>
      <c r="H101" s="73" t="s">
        <v>532</v>
      </c>
      <c r="I101" s="73" t="s">
        <v>135</v>
      </c>
      <c r="J101" s="73"/>
      <c r="K101" s="83">
        <v>5.8699999999998411</v>
      </c>
      <c r="L101" s="86" t="s">
        <v>137</v>
      </c>
      <c r="M101" s="87">
        <v>3.3500000000000002E-2</v>
      </c>
      <c r="N101" s="87">
        <v>3.1299999999997948E-2</v>
      </c>
      <c r="O101" s="83">
        <v>16218130.335578997</v>
      </c>
      <c r="P101" s="85">
        <v>101.53</v>
      </c>
      <c r="Q101" s="73"/>
      <c r="R101" s="83">
        <v>16466.268450326002</v>
      </c>
      <c r="S101" s="84">
        <v>3.4117276185859274E-2</v>
      </c>
      <c r="T101" s="84">
        <f t="shared" si="1"/>
        <v>2.5427989263227869E-3</v>
      </c>
      <c r="U101" s="84">
        <f>R101/'סכום נכסי הקרן'!$C$42</f>
        <v>2.3246745800187504E-4</v>
      </c>
    </row>
    <row r="102" spans="2:21">
      <c r="B102" s="76" t="s">
        <v>543</v>
      </c>
      <c r="C102" s="73" t="s">
        <v>544</v>
      </c>
      <c r="D102" s="86" t="s">
        <v>124</v>
      </c>
      <c r="E102" s="86" t="s">
        <v>327</v>
      </c>
      <c r="F102" s="73" t="s">
        <v>344</v>
      </c>
      <c r="G102" s="86" t="s">
        <v>337</v>
      </c>
      <c r="H102" s="73" t="s">
        <v>532</v>
      </c>
      <c r="I102" s="73" t="s">
        <v>135</v>
      </c>
      <c r="J102" s="73"/>
      <c r="K102" s="83">
        <v>1.2100000000000644</v>
      </c>
      <c r="L102" s="86" t="s">
        <v>137</v>
      </c>
      <c r="M102" s="87">
        <v>2.7999999999999997E-2</v>
      </c>
      <c r="N102" s="87">
        <v>4.1800000000000732E-2</v>
      </c>
      <c r="O102" s="83">
        <f>36667801.267/50000</f>
        <v>733.35602533999997</v>
      </c>
      <c r="P102" s="85">
        <v>5095100</v>
      </c>
      <c r="Q102" s="73"/>
      <c r="R102" s="83">
        <v>37365.223183479</v>
      </c>
      <c r="S102" s="84">
        <f>207314.98426528%/50000</f>
        <v>4.1462996853056003E-2</v>
      </c>
      <c r="T102" s="84">
        <f t="shared" si="1"/>
        <v>5.7701141991815781E-3</v>
      </c>
      <c r="U102" s="84">
        <f>R102/'סכום נכסי הקרן'!$C$42</f>
        <v>5.2751468721282276E-4</v>
      </c>
    </row>
    <row r="103" spans="2:21">
      <c r="B103" s="76" t="s">
        <v>545</v>
      </c>
      <c r="C103" s="73" t="s">
        <v>546</v>
      </c>
      <c r="D103" s="86" t="s">
        <v>124</v>
      </c>
      <c r="E103" s="86" t="s">
        <v>327</v>
      </c>
      <c r="F103" s="73" t="s">
        <v>344</v>
      </c>
      <c r="G103" s="86" t="s">
        <v>337</v>
      </c>
      <c r="H103" s="73" t="s">
        <v>532</v>
      </c>
      <c r="I103" s="73" t="s">
        <v>135</v>
      </c>
      <c r="J103" s="73"/>
      <c r="K103" s="83">
        <v>2.4600000000012034</v>
      </c>
      <c r="L103" s="86" t="s">
        <v>137</v>
      </c>
      <c r="M103" s="87">
        <v>1.49E-2</v>
      </c>
      <c r="N103" s="87">
        <v>3.6700000000011099E-2</v>
      </c>
      <c r="O103" s="83">
        <f>1993783.84775/50000</f>
        <v>39.875676954999996</v>
      </c>
      <c r="P103" s="85">
        <v>4833000</v>
      </c>
      <c r="Q103" s="73"/>
      <c r="R103" s="83">
        <v>1927.1915897580004</v>
      </c>
      <c r="S103" s="84">
        <f>32966.0027736442%/50000</f>
        <v>6.5932005547288397E-3</v>
      </c>
      <c r="T103" s="84">
        <f t="shared" si="1"/>
        <v>2.976060253140066E-4</v>
      </c>
      <c r="U103" s="84">
        <f>R103/'סכום נכסי הקרן'!$C$42</f>
        <v>2.7207702297891604E-5</v>
      </c>
    </row>
    <row r="104" spans="2:21">
      <c r="B104" s="76" t="s">
        <v>547</v>
      </c>
      <c r="C104" s="73" t="s">
        <v>548</v>
      </c>
      <c r="D104" s="86" t="s">
        <v>124</v>
      </c>
      <c r="E104" s="86" t="s">
        <v>327</v>
      </c>
      <c r="F104" s="73" t="s">
        <v>344</v>
      </c>
      <c r="G104" s="86" t="s">
        <v>337</v>
      </c>
      <c r="H104" s="73" t="s">
        <v>532</v>
      </c>
      <c r="I104" s="73" t="s">
        <v>135</v>
      </c>
      <c r="J104" s="73"/>
      <c r="K104" s="83">
        <v>4.0700000000000944</v>
      </c>
      <c r="L104" s="86" t="s">
        <v>137</v>
      </c>
      <c r="M104" s="87">
        <v>2.2000000000000002E-2</v>
      </c>
      <c r="N104" s="87">
        <v>1.8000000000003246E-2</v>
      </c>
      <c r="O104" s="83">
        <f>8353842.9375/50000</f>
        <v>167.07685875000001</v>
      </c>
      <c r="P104" s="85">
        <v>5164800</v>
      </c>
      <c r="Q104" s="73"/>
      <c r="R104" s="83">
        <v>8629.1855004740009</v>
      </c>
      <c r="S104" s="84">
        <f>165948.409564958%/50000</f>
        <v>3.3189681912991598E-2</v>
      </c>
      <c r="T104" s="84">
        <f t="shared" si="1"/>
        <v>1.3325595712130537E-3</v>
      </c>
      <c r="U104" s="84">
        <f>R104/'סכום נכסי הקרן'!$C$42</f>
        <v>1.2182510105269866E-4</v>
      </c>
    </row>
    <row r="105" spans="2:21">
      <c r="B105" s="76" t="s">
        <v>549</v>
      </c>
      <c r="C105" s="73" t="s">
        <v>550</v>
      </c>
      <c r="D105" s="86" t="s">
        <v>124</v>
      </c>
      <c r="E105" s="86" t="s">
        <v>327</v>
      </c>
      <c r="F105" s="73" t="s">
        <v>551</v>
      </c>
      <c r="G105" s="86" t="s">
        <v>4487</v>
      </c>
      <c r="H105" s="73" t="s">
        <v>532</v>
      </c>
      <c r="I105" s="73" t="s">
        <v>135</v>
      </c>
      <c r="J105" s="73"/>
      <c r="K105" s="83">
        <v>5.1599999999996875</v>
      </c>
      <c r="L105" s="86" t="s">
        <v>137</v>
      </c>
      <c r="M105" s="87">
        <v>0.04</v>
      </c>
      <c r="N105" s="87">
        <v>3.9199999999995863E-2</v>
      </c>
      <c r="O105" s="83">
        <v>10391735.733324999</v>
      </c>
      <c r="P105" s="85">
        <v>101.5</v>
      </c>
      <c r="Q105" s="73"/>
      <c r="R105" s="83">
        <v>10547.611885658001</v>
      </c>
      <c r="S105" s="84">
        <v>3.5133316045687316E-3</v>
      </c>
      <c r="T105" s="84">
        <f t="shared" si="1"/>
        <v>1.6288120322482437E-3</v>
      </c>
      <c r="U105" s="84">
        <f>R105/'סכום נכסי הקרן'!$C$42</f>
        <v>1.489090579596821E-4</v>
      </c>
    </row>
    <row r="106" spans="2:21">
      <c r="B106" s="76" t="s">
        <v>552</v>
      </c>
      <c r="C106" s="73" t="s">
        <v>553</v>
      </c>
      <c r="D106" s="86" t="s">
        <v>124</v>
      </c>
      <c r="E106" s="86" t="s">
        <v>327</v>
      </c>
      <c r="F106" s="73" t="s">
        <v>551</v>
      </c>
      <c r="G106" s="86" t="s">
        <v>4487</v>
      </c>
      <c r="H106" s="73" t="s">
        <v>532</v>
      </c>
      <c r="I106" s="73" t="s">
        <v>135</v>
      </c>
      <c r="J106" s="73"/>
      <c r="K106" s="83">
        <v>5.3800000000002264</v>
      </c>
      <c r="L106" s="86" t="s">
        <v>137</v>
      </c>
      <c r="M106" s="87">
        <v>2.7799999999999998E-2</v>
      </c>
      <c r="N106" s="87">
        <v>3.68000000000007E-2</v>
      </c>
      <c r="O106" s="83">
        <v>24992204.589400996</v>
      </c>
      <c r="P106" s="85">
        <v>97.5</v>
      </c>
      <c r="Q106" s="73"/>
      <c r="R106" s="83">
        <v>24367.399533296</v>
      </c>
      <c r="S106" s="84">
        <v>1.3876001237792803E-2</v>
      </c>
      <c r="T106" s="84">
        <f t="shared" si="1"/>
        <v>3.7629288965780661E-3</v>
      </c>
      <c r="U106" s="84">
        <f>R106/'סכום נכסי הקרן'!$C$42</f>
        <v>3.4401403358082916E-4</v>
      </c>
    </row>
    <row r="107" spans="2:21">
      <c r="B107" s="76" t="s">
        <v>554</v>
      </c>
      <c r="C107" s="73" t="s">
        <v>555</v>
      </c>
      <c r="D107" s="86" t="s">
        <v>124</v>
      </c>
      <c r="E107" s="86" t="s">
        <v>327</v>
      </c>
      <c r="F107" s="73" t="s">
        <v>396</v>
      </c>
      <c r="G107" s="86" t="s">
        <v>337</v>
      </c>
      <c r="H107" s="73" t="s">
        <v>524</v>
      </c>
      <c r="I107" s="73" t="s">
        <v>331</v>
      </c>
      <c r="J107" s="73"/>
      <c r="K107" s="83">
        <v>5.0000000000027245E-2</v>
      </c>
      <c r="L107" s="86" t="s">
        <v>137</v>
      </c>
      <c r="M107" s="87">
        <v>6.4000000000000001E-2</v>
      </c>
      <c r="N107" s="87">
        <v>0.185999999999998</v>
      </c>
      <c r="O107" s="83">
        <v>65893095.470853999</v>
      </c>
      <c r="P107" s="85">
        <v>114.18</v>
      </c>
      <c r="Q107" s="73"/>
      <c r="R107" s="83">
        <v>75236.737318099011</v>
      </c>
      <c r="S107" s="84">
        <v>5.263108768136085E-2</v>
      </c>
      <c r="T107" s="84">
        <f t="shared" si="1"/>
        <v>1.161841223769822E-2</v>
      </c>
      <c r="U107" s="84">
        <f>R107/'סכום נכסי הקרן'!$C$42</f>
        <v>1.0621770879939113E-3</v>
      </c>
    </row>
    <row r="108" spans="2:21">
      <c r="B108" s="76" t="s">
        <v>556</v>
      </c>
      <c r="C108" s="73" t="s">
        <v>557</v>
      </c>
      <c r="D108" s="86" t="s">
        <v>124</v>
      </c>
      <c r="E108" s="86" t="s">
        <v>327</v>
      </c>
      <c r="F108" s="73" t="s">
        <v>396</v>
      </c>
      <c r="G108" s="86" t="s">
        <v>337</v>
      </c>
      <c r="H108" s="73" t="s">
        <v>532</v>
      </c>
      <c r="I108" s="73" t="s">
        <v>135</v>
      </c>
      <c r="J108" s="73"/>
      <c r="K108" s="83">
        <v>5.3600000000001256</v>
      </c>
      <c r="L108" s="86" t="s">
        <v>137</v>
      </c>
      <c r="M108" s="87">
        <v>1.46E-2</v>
      </c>
      <c r="N108" s="87">
        <v>2.5800000000000583E-2</v>
      </c>
      <c r="O108" s="83">
        <f>44854567.34575/50000</f>
        <v>897.09134691499992</v>
      </c>
      <c r="P108" s="85">
        <v>4718500</v>
      </c>
      <c r="Q108" s="73"/>
      <c r="R108" s="83">
        <v>42329.257028663</v>
      </c>
      <c r="S108" s="84">
        <f>168417.254330154%/50000</f>
        <v>3.3683450866030806E-2</v>
      </c>
      <c r="T108" s="84">
        <f t="shared" si="1"/>
        <v>6.536683745271661E-3</v>
      </c>
      <c r="U108" s="84">
        <f>R108/'סכום נכסי הקרן'!$C$42</f>
        <v>5.9759591617531728E-4</v>
      </c>
    </row>
    <row r="109" spans="2:21">
      <c r="B109" s="76" t="s">
        <v>558</v>
      </c>
      <c r="C109" s="73" t="s">
        <v>559</v>
      </c>
      <c r="D109" s="86" t="s">
        <v>124</v>
      </c>
      <c r="E109" s="86" t="s">
        <v>327</v>
      </c>
      <c r="F109" s="73" t="s">
        <v>462</v>
      </c>
      <c r="G109" s="86" t="s">
        <v>463</v>
      </c>
      <c r="H109" s="73" t="s">
        <v>524</v>
      </c>
      <c r="I109" s="73" t="s">
        <v>331</v>
      </c>
      <c r="J109" s="73"/>
      <c r="K109" s="83">
        <v>2.979999999999932</v>
      </c>
      <c r="L109" s="86" t="s">
        <v>137</v>
      </c>
      <c r="M109" s="87">
        <v>3.85E-2</v>
      </c>
      <c r="N109" s="87">
        <v>9.1000000000010222E-3</v>
      </c>
      <c r="O109" s="83">
        <v>6425385.1059329994</v>
      </c>
      <c r="P109" s="85">
        <v>114.18</v>
      </c>
      <c r="Q109" s="73"/>
      <c r="R109" s="83">
        <v>7336.5048250750006</v>
      </c>
      <c r="S109" s="84">
        <v>2.6823079916269414E-2</v>
      </c>
      <c r="T109" s="84">
        <f t="shared" si="1"/>
        <v>1.1329377173972478E-3</v>
      </c>
      <c r="U109" s="84">
        <f>R109/'סכום נכסי הקרן'!$C$42</f>
        <v>1.0357529591168E-4</v>
      </c>
    </row>
    <row r="110" spans="2:21">
      <c r="B110" s="76" t="s">
        <v>560</v>
      </c>
      <c r="C110" s="73" t="s">
        <v>561</v>
      </c>
      <c r="D110" s="86" t="s">
        <v>124</v>
      </c>
      <c r="E110" s="86" t="s">
        <v>327</v>
      </c>
      <c r="F110" s="73" t="s">
        <v>462</v>
      </c>
      <c r="G110" s="86" t="s">
        <v>463</v>
      </c>
      <c r="H110" s="73" t="s">
        <v>524</v>
      </c>
      <c r="I110" s="73" t="s">
        <v>331</v>
      </c>
      <c r="J110" s="73"/>
      <c r="K110" s="83">
        <v>0.15999999999949574</v>
      </c>
      <c r="L110" s="86" t="s">
        <v>137</v>
      </c>
      <c r="M110" s="87">
        <v>3.9E-2</v>
      </c>
      <c r="N110" s="87">
        <v>0.20520000000004995</v>
      </c>
      <c r="O110" s="83">
        <v>4291586.0855219997</v>
      </c>
      <c r="P110" s="85">
        <v>107.2</v>
      </c>
      <c r="Q110" s="73"/>
      <c r="R110" s="83">
        <v>4600.5803073269999</v>
      </c>
      <c r="S110" s="84">
        <v>2.1562237752738873E-2</v>
      </c>
      <c r="T110" s="84">
        <f t="shared" si="1"/>
        <v>7.1044333457962339E-4</v>
      </c>
      <c r="U110" s="84">
        <f>R110/'סכום נכסי הקרן'!$C$42</f>
        <v>6.4950065195652689E-5</v>
      </c>
    </row>
    <row r="111" spans="2:21">
      <c r="B111" s="76" t="s">
        <v>562</v>
      </c>
      <c r="C111" s="73" t="s">
        <v>563</v>
      </c>
      <c r="D111" s="86" t="s">
        <v>124</v>
      </c>
      <c r="E111" s="86" t="s">
        <v>327</v>
      </c>
      <c r="F111" s="73" t="s">
        <v>462</v>
      </c>
      <c r="G111" s="86" t="s">
        <v>463</v>
      </c>
      <c r="H111" s="73" t="s">
        <v>524</v>
      </c>
      <c r="I111" s="73" t="s">
        <v>331</v>
      </c>
      <c r="J111" s="73"/>
      <c r="K111" s="83">
        <v>1.1399999999997816</v>
      </c>
      <c r="L111" s="86" t="s">
        <v>137</v>
      </c>
      <c r="M111" s="87">
        <v>3.9E-2</v>
      </c>
      <c r="N111" s="87">
        <v>2.8199999999992419E-2</v>
      </c>
      <c r="O111" s="83">
        <v>6927399.0206869999</v>
      </c>
      <c r="P111" s="85">
        <v>111.2</v>
      </c>
      <c r="Q111" s="73"/>
      <c r="R111" s="83">
        <v>7703.2676992120005</v>
      </c>
      <c r="S111" s="84">
        <v>1.7360488232630172E-2</v>
      </c>
      <c r="T111" s="84">
        <f t="shared" si="1"/>
        <v>1.1895749722424498E-3</v>
      </c>
      <c r="U111" s="84">
        <f>R111/'סכום נכסי הקרן'!$C$42</f>
        <v>1.0875318022088438E-4</v>
      </c>
    </row>
    <row r="112" spans="2:21">
      <c r="B112" s="76" t="s">
        <v>564</v>
      </c>
      <c r="C112" s="73" t="s">
        <v>565</v>
      </c>
      <c r="D112" s="86" t="s">
        <v>124</v>
      </c>
      <c r="E112" s="86" t="s">
        <v>327</v>
      </c>
      <c r="F112" s="73" t="s">
        <v>462</v>
      </c>
      <c r="G112" s="86" t="s">
        <v>463</v>
      </c>
      <c r="H112" s="73" t="s">
        <v>524</v>
      </c>
      <c r="I112" s="73" t="s">
        <v>331</v>
      </c>
      <c r="J112" s="73"/>
      <c r="K112" s="83">
        <v>3.8600000000007184</v>
      </c>
      <c r="L112" s="86" t="s">
        <v>137</v>
      </c>
      <c r="M112" s="87">
        <v>3.85E-2</v>
      </c>
      <c r="N112" s="87">
        <v>1.4100000000003624E-2</v>
      </c>
      <c r="O112" s="83">
        <v>5624868.0512469979</v>
      </c>
      <c r="P112" s="85">
        <v>114.88</v>
      </c>
      <c r="Q112" s="73"/>
      <c r="R112" s="83">
        <v>6461.8485140259991</v>
      </c>
      <c r="S112" s="84">
        <v>2.2499472204987991E-2</v>
      </c>
      <c r="T112" s="84">
        <f t="shared" si="1"/>
        <v>9.9786915979743415E-4</v>
      </c>
      <c r="U112" s="84">
        <f>R112/'סכום נכסי הקרן'!$C$42</f>
        <v>9.1227074463193111E-5</v>
      </c>
    </row>
    <row r="113" spans="2:21">
      <c r="B113" s="76" t="s">
        <v>566</v>
      </c>
      <c r="C113" s="73" t="s">
        <v>567</v>
      </c>
      <c r="D113" s="86" t="s">
        <v>124</v>
      </c>
      <c r="E113" s="86" t="s">
        <v>327</v>
      </c>
      <c r="F113" s="73" t="s">
        <v>568</v>
      </c>
      <c r="G113" s="86" t="s">
        <v>337</v>
      </c>
      <c r="H113" s="73" t="s">
        <v>532</v>
      </c>
      <c r="I113" s="73" t="s">
        <v>135</v>
      </c>
      <c r="J113" s="73"/>
      <c r="K113" s="83">
        <v>1.2500000000004343</v>
      </c>
      <c r="L113" s="86" t="s">
        <v>137</v>
      </c>
      <c r="M113" s="87">
        <v>0.02</v>
      </c>
      <c r="N113" s="87">
        <v>1.6199999999999538E-2</v>
      </c>
      <c r="O113" s="83">
        <v>6712223.1757999994</v>
      </c>
      <c r="P113" s="85">
        <v>102.87</v>
      </c>
      <c r="Q113" s="73"/>
      <c r="R113" s="83">
        <v>6904.8639523359998</v>
      </c>
      <c r="S113" s="84">
        <v>2.3593814547957261E-2</v>
      </c>
      <c r="T113" s="84">
        <f t="shared" si="1"/>
        <v>1.0662816956599104E-3</v>
      </c>
      <c r="U113" s="84">
        <f>R113/'סכום נכסי הקרן'!$C$42</f>
        <v>9.7481477099114756E-5</v>
      </c>
    </row>
    <row r="114" spans="2:21">
      <c r="B114" s="76" t="s">
        <v>569</v>
      </c>
      <c r="C114" s="73" t="s">
        <v>570</v>
      </c>
      <c r="D114" s="86" t="s">
        <v>124</v>
      </c>
      <c r="E114" s="86" t="s">
        <v>327</v>
      </c>
      <c r="F114" s="73" t="s">
        <v>474</v>
      </c>
      <c r="G114" s="86" t="s">
        <v>4486</v>
      </c>
      <c r="H114" s="73" t="s">
        <v>532</v>
      </c>
      <c r="I114" s="73" t="s">
        <v>135</v>
      </c>
      <c r="J114" s="73"/>
      <c r="K114" s="83">
        <v>6.4699999999999092</v>
      </c>
      <c r="L114" s="86" t="s">
        <v>137</v>
      </c>
      <c r="M114" s="87">
        <v>2.4E-2</v>
      </c>
      <c r="N114" s="87">
        <v>2.2500000000000946E-2</v>
      </c>
      <c r="O114" s="83">
        <v>18021877.520523001</v>
      </c>
      <c r="P114" s="85">
        <v>102.47</v>
      </c>
      <c r="Q114" s="73"/>
      <c r="R114" s="83">
        <v>18467.017804861003</v>
      </c>
      <c r="S114" s="84">
        <v>3.4616473927333115E-2</v>
      </c>
      <c r="T114" s="84">
        <f t="shared" si="1"/>
        <v>2.8517640890067396E-3</v>
      </c>
      <c r="U114" s="84">
        <f>R114/'סכום נכסי הקרן'!$C$42</f>
        <v>2.6071363399194497E-4</v>
      </c>
    </row>
    <row r="115" spans="2:21">
      <c r="B115" s="76" t="s">
        <v>571</v>
      </c>
      <c r="C115" s="73" t="s">
        <v>572</v>
      </c>
      <c r="D115" s="86" t="s">
        <v>124</v>
      </c>
      <c r="E115" s="86" t="s">
        <v>327</v>
      </c>
      <c r="F115" s="73" t="s">
        <v>474</v>
      </c>
      <c r="G115" s="86" t="s">
        <v>4486</v>
      </c>
      <c r="H115" s="73" t="s">
        <v>532</v>
      </c>
      <c r="I115" s="73" t="s">
        <v>135</v>
      </c>
      <c r="J115" s="73"/>
      <c r="K115" s="83">
        <v>2.4200000000066111</v>
      </c>
      <c r="L115" s="86" t="s">
        <v>137</v>
      </c>
      <c r="M115" s="87">
        <v>3.4799999999999998E-2</v>
      </c>
      <c r="N115" s="87">
        <v>2.2700000000036059E-2</v>
      </c>
      <c r="O115" s="83">
        <v>321748.01370299998</v>
      </c>
      <c r="P115" s="85">
        <v>103.42</v>
      </c>
      <c r="Q115" s="73"/>
      <c r="R115" s="83">
        <v>332.75179573999998</v>
      </c>
      <c r="S115" s="84">
        <v>7.8620221404853579E-4</v>
      </c>
      <c r="T115" s="84">
        <f t="shared" si="1"/>
        <v>5.1385103521915409E-5</v>
      </c>
      <c r="U115" s="84">
        <f>R115/'סכום נכסי הקרן'!$C$42</f>
        <v>4.6977227618140451E-6</v>
      </c>
    </row>
    <row r="116" spans="2:21">
      <c r="B116" s="76" t="s">
        <v>573</v>
      </c>
      <c r="C116" s="73" t="s">
        <v>574</v>
      </c>
      <c r="D116" s="86" t="s">
        <v>124</v>
      </c>
      <c r="E116" s="86" t="s">
        <v>327</v>
      </c>
      <c r="F116" s="73" t="s">
        <v>479</v>
      </c>
      <c r="G116" s="86" t="s">
        <v>463</v>
      </c>
      <c r="H116" s="73" t="s">
        <v>532</v>
      </c>
      <c r="I116" s="73" t="s">
        <v>135</v>
      </c>
      <c r="J116" s="73"/>
      <c r="K116" s="83">
        <v>5.0100000000002298</v>
      </c>
      <c r="L116" s="86" t="s">
        <v>137</v>
      </c>
      <c r="M116" s="87">
        <v>2.4799999999999999E-2</v>
      </c>
      <c r="N116" s="87">
        <v>2.3100000000000797E-2</v>
      </c>
      <c r="O116" s="83">
        <v>8543474.3935560007</v>
      </c>
      <c r="P116" s="85">
        <v>101.64</v>
      </c>
      <c r="Q116" s="73"/>
      <c r="R116" s="83">
        <v>8683.5880568009979</v>
      </c>
      <c r="S116" s="84">
        <v>2.0174150117855904E-2</v>
      </c>
      <c r="T116" s="84">
        <f t="shared" si="1"/>
        <v>1.3409606708449963E-3</v>
      </c>
      <c r="U116" s="84">
        <f>R116/'סכום נכסי הקרן'!$C$42</f>
        <v>1.2259314537411202E-4</v>
      </c>
    </row>
    <row r="117" spans="2:21">
      <c r="B117" s="76" t="s">
        <v>575</v>
      </c>
      <c r="C117" s="73" t="s">
        <v>576</v>
      </c>
      <c r="D117" s="86" t="s">
        <v>124</v>
      </c>
      <c r="E117" s="86" t="s">
        <v>327</v>
      </c>
      <c r="F117" s="73" t="s">
        <v>492</v>
      </c>
      <c r="G117" s="86" t="s">
        <v>4486</v>
      </c>
      <c r="H117" s="73" t="s">
        <v>524</v>
      </c>
      <c r="I117" s="73" t="s">
        <v>331</v>
      </c>
      <c r="J117" s="73"/>
      <c r="K117" s="83">
        <v>6.1000000000025603</v>
      </c>
      <c r="L117" s="86" t="s">
        <v>137</v>
      </c>
      <c r="M117" s="87">
        <v>2.81E-2</v>
      </c>
      <c r="N117" s="87">
        <v>2.7900000000025019E-2</v>
      </c>
      <c r="O117" s="83">
        <v>1488858.691627</v>
      </c>
      <c r="P117" s="85">
        <v>102.26</v>
      </c>
      <c r="Q117" s="73"/>
      <c r="R117" s="83">
        <v>1522.5069496610001</v>
      </c>
      <c r="S117" s="84">
        <v>2.9936137717433342E-3</v>
      </c>
      <c r="T117" s="84">
        <f t="shared" si="1"/>
        <v>2.3511271230612819E-4</v>
      </c>
      <c r="U117" s="84">
        <f>R117/'סכום נכסי הקרן'!$C$42</f>
        <v>2.149444614276735E-5</v>
      </c>
    </row>
    <row r="118" spans="2:21">
      <c r="B118" s="76" t="s">
        <v>577</v>
      </c>
      <c r="C118" s="73" t="s">
        <v>578</v>
      </c>
      <c r="D118" s="86" t="s">
        <v>124</v>
      </c>
      <c r="E118" s="86" t="s">
        <v>327</v>
      </c>
      <c r="F118" s="73" t="s">
        <v>492</v>
      </c>
      <c r="G118" s="86" t="s">
        <v>4486</v>
      </c>
      <c r="H118" s="73" t="s">
        <v>524</v>
      </c>
      <c r="I118" s="73" t="s">
        <v>331</v>
      </c>
      <c r="J118" s="73"/>
      <c r="K118" s="83">
        <v>4.150000000000813</v>
      </c>
      <c r="L118" s="86" t="s">
        <v>137</v>
      </c>
      <c r="M118" s="87">
        <v>3.7000000000000005E-2</v>
      </c>
      <c r="N118" s="87">
        <v>1.9400000000004324E-2</v>
      </c>
      <c r="O118" s="83">
        <v>4134950.1161809997</v>
      </c>
      <c r="P118" s="85">
        <v>108.6</v>
      </c>
      <c r="Q118" s="73"/>
      <c r="R118" s="83">
        <v>4490.5560208489997</v>
      </c>
      <c r="S118" s="84">
        <v>6.4701339881255721E-3</v>
      </c>
      <c r="T118" s="84">
        <f t="shared" si="1"/>
        <v>6.9345286473700694E-4</v>
      </c>
      <c r="U118" s="84">
        <f>R118/'סכום נכסי הקרן'!$C$42</f>
        <v>6.3396764502592228E-5</v>
      </c>
    </row>
    <row r="119" spans="2:21">
      <c r="B119" s="76" t="s">
        <v>643</v>
      </c>
      <c r="C119" s="73" t="s">
        <v>644</v>
      </c>
      <c r="D119" s="86" t="s">
        <v>124</v>
      </c>
      <c r="E119" s="86" t="s">
        <v>327</v>
      </c>
      <c r="F119" s="73" t="s">
        <v>492</v>
      </c>
      <c r="G119" s="86" t="s">
        <v>4486</v>
      </c>
      <c r="H119" s="135" t="s">
        <v>524</v>
      </c>
      <c r="I119" s="135" t="s">
        <v>331</v>
      </c>
      <c r="J119" s="73"/>
      <c r="K119" s="83">
        <v>2.9699999999905899</v>
      </c>
      <c r="L119" s="86" t="s">
        <v>137</v>
      </c>
      <c r="M119" s="87">
        <v>4.4000000000000004E-2</v>
      </c>
      <c r="N119" s="87">
        <v>1.849999999993511E-2</v>
      </c>
      <c r="O119" s="83">
        <v>339039.46404800005</v>
      </c>
      <c r="P119" s="85">
        <v>109.08</v>
      </c>
      <c r="Q119" s="73"/>
      <c r="R119" s="83">
        <v>369.82426248399997</v>
      </c>
      <c r="S119" s="84">
        <v>1.307004047956454E-3</v>
      </c>
      <c r="T119" s="84">
        <f>R119/$R$11</f>
        <v>5.7110008889343336E-5</v>
      </c>
      <c r="U119" s="84">
        <f>R119/'סכום נכסי הקרן'!$C$42</f>
        <v>5.2211043726407593E-6</v>
      </c>
    </row>
    <row r="120" spans="2:21">
      <c r="B120" s="76" t="s">
        <v>647</v>
      </c>
      <c r="C120" s="73" t="s">
        <v>648</v>
      </c>
      <c r="D120" s="86" t="s">
        <v>124</v>
      </c>
      <c r="E120" s="86" t="s">
        <v>327</v>
      </c>
      <c r="F120" s="73" t="s">
        <v>492</v>
      </c>
      <c r="G120" s="86" t="s">
        <v>4486</v>
      </c>
      <c r="H120" s="136" t="s">
        <v>524</v>
      </c>
      <c r="I120" s="136" t="s">
        <v>331</v>
      </c>
      <c r="J120" s="73"/>
      <c r="K120" s="83">
        <v>6.0500000000003054</v>
      </c>
      <c r="L120" s="86" t="s">
        <v>137</v>
      </c>
      <c r="M120" s="87">
        <v>2.6000000000000002E-2</v>
      </c>
      <c r="N120" s="87">
        <v>2.2400000000001037E-2</v>
      </c>
      <c r="O120" s="83">
        <v>17891099.633186996</v>
      </c>
      <c r="P120" s="85">
        <v>103.54</v>
      </c>
      <c r="Q120" s="73"/>
      <c r="R120" s="83">
        <v>18524.445023767003</v>
      </c>
      <c r="S120" s="84">
        <v>3.0411648174643233E-2</v>
      </c>
      <c r="T120" s="84">
        <f>R120/$R$11</f>
        <v>2.8606322713163137E-3</v>
      </c>
      <c r="U120" s="84">
        <f>R120/'סכום נכסי הקרן'!$C$42</f>
        <v>2.6152437988980685E-4</v>
      </c>
    </row>
    <row r="121" spans="2:21">
      <c r="B121" s="76" t="s">
        <v>579</v>
      </c>
      <c r="C121" s="73" t="s">
        <v>580</v>
      </c>
      <c r="D121" s="86" t="s">
        <v>124</v>
      </c>
      <c r="E121" s="86" t="s">
        <v>327</v>
      </c>
      <c r="F121" s="73" t="s">
        <v>581</v>
      </c>
      <c r="G121" s="86" t="s">
        <v>4486</v>
      </c>
      <c r="H121" s="73" t="s">
        <v>524</v>
      </c>
      <c r="I121" s="73" t="s">
        <v>331</v>
      </c>
      <c r="J121" s="73"/>
      <c r="K121" s="83">
        <v>5.5700000000001788</v>
      </c>
      <c r="L121" s="86" t="s">
        <v>137</v>
      </c>
      <c r="M121" s="87">
        <v>1.3999999999999999E-2</v>
      </c>
      <c r="N121" s="87">
        <v>1.7700000000000934E-2</v>
      </c>
      <c r="O121" s="83">
        <v>18833060.977850996</v>
      </c>
      <c r="P121" s="85">
        <v>98.61</v>
      </c>
      <c r="Q121" s="73"/>
      <c r="R121" s="83">
        <v>18571.281386738003</v>
      </c>
      <c r="S121" s="84">
        <v>3.5628189515419968E-2</v>
      </c>
      <c r="T121" s="84">
        <f t="shared" si="1"/>
        <v>2.8678649636433456E-3</v>
      </c>
      <c r="U121" s="84">
        <f>R121/'סכום נכסי הקרן'!$C$42</f>
        <v>2.6218560621893948E-4</v>
      </c>
    </row>
    <row r="122" spans="2:21">
      <c r="B122" s="76" t="s">
        <v>582</v>
      </c>
      <c r="C122" s="73" t="s">
        <v>583</v>
      </c>
      <c r="D122" s="86" t="s">
        <v>124</v>
      </c>
      <c r="E122" s="86" t="s">
        <v>327</v>
      </c>
      <c r="F122" s="73" t="s">
        <v>355</v>
      </c>
      <c r="G122" s="86" t="s">
        <v>337</v>
      </c>
      <c r="H122" s="73" t="s">
        <v>532</v>
      </c>
      <c r="I122" s="73" t="s">
        <v>135</v>
      </c>
      <c r="J122" s="73"/>
      <c r="K122" s="83">
        <v>3.4600000000002264</v>
      </c>
      <c r="L122" s="86" t="s">
        <v>137</v>
      </c>
      <c r="M122" s="87">
        <v>1.8200000000000001E-2</v>
      </c>
      <c r="N122" s="87">
        <v>7.1999999999999668E-3</v>
      </c>
      <c r="O122" s="83">
        <f>21452668.6635/50000</f>
        <v>429.05337327000001</v>
      </c>
      <c r="P122" s="85">
        <v>5222837</v>
      </c>
      <c r="Q122" s="73"/>
      <c r="R122" s="83">
        <v>22408.758843488999</v>
      </c>
      <c r="S122" s="84">
        <f>150958.1919886%/50000</f>
        <v>3.0191638397720003E-2</v>
      </c>
      <c r="T122" s="84">
        <f t="shared" si="1"/>
        <v>3.4604663527347001E-3</v>
      </c>
      <c r="U122" s="84">
        <f>R122/'סכום נכסי הקרן'!$C$42</f>
        <v>3.1636233922931032E-4</v>
      </c>
    </row>
    <row r="123" spans="2:21">
      <c r="B123" s="76" t="s">
        <v>584</v>
      </c>
      <c r="C123" s="73" t="s">
        <v>585</v>
      </c>
      <c r="D123" s="86" t="s">
        <v>124</v>
      </c>
      <c r="E123" s="86" t="s">
        <v>327</v>
      </c>
      <c r="F123" s="73" t="s">
        <v>355</v>
      </c>
      <c r="G123" s="86" t="s">
        <v>337</v>
      </c>
      <c r="H123" s="73" t="s">
        <v>532</v>
      </c>
      <c r="I123" s="73" t="s">
        <v>135</v>
      </c>
      <c r="J123" s="73"/>
      <c r="K123" s="83">
        <v>2.6799999999999651</v>
      </c>
      <c r="L123" s="86" t="s">
        <v>137</v>
      </c>
      <c r="M123" s="87">
        <v>1.06E-2</v>
      </c>
      <c r="N123" s="87">
        <v>2.5499999999999443E-2</v>
      </c>
      <c r="O123" s="83">
        <f>26732297.4/50000</f>
        <v>534.64594799999998</v>
      </c>
      <c r="P123" s="85">
        <v>4869803</v>
      </c>
      <c r="Q123" s="73"/>
      <c r="R123" s="83">
        <v>26036.206059119002</v>
      </c>
      <c r="S123" s="84">
        <f>196864.993003903%/50000</f>
        <v>3.9372998600780598E-2</v>
      </c>
      <c r="T123" s="84">
        <f t="shared" si="1"/>
        <v>4.0206338802484358E-3</v>
      </c>
      <c r="U123" s="84">
        <f>R123/'סכום נכסי הקרן'!$C$42</f>
        <v>3.6757390764247995E-4</v>
      </c>
    </row>
    <row r="124" spans="2:21">
      <c r="B124" s="76" t="s">
        <v>586</v>
      </c>
      <c r="C124" s="73" t="s">
        <v>587</v>
      </c>
      <c r="D124" s="86" t="s">
        <v>124</v>
      </c>
      <c r="E124" s="86" t="s">
        <v>327</v>
      </c>
      <c r="F124" s="73" t="s">
        <v>355</v>
      </c>
      <c r="G124" s="86" t="s">
        <v>337</v>
      </c>
      <c r="H124" s="73" t="s">
        <v>532</v>
      </c>
      <c r="I124" s="73" t="s">
        <v>135</v>
      </c>
      <c r="J124" s="73"/>
      <c r="K124" s="83">
        <v>4.5499999999998941</v>
      </c>
      <c r="L124" s="86" t="s">
        <v>137</v>
      </c>
      <c r="M124" s="87">
        <v>1.89E-2</v>
      </c>
      <c r="N124" s="87">
        <v>2.2699999999999512E-2</v>
      </c>
      <c r="O124" s="83">
        <f>49332227.16025/50000</f>
        <v>986.64454320499999</v>
      </c>
      <c r="P124" s="85">
        <v>4873378</v>
      </c>
      <c r="Q124" s="73"/>
      <c r="R124" s="83">
        <v>48082.917558742003</v>
      </c>
      <c r="S124" s="84">
        <f>226315.38288031%/50000</f>
        <v>4.5263076576062003E-2</v>
      </c>
      <c r="T124" s="84">
        <f t="shared" si="1"/>
        <v>7.4251911725886875E-3</v>
      </c>
      <c r="U124" s="84">
        <f>R124/'סכום נכסי הקרן'!$C$42</f>
        <v>6.7882493546819213E-4</v>
      </c>
    </row>
    <row r="125" spans="2:21">
      <c r="B125" s="76" t="s">
        <v>588</v>
      </c>
      <c r="C125" s="73" t="s">
        <v>589</v>
      </c>
      <c r="D125" s="86" t="s">
        <v>124</v>
      </c>
      <c r="E125" s="86" t="s">
        <v>327</v>
      </c>
      <c r="F125" s="73" t="s">
        <v>355</v>
      </c>
      <c r="G125" s="86" t="s">
        <v>337</v>
      </c>
      <c r="H125" s="73" t="s">
        <v>524</v>
      </c>
      <c r="I125" s="73" t="s">
        <v>331</v>
      </c>
      <c r="J125" s="73"/>
      <c r="K125" s="83">
        <v>1.7000000000000115</v>
      </c>
      <c r="L125" s="86" t="s">
        <v>137</v>
      </c>
      <c r="M125" s="87">
        <v>4.4999999999999998E-2</v>
      </c>
      <c r="N125" s="87">
        <v>1.9699999999999798E-2</v>
      </c>
      <c r="O125" s="83">
        <v>54119823.458498009</v>
      </c>
      <c r="P125" s="85">
        <v>125.96</v>
      </c>
      <c r="Q125" s="83">
        <v>734.85258400100031</v>
      </c>
      <c r="R125" s="83">
        <v>68904.183703986011</v>
      </c>
      <c r="S125" s="84">
        <v>3.1798074397573386E-2</v>
      </c>
      <c r="T125" s="84">
        <f t="shared" si="1"/>
        <v>1.064050940686412E-2</v>
      </c>
      <c r="U125" s="84">
        <f>R125/'סכום נכסי הקרן'!$C$42</f>
        <v>9.7277537285885343E-4</v>
      </c>
    </row>
    <row r="126" spans="2:21">
      <c r="B126" s="76" t="s">
        <v>590</v>
      </c>
      <c r="C126" s="73" t="s">
        <v>591</v>
      </c>
      <c r="D126" s="86" t="s">
        <v>124</v>
      </c>
      <c r="E126" s="86" t="s">
        <v>327</v>
      </c>
      <c r="F126" s="73" t="s">
        <v>495</v>
      </c>
      <c r="G126" s="86" t="s">
        <v>4486</v>
      </c>
      <c r="H126" s="73" t="s">
        <v>524</v>
      </c>
      <c r="I126" s="73" t="s">
        <v>331</v>
      </c>
      <c r="J126" s="73"/>
      <c r="K126" s="83">
        <v>1.9499999999995123</v>
      </c>
      <c r="L126" s="86" t="s">
        <v>137</v>
      </c>
      <c r="M126" s="87">
        <v>4.9000000000000002E-2</v>
      </c>
      <c r="N126" s="87">
        <v>3.4399999999993068E-2</v>
      </c>
      <c r="O126" s="83">
        <v>11898650.734708</v>
      </c>
      <c r="P126" s="85">
        <v>106</v>
      </c>
      <c r="Q126" s="83">
        <v>300.76714918299996</v>
      </c>
      <c r="R126" s="83">
        <v>12913.337305534</v>
      </c>
      <c r="S126" s="84">
        <v>2.2365438245596836E-2</v>
      </c>
      <c r="T126" s="84">
        <f t="shared" si="1"/>
        <v>1.9941385223259706E-3</v>
      </c>
      <c r="U126" s="84">
        <f>R126/'סכום נכסי הקרן'!$C$42</f>
        <v>1.8230789245263633E-4</v>
      </c>
    </row>
    <row r="127" spans="2:21">
      <c r="B127" s="76" t="s">
        <v>592</v>
      </c>
      <c r="C127" s="73" t="s">
        <v>593</v>
      </c>
      <c r="D127" s="86" t="s">
        <v>124</v>
      </c>
      <c r="E127" s="86" t="s">
        <v>327</v>
      </c>
      <c r="F127" s="73" t="s">
        <v>495</v>
      </c>
      <c r="G127" s="86" t="s">
        <v>4486</v>
      </c>
      <c r="H127" s="73" t="s">
        <v>524</v>
      </c>
      <c r="I127" s="73" t="s">
        <v>331</v>
      </c>
      <c r="J127" s="73"/>
      <c r="K127" s="83">
        <v>4.679999999994747</v>
      </c>
      <c r="L127" s="86" t="s">
        <v>137</v>
      </c>
      <c r="M127" s="87">
        <v>2.3E-2</v>
      </c>
      <c r="N127" s="87">
        <v>3.469999999997276E-2</v>
      </c>
      <c r="O127" s="83">
        <v>1789615.528921</v>
      </c>
      <c r="P127" s="85">
        <v>97</v>
      </c>
      <c r="Q127" s="73"/>
      <c r="R127" s="83">
        <v>1735.9270965589999</v>
      </c>
      <c r="S127" s="84">
        <v>1.310728642657128E-3</v>
      </c>
      <c r="T127" s="84">
        <f t="shared" si="1"/>
        <v>2.6807005914065892E-4</v>
      </c>
      <c r="U127" s="84">
        <f>R127/'סכום נכסי הקרן'!$C$42</f>
        <v>2.4507468746245098E-5</v>
      </c>
    </row>
    <row r="128" spans="2:21">
      <c r="B128" s="76" t="s">
        <v>594</v>
      </c>
      <c r="C128" s="73" t="s">
        <v>595</v>
      </c>
      <c r="D128" s="86" t="s">
        <v>124</v>
      </c>
      <c r="E128" s="86" t="s">
        <v>327</v>
      </c>
      <c r="F128" s="73" t="s">
        <v>495</v>
      </c>
      <c r="G128" s="86" t="s">
        <v>4486</v>
      </c>
      <c r="H128" s="73" t="s">
        <v>524</v>
      </c>
      <c r="I128" s="73" t="s">
        <v>331</v>
      </c>
      <c r="J128" s="73"/>
      <c r="K128" s="83">
        <v>1.5899999999998675</v>
      </c>
      <c r="L128" s="86" t="s">
        <v>137</v>
      </c>
      <c r="M128" s="87">
        <v>5.8499999999999996E-2</v>
      </c>
      <c r="N128" s="87">
        <v>2.9399999999999808E-2</v>
      </c>
      <c r="O128" s="83">
        <v>8018372.6193980007</v>
      </c>
      <c r="P128" s="85">
        <v>115.65</v>
      </c>
      <c r="Q128" s="73"/>
      <c r="R128" s="83">
        <v>9273.2478306969988</v>
      </c>
      <c r="S128" s="84">
        <v>9.7195387119564259E-3</v>
      </c>
      <c r="T128" s="84">
        <f t="shared" si="1"/>
        <v>1.4320187174498907E-3</v>
      </c>
      <c r="U128" s="84">
        <f>R128/'סכום נכסי הקרן'!$C$42</f>
        <v>1.3091784317295361E-4</v>
      </c>
    </row>
    <row r="129" spans="2:21">
      <c r="B129" s="76" t="s">
        <v>596</v>
      </c>
      <c r="C129" s="73" t="s">
        <v>597</v>
      </c>
      <c r="D129" s="86" t="s">
        <v>124</v>
      </c>
      <c r="E129" s="86" t="s">
        <v>327</v>
      </c>
      <c r="F129" s="73" t="s">
        <v>495</v>
      </c>
      <c r="G129" s="86" t="s">
        <v>4486</v>
      </c>
      <c r="H129" s="73" t="s">
        <v>524</v>
      </c>
      <c r="I129" s="73" t="s">
        <v>331</v>
      </c>
      <c r="J129" s="73"/>
      <c r="K129" s="83">
        <v>6.1900000000005724</v>
      </c>
      <c r="L129" s="86" t="s">
        <v>137</v>
      </c>
      <c r="M129" s="87">
        <v>2.2499999999999999E-2</v>
      </c>
      <c r="N129" s="87">
        <v>3.2300000000002736E-2</v>
      </c>
      <c r="O129" s="83">
        <v>8252721.3230909975</v>
      </c>
      <c r="P129" s="85">
        <v>96.14</v>
      </c>
      <c r="Q129" s="73"/>
      <c r="R129" s="83">
        <v>7934.1662860340002</v>
      </c>
      <c r="S129" s="84">
        <v>2.0983530024887027E-2</v>
      </c>
      <c r="T129" s="84">
        <f t="shared" si="1"/>
        <v>1.2252314223016498E-3</v>
      </c>
      <c r="U129" s="84">
        <f>R129/'סכום נכסי הקרן'!$C$42</f>
        <v>1.1201295991515221E-4</v>
      </c>
    </row>
    <row r="130" spans="2:21">
      <c r="B130" s="76" t="s">
        <v>598</v>
      </c>
      <c r="C130" s="73" t="s">
        <v>599</v>
      </c>
      <c r="D130" s="86" t="s">
        <v>124</v>
      </c>
      <c r="E130" s="86" t="s">
        <v>327</v>
      </c>
      <c r="F130" s="73" t="s">
        <v>600</v>
      </c>
      <c r="G130" s="86" t="s">
        <v>463</v>
      </c>
      <c r="H130" s="73" t="s">
        <v>532</v>
      </c>
      <c r="I130" s="73" t="s">
        <v>135</v>
      </c>
      <c r="J130" s="73"/>
      <c r="K130" s="83">
        <v>1.2199999999992015</v>
      </c>
      <c r="L130" s="86" t="s">
        <v>137</v>
      </c>
      <c r="M130" s="87">
        <v>4.0500000000000001E-2</v>
      </c>
      <c r="N130" s="87">
        <v>2.000000000021541E-4</v>
      </c>
      <c r="O130" s="83">
        <v>2421745.7208080003</v>
      </c>
      <c r="P130" s="85">
        <v>130.35</v>
      </c>
      <c r="Q130" s="73"/>
      <c r="R130" s="83">
        <v>3156.7457866160003</v>
      </c>
      <c r="S130" s="84">
        <v>2.2199276576002468E-2</v>
      </c>
      <c r="T130" s="84">
        <f t="shared" si="1"/>
        <v>4.8747959023601536E-4</v>
      </c>
      <c r="U130" s="84">
        <f>R130/'סכום נכסי הקרן'!$C$42</f>
        <v>4.4566300542623686E-5</v>
      </c>
    </row>
    <row r="131" spans="2:21">
      <c r="B131" s="76" t="s">
        <v>601</v>
      </c>
      <c r="C131" s="73" t="s">
        <v>602</v>
      </c>
      <c r="D131" s="86" t="s">
        <v>124</v>
      </c>
      <c r="E131" s="86" t="s">
        <v>327</v>
      </c>
      <c r="F131" s="73" t="s">
        <v>603</v>
      </c>
      <c r="G131" s="86" t="s">
        <v>4486</v>
      </c>
      <c r="H131" s="73" t="s">
        <v>532</v>
      </c>
      <c r="I131" s="73" t="s">
        <v>135</v>
      </c>
      <c r="J131" s="73"/>
      <c r="K131" s="83">
        <v>6.9699999999995503</v>
      </c>
      <c r="L131" s="86" t="s">
        <v>137</v>
      </c>
      <c r="M131" s="87">
        <v>1.9599999999999999E-2</v>
      </c>
      <c r="N131" s="87">
        <v>1.9299999999998277E-2</v>
      </c>
      <c r="O131" s="83">
        <v>15319084.018943999</v>
      </c>
      <c r="P131" s="85">
        <v>101.9</v>
      </c>
      <c r="Q131" s="73"/>
      <c r="R131" s="83">
        <v>15610.147304233</v>
      </c>
      <c r="S131" s="84">
        <v>1.5531688716763919E-2</v>
      </c>
      <c r="T131" s="84">
        <f t="shared" si="1"/>
        <v>2.4105926564168437E-3</v>
      </c>
      <c r="U131" s="84">
        <f>R131/'סכום נכסי הקרן'!$C$42</f>
        <v>2.2038091227511981E-4</v>
      </c>
    </row>
    <row r="132" spans="2:21">
      <c r="B132" s="76" t="s">
        <v>604</v>
      </c>
      <c r="C132" s="73" t="s">
        <v>605</v>
      </c>
      <c r="D132" s="86" t="s">
        <v>124</v>
      </c>
      <c r="E132" s="86" t="s">
        <v>327</v>
      </c>
      <c r="F132" s="73" t="s">
        <v>603</v>
      </c>
      <c r="G132" s="86" t="s">
        <v>4486</v>
      </c>
      <c r="H132" s="73" t="s">
        <v>532</v>
      </c>
      <c r="I132" s="73" t="s">
        <v>135</v>
      </c>
      <c r="J132" s="73"/>
      <c r="K132" s="83">
        <v>2.9599999999995545</v>
      </c>
      <c r="L132" s="86" t="s">
        <v>137</v>
      </c>
      <c r="M132" s="87">
        <v>2.75E-2</v>
      </c>
      <c r="N132" s="87">
        <v>1.7299999999999035E-2</v>
      </c>
      <c r="O132" s="83">
        <v>3771170.7383850003</v>
      </c>
      <c r="P132" s="85">
        <v>104.75</v>
      </c>
      <c r="Q132" s="73"/>
      <c r="R132" s="83">
        <v>3950.3014733060004</v>
      </c>
      <c r="S132" s="84">
        <v>8.7305896788280254E-3</v>
      </c>
      <c r="T132" s="84">
        <f t="shared" si="1"/>
        <v>6.1002420647253278E-4</v>
      </c>
      <c r="U132" s="84">
        <f>R132/'סכום נכסי הקרן'!$C$42</f>
        <v>5.5769559728168207E-5</v>
      </c>
    </row>
    <row r="133" spans="2:21">
      <c r="B133" s="76" t="s">
        <v>606</v>
      </c>
      <c r="C133" s="73" t="s">
        <v>607</v>
      </c>
      <c r="D133" s="86" t="s">
        <v>124</v>
      </c>
      <c r="E133" s="86" t="s">
        <v>327</v>
      </c>
      <c r="F133" s="73" t="s">
        <v>380</v>
      </c>
      <c r="G133" s="86" t="s">
        <v>337</v>
      </c>
      <c r="H133" s="73" t="s">
        <v>532</v>
      </c>
      <c r="I133" s="73" t="s">
        <v>135</v>
      </c>
      <c r="J133" s="73"/>
      <c r="K133" s="83">
        <v>2.9899999999999731</v>
      </c>
      <c r="L133" s="86" t="s">
        <v>137</v>
      </c>
      <c r="M133" s="87">
        <v>1.4199999999999999E-2</v>
      </c>
      <c r="N133" s="87">
        <v>3.4599999999999041E-2</v>
      </c>
      <c r="O133" s="83">
        <f>43072414.18575/50000</f>
        <v>861.448283715</v>
      </c>
      <c r="P133" s="85">
        <v>4820000</v>
      </c>
      <c r="Q133" s="73"/>
      <c r="R133" s="83">
        <v>41521.805949586997</v>
      </c>
      <c r="S133" s="84">
        <f>203238.872201906%/50000</f>
        <v>4.0647774440381201E-2</v>
      </c>
      <c r="T133" s="84">
        <f t="shared" si="1"/>
        <v>6.4119933369301161E-3</v>
      </c>
      <c r="U133" s="84">
        <f>R133/'סכום נכסי הקרן'!$C$42</f>
        <v>5.8619648464169904E-4</v>
      </c>
    </row>
    <row r="134" spans="2:21">
      <c r="B134" s="76" t="s">
        <v>608</v>
      </c>
      <c r="C134" s="73" t="s">
        <v>609</v>
      </c>
      <c r="D134" s="86" t="s">
        <v>124</v>
      </c>
      <c r="E134" s="86" t="s">
        <v>327</v>
      </c>
      <c r="F134" s="73" t="s">
        <v>380</v>
      </c>
      <c r="G134" s="86" t="s">
        <v>337</v>
      </c>
      <c r="H134" s="73" t="s">
        <v>532</v>
      </c>
      <c r="I134" s="73" t="s">
        <v>135</v>
      </c>
      <c r="J134" s="73"/>
      <c r="K134" s="83">
        <v>4.8099999999986078</v>
      </c>
      <c r="L134" s="86" t="s">
        <v>137</v>
      </c>
      <c r="M134" s="87">
        <v>2.0199999999999999E-2</v>
      </c>
      <c r="N134" s="87">
        <v>1.8399999999990851E-2</v>
      </c>
      <c r="O134" s="83">
        <f>4967751.9335/50000</f>
        <v>99.355038669999999</v>
      </c>
      <c r="P134" s="114">
        <v>5048000</v>
      </c>
      <c r="Q134" s="83">
        <v>100.99913287900002</v>
      </c>
      <c r="R134" s="83">
        <v>5115.8910357519999</v>
      </c>
      <c r="S134" s="84">
        <f>23605.3786338798%/50000</f>
        <v>4.7210757267759605E-3</v>
      </c>
      <c r="T134" s="84">
        <f t="shared" si="1"/>
        <v>7.9002005051344879E-4</v>
      </c>
      <c r="U134" s="84">
        <f>R134/'סכום נכסי הקרן'!$C$42</f>
        <v>7.2225118161018534E-5</v>
      </c>
    </row>
    <row r="135" spans="2:21">
      <c r="B135" s="76" t="s">
        <v>610</v>
      </c>
      <c r="C135" s="73" t="s">
        <v>611</v>
      </c>
      <c r="D135" s="86" t="s">
        <v>124</v>
      </c>
      <c r="E135" s="86" t="s">
        <v>327</v>
      </c>
      <c r="F135" s="73" t="s">
        <v>380</v>
      </c>
      <c r="G135" s="86" t="s">
        <v>337</v>
      </c>
      <c r="H135" s="73" t="s">
        <v>532</v>
      </c>
      <c r="I135" s="73" t="s">
        <v>135</v>
      </c>
      <c r="J135" s="73"/>
      <c r="K135" s="83">
        <v>3.6600000000000539</v>
      </c>
      <c r="L135" s="86" t="s">
        <v>137</v>
      </c>
      <c r="M135" s="87">
        <v>1.5900000000000001E-2</v>
      </c>
      <c r="N135" s="87">
        <v>2.3699999999999669E-2</v>
      </c>
      <c r="O135" s="83">
        <f>31421587.90225/50000</f>
        <v>628.43175804500004</v>
      </c>
      <c r="P135" s="85">
        <v>4885714</v>
      </c>
      <c r="Q135" s="73"/>
      <c r="R135" s="83">
        <v>30703.378648345999</v>
      </c>
      <c r="S135" s="84">
        <f>209897.046775217%/50000</f>
        <v>4.19794093550434E-2</v>
      </c>
      <c r="T135" s="84">
        <f t="shared" si="1"/>
        <v>4.7413607094417614E-3</v>
      </c>
      <c r="U135" s="84">
        <f>R135/'סכום נכסי הקרן'!$C$42</f>
        <v>4.3346410924745553E-4</v>
      </c>
    </row>
    <row r="136" spans="2:21">
      <c r="B136" s="76" t="s">
        <v>612</v>
      </c>
      <c r="C136" s="73" t="s">
        <v>613</v>
      </c>
      <c r="D136" s="86" t="s">
        <v>124</v>
      </c>
      <c r="E136" s="86" t="s">
        <v>327</v>
      </c>
      <c r="F136" s="73" t="s">
        <v>614</v>
      </c>
      <c r="G136" s="86" t="s">
        <v>467</v>
      </c>
      <c r="H136" s="73" t="s">
        <v>524</v>
      </c>
      <c r="I136" s="73" t="s">
        <v>331</v>
      </c>
      <c r="J136" s="73"/>
      <c r="K136" s="83">
        <v>4.3999999999999844</v>
      </c>
      <c r="L136" s="86" t="s">
        <v>137</v>
      </c>
      <c r="M136" s="87">
        <v>1.9400000000000001E-2</v>
      </c>
      <c r="N136" s="87">
        <v>2.0099999999999976E-2</v>
      </c>
      <c r="O136" s="83">
        <v>13504461.604391001</v>
      </c>
      <c r="P136" s="85">
        <v>101.28</v>
      </c>
      <c r="Q136" s="73"/>
      <c r="R136" s="83">
        <v>13677.317501303</v>
      </c>
      <c r="S136" s="84">
        <v>2.4914819614636007E-2</v>
      </c>
      <c r="T136" s="84">
        <f t="shared" si="1"/>
        <v>2.1121159516016863E-3</v>
      </c>
      <c r="U136" s="84">
        <f>R136/'סכום נכסי הקרן'!$C$42</f>
        <v>1.9309361082045983E-4</v>
      </c>
    </row>
    <row r="137" spans="2:21">
      <c r="B137" s="76" t="s">
        <v>615</v>
      </c>
      <c r="C137" s="73" t="s">
        <v>616</v>
      </c>
      <c r="D137" s="86" t="s">
        <v>124</v>
      </c>
      <c r="E137" s="86" t="s">
        <v>327</v>
      </c>
      <c r="F137" s="73" t="s">
        <v>614</v>
      </c>
      <c r="G137" s="86" t="s">
        <v>467</v>
      </c>
      <c r="H137" s="73" t="s">
        <v>524</v>
      </c>
      <c r="I137" s="73" t="s">
        <v>331</v>
      </c>
      <c r="J137" s="73"/>
      <c r="K137" s="83">
        <v>5.3699999999999459</v>
      </c>
      <c r="L137" s="86" t="s">
        <v>137</v>
      </c>
      <c r="M137" s="87">
        <v>1.23E-2</v>
      </c>
      <c r="N137" s="87">
        <v>2.0999999999999863E-2</v>
      </c>
      <c r="O137" s="83">
        <v>53673443.63831</v>
      </c>
      <c r="P137" s="85">
        <v>96.55</v>
      </c>
      <c r="Q137" s="73"/>
      <c r="R137" s="83">
        <v>51821.707094367004</v>
      </c>
      <c r="S137" s="84">
        <v>3.0811090614104225E-2</v>
      </c>
      <c r="T137" s="84">
        <f t="shared" si="1"/>
        <v>8.0025527069043697E-3</v>
      </c>
      <c r="U137" s="84">
        <f>R137/'סכום נכסי הקרן'!$C$42</f>
        <v>7.3160841230586915E-4</v>
      </c>
    </row>
    <row r="138" spans="2:21">
      <c r="B138" s="76" t="s">
        <v>617</v>
      </c>
      <c r="C138" s="73" t="s">
        <v>618</v>
      </c>
      <c r="D138" s="86" t="s">
        <v>124</v>
      </c>
      <c r="E138" s="86" t="s">
        <v>327</v>
      </c>
      <c r="F138" s="73" t="s">
        <v>619</v>
      </c>
      <c r="G138" s="86" t="s">
        <v>463</v>
      </c>
      <c r="H138" s="73" t="s">
        <v>532</v>
      </c>
      <c r="I138" s="73" t="s">
        <v>135</v>
      </c>
      <c r="J138" s="73"/>
      <c r="K138" s="83">
        <v>6.120000000002582</v>
      </c>
      <c r="L138" s="86" t="s">
        <v>137</v>
      </c>
      <c r="M138" s="87">
        <v>2.2499999999999999E-2</v>
      </c>
      <c r="N138" s="87">
        <v>1.240000000000444E-2</v>
      </c>
      <c r="O138" s="83">
        <v>6042023.7926670006</v>
      </c>
      <c r="P138" s="85">
        <v>108.84</v>
      </c>
      <c r="Q138" s="73"/>
      <c r="R138" s="83">
        <v>6576.1384874669993</v>
      </c>
      <c r="S138" s="84">
        <v>1.4768480819430406E-2</v>
      </c>
      <c r="T138" s="84">
        <f t="shared" si="1"/>
        <v>1.0155183571630632E-3</v>
      </c>
      <c r="U138" s="84">
        <f>R138/'סכום נכסי הקרן'!$C$42</f>
        <v>9.284059726473623E-5</v>
      </c>
    </row>
    <row r="139" spans="2:21">
      <c r="B139" s="76" t="s">
        <v>620</v>
      </c>
      <c r="C139" s="73" t="s">
        <v>621</v>
      </c>
      <c r="D139" s="86" t="s">
        <v>124</v>
      </c>
      <c r="E139" s="86" t="s">
        <v>327</v>
      </c>
      <c r="F139" s="73" t="s">
        <v>622</v>
      </c>
      <c r="G139" s="86" t="s">
        <v>4486</v>
      </c>
      <c r="H139" s="73" t="s">
        <v>532</v>
      </c>
      <c r="I139" s="73" t="s">
        <v>135</v>
      </c>
      <c r="J139" s="73"/>
      <c r="K139" s="83">
        <v>4.1799999999987856</v>
      </c>
      <c r="L139" s="86" t="s">
        <v>137</v>
      </c>
      <c r="M139" s="87">
        <v>1.6E-2</v>
      </c>
      <c r="N139" s="87">
        <v>1.2099999999994629E-2</v>
      </c>
      <c r="O139" s="83">
        <v>2188444.8169550002</v>
      </c>
      <c r="P139" s="85">
        <v>103.73</v>
      </c>
      <c r="Q139" s="73"/>
      <c r="R139" s="83">
        <v>2270.0739238819997</v>
      </c>
      <c r="S139" s="84">
        <v>1.3805452237993098E-2</v>
      </c>
      <c r="T139" s="84">
        <f t="shared" si="1"/>
        <v>3.5055553440866094E-4</v>
      </c>
      <c r="U139" s="84">
        <f>R139/'סכום נכסי הקרן'!$C$42</f>
        <v>3.2048445958060555E-5</v>
      </c>
    </row>
    <row r="140" spans="2:21">
      <c r="B140" s="76" t="s">
        <v>623</v>
      </c>
      <c r="C140" s="73" t="s">
        <v>624</v>
      </c>
      <c r="D140" s="86" t="s">
        <v>124</v>
      </c>
      <c r="E140" s="86" t="s">
        <v>327</v>
      </c>
      <c r="F140" s="73" t="s">
        <v>625</v>
      </c>
      <c r="G140" s="86" t="s">
        <v>133</v>
      </c>
      <c r="H140" s="73" t="s">
        <v>524</v>
      </c>
      <c r="I140" s="73" t="s">
        <v>331</v>
      </c>
      <c r="J140" s="73"/>
      <c r="K140" s="83">
        <v>1.6100000000000874</v>
      </c>
      <c r="L140" s="86" t="s">
        <v>137</v>
      </c>
      <c r="M140" s="87">
        <v>2.1499999999999998E-2</v>
      </c>
      <c r="N140" s="87">
        <v>4.5499999999997549E-2</v>
      </c>
      <c r="O140" s="83">
        <v>15916322.243771002</v>
      </c>
      <c r="P140" s="85">
        <v>96.96</v>
      </c>
      <c r="Q140" s="83">
        <v>1428.860662367</v>
      </c>
      <c r="R140" s="83">
        <v>16861.326709473</v>
      </c>
      <c r="S140" s="84">
        <v>2.4643568781214039E-2</v>
      </c>
      <c r="T140" s="84">
        <f t="shared" si="1"/>
        <v>2.6038056881294699E-3</v>
      </c>
      <c r="U140" s="84">
        <f>R140/'סכום נכסי הקרן'!$C$42</f>
        <v>2.3804481085164776E-4</v>
      </c>
    </row>
    <row r="141" spans="2:21">
      <c r="B141" s="76" t="s">
        <v>626</v>
      </c>
      <c r="C141" s="73" t="s">
        <v>627</v>
      </c>
      <c r="D141" s="86" t="s">
        <v>124</v>
      </c>
      <c r="E141" s="86" t="s">
        <v>327</v>
      </c>
      <c r="F141" s="73" t="s">
        <v>625</v>
      </c>
      <c r="G141" s="86" t="s">
        <v>133</v>
      </c>
      <c r="H141" s="73" t="s">
        <v>524</v>
      </c>
      <c r="I141" s="73" t="s">
        <v>331</v>
      </c>
      <c r="J141" s="73"/>
      <c r="K141" s="83">
        <v>3.0299999999998457</v>
      </c>
      <c r="L141" s="86" t="s">
        <v>137</v>
      </c>
      <c r="M141" s="87">
        <v>1.8000000000000002E-2</v>
      </c>
      <c r="N141" s="87">
        <v>4.3600000000000118E-2</v>
      </c>
      <c r="O141" s="83">
        <v>10399085.373809</v>
      </c>
      <c r="P141" s="85">
        <v>93.3</v>
      </c>
      <c r="Q141" s="73"/>
      <c r="R141" s="83">
        <v>9702.3465496830013</v>
      </c>
      <c r="S141" s="84">
        <v>1.4944889256605261E-2</v>
      </c>
      <c r="T141" s="84">
        <f t="shared" si="1"/>
        <v>1.4982821678008709E-3</v>
      </c>
      <c r="U141" s="84">
        <f>R141/'סכום נכסי הקרן'!$C$42</f>
        <v>1.3697577237139092E-4</v>
      </c>
    </row>
    <row r="142" spans="2:21">
      <c r="B142" s="76" t="s">
        <v>628</v>
      </c>
      <c r="C142" s="73" t="s">
        <v>629</v>
      </c>
      <c r="D142" s="86" t="s">
        <v>124</v>
      </c>
      <c r="E142" s="86" t="s">
        <v>327</v>
      </c>
      <c r="F142" s="73" t="s">
        <v>630</v>
      </c>
      <c r="G142" s="86" t="s">
        <v>337</v>
      </c>
      <c r="H142" s="73" t="s">
        <v>631</v>
      </c>
      <c r="I142" s="73" t="s">
        <v>135</v>
      </c>
      <c r="J142" s="73"/>
      <c r="K142" s="83">
        <v>0.7400000000000001</v>
      </c>
      <c r="L142" s="86" t="s">
        <v>137</v>
      </c>
      <c r="M142" s="87">
        <v>4.1500000000000002E-2</v>
      </c>
      <c r="N142" s="87">
        <v>4.8700000000032412E-2</v>
      </c>
      <c r="O142" s="83">
        <v>870040.92403699993</v>
      </c>
      <c r="P142" s="85">
        <v>106.4</v>
      </c>
      <c r="Q142" s="73"/>
      <c r="R142" s="83">
        <v>925.72355770000001</v>
      </c>
      <c r="S142" s="84">
        <v>4.3372629648326432E-3</v>
      </c>
      <c r="T142" s="84">
        <f t="shared" ref="T142:T164" si="2">R142/$R$11</f>
        <v>1.4295460296255932E-4</v>
      </c>
      <c r="U142" s="84">
        <f>R142/'סכום נכסי הקרן'!$C$42</f>
        <v>1.3069178540369936E-5</v>
      </c>
    </row>
    <row r="143" spans="2:21">
      <c r="B143" s="76" t="s">
        <v>632</v>
      </c>
      <c r="C143" s="73" t="s">
        <v>633</v>
      </c>
      <c r="D143" s="86" t="s">
        <v>124</v>
      </c>
      <c r="E143" s="86" t="s">
        <v>327</v>
      </c>
      <c r="F143" s="73" t="s">
        <v>634</v>
      </c>
      <c r="G143" s="86" t="s">
        <v>133</v>
      </c>
      <c r="H143" s="73" t="s">
        <v>635</v>
      </c>
      <c r="I143" s="73" t="s">
        <v>331</v>
      </c>
      <c r="J143" s="73"/>
      <c r="K143" s="83">
        <v>2.2300000000001279</v>
      </c>
      <c r="L143" s="86" t="s">
        <v>137</v>
      </c>
      <c r="M143" s="87">
        <v>3.15E-2</v>
      </c>
      <c r="N143" s="87">
        <v>0.17940000000002404</v>
      </c>
      <c r="O143" s="83">
        <v>8606933.0656390004</v>
      </c>
      <c r="P143" s="85">
        <v>73.3</v>
      </c>
      <c r="Q143" s="73"/>
      <c r="R143" s="83">
        <v>6308.8819381530011</v>
      </c>
      <c r="S143" s="84">
        <v>2.2666382245658936E-2</v>
      </c>
      <c r="T143" s="84">
        <f t="shared" si="2"/>
        <v>9.7424733885685363E-4</v>
      </c>
      <c r="U143" s="84">
        <f>R143/'סכום נכסי הקרן'!$C$42</f>
        <v>8.9067523186610903E-5</v>
      </c>
    </row>
    <row r="144" spans="2:21">
      <c r="B144" s="76" t="s">
        <v>636</v>
      </c>
      <c r="C144" s="73" t="s">
        <v>637</v>
      </c>
      <c r="D144" s="86" t="s">
        <v>124</v>
      </c>
      <c r="E144" s="86" t="s">
        <v>327</v>
      </c>
      <c r="F144" s="73" t="s">
        <v>634</v>
      </c>
      <c r="G144" s="86" t="s">
        <v>133</v>
      </c>
      <c r="H144" s="73" t="s">
        <v>635</v>
      </c>
      <c r="I144" s="73" t="s">
        <v>331</v>
      </c>
      <c r="J144" s="73"/>
      <c r="K144" s="83">
        <v>1.420000000000176</v>
      </c>
      <c r="L144" s="86" t="s">
        <v>137</v>
      </c>
      <c r="M144" s="87">
        <v>2.8500000000000001E-2</v>
      </c>
      <c r="N144" s="87">
        <v>0.21690000000004461</v>
      </c>
      <c r="O144" s="83">
        <v>4846838.7299419995</v>
      </c>
      <c r="P144" s="85">
        <v>79.900000000000006</v>
      </c>
      <c r="Q144" s="73"/>
      <c r="R144" s="83">
        <v>3872.6238012459994</v>
      </c>
      <c r="S144" s="84">
        <v>2.2159507540298773E-2</v>
      </c>
      <c r="T144" s="84">
        <f t="shared" si="2"/>
        <v>5.9802885356611797E-4</v>
      </c>
      <c r="U144" s="84">
        <f>R144/'סכום נכסי הקרן'!$C$42</f>
        <v>5.4672922015636916E-5</v>
      </c>
    </row>
    <row r="145" spans="2:21">
      <c r="B145" s="76" t="s">
        <v>638</v>
      </c>
      <c r="C145" s="73" t="s">
        <v>639</v>
      </c>
      <c r="D145" s="86" t="s">
        <v>124</v>
      </c>
      <c r="E145" s="86" t="s">
        <v>327</v>
      </c>
      <c r="F145" s="73" t="s">
        <v>640</v>
      </c>
      <c r="G145" s="86" t="s">
        <v>4486</v>
      </c>
      <c r="H145" s="73" t="s">
        <v>631</v>
      </c>
      <c r="I145" s="73" t="s">
        <v>135</v>
      </c>
      <c r="J145" s="73"/>
      <c r="K145" s="83">
        <v>4.5399999999998091</v>
      </c>
      <c r="L145" s="86" t="s">
        <v>137</v>
      </c>
      <c r="M145" s="87">
        <v>2.5000000000000001E-2</v>
      </c>
      <c r="N145" s="87">
        <v>3.0299999999997773E-2</v>
      </c>
      <c r="O145" s="83">
        <v>4746072.1188939996</v>
      </c>
      <c r="P145" s="85">
        <v>99.63</v>
      </c>
      <c r="Q145" s="73"/>
      <c r="R145" s="83">
        <v>4728.5118148350002</v>
      </c>
      <c r="S145" s="84">
        <v>2.101772532066977E-2</v>
      </c>
      <c r="T145" s="84">
        <f t="shared" si="2"/>
        <v>7.3019912204996297E-4</v>
      </c>
      <c r="U145" s="84">
        <f>R145/'סכום נכסי הקרן'!$C$42</f>
        <v>6.6756176424705543E-5</v>
      </c>
    </row>
    <row r="146" spans="2:21">
      <c r="B146" s="76" t="s">
        <v>641</v>
      </c>
      <c r="C146" s="73" t="s">
        <v>642</v>
      </c>
      <c r="D146" s="86" t="s">
        <v>124</v>
      </c>
      <c r="E146" s="86" t="s">
        <v>327</v>
      </c>
      <c r="F146" s="73" t="s">
        <v>640</v>
      </c>
      <c r="G146" s="86" t="s">
        <v>4486</v>
      </c>
      <c r="H146" s="73" t="s">
        <v>631</v>
      </c>
      <c r="I146" s="73" t="s">
        <v>135</v>
      </c>
      <c r="J146" s="73"/>
      <c r="K146" s="83">
        <v>6.730000000000433</v>
      </c>
      <c r="L146" s="86" t="s">
        <v>137</v>
      </c>
      <c r="M146" s="87">
        <v>1.9E-2</v>
      </c>
      <c r="N146" s="87">
        <v>2.8600000000001246E-2</v>
      </c>
      <c r="O146" s="83">
        <v>10533913.571043</v>
      </c>
      <c r="P146" s="85">
        <v>94.96</v>
      </c>
      <c r="Q146" s="73"/>
      <c r="R146" s="83">
        <v>10003.004253216001</v>
      </c>
      <c r="S146" s="84">
        <v>4.5417955420893462E-2</v>
      </c>
      <c r="T146" s="84">
        <f t="shared" si="2"/>
        <v>1.5447111500587942E-3</v>
      </c>
      <c r="U146" s="84">
        <f>R146/'סכום נכסי הקרן'!$C$42</f>
        <v>1.4122039721033638E-4</v>
      </c>
    </row>
    <row r="147" spans="2:21">
      <c r="B147" s="76" t="s">
        <v>649</v>
      </c>
      <c r="C147" s="73" t="s">
        <v>650</v>
      </c>
      <c r="D147" s="86" t="s">
        <v>124</v>
      </c>
      <c r="E147" s="86" t="s">
        <v>327</v>
      </c>
      <c r="F147" s="73" t="s">
        <v>622</v>
      </c>
      <c r="G147" s="86" t="s">
        <v>4486</v>
      </c>
      <c r="H147" s="73" t="s">
        <v>631</v>
      </c>
      <c r="I147" s="73" t="s">
        <v>135</v>
      </c>
      <c r="J147" s="73"/>
      <c r="K147" s="83">
        <v>0.25000000000027667</v>
      </c>
      <c r="L147" s="86" t="s">
        <v>137</v>
      </c>
      <c r="M147" s="87">
        <v>4.4999999999999998E-2</v>
      </c>
      <c r="N147" s="87">
        <v>8.6499999999966826E-2</v>
      </c>
      <c r="O147" s="83">
        <v>3340741.6681519998</v>
      </c>
      <c r="P147" s="85">
        <v>108.21</v>
      </c>
      <c r="Q147" s="73"/>
      <c r="R147" s="83">
        <v>3615.0167047799991</v>
      </c>
      <c r="S147" s="84">
        <v>1.9227290176414388E-2</v>
      </c>
      <c r="T147" s="84">
        <f t="shared" si="2"/>
        <v>5.5824794933253565E-4</v>
      </c>
      <c r="U147" s="84">
        <f>R147/'סכום נכסי הקרן'!$C$42</f>
        <v>5.1036076967267179E-5</v>
      </c>
    </row>
    <row r="148" spans="2:21">
      <c r="B148" s="76" t="s">
        <v>651</v>
      </c>
      <c r="C148" s="73" t="s">
        <v>652</v>
      </c>
      <c r="D148" s="86" t="s">
        <v>124</v>
      </c>
      <c r="E148" s="86" t="s">
        <v>327</v>
      </c>
      <c r="F148" s="73" t="s">
        <v>630</v>
      </c>
      <c r="G148" s="86" t="s">
        <v>337</v>
      </c>
      <c r="H148" s="73" t="s">
        <v>653</v>
      </c>
      <c r="I148" s="73" t="s">
        <v>135</v>
      </c>
      <c r="J148" s="73"/>
      <c r="K148" s="83">
        <v>0.440000000000209</v>
      </c>
      <c r="L148" s="86" t="s">
        <v>137</v>
      </c>
      <c r="M148" s="87">
        <v>5.2999999999999999E-2</v>
      </c>
      <c r="N148" s="87">
        <v>5.7300000000001211E-2</v>
      </c>
      <c r="O148" s="83">
        <v>8927547.4452330004</v>
      </c>
      <c r="P148" s="85">
        <v>109.33</v>
      </c>
      <c r="Q148" s="73"/>
      <c r="R148" s="83">
        <v>9760.4879191340005</v>
      </c>
      <c r="S148" s="84">
        <v>3.433592857562133E-2</v>
      </c>
      <c r="T148" s="84">
        <f t="shared" si="2"/>
        <v>1.507260632609758E-3</v>
      </c>
      <c r="U148" s="84">
        <f>R148/'סכום נכסי הקרן'!$C$42</f>
        <v>1.3779660050265791E-4</v>
      </c>
    </row>
    <row r="149" spans="2:21">
      <c r="B149" s="76" t="s">
        <v>654</v>
      </c>
      <c r="C149" s="73" t="s">
        <v>655</v>
      </c>
      <c r="D149" s="86" t="s">
        <v>124</v>
      </c>
      <c r="E149" s="86" t="s">
        <v>327</v>
      </c>
      <c r="F149" s="73" t="s">
        <v>656</v>
      </c>
      <c r="G149" s="86" t="s">
        <v>657</v>
      </c>
      <c r="H149" s="73" t="s">
        <v>653</v>
      </c>
      <c r="I149" s="73" t="s">
        <v>135</v>
      </c>
      <c r="J149" s="73"/>
      <c r="K149" s="83">
        <v>1.2100000091563554</v>
      </c>
      <c r="L149" s="86" t="s">
        <v>137</v>
      </c>
      <c r="M149" s="87">
        <v>5.3499999999999999E-2</v>
      </c>
      <c r="N149" s="87">
        <v>2.3599999974447377E-2</v>
      </c>
      <c r="O149" s="83">
        <v>43.896267999999999</v>
      </c>
      <c r="P149" s="85">
        <v>106.98</v>
      </c>
      <c r="Q149" s="73"/>
      <c r="R149" s="83">
        <v>4.6961916999999999E-2</v>
      </c>
      <c r="S149" s="84">
        <v>3.7368305322456729E-7</v>
      </c>
      <c r="T149" s="84">
        <f t="shared" si="2"/>
        <v>7.2520809730449668E-9</v>
      </c>
      <c r="U149" s="84">
        <f>R149/'סכום נכסי הקרן'!$C$42</f>
        <v>6.6299887559946238E-10</v>
      </c>
    </row>
    <row r="150" spans="2:21">
      <c r="B150" s="76" t="s">
        <v>658</v>
      </c>
      <c r="C150" s="73" t="s">
        <v>659</v>
      </c>
      <c r="D150" s="86" t="s">
        <v>124</v>
      </c>
      <c r="E150" s="86" t="s">
        <v>327</v>
      </c>
      <c r="F150" s="73" t="s">
        <v>660</v>
      </c>
      <c r="G150" s="86" t="s">
        <v>657</v>
      </c>
      <c r="H150" s="73" t="s">
        <v>661</v>
      </c>
      <c r="I150" s="73" t="s">
        <v>331</v>
      </c>
      <c r="J150" s="73"/>
      <c r="K150" s="83">
        <v>0.15999999999467518</v>
      </c>
      <c r="L150" s="86" t="s">
        <v>137</v>
      </c>
      <c r="M150" s="87">
        <v>4.8499999999999995E-2</v>
      </c>
      <c r="N150" s="87">
        <v>4.7699999999773708E-2</v>
      </c>
      <c r="O150" s="83">
        <v>152421.676175</v>
      </c>
      <c r="P150" s="85">
        <v>123.21</v>
      </c>
      <c r="Q150" s="73"/>
      <c r="R150" s="83">
        <v>187.79873582499999</v>
      </c>
      <c r="S150" s="84">
        <v>2.241299091236883E-3</v>
      </c>
      <c r="T150" s="84">
        <f t="shared" si="2"/>
        <v>2.9000767554663085E-5</v>
      </c>
      <c r="U150" s="84">
        <f>R150/'סכום נכסי הקרן'!$C$42</f>
        <v>2.6513046878170557E-6</v>
      </c>
    </row>
    <row r="151" spans="2:21">
      <c r="B151" s="76" t="s">
        <v>662</v>
      </c>
      <c r="C151" s="73" t="s">
        <v>663</v>
      </c>
      <c r="D151" s="86" t="s">
        <v>124</v>
      </c>
      <c r="E151" s="86" t="s">
        <v>327</v>
      </c>
      <c r="F151" s="73" t="s">
        <v>396</v>
      </c>
      <c r="G151" s="86" t="s">
        <v>337</v>
      </c>
      <c r="H151" s="73" t="s">
        <v>661</v>
      </c>
      <c r="I151" s="73" t="s">
        <v>331</v>
      </c>
      <c r="J151" s="73"/>
      <c r="K151" s="83">
        <v>1.6900000000000186</v>
      </c>
      <c r="L151" s="86" t="s">
        <v>137</v>
      </c>
      <c r="M151" s="87">
        <v>5.0999999999999997E-2</v>
      </c>
      <c r="N151" s="87">
        <v>2.7099999999999812E-2</v>
      </c>
      <c r="O151" s="83">
        <v>48737775.270969003</v>
      </c>
      <c r="P151" s="85">
        <v>125.89</v>
      </c>
      <c r="Q151" s="83">
        <v>751.46819715900006</v>
      </c>
      <c r="R151" s="83">
        <v>62107.457488364998</v>
      </c>
      <c r="S151" s="84">
        <v>4.2482544001404575E-2</v>
      </c>
      <c r="T151" s="84">
        <f t="shared" si="2"/>
        <v>9.5909268511243043E-3</v>
      </c>
      <c r="U151" s="84">
        <f>R151/'סכום נכסי הקרן'!$C$42</f>
        <v>8.7682056252361682E-4</v>
      </c>
    </row>
    <row r="152" spans="2:21">
      <c r="B152" s="76" t="s">
        <v>664</v>
      </c>
      <c r="C152" s="73" t="s">
        <v>665</v>
      </c>
      <c r="D152" s="86" t="s">
        <v>124</v>
      </c>
      <c r="E152" s="86" t="s">
        <v>327</v>
      </c>
      <c r="F152" s="73" t="s">
        <v>568</v>
      </c>
      <c r="G152" s="86" t="s">
        <v>337</v>
      </c>
      <c r="H152" s="73" t="s">
        <v>661</v>
      </c>
      <c r="I152" s="73" t="s">
        <v>331</v>
      </c>
      <c r="J152" s="73"/>
      <c r="K152" s="83">
        <v>0.72999999999962795</v>
      </c>
      <c r="L152" s="86" t="s">
        <v>137</v>
      </c>
      <c r="M152" s="87">
        <v>2.4E-2</v>
      </c>
      <c r="N152" s="87">
        <v>3.6799999999961856E-2</v>
      </c>
      <c r="O152" s="83">
        <v>2301229.4383010003</v>
      </c>
      <c r="P152" s="85">
        <v>101.6</v>
      </c>
      <c r="Q152" s="73"/>
      <c r="R152" s="83">
        <v>2338.0491191189999</v>
      </c>
      <c r="S152" s="84">
        <v>2.6440566920475018E-2</v>
      </c>
      <c r="T152" s="84">
        <f t="shared" si="2"/>
        <v>3.6105258502985399E-4</v>
      </c>
      <c r="U152" s="84">
        <f>R152/'סכום נכסי הקרן'!$C$42</f>
        <v>3.3008106059048025E-5</v>
      </c>
    </row>
    <row r="153" spans="2:21">
      <c r="B153" s="76" t="s">
        <v>666</v>
      </c>
      <c r="C153" s="73" t="s">
        <v>667</v>
      </c>
      <c r="D153" s="86" t="s">
        <v>124</v>
      </c>
      <c r="E153" s="86" t="s">
        <v>327</v>
      </c>
      <c r="F153" s="73" t="s">
        <v>581</v>
      </c>
      <c r="G153" s="86" t="s">
        <v>4486</v>
      </c>
      <c r="H153" s="73" t="s">
        <v>661</v>
      </c>
      <c r="I153" s="73" t="s">
        <v>331</v>
      </c>
      <c r="J153" s="73"/>
      <c r="K153" s="83">
        <v>2.4899999999989868</v>
      </c>
      <c r="L153" s="86" t="s">
        <v>137</v>
      </c>
      <c r="M153" s="87">
        <v>3.4500000000000003E-2</v>
      </c>
      <c r="N153" s="87">
        <v>2.0699999999989213E-2</v>
      </c>
      <c r="O153" s="83">
        <v>292706.20038500003</v>
      </c>
      <c r="P153" s="85">
        <v>104.53</v>
      </c>
      <c r="Q153" s="73"/>
      <c r="R153" s="83">
        <v>305.96579241900002</v>
      </c>
      <c r="S153" s="84">
        <v>9.3019541471043503E-4</v>
      </c>
      <c r="T153" s="84">
        <f t="shared" si="2"/>
        <v>4.7248682408012773E-5</v>
      </c>
      <c r="U153" s="84">
        <f>R153/'סכום נכסי הקרן'!$C$42</f>
        <v>4.3195633676047662E-6</v>
      </c>
    </row>
    <row r="154" spans="2:21">
      <c r="B154" s="76" t="s">
        <v>668</v>
      </c>
      <c r="C154" s="73" t="s">
        <v>669</v>
      </c>
      <c r="D154" s="86" t="s">
        <v>124</v>
      </c>
      <c r="E154" s="86" t="s">
        <v>327</v>
      </c>
      <c r="F154" s="73" t="s">
        <v>581</v>
      </c>
      <c r="G154" s="86" t="s">
        <v>4486</v>
      </c>
      <c r="H154" s="73" t="s">
        <v>661</v>
      </c>
      <c r="I154" s="73" t="s">
        <v>331</v>
      </c>
      <c r="J154" s="73"/>
      <c r="K154" s="83">
        <v>3.8500000000020123</v>
      </c>
      <c r="L154" s="86" t="s">
        <v>137</v>
      </c>
      <c r="M154" s="87">
        <v>2.0499999999999997E-2</v>
      </c>
      <c r="N154" s="87">
        <v>1.7500000000001112E-2</v>
      </c>
      <c r="O154" s="83">
        <v>2193416.9838800002</v>
      </c>
      <c r="P154" s="85">
        <v>103.13</v>
      </c>
      <c r="Q154" s="73"/>
      <c r="R154" s="83">
        <v>2262.0711088369994</v>
      </c>
      <c r="S154" s="84">
        <v>3.8662229255972719E-3</v>
      </c>
      <c r="T154" s="84">
        <f t="shared" si="2"/>
        <v>3.4931970192084649E-4</v>
      </c>
      <c r="U154" s="84">
        <f>R154/'סכום נכסי הקרן'!$C$42</f>
        <v>3.1935463828807493E-5</v>
      </c>
    </row>
    <row r="155" spans="2:21">
      <c r="B155" s="76" t="s">
        <v>670</v>
      </c>
      <c r="C155" s="73" t="s">
        <v>671</v>
      </c>
      <c r="D155" s="86" t="s">
        <v>124</v>
      </c>
      <c r="E155" s="86" t="s">
        <v>327</v>
      </c>
      <c r="F155" s="73" t="s">
        <v>581</v>
      </c>
      <c r="G155" s="86" t="s">
        <v>4486</v>
      </c>
      <c r="H155" s="73" t="s">
        <v>661</v>
      </c>
      <c r="I155" s="73" t="s">
        <v>331</v>
      </c>
      <c r="J155" s="73"/>
      <c r="K155" s="83">
        <v>4.7500000000000497</v>
      </c>
      <c r="L155" s="86" t="s">
        <v>137</v>
      </c>
      <c r="M155" s="87">
        <v>2.0499999999999997E-2</v>
      </c>
      <c r="N155" s="87">
        <v>1.9699999999999301E-2</v>
      </c>
      <c r="O155" s="83">
        <v>9876278.9056770001</v>
      </c>
      <c r="P155" s="85">
        <v>102</v>
      </c>
      <c r="Q155" s="73"/>
      <c r="R155" s="83">
        <v>10073.804757410002</v>
      </c>
      <c r="S155" s="84">
        <v>1.7273197577477969E-2</v>
      </c>
      <c r="T155" s="84">
        <f t="shared" si="2"/>
        <v>1.5556444982299795E-3</v>
      </c>
      <c r="U155" s="84">
        <f>R155/'סכום נכסי הקרן'!$C$42</f>
        <v>1.4221994445353127E-4</v>
      </c>
    </row>
    <row r="156" spans="2:21">
      <c r="B156" s="76" t="s">
        <v>672</v>
      </c>
      <c r="C156" s="73" t="s">
        <v>673</v>
      </c>
      <c r="D156" s="86" t="s">
        <v>124</v>
      </c>
      <c r="E156" s="86" t="s">
        <v>327</v>
      </c>
      <c r="F156" s="73" t="s">
        <v>581</v>
      </c>
      <c r="G156" s="86" t="s">
        <v>4486</v>
      </c>
      <c r="H156" s="73" t="s">
        <v>661</v>
      </c>
      <c r="I156" s="73" t="s">
        <v>331</v>
      </c>
      <c r="J156" s="73"/>
      <c r="K156" s="83">
        <v>7.3200000000006122</v>
      </c>
      <c r="L156" s="86" t="s">
        <v>137</v>
      </c>
      <c r="M156" s="87">
        <v>8.3999999999999995E-3</v>
      </c>
      <c r="N156" s="87">
        <v>1.7200000000001749E-2</v>
      </c>
      <c r="O156" s="83">
        <v>21939978.374573004</v>
      </c>
      <c r="P156" s="85">
        <v>93.8</v>
      </c>
      <c r="Q156" s="73"/>
      <c r="R156" s="83">
        <v>20579.700165794999</v>
      </c>
      <c r="S156" s="84">
        <v>4.4082825914002248E-2</v>
      </c>
      <c r="T156" s="84">
        <f t="shared" si="2"/>
        <v>3.1780144750763106E-3</v>
      </c>
      <c r="U156" s="84">
        <f>R156/'סכום נכסי הקרן'!$C$42</f>
        <v>2.9054005759807788E-4</v>
      </c>
    </row>
    <row r="157" spans="2:21">
      <c r="B157" s="76" t="s">
        <v>674</v>
      </c>
      <c r="C157" s="73" t="s">
        <v>675</v>
      </c>
      <c r="D157" s="86" t="s">
        <v>124</v>
      </c>
      <c r="E157" s="86" t="s">
        <v>327</v>
      </c>
      <c r="F157" s="73" t="s">
        <v>676</v>
      </c>
      <c r="G157" s="86" t="s">
        <v>161</v>
      </c>
      <c r="H157" s="73" t="s">
        <v>661</v>
      </c>
      <c r="I157" s="73" t="s">
        <v>331</v>
      </c>
      <c r="J157" s="73"/>
      <c r="K157" s="83">
        <v>2.2700000000002247</v>
      </c>
      <c r="L157" s="86" t="s">
        <v>137</v>
      </c>
      <c r="M157" s="87">
        <v>1.9799999999999998E-2</v>
      </c>
      <c r="N157" s="87">
        <v>3.5700000000001224E-2</v>
      </c>
      <c r="O157" s="83">
        <v>19165355.323941004</v>
      </c>
      <c r="P157" s="85">
        <v>97.2</v>
      </c>
      <c r="Q157" s="73"/>
      <c r="R157" s="83">
        <v>18628.725700302999</v>
      </c>
      <c r="S157" s="84">
        <v>2.6555332579644667E-2</v>
      </c>
      <c r="T157" s="84">
        <f t="shared" si="2"/>
        <v>2.8767357857908816E-3</v>
      </c>
      <c r="U157" s="84">
        <f>R157/'סכום נכסי הקרן'!$C$42</f>
        <v>2.6299659345575046E-4</v>
      </c>
    </row>
    <row r="158" spans="2:21">
      <c r="B158" s="76" t="s">
        <v>677</v>
      </c>
      <c r="C158" s="73" t="s">
        <v>678</v>
      </c>
      <c r="D158" s="86" t="s">
        <v>124</v>
      </c>
      <c r="E158" s="86" t="s">
        <v>327</v>
      </c>
      <c r="F158" s="73" t="s">
        <v>679</v>
      </c>
      <c r="G158" s="86" t="s">
        <v>4487</v>
      </c>
      <c r="H158" s="73" t="s">
        <v>680</v>
      </c>
      <c r="I158" s="73" t="s">
        <v>135</v>
      </c>
      <c r="J158" s="73"/>
      <c r="K158" s="83">
        <v>3.0100272148386931</v>
      </c>
      <c r="L158" s="86" t="s">
        <v>137</v>
      </c>
      <c r="M158" s="87">
        <v>4.6500000000000007E-2</v>
      </c>
      <c r="N158" s="87">
        <v>3.2000378717820001E-2</v>
      </c>
      <c r="O158" s="83">
        <v>0.214055</v>
      </c>
      <c r="P158" s="85">
        <v>106.25</v>
      </c>
      <c r="Q158" s="73"/>
      <c r="R158" s="83">
        <v>2.2708199999999998E-4</v>
      </c>
      <c r="S158" s="84">
        <v>2.9870001200074797E-10</v>
      </c>
      <c r="T158" s="84">
        <f t="shared" si="2"/>
        <v>3.5067074700570615E-11</v>
      </c>
      <c r="U158" s="84">
        <f>R158/'סכום נכסי הקרן'!$C$42</f>
        <v>3.2058978910268315E-12</v>
      </c>
    </row>
    <row r="159" spans="2:21">
      <c r="B159" s="76" t="s">
        <v>681</v>
      </c>
      <c r="C159" s="73" t="s">
        <v>682</v>
      </c>
      <c r="D159" s="86" t="s">
        <v>124</v>
      </c>
      <c r="E159" s="86" t="s">
        <v>327</v>
      </c>
      <c r="F159" s="73" t="s">
        <v>683</v>
      </c>
      <c r="G159" s="86" t="s">
        <v>4487</v>
      </c>
      <c r="H159" s="73" t="s">
        <v>680</v>
      </c>
      <c r="I159" s="73" t="s">
        <v>135</v>
      </c>
      <c r="J159" s="73"/>
      <c r="K159" s="83">
        <v>0.75000000000062539</v>
      </c>
      <c r="L159" s="86" t="s">
        <v>137</v>
      </c>
      <c r="M159" s="87">
        <v>4.8000000000000001E-2</v>
      </c>
      <c r="N159" s="87">
        <v>4.3199999999985736E-2</v>
      </c>
      <c r="O159" s="83">
        <v>1573559.2605429997</v>
      </c>
      <c r="P159" s="85">
        <v>101.61</v>
      </c>
      <c r="Q159" s="73"/>
      <c r="R159" s="83">
        <v>1598.8935450039999</v>
      </c>
      <c r="S159" s="84">
        <v>2.0214265204036273E-2</v>
      </c>
      <c r="T159" s="84">
        <f t="shared" si="2"/>
        <v>2.4690869104955666E-4</v>
      </c>
      <c r="U159" s="84">
        <f>R159/'סכום נכסי הקרן'!$C$42</f>
        <v>2.2572856694518887E-5</v>
      </c>
    </row>
    <row r="160" spans="2:21">
      <c r="B160" s="76" t="s">
        <v>684</v>
      </c>
      <c r="C160" s="73" t="s">
        <v>685</v>
      </c>
      <c r="D160" s="86" t="s">
        <v>124</v>
      </c>
      <c r="E160" s="86" t="s">
        <v>327</v>
      </c>
      <c r="F160" s="73" t="s">
        <v>686</v>
      </c>
      <c r="G160" s="86" t="s">
        <v>467</v>
      </c>
      <c r="H160" s="73" t="s">
        <v>687</v>
      </c>
      <c r="I160" s="73" t="s">
        <v>331</v>
      </c>
      <c r="J160" s="73"/>
      <c r="K160" s="83">
        <v>0.24999999999953207</v>
      </c>
      <c r="L160" s="86" t="s">
        <v>137</v>
      </c>
      <c r="M160" s="87">
        <v>4.8000000000000001E-2</v>
      </c>
      <c r="N160" s="87">
        <v>1.6000000000020588E-3</v>
      </c>
      <c r="O160" s="83">
        <v>1767657.664813</v>
      </c>
      <c r="P160" s="85">
        <v>120.9</v>
      </c>
      <c r="Q160" s="73"/>
      <c r="R160" s="83">
        <v>2137.0982393160002</v>
      </c>
      <c r="S160" s="84">
        <v>1.728019354605826E-2</v>
      </c>
      <c r="T160" s="84">
        <f t="shared" si="2"/>
        <v>3.3002080129887934E-4</v>
      </c>
      <c r="U160" s="84">
        <f>R160/'סכום נכסי הקרן'!$C$42</f>
        <v>3.01711220543254E-5</v>
      </c>
    </row>
    <row r="161" spans="2:21">
      <c r="B161" s="76" t="s">
        <v>688</v>
      </c>
      <c r="C161" s="73" t="s">
        <v>689</v>
      </c>
      <c r="D161" s="86" t="s">
        <v>124</v>
      </c>
      <c r="E161" s="86" t="s">
        <v>327</v>
      </c>
      <c r="F161" s="73" t="s">
        <v>690</v>
      </c>
      <c r="G161" s="86" t="s">
        <v>4487</v>
      </c>
      <c r="H161" s="73" t="s">
        <v>687</v>
      </c>
      <c r="I161" s="73" t="s">
        <v>331</v>
      </c>
      <c r="J161" s="73"/>
      <c r="K161" s="83">
        <v>0.38999999999885937</v>
      </c>
      <c r="L161" s="86" t="s">
        <v>137</v>
      </c>
      <c r="M161" s="87">
        <v>5.4000000000000006E-2</v>
      </c>
      <c r="N161" s="87">
        <v>0.14060000000002032</v>
      </c>
      <c r="O161" s="83">
        <v>1301814.2204</v>
      </c>
      <c r="P161" s="85">
        <v>99</v>
      </c>
      <c r="Q161" s="73"/>
      <c r="R161" s="83">
        <v>1288.7960736730001</v>
      </c>
      <c r="S161" s="84">
        <v>3.6161506122222221E-2</v>
      </c>
      <c r="T161" s="84">
        <f t="shared" si="2"/>
        <v>1.9902197527454051E-4</v>
      </c>
      <c r="U161" s="84">
        <f>R161/'סכום נכסי הקרן'!$C$42</f>
        <v>1.8194963117076352E-5</v>
      </c>
    </row>
    <row r="162" spans="2:21">
      <c r="B162" s="76" t="s">
        <v>691</v>
      </c>
      <c r="C162" s="73" t="s">
        <v>692</v>
      </c>
      <c r="D162" s="86" t="s">
        <v>124</v>
      </c>
      <c r="E162" s="86" t="s">
        <v>327</v>
      </c>
      <c r="F162" s="73" t="s">
        <v>690</v>
      </c>
      <c r="G162" s="86" t="s">
        <v>4487</v>
      </c>
      <c r="H162" s="73" t="s">
        <v>687</v>
      </c>
      <c r="I162" s="73" t="s">
        <v>331</v>
      </c>
      <c r="J162" s="73"/>
      <c r="K162" s="83">
        <v>1.3599999999990684</v>
      </c>
      <c r="L162" s="86" t="s">
        <v>137</v>
      </c>
      <c r="M162" s="87">
        <v>2.5000000000000001E-2</v>
      </c>
      <c r="N162" s="87">
        <v>0.1753999999999338</v>
      </c>
      <c r="O162" s="83">
        <v>4488999.4948279997</v>
      </c>
      <c r="P162" s="85">
        <v>83.25</v>
      </c>
      <c r="Q162" s="73"/>
      <c r="R162" s="83">
        <v>3737.0917336680009</v>
      </c>
      <c r="S162" s="84">
        <v>1.1525031979022538E-2</v>
      </c>
      <c r="T162" s="84">
        <f t="shared" si="2"/>
        <v>5.7709935172061517E-4</v>
      </c>
      <c r="U162" s="84">
        <f>R162/'סכום נכסי הקרן'!$C$42</f>
        <v>5.2759507611964182E-5</v>
      </c>
    </row>
    <row r="163" spans="2:21">
      <c r="B163" s="76" t="s">
        <v>693</v>
      </c>
      <c r="C163" s="73" t="s">
        <v>694</v>
      </c>
      <c r="D163" s="86" t="s">
        <v>124</v>
      </c>
      <c r="E163" s="86" t="s">
        <v>327</v>
      </c>
      <c r="F163" s="73" t="s">
        <v>695</v>
      </c>
      <c r="G163" s="86" t="s">
        <v>696</v>
      </c>
      <c r="H163" s="73" t="s">
        <v>697</v>
      </c>
      <c r="I163" s="73" t="s">
        <v>331</v>
      </c>
      <c r="J163" s="73"/>
      <c r="K163" s="83">
        <v>0</v>
      </c>
      <c r="L163" s="86" t="s">
        <v>137</v>
      </c>
      <c r="M163" s="87">
        <v>4.9000000000000002E-2</v>
      </c>
      <c r="N163" s="87">
        <v>0</v>
      </c>
      <c r="O163" s="83">
        <v>6977763.7871420002</v>
      </c>
      <c r="P163" s="85">
        <v>17.5</v>
      </c>
      <c r="Q163" s="73"/>
      <c r="R163" s="83">
        <v>1221.1086308270001</v>
      </c>
      <c r="S163" s="84">
        <v>9.6194770514816171E-3</v>
      </c>
      <c r="T163" s="84">
        <f t="shared" si="2"/>
        <v>1.8856936073630636E-4</v>
      </c>
      <c r="U163" s="84">
        <f>R163/'סכום נכסי הקרן'!$C$42</f>
        <v>1.7239365446327502E-5</v>
      </c>
    </row>
    <row r="164" spans="2:21">
      <c r="B164" s="76" t="s">
        <v>698</v>
      </c>
      <c r="C164" s="73" t="s">
        <v>699</v>
      </c>
      <c r="D164" s="86" t="s">
        <v>124</v>
      </c>
      <c r="E164" s="86" t="s">
        <v>327</v>
      </c>
      <c r="F164" s="73" t="s">
        <v>372</v>
      </c>
      <c r="G164" s="86" t="s">
        <v>4486</v>
      </c>
      <c r="H164" s="73" t="s">
        <v>700</v>
      </c>
      <c r="I164" s="73"/>
      <c r="J164" s="73"/>
      <c r="K164" s="83">
        <v>2.680000000002372</v>
      </c>
      <c r="L164" s="86" t="s">
        <v>137</v>
      </c>
      <c r="M164" s="87">
        <v>2.1000000000000001E-2</v>
      </c>
      <c r="N164" s="87">
        <v>2.5900000000041071E-2</v>
      </c>
      <c r="O164" s="83">
        <v>1061759.1338090003</v>
      </c>
      <c r="P164" s="85">
        <v>100.23</v>
      </c>
      <c r="Q164" s="83">
        <v>48.443610841999991</v>
      </c>
      <c r="R164" s="83">
        <v>1112.6447903770002</v>
      </c>
      <c r="S164" s="84">
        <v>4.4675718748352069E-3</v>
      </c>
      <c r="T164" s="84">
        <f t="shared" si="2"/>
        <v>1.7181986233761814E-4</v>
      </c>
      <c r="U164" s="84">
        <f>R164/'סכום נכסי הקרן'!$C$42</f>
        <v>1.5708094815668422E-5</v>
      </c>
    </row>
    <row r="165" spans="2:21">
      <c r="B165" s="76" t="s">
        <v>370</v>
      </c>
      <c r="C165" s="73" t="s">
        <v>371</v>
      </c>
      <c r="D165" s="86" t="s">
        <v>124</v>
      </c>
      <c r="E165" s="86" t="s">
        <v>327</v>
      </c>
      <c r="F165" s="73" t="s">
        <v>372</v>
      </c>
      <c r="G165" s="86" t="s">
        <v>4486</v>
      </c>
      <c r="H165" s="137" t="s">
        <v>700</v>
      </c>
      <c r="I165" s="137"/>
      <c r="J165" s="73"/>
      <c r="K165" s="83">
        <v>6.0700000000004941</v>
      </c>
      <c r="L165" s="86" t="s">
        <v>137</v>
      </c>
      <c r="M165" s="87">
        <v>2.75E-2</v>
      </c>
      <c r="N165" s="87">
        <v>2.4300000000001324E-2</v>
      </c>
      <c r="O165" s="83">
        <v>17955348.151471999</v>
      </c>
      <c r="P165" s="85">
        <v>102.24</v>
      </c>
      <c r="Q165" s="73"/>
      <c r="R165" s="83">
        <v>18357.547750898997</v>
      </c>
      <c r="S165" s="84">
        <v>4.5218465174453507E-2</v>
      </c>
      <c r="T165" s="84">
        <f>R165/$R$11</f>
        <v>2.8348592063662786E-3</v>
      </c>
      <c r="U165" s="84">
        <f>R165/'סכום נכסי הקרן'!$C$42</f>
        <v>2.5916815784179925E-4</v>
      </c>
    </row>
    <row r="166" spans="2:21">
      <c r="B166" s="76"/>
      <c r="C166" s="73"/>
      <c r="D166" s="86"/>
      <c r="E166" s="86"/>
      <c r="F166" s="73"/>
      <c r="G166" s="86"/>
      <c r="H166" s="137"/>
      <c r="I166" s="137"/>
      <c r="J166" s="73"/>
      <c r="K166" s="83"/>
      <c r="L166" s="86"/>
      <c r="M166" s="87"/>
      <c r="N166" s="87"/>
      <c r="O166" s="83"/>
      <c r="P166" s="85"/>
      <c r="Q166" s="73"/>
      <c r="R166" s="83"/>
      <c r="S166" s="84"/>
      <c r="T166" s="84"/>
      <c r="U166" s="84"/>
    </row>
    <row r="167" spans="2:21">
      <c r="B167" s="89" t="s">
        <v>49</v>
      </c>
      <c r="C167" s="71"/>
      <c r="D167" s="71"/>
      <c r="E167" s="71"/>
      <c r="F167" s="71"/>
      <c r="G167" s="71"/>
      <c r="H167" s="71"/>
      <c r="I167" s="71"/>
      <c r="J167" s="71"/>
      <c r="K167" s="80">
        <v>4.5583891342570872</v>
      </c>
      <c r="L167" s="71"/>
      <c r="M167" s="71"/>
      <c r="N167" s="91">
        <v>4.2109329466129816E-2</v>
      </c>
      <c r="O167" s="80"/>
      <c r="P167" s="82"/>
      <c r="Q167" s="80">
        <f>SUM(Q169:Q255)</f>
        <v>694.04348295021828</v>
      </c>
      <c r="R167" s="80">
        <f>SUM(R168:R255)</f>
        <v>892694.53470887803</v>
      </c>
      <c r="S167" s="71"/>
      <c r="T167" s="81">
        <f t="shared" ref="T167:T230" si="3">R167/$R$11</f>
        <v>0.1378541052722248</v>
      </c>
      <c r="U167" s="81">
        <f>R167/'סכום נכסי הקרן'!$C$42</f>
        <v>1.2602881453194752E-2</v>
      </c>
    </row>
    <row r="168" spans="2:21">
      <c r="B168" s="76" t="s">
        <v>701</v>
      </c>
      <c r="C168" s="73" t="s">
        <v>702</v>
      </c>
      <c r="D168" s="86" t="s">
        <v>124</v>
      </c>
      <c r="E168" s="86" t="s">
        <v>327</v>
      </c>
      <c r="F168" s="73" t="s">
        <v>396</v>
      </c>
      <c r="G168" s="86" t="s">
        <v>337</v>
      </c>
      <c r="H168" s="73" t="s">
        <v>345</v>
      </c>
      <c r="I168" s="73" t="s">
        <v>135</v>
      </c>
      <c r="J168" s="73"/>
      <c r="K168" s="83">
        <v>2.6200000000002075</v>
      </c>
      <c r="L168" s="86" t="s">
        <v>137</v>
      </c>
      <c r="M168" s="87">
        <v>1.8700000000000001E-2</v>
      </c>
      <c r="N168" s="87">
        <v>1.2500000000000526E-2</v>
      </c>
      <c r="O168" s="83">
        <v>9235639.3113499992</v>
      </c>
      <c r="P168" s="85">
        <v>102.2</v>
      </c>
      <c r="Q168" s="73"/>
      <c r="R168" s="83">
        <v>9438.8234797420009</v>
      </c>
      <c r="S168" s="84">
        <v>6.6784811399334043E-3</v>
      </c>
      <c r="T168" s="84">
        <f t="shared" si="3"/>
        <v>1.45758769100859E-3</v>
      </c>
      <c r="U168" s="84">
        <f>R168/'סכום נכסי הקרן'!$C$42</f>
        <v>1.3325540680229794E-4</v>
      </c>
    </row>
    <row r="169" spans="2:21">
      <c r="B169" s="76" t="s">
        <v>703</v>
      </c>
      <c r="C169" s="73" t="s">
        <v>704</v>
      </c>
      <c r="D169" s="86" t="s">
        <v>124</v>
      </c>
      <c r="E169" s="86" t="s">
        <v>327</v>
      </c>
      <c r="F169" s="73" t="s">
        <v>396</v>
      </c>
      <c r="G169" s="86" t="s">
        <v>337</v>
      </c>
      <c r="H169" s="73" t="s">
        <v>345</v>
      </c>
      <c r="I169" s="73" t="s">
        <v>135</v>
      </c>
      <c r="J169" s="73"/>
      <c r="K169" s="83">
        <v>5.3000000000000291</v>
      </c>
      <c r="L169" s="86" t="s">
        <v>137</v>
      </c>
      <c r="M169" s="87">
        <v>2.6800000000000001E-2</v>
      </c>
      <c r="N169" s="87">
        <v>1.6000000000000205E-2</v>
      </c>
      <c r="O169" s="83">
        <v>74237849.650006995</v>
      </c>
      <c r="P169" s="85">
        <v>106.6</v>
      </c>
      <c r="Q169" s="73"/>
      <c r="R169" s="83">
        <v>79137.548552488995</v>
      </c>
      <c r="S169" s="84">
        <v>3.0824630981528475E-2</v>
      </c>
      <c r="T169" s="84">
        <f t="shared" si="3"/>
        <v>1.222079392778893E-2</v>
      </c>
      <c r="U169" s="84">
        <f>R169/'סכום נכסי הקרן'!$C$42</f>
        <v>1.1172479545074377E-3</v>
      </c>
    </row>
    <row r="170" spans="2:21">
      <c r="B170" s="76" t="s">
        <v>705</v>
      </c>
      <c r="C170" s="73" t="s">
        <v>706</v>
      </c>
      <c r="D170" s="86" t="s">
        <v>124</v>
      </c>
      <c r="E170" s="86" t="s">
        <v>327</v>
      </c>
      <c r="F170" s="73" t="s">
        <v>336</v>
      </c>
      <c r="G170" s="86" t="s">
        <v>337</v>
      </c>
      <c r="H170" s="73" t="s">
        <v>330</v>
      </c>
      <c r="I170" s="73" t="s">
        <v>331</v>
      </c>
      <c r="J170" s="73"/>
      <c r="K170" s="83">
        <v>0</v>
      </c>
      <c r="L170" s="86" t="s">
        <v>137</v>
      </c>
      <c r="M170" s="87">
        <v>1.2E-2</v>
      </c>
      <c r="N170" s="87">
        <v>0</v>
      </c>
      <c r="O170" s="83">
        <v>4423431.1438109996</v>
      </c>
      <c r="P170" s="85">
        <v>100.22</v>
      </c>
      <c r="Q170" s="80">
        <v>12.798800485218461</v>
      </c>
      <c r="R170" s="83">
        <v>4446.3967134789991</v>
      </c>
      <c r="S170" s="84">
        <v>1.4744770479369999E-2</v>
      </c>
      <c r="T170" s="84">
        <f t="shared" si="3"/>
        <v>6.8663357597669459E-4</v>
      </c>
      <c r="U170" s="84">
        <f>R170/'סכום נכסי הקרן'!$C$42</f>
        <v>6.2773332304678312E-5</v>
      </c>
    </row>
    <row r="171" spans="2:21">
      <c r="B171" s="76" t="s">
        <v>707</v>
      </c>
      <c r="C171" s="73" t="s">
        <v>708</v>
      </c>
      <c r="D171" s="86" t="s">
        <v>124</v>
      </c>
      <c r="E171" s="86" t="s">
        <v>327</v>
      </c>
      <c r="F171" s="73" t="s">
        <v>355</v>
      </c>
      <c r="G171" s="86" t="s">
        <v>337</v>
      </c>
      <c r="H171" s="73" t="s">
        <v>345</v>
      </c>
      <c r="I171" s="73" t="s">
        <v>135</v>
      </c>
      <c r="J171" s="73"/>
      <c r="K171" s="83">
        <v>4.7900000000001182</v>
      </c>
      <c r="L171" s="86" t="s">
        <v>137</v>
      </c>
      <c r="M171" s="87">
        <v>2.98E-2</v>
      </c>
      <c r="N171" s="87">
        <v>1.6699999999999163E-2</v>
      </c>
      <c r="O171" s="83">
        <v>17985703.771868002</v>
      </c>
      <c r="P171" s="85">
        <v>108.89</v>
      </c>
      <c r="Q171" s="73"/>
      <c r="R171" s="83">
        <v>19584.632237292</v>
      </c>
      <c r="S171" s="84">
        <v>7.0751055999789154E-3</v>
      </c>
      <c r="T171" s="84">
        <f t="shared" si="3"/>
        <v>3.0243513869365342E-3</v>
      </c>
      <c r="U171" s="84">
        <f>R171/'סכום נכסי הקרן'!$C$42</f>
        <v>2.7649188921213716E-4</v>
      </c>
    </row>
    <row r="172" spans="2:21">
      <c r="B172" s="76" t="s">
        <v>709</v>
      </c>
      <c r="C172" s="73" t="s">
        <v>710</v>
      </c>
      <c r="D172" s="86" t="s">
        <v>124</v>
      </c>
      <c r="E172" s="86" t="s">
        <v>327</v>
      </c>
      <c r="F172" s="73" t="s">
        <v>355</v>
      </c>
      <c r="G172" s="86" t="s">
        <v>337</v>
      </c>
      <c r="H172" s="73" t="s">
        <v>345</v>
      </c>
      <c r="I172" s="73" t="s">
        <v>135</v>
      </c>
      <c r="J172" s="73"/>
      <c r="K172" s="83">
        <v>2.1100000000001407</v>
      </c>
      <c r="L172" s="86" t="s">
        <v>137</v>
      </c>
      <c r="M172" s="87">
        <v>2.4700000000000003E-2</v>
      </c>
      <c r="N172" s="87">
        <v>1.4400000000000558E-2</v>
      </c>
      <c r="O172" s="83">
        <v>15156133.754831001</v>
      </c>
      <c r="P172" s="85">
        <v>104.21</v>
      </c>
      <c r="Q172" s="73"/>
      <c r="R172" s="83">
        <v>15794.207398097999</v>
      </c>
      <c r="S172" s="84">
        <v>4.5497109940865694E-3</v>
      </c>
      <c r="T172" s="84">
        <f t="shared" si="3"/>
        <v>2.4390160852265155E-3</v>
      </c>
      <c r="U172" s="84">
        <f>R172/'סכום נכסי הקרן'!$C$42</f>
        <v>2.229794355695421E-4</v>
      </c>
    </row>
    <row r="173" spans="2:21">
      <c r="B173" s="76" t="s">
        <v>711</v>
      </c>
      <c r="C173" s="73" t="s">
        <v>712</v>
      </c>
      <c r="D173" s="86" t="s">
        <v>124</v>
      </c>
      <c r="E173" s="86" t="s">
        <v>327</v>
      </c>
      <c r="F173" s="73" t="s">
        <v>713</v>
      </c>
      <c r="G173" s="86" t="s">
        <v>337</v>
      </c>
      <c r="H173" s="73" t="s">
        <v>330</v>
      </c>
      <c r="I173" s="73" t="s">
        <v>331</v>
      </c>
      <c r="J173" s="73"/>
      <c r="K173" s="83">
        <v>1.9799999999996383</v>
      </c>
      <c r="L173" s="86" t="s">
        <v>137</v>
      </c>
      <c r="M173" s="87">
        <v>2.07E-2</v>
      </c>
      <c r="N173" s="87">
        <v>1.3100000000000197E-2</v>
      </c>
      <c r="O173" s="83">
        <v>6693368.0666530002</v>
      </c>
      <c r="P173" s="85">
        <v>101.5</v>
      </c>
      <c r="Q173" s="73"/>
      <c r="R173" s="83">
        <v>6793.7686700769991</v>
      </c>
      <c r="S173" s="84">
        <v>2.6407673177753756E-2</v>
      </c>
      <c r="T173" s="84">
        <f t="shared" si="3"/>
        <v>1.0491258375916472E-3</v>
      </c>
      <c r="U173" s="84">
        <f>R173/'סכום נכסי הקרן'!$C$42</f>
        <v>9.591305630355561E-5</v>
      </c>
    </row>
    <row r="174" spans="2:21">
      <c r="B174" s="76" t="s">
        <v>714</v>
      </c>
      <c r="C174" s="73" t="s">
        <v>715</v>
      </c>
      <c r="D174" s="86" t="s">
        <v>124</v>
      </c>
      <c r="E174" s="86" t="s">
        <v>327</v>
      </c>
      <c r="F174" s="73" t="s">
        <v>716</v>
      </c>
      <c r="G174" s="86" t="s">
        <v>4486</v>
      </c>
      <c r="H174" s="73" t="s">
        <v>345</v>
      </c>
      <c r="I174" s="73" t="s">
        <v>135</v>
      </c>
      <c r="J174" s="73"/>
      <c r="K174" s="83">
        <v>4.1000000000007439</v>
      </c>
      <c r="L174" s="86" t="s">
        <v>137</v>
      </c>
      <c r="M174" s="87">
        <v>1.44E-2</v>
      </c>
      <c r="N174" s="87">
        <v>1.4100000000002671E-2</v>
      </c>
      <c r="O174" s="83">
        <v>14509728.526773</v>
      </c>
      <c r="P174" s="85">
        <v>100.15</v>
      </c>
      <c r="Q174" s="73"/>
      <c r="R174" s="83">
        <v>14531.493119231998</v>
      </c>
      <c r="S174" s="84">
        <v>1.813716065846625E-2</v>
      </c>
      <c r="T174" s="84">
        <f t="shared" si="3"/>
        <v>2.2440217838619373E-3</v>
      </c>
      <c r="U174" s="84">
        <f>R174/'סכום נכסי הקרן'!$C$42</f>
        <v>2.0515268997285907E-4</v>
      </c>
    </row>
    <row r="175" spans="2:21">
      <c r="B175" s="76" t="s">
        <v>717</v>
      </c>
      <c r="C175" s="73" t="s">
        <v>718</v>
      </c>
      <c r="D175" s="86" t="s">
        <v>124</v>
      </c>
      <c r="E175" s="86" t="s">
        <v>327</v>
      </c>
      <c r="F175" s="73" t="s">
        <v>719</v>
      </c>
      <c r="G175" s="86" t="s">
        <v>720</v>
      </c>
      <c r="H175" s="73" t="s">
        <v>391</v>
      </c>
      <c r="I175" s="73" t="s">
        <v>135</v>
      </c>
      <c r="J175" s="73"/>
      <c r="K175" s="83">
        <v>0.25000000000039196</v>
      </c>
      <c r="L175" s="86" t="s">
        <v>137</v>
      </c>
      <c r="M175" s="87">
        <v>4.8399999999999999E-2</v>
      </c>
      <c r="N175" s="87">
        <v>8.0000000000015684E-3</v>
      </c>
      <c r="O175" s="83">
        <v>1247948.6989850001</v>
      </c>
      <c r="P175" s="85">
        <v>102.22</v>
      </c>
      <c r="Q175" s="73"/>
      <c r="R175" s="83">
        <v>1275.6532163460001</v>
      </c>
      <c r="S175" s="84">
        <v>5.9426128523095241E-3</v>
      </c>
      <c r="T175" s="84">
        <f t="shared" si="3"/>
        <v>1.9699239318672707E-4</v>
      </c>
      <c r="U175" s="84">
        <f>R175/'סכום נכסי הקרן'!$C$42</f>
        <v>1.8009414907237195E-5</v>
      </c>
    </row>
    <row r="176" spans="2:21">
      <c r="B176" s="76" t="s">
        <v>721</v>
      </c>
      <c r="C176" s="73" t="s">
        <v>722</v>
      </c>
      <c r="D176" s="86" t="s">
        <v>124</v>
      </c>
      <c r="E176" s="86" t="s">
        <v>327</v>
      </c>
      <c r="F176" s="73" t="s">
        <v>396</v>
      </c>
      <c r="G176" s="86" t="s">
        <v>337</v>
      </c>
      <c r="H176" s="73" t="s">
        <v>391</v>
      </c>
      <c r="I176" s="73" t="s">
        <v>135</v>
      </c>
      <c r="J176" s="73"/>
      <c r="K176" s="83">
        <v>1.159999999999993</v>
      </c>
      <c r="L176" s="86" t="s">
        <v>137</v>
      </c>
      <c r="M176" s="87">
        <v>6.4000000000000001E-2</v>
      </c>
      <c r="N176" s="87">
        <v>8.7000000000020724E-3</v>
      </c>
      <c r="O176" s="83">
        <v>5430562.544505001</v>
      </c>
      <c r="P176" s="85">
        <v>108.5</v>
      </c>
      <c r="Q176" s="73"/>
      <c r="R176" s="83">
        <v>5892.160159693999</v>
      </c>
      <c r="S176" s="84">
        <v>2.2250749991825851E-2</v>
      </c>
      <c r="T176" s="84">
        <f t="shared" si="3"/>
        <v>9.0989519410484122E-4</v>
      </c>
      <c r="U176" s="84">
        <f>R176/'סכום נכסי הקרן'!$C$42</f>
        <v>8.3184329139056865E-5</v>
      </c>
    </row>
    <row r="177" spans="2:21">
      <c r="B177" s="76" t="s">
        <v>723</v>
      </c>
      <c r="C177" s="73" t="s">
        <v>724</v>
      </c>
      <c r="D177" s="86" t="s">
        <v>124</v>
      </c>
      <c r="E177" s="86" t="s">
        <v>327</v>
      </c>
      <c r="F177" s="73" t="s">
        <v>407</v>
      </c>
      <c r="G177" s="86" t="s">
        <v>4486</v>
      </c>
      <c r="H177" s="73" t="s">
        <v>391</v>
      </c>
      <c r="I177" s="73" t="s">
        <v>135</v>
      </c>
      <c r="J177" s="73"/>
      <c r="K177" s="83">
        <v>3.1600000000004567</v>
      </c>
      <c r="L177" s="86" t="s">
        <v>137</v>
      </c>
      <c r="M177" s="87">
        <v>1.6299999999999999E-2</v>
      </c>
      <c r="N177" s="87">
        <v>1.3600000000001979E-2</v>
      </c>
      <c r="O177" s="83">
        <v>12196689.921430999</v>
      </c>
      <c r="P177" s="85">
        <v>101.27</v>
      </c>
      <c r="Q177" s="73"/>
      <c r="R177" s="83">
        <v>12351.587884770999</v>
      </c>
      <c r="S177" s="84">
        <v>1.4637684891646933E-2</v>
      </c>
      <c r="T177" s="84">
        <f t="shared" si="3"/>
        <v>1.9073905242420256E-3</v>
      </c>
      <c r="U177" s="84">
        <f>R177/'סכום נכסי הקרן'!$C$42</f>
        <v>1.7437722739195493E-4</v>
      </c>
    </row>
    <row r="178" spans="2:21">
      <c r="B178" s="76" t="s">
        <v>725</v>
      </c>
      <c r="C178" s="73" t="s">
        <v>726</v>
      </c>
      <c r="D178" s="86" t="s">
        <v>124</v>
      </c>
      <c r="E178" s="86" t="s">
        <v>327</v>
      </c>
      <c r="F178" s="73" t="s">
        <v>380</v>
      </c>
      <c r="G178" s="86" t="s">
        <v>337</v>
      </c>
      <c r="H178" s="73" t="s">
        <v>391</v>
      </c>
      <c r="I178" s="73" t="s">
        <v>135</v>
      </c>
      <c r="J178" s="73"/>
      <c r="K178" s="83">
        <v>0.99000000000074606</v>
      </c>
      <c r="L178" s="86" t="s">
        <v>137</v>
      </c>
      <c r="M178" s="87">
        <v>6.0999999999999999E-2</v>
      </c>
      <c r="N178" s="87">
        <v>6.800000000004679E-3</v>
      </c>
      <c r="O178" s="83">
        <v>1946276.1667170003</v>
      </c>
      <c r="P178" s="85">
        <v>105.39</v>
      </c>
      <c r="Q178" s="73"/>
      <c r="R178" s="83">
        <v>2051.1804382529995</v>
      </c>
      <c r="S178" s="84">
        <v>5.680867325844682E-3</v>
      </c>
      <c r="T178" s="84">
        <f t="shared" si="3"/>
        <v>3.1675296876268092E-4</v>
      </c>
      <c r="U178" s="84">
        <f>R178/'סכום נכסי הקרן'!$C$42</f>
        <v>2.8958151861929979E-5</v>
      </c>
    </row>
    <row r="179" spans="2:21">
      <c r="B179" s="76" t="s">
        <v>727</v>
      </c>
      <c r="C179" s="73" t="s">
        <v>728</v>
      </c>
      <c r="D179" s="86" t="s">
        <v>124</v>
      </c>
      <c r="E179" s="86" t="s">
        <v>327</v>
      </c>
      <c r="F179" s="73" t="s">
        <v>729</v>
      </c>
      <c r="G179" s="86" t="s">
        <v>730</v>
      </c>
      <c r="H179" s="73" t="s">
        <v>391</v>
      </c>
      <c r="I179" s="73" t="s">
        <v>135</v>
      </c>
      <c r="J179" s="73"/>
      <c r="K179" s="83">
        <v>4.650000000000051</v>
      </c>
      <c r="L179" s="86" t="s">
        <v>137</v>
      </c>
      <c r="M179" s="87">
        <v>2.6099999999999998E-2</v>
      </c>
      <c r="N179" s="87">
        <v>1.4499999999999567E-2</v>
      </c>
      <c r="O179" s="83">
        <v>11987879.891697997</v>
      </c>
      <c r="P179" s="85">
        <v>106.18</v>
      </c>
      <c r="Q179" s="73"/>
      <c r="R179" s="83">
        <v>12728.730866959</v>
      </c>
      <c r="S179" s="84">
        <v>1.9876705971192742E-2</v>
      </c>
      <c r="T179" s="84">
        <f t="shared" si="3"/>
        <v>1.9656307243863902E-3</v>
      </c>
      <c r="U179" s="84">
        <f>R179/'סכום נכסי הקרן'!$C$42</f>
        <v>1.7970165597375396E-4</v>
      </c>
    </row>
    <row r="180" spans="2:21">
      <c r="B180" s="76" t="s">
        <v>731</v>
      </c>
      <c r="C180" s="73" t="s">
        <v>732</v>
      </c>
      <c r="D180" s="86" t="s">
        <v>124</v>
      </c>
      <c r="E180" s="86" t="s">
        <v>327</v>
      </c>
      <c r="F180" s="73" t="s">
        <v>438</v>
      </c>
      <c r="G180" s="86" t="s">
        <v>4486</v>
      </c>
      <c r="H180" s="73" t="s">
        <v>439</v>
      </c>
      <c r="I180" s="73" t="s">
        <v>135</v>
      </c>
      <c r="J180" s="73"/>
      <c r="K180" s="83">
        <v>3.4800000000001274</v>
      </c>
      <c r="L180" s="86" t="s">
        <v>137</v>
      </c>
      <c r="M180" s="87">
        <v>3.39E-2</v>
      </c>
      <c r="N180" s="87">
        <v>2.1800000000001277E-2</v>
      </c>
      <c r="O180" s="83">
        <v>17915500.509066001</v>
      </c>
      <c r="P180" s="85">
        <v>105</v>
      </c>
      <c r="Q180" s="73"/>
      <c r="R180" s="83">
        <v>18811.275534519998</v>
      </c>
      <c r="S180" s="84">
        <v>1.6508742670738617E-2</v>
      </c>
      <c r="T180" s="84">
        <f t="shared" si="3"/>
        <v>2.9049259931744008E-3</v>
      </c>
      <c r="U180" s="84">
        <f>R180/'סכום נכסי הקרן'!$C$42</f>
        <v>2.6557379520896548E-4</v>
      </c>
    </row>
    <row r="181" spans="2:21">
      <c r="B181" s="76" t="s">
        <v>733</v>
      </c>
      <c r="C181" s="73" t="s">
        <v>734</v>
      </c>
      <c r="D181" s="86" t="s">
        <v>124</v>
      </c>
      <c r="E181" s="86" t="s">
        <v>327</v>
      </c>
      <c r="F181" s="73" t="s">
        <v>438</v>
      </c>
      <c r="G181" s="86" t="s">
        <v>4486</v>
      </c>
      <c r="H181" s="73" t="s">
        <v>439</v>
      </c>
      <c r="I181" s="73" t="s">
        <v>135</v>
      </c>
      <c r="J181" s="73"/>
      <c r="K181" s="83">
        <v>9.1099999999996442</v>
      </c>
      <c r="L181" s="86" t="s">
        <v>137</v>
      </c>
      <c r="M181" s="87">
        <v>2.4399999999999998E-2</v>
      </c>
      <c r="N181" s="87">
        <v>3.2599999999998255E-2</v>
      </c>
      <c r="O181" s="83">
        <v>12930275.824879998</v>
      </c>
      <c r="P181" s="85">
        <v>93.27</v>
      </c>
      <c r="Q181" s="73"/>
      <c r="R181" s="83">
        <v>12060.067801311998</v>
      </c>
      <c r="S181" s="84">
        <v>2.7807044784688168E-2</v>
      </c>
      <c r="T181" s="84">
        <f t="shared" si="3"/>
        <v>1.8623726164229408E-3</v>
      </c>
      <c r="U181" s="84">
        <f>R181/'סכום נכסי הקרן'!$C$42</f>
        <v>1.7026160563085905E-4</v>
      </c>
    </row>
    <row r="182" spans="2:21">
      <c r="B182" s="76" t="s">
        <v>735</v>
      </c>
      <c r="C182" s="73" t="s">
        <v>736</v>
      </c>
      <c r="D182" s="86" t="s">
        <v>124</v>
      </c>
      <c r="E182" s="86" t="s">
        <v>327</v>
      </c>
      <c r="F182" s="73" t="s">
        <v>350</v>
      </c>
      <c r="G182" s="86" t="s">
        <v>337</v>
      </c>
      <c r="H182" s="73" t="s">
        <v>439</v>
      </c>
      <c r="I182" s="73" t="s">
        <v>135</v>
      </c>
      <c r="J182" s="73"/>
      <c r="K182" s="83">
        <v>0.84000000000004449</v>
      </c>
      <c r="L182" s="86" t="s">
        <v>137</v>
      </c>
      <c r="M182" s="87">
        <v>1.5700000000000002E-2</v>
      </c>
      <c r="N182" s="87">
        <v>2.4500000000001357E-2</v>
      </c>
      <c r="O182" s="83">
        <v>28884688.530536998</v>
      </c>
      <c r="P182" s="85">
        <v>99.55</v>
      </c>
      <c r="Q182" s="73"/>
      <c r="R182" s="83">
        <v>28754.707539558</v>
      </c>
      <c r="S182" s="84">
        <v>3.5653718830036811E-2</v>
      </c>
      <c r="T182" s="84">
        <f t="shared" si="3"/>
        <v>4.4404377153748056E-3</v>
      </c>
      <c r="U182" s="84">
        <f>R182/'סכום נכסי הקרן'!$C$42</f>
        <v>4.0595316343066529E-4</v>
      </c>
    </row>
    <row r="183" spans="2:21">
      <c r="B183" s="76" t="s">
        <v>737</v>
      </c>
      <c r="C183" s="73" t="s">
        <v>738</v>
      </c>
      <c r="D183" s="86" t="s">
        <v>124</v>
      </c>
      <c r="E183" s="86" t="s">
        <v>327</v>
      </c>
      <c r="F183" s="73" t="s">
        <v>457</v>
      </c>
      <c r="G183" s="86" t="s">
        <v>4486</v>
      </c>
      <c r="H183" s="73" t="s">
        <v>431</v>
      </c>
      <c r="I183" s="73" t="s">
        <v>331</v>
      </c>
      <c r="J183" s="73"/>
      <c r="K183" s="83">
        <v>6.1799999999999589</v>
      </c>
      <c r="L183" s="86" t="s">
        <v>137</v>
      </c>
      <c r="M183" s="87">
        <v>2.5499999999999998E-2</v>
      </c>
      <c r="N183" s="87">
        <v>2.6999999999999486E-2</v>
      </c>
      <c r="O183" s="83">
        <v>52621204.247157</v>
      </c>
      <c r="P183" s="85">
        <v>99.8</v>
      </c>
      <c r="Q183" s="73"/>
      <c r="R183" s="83">
        <v>52515.963593101005</v>
      </c>
      <c r="S183" s="84">
        <v>4.0403395287236077E-2</v>
      </c>
      <c r="T183" s="84">
        <f t="shared" si="3"/>
        <v>8.1097630736549787E-3</v>
      </c>
      <c r="U183" s="84">
        <f>R183/'סכום נכסי הקרן'!$C$42</f>
        <v>7.4140978557685948E-4</v>
      </c>
    </row>
    <row r="184" spans="2:21">
      <c r="B184" s="76" t="s">
        <v>740</v>
      </c>
      <c r="C184" s="73" t="s">
        <v>741</v>
      </c>
      <c r="D184" s="86" t="s">
        <v>124</v>
      </c>
      <c r="E184" s="86" t="s">
        <v>327</v>
      </c>
      <c r="F184" s="73" t="s">
        <v>466</v>
      </c>
      <c r="G184" s="86" t="s">
        <v>467</v>
      </c>
      <c r="H184" s="73" t="s">
        <v>439</v>
      </c>
      <c r="I184" s="73" t="s">
        <v>135</v>
      </c>
      <c r="J184" s="73"/>
      <c r="K184" s="83">
        <v>2.4200000000000816</v>
      </c>
      <c r="L184" s="86" t="s">
        <v>137</v>
      </c>
      <c r="M184" s="87">
        <v>4.8000000000000001E-2</v>
      </c>
      <c r="N184" s="87">
        <v>1.4300000000000049E-2</v>
      </c>
      <c r="O184" s="83">
        <v>24678854.280336</v>
      </c>
      <c r="P184" s="85">
        <v>108.15</v>
      </c>
      <c r="Q184" s="83">
        <v>592.29250399199998</v>
      </c>
      <c r="R184" s="83">
        <v>27282.474231508993</v>
      </c>
      <c r="S184" s="84">
        <v>1.2412223328108332E-2</v>
      </c>
      <c r="T184" s="84">
        <f t="shared" si="3"/>
        <v>4.213088496193969E-3</v>
      </c>
      <c r="U184" s="84">
        <f>R184/'סכום נכסי הקרן'!$C$42</f>
        <v>3.8516847042384937E-4</v>
      </c>
    </row>
    <row r="185" spans="2:21">
      <c r="B185" s="76" t="s">
        <v>742</v>
      </c>
      <c r="C185" s="73" t="s">
        <v>743</v>
      </c>
      <c r="D185" s="86" t="s">
        <v>124</v>
      </c>
      <c r="E185" s="86" t="s">
        <v>327</v>
      </c>
      <c r="F185" s="73" t="s">
        <v>466</v>
      </c>
      <c r="G185" s="86" t="s">
        <v>467</v>
      </c>
      <c r="H185" s="73" t="s">
        <v>439</v>
      </c>
      <c r="I185" s="73" t="s">
        <v>135</v>
      </c>
      <c r="J185" s="73"/>
      <c r="K185" s="83">
        <v>0.89999835626061409</v>
      </c>
      <c r="L185" s="86" t="s">
        <v>137</v>
      </c>
      <c r="M185" s="87">
        <v>4.4999999999999998E-2</v>
      </c>
      <c r="N185" s="87">
        <v>1.2499997837185018E-2</v>
      </c>
      <c r="O185" s="83">
        <v>1.1168119999999999</v>
      </c>
      <c r="P185" s="85">
        <v>103.34</v>
      </c>
      <c r="Q185" s="73"/>
      <c r="R185" s="83">
        <v>1.155901E-3</v>
      </c>
      <c r="S185" s="84">
        <v>1.8597787206831549E-9</v>
      </c>
      <c r="T185" s="84">
        <f t="shared" si="3"/>
        <v>1.784996904794932E-10</v>
      </c>
      <c r="U185" s="84">
        <f>R185/'סכום נכסי הקרן'!$C$42</f>
        <v>1.6318777261675543E-11</v>
      </c>
    </row>
    <row r="186" spans="2:21">
      <c r="B186" s="76" t="s">
        <v>744</v>
      </c>
      <c r="C186" s="73" t="s">
        <v>745</v>
      </c>
      <c r="D186" s="86" t="s">
        <v>124</v>
      </c>
      <c r="E186" s="86" t="s">
        <v>327</v>
      </c>
      <c r="F186" s="73" t="s">
        <v>746</v>
      </c>
      <c r="G186" s="86" t="s">
        <v>134</v>
      </c>
      <c r="H186" s="73" t="s">
        <v>439</v>
      </c>
      <c r="I186" s="73" t="s">
        <v>135</v>
      </c>
      <c r="J186" s="73"/>
      <c r="K186" s="83">
        <v>2.1100000000002104</v>
      </c>
      <c r="L186" s="86" t="s">
        <v>137</v>
      </c>
      <c r="M186" s="87">
        <v>1.49E-2</v>
      </c>
      <c r="N186" s="87">
        <v>1.8800000000001406E-2</v>
      </c>
      <c r="O186" s="83">
        <v>14291015.138997998</v>
      </c>
      <c r="P186" s="85">
        <v>99.7</v>
      </c>
      <c r="Q186" s="73"/>
      <c r="R186" s="83">
        <v>14248.141615400002</v>
      </c>
      <c r="S186" s="84">
        <v>1.3255335973389182E-2</v>
      </c>
      <c r="T186" s="84">
        <f t="shared" si="3"/>
        <v>2.2002653066801455E-3</v>
      </c>
      <c r="U186" s="84">
        <f>R186/'סכום נכסי הקרן'!$C$42</f>
        <v>2.01152390571963E-4</v>
      </c>
    </row>
    <row r="187" spans="2:21">
      <c r="B187" s="76" t="s">
        <v>770</v>
      </c>
      <c r="C187" s="73" t="s">
        <v>771</v>
      </c>
      <c r="D187" s="86" t="s">
        <v>124</v>
      </c>
      <c r="E187" s="86" t="s">
        <v>327</v>
      </c>
      <c r="F187" s="73" t="s">
        <v>396</v>
      </c>
      <c r="G187" s="86" t="s">
        <v>337</v>
      </c>
      <c r="H187" s="73" t="s">
        <v>532</v>
      </c>
      <c r="I187" s="73" t="s">
        <v>135</v>
      </c>
      <c r="J187" s="73"/>
      <c r="K187" s="83">
        <v>1.7399999999999136</v>
      </c>
      <c r="L187" s="86" t="s">
        <v>137</v>
      </c>
      <c r="M187" s="87">
        <v>3.6000000000000004E-2</v>
      </c>
      <c r="N187" s="87">
        <v>4.1899999999997731E-2</v>
      </c>
      <c r="O187" s="83">
        <f>26698882.02825/50000</f>
        <v>533.977640565</v>
      </c>
      <c r="P187" s="85">
        <v>4990000</v>
      </c>
      <c r="Q187" s="73"/>
      <c r="R187" s="83">
        <v>26645.484264195002</v>
      </c>
      <c r="S187" s="84">
        <f>170262.623737325%/50000</f>
        <v>3.4052524747465E-2</v>
      </c>
      <c r="T187" s="84">
        <f>R187/$R$11</f>
        <v>4.1147214976325957E-3</v>
      </c>
      <c r="U187" s="84">
        <f>R187/'סכום נכסי הקרן'!$C$42</f>
        <v>3.7617557449719214E-4</v>
      </c>
    </row>
    <row r="188" spans="2:21">
      <c r="B188" s="76" t="s">
        <v>747</v>
      </c>
      <c r="C188" s="73" t="s">
        <v>748</v>
      </c>
      <c r="D188" s="86" t="s">
        <v>124</v>
      </c>
      <c r="E188" s="86" t="s">
        <v>327</v>
      </c>
      <c r="F188" s="73" t="s">
        <v>749</v>
      </c>
      <c r="G188" s="86" t="s">
        <v>523</v>
      </c>
      <c r="H188" s="73" t="s">
        <v>431</v>
      </c>
      <c r="I188" s="73" t="s">
        <v>331</v>
      </c>
      <c r="J188" s="73"/>
      <c r="K188" s="83">
        <v>10.920000000007363</v>
      </c>
      <c r="L188" s="86" t="s">
        <v>137</v>
      </c>
      <c r="M188" s="87">
        <v>2.4E-2</v>
      </c>
      <c r="N188" s="87">
        <v>3.0600000000022679E-2</v>
      </c>
      <c r="O188" s="83">
        <v>2939744.327296</v>
      </c>
      <c r="P188" s="85">
        <v>93.85</v>
      </c>
      <c r="Q188" s="73"/>
      <c r="R188" s="83">
        <v>2758.9500758290005</v>
      </c>
      <c r="S188" s="84">
        <v>7.7361692823578951E-3</v>
      </c>
      <c r="T188" s="84">
        <f t="shared" si="3"/>
        <v>4.2605009822108548E-4</v>
      </c>
      <c r="U188" s="84">
        <f>R188/'סכום נכסי הקרן'!$C$42</f>
        <v>3.895030090253085E-5</v>
      </c>
    </row>
    <row r="189" spans="2:21">
      <c r="B189" s="76" t="s">
        <v>750</v>
      </c>
      <c r="C189" s="73" t="s">
        <v>751</v>
      </c>
      <c r="D189" s="86" t="s">
        <v>124</v>
      </c>
      <c r="E189" s="86" t="s">
        <v>327</v>
      </c>
      <c r="F189" s="73" t="s">
        <v>749</v>
      </c>
      <c r="G189" s="86" t="s">
        <v>523</v>
      </c>
      <c r="H189" s="73" t="s">
        <v>431</v>
      </c>
      <c r="I189" s="73" t="s">
        <v>331</v>
      </c>
      <c r="J189" s="73"/>
      <c r="K189" s="83">
        <v>2.4199999999999458</v>
      </c>
      <c r="L189" s="86" t="s">
        <v>137</v>
      </c>
      <c r="M189" s="87">
        <v>2.4500000000000001E-2</v>
      </c>
      <c r="N189" s="87">
        <v>2.3800000000001043E-2</v>
      </c>
      <c r="O189" s="83">
        <v>4035647.840237</v>
      </c>
      <c r="P189" s="85">
        <v>100.21</v>
      </c>
      <c r="Q189" s="73"/>
      <c r="R189" s="83">
        <v>4044.1226997909998</v>
      </c>
      <c r="S189" s="84">
        <v>2.5726688351199942E-3</v>
      </c>
      <c r="T189" s="84">
        <f t="shared" si="3"/>
        <v>6.2451252328165295E-4</v>
      </c>
      <c r="U189" s="84">
        <f>R189/'סכום נכסי הקרן'!$C$42</f>
        <v>5.7094108887158397E-5</v>
      </c>
    </row>
    <row r="190" spans="2:21">
      <c r="B190" s="76" t="s">
        <v>752</v>
      </c>
      <c r="C190" s="73" t="s">
        <v>753</v>
      </c>
      <c r="D190" s="86" t="s">
        <v>124</v>
      </c>
      <c r="E190" s="86" t="s">
        <v>327</v>
      </c>
      <c r="F190" s="73" t="s">
        <v>350</v>
      </c>
      <c r="G190" s="86" t="s">
        <v>337</v>
      </c>
      <c r="H190" s="73" t="s">
        <v>431</v>
      </c>
      <c r="I190" s="73" t="s">
        <v>331</v>
      </c>
      <c r="J190" s="73"/>
      <c r="K190" s="83">
        <v>0.7999999999991938</v>
      </c>
      <c r="L190" s="86" t="s">
        <v>137</v>
      </c>
      <c r="M190" s="87">
        <v>3.2500000000000001E-2</v>
      </c>
      <c r="N190" s="87">
        <v>3.7999999999984609E-2</v>
      </c>
      <c r="O190" s="83">
        <f>2740060.4835/50000</f>
        <v>54.801209669999999</v>
      </c>
      <c r="P190" s="85">
        <v>4980000</v>
      </c>
      <c r="Q190" s="73"/>
      <c r="R190" s="83">
        <v>2729.1001814189999</v>
      </c>
      <c r="S190" s="84">
        <f>14799.138447205%/50000</f>
        <v>2.9598276894409999E-3</v>
      </c>
      <c r="T190" s="84">
        <f t="shared" si="3"/>
        <v>4.2144053657780403E-4</v>
      </c>
      <c r="U190" s="84">
        <f>R190/'סכום נכסי הקרן'!$C$42</f>
        <v>3.8528886111678229E-5</v>
      </c>
    </row>
    <row r="191" spans="2:21">
      <c r="B191" s="76" t="s">
        <v>754</v>
      </c>
      <c r="C191" s="73" t="s">
        <v>755</v>
      </c>
      <c r="D191" s="86" t="s">
        <v>124</v>
      </c>
      <c r="E191" s="86" t="s">
        <v>327</v>
      </c>
      <c r="F191" s="73" t="s">
        <v>756</v>
      </c>
      <c r="G191" s="86" t="s">
        <v>4487</v>
      </c>
      <c r="H191" s="73" t="s">
        <v>431</v>
      </c>
      <c r="I191" s="73" t="s">
        <v>331</v>
      </c>
      <c r="J191" s="73"/>
      <c r="K191" s="83">
        <v>3.0600000000000125</v>
      </c>
      <c r="L191" s="86" t="s">
        <v>137</v>
      </c>
      <c r="M191" s="87">
        <v>3.3799999999999997E-2</v>
      </c>
      <c r="N191" s="87">
        <v>3.6899999999998913E-2</v>
      </c>
      <c r="O191" s="83">
        <v>7784175.7704020003</v>
      </c>
      <c r="P191" s="85">
        <v>100.01</v>
      </c>
      <c r="Q191" s="73"/>
      <c r="R191" s="83">
        <v>7784.9541897650006</v>
      </c>
      <c r="S191" s="84">
        <v>9.5099572164236094E-3</v>
      </c>
      <c r="T191" s="84">
        <f t="shared" si="3"/>
        <v>1.2021893858298301E-3</v>
      </c>
      <c r="U191" s="84">
        <f>R191/'סכום נכסי הקרן'!$C$42</f>
        <v>1.0990641362462949E-4</v>
      </c>
    </row>
    <row r="192" spans="2:21">
      <c r="B192" s="76" t="s">
        <v>757</v>
      </c>
      <c r="C192" s="73" t="s">
        <v>758</v>
      </c>
      <c r="D192" s="86" t="s">
        <v>124</v>
      </c>
      <c r="E192" s="86" t="s">
        <v>327</v>
      </c>
      <c r="F192" s="73" t="s">
        <v>517</v>
      </c>
      <c r="G192" s="86" t="s">
        <v>132</v>
      </c>
      <c r="H192" s="73" t="s">
        <v>431</v>
      </c>
      <c r="I192" s="73" t="s">
        <v>331</v>
      </c>
      <c r="J192" s="73"/>
      <c r="K192" s="83">
        <v>4.5499999999997121</v>
      </c>
      <c r="L192" s="86" t="s">
        <v>137</v>
      </c>
      <c r="M192" s="87">
        <v>5.0900000000000001E-2</v>
      </c>
      <c r="N192" s="87">
        <v>1.8300000000000906E-2</v>
      </c>
      <c r="O192" s="83">
        <v>11912035.299791001</v>
      </c>
      <c r="P192" s="85">
        <v>117.7</v>
      </c>
      <c r="Q192" s="73"/>
      <c r="R192" s="83">
        <v>14020.465282431</v>
      </c>
      <c r="S192" s="84">
        <v>1.1537849055648839E-2</v>
      </c>
      <c r="T192" s="84">
        <f t="shared" si="3"/>
        <v>2.165106452276115E-3</v>
      </c>
      <c r="U192" s="84">
        <f>R192/'סכום נכסי הקרן'!$C$42</f>
        <v>1.9793810200791103E-4</v>
      </c>
    </row>
    <row r="193" spans="2:21">
      <c r="B193" s="76" t="s">
        <v>759</v>
      </c>
      <c r="C193" s="73" t="s">
        <v>760</v>
      </c>
      <c r="D193" s="86" t="s">
        <v>124</v>
      </c>
      <c r="E193" s="86" t="s">
        <v>327</v>
      </c>
      <c r="F193" s="73" t="s">
        <v>761</v>
      </c>
      <c r="G193" s="86" t="s">
        <v>720</v>
      </c>
      <c r="H193" s="73" t="s">
        <v>431</v>
      </c>
      <c r="I193" s="73" t="s">
        <v>331</v>
      </c>
      <c r="J193" s="73"/>
      <c r="K193" s="83">
        <v>0.7399999999604816</v>
      </c>
      <c r="L193" s="86" t="s">
        <v>137</v>
      </c>
      <c r="M193" s="87">
        <v>4.0999999999999995E-2</v>
      </c>
      <c r="N193" s="87">
        <v>1.0199999998537122E-2</v>
      </c>
      <c r="O193" s="83">
        <v>27920.283449999999</v>
      </c>
      <c r="P193" s="85">
        <v>103.32</v>
      </c>
      <c r="Q193" s="73"/>
      <c r="R193" s="83">
        <v>28.847236860999999</v>
      </c>
      <c r="S193" s="84">
        <v>9.3067611499999991E-5</v>
      </c>
      <c r="T193" s="84">
        <f t="shared" si="3"/>
        <v>4.4547265301069271E-6</v>
      </c>
      <c r="U193" s="84">
        <f>R193/'סכום נכסי הקרן'!$C$42</f>
        <v>4.0725947373473629E-7</v>
      </c>
    </row>
    <row r="194" spans="2:21">
      <c r="B194" s="76" t="s">
        <v>762</v>
      </c>
      <c r="C194" s="73" t="s">
        <v>763</v>
      </c>
      <c r="D194" s="86" t="s">
        <v>124</v>
      </c>
      <c r="E194" s="86" t="s">
        <v>327</v>
      </c>
      <c r="F194" s="73" t="s">
        <v>761</v>
      </c>
      <c r="G194" s="86" t="s">
        <v>720</v>
      </c>
      <c r="H194" s="73" t="s">
        <v>431</v>
      </c>
      <c r="I194" s="73" t="s">
        <v>331</v>
      </c>
      <c r="J194" s="73"/>
      <c r="K194" s="83">
        <v>2.6200007887089649</v>
      </c>
      <c r="L194" s="86" t="s">
        <v>137</v>
      </c>
      <c r="M194" s="87">
        <v>1.2E-2</v>
      </c>
      <c r="N194" s="87">
        <v>1.4000004097189428E-2</v>
      </c>
      <c r="O194" s="83">
        <v>3.9088399999999996</v>
      </c>
      <c r="P194" s="85">
        <v>99.89</v>
      </c>
      <c r="Q194" s="73"/>
      <c r="R194" s="83">
        <v>3.9051160000000006E-3</v>
      </c>
      <c r="S194" s="84">
        <v>8.4361875245499005E-9</v>
      </c>
      <c r="T194" s="84">
        <f t="shared" si="3"/>
        <v>6.0304645232292097E-10</v>
      </c>
      <c r="U194" s="84">
        <f>R194/'סכום נכסי הקרן'!$C$42</f>
        <v>5.5131640326468585E-11</v>
      </c>
    </row>
    <row r="195" spans="2:21">
      <c r="B195" s="76" t="s">
        <v>764</v>
      </c>
      <c r="C195" s="73" t="s">
        <v>765</v>
      </c>
      <c r="D195" s="86" t="s">
        <v>124</v>
      </c>
      <c r="E195" s="86" t="s">
        <v>327</v>
      </c>
      <c r="F195" s="73" t="s">
        <v>527</v>
      </c>
      <c r="G195" s="86" t="s">
        <v>161</v>
      </c>
      <c r="H195" s="73" t="s">
        <v>524</v>
      </c>
      <c r="I195" s="73" t="s">
        <v>331</v>
      </c>
      <c r="J195" s="73"/>
      <c r="K195" s="83">
        <v>4.1200000000003616</v>
      </c>
      <c r="L195" s="86" t="s">
        <v>137</v>
      </c>
      <c r="M195" s="87">
        <v>3.6499999999999998E-2</v>
      </c>
      <c r="N195" s="87">
        <v>2.8500000000002804E-2</v>
      </c>
      <c r="O195" s="83">
        <v>29986752.786906</v>
      </c>
      <c r="P195" s="85">
        <v>104.6</v>
      </c>
      <c r="Q195" s="73"/>
      <c r="R195" s="83">
        <v>31366.142416672003</v>
      </c>
      <c r="S195" s="84">
        <v>1.3980046689230795E-2</v>
      </c>
      <c r="T195" s="84">
        <f t="shared" si="3"/>
        <v>4.8437078200569564E-3</v>
      </c>
      <c r="U195" s="84">
        <f>R195/'סכום נכסי הקרן'!$C$42</f>
        <v>4.4282087450020708E-4</v>
      </c>
    </row>
    <row r="196" spans="2:21">
      <c r="B196" s="76" t="s">
        <v>766</v>
      </c>
      <c r="C196" s="73" t="s">
        <v>767</v>
      </c>
      <c r="D196" s="86" t="s">
        <v>124</v>
      </c>
      <c r="E196" s="86" t="s">
        <v>327</v>
      </c>
      <c r="F196" s="73" t="s">
        <v>448</v>
      </c>
      <c r="G196" s="86" t="s">
        <v>4486</v>
      </c>
      <c r="H196" s="73" t="s">
        <v>532</v>
      </c>
      <c r="I196" s="73" t="s">
        <v>135</v>
      </c>
      <c r="J196" s="73"/>
      <c r="K196" s="83">
        <v>2.7199999999995841</v>
      </c>
      <c r="L196" s="86" t="s">
        <v>137</v>
      </c>
      <c r="M196" s="87">
        <v>3.5000000000000003E-2</v>
      </c>
      <c r="N196" s="87">
        <v>2.2099999999992282E-2</v>
      </c>
      <c r="O196" s="83">
        <v>4419211.5252999999</v>
      </c>
      <c r="P196" s="85">
        <v>104.42</v>
      </c>
      <c r="Q196" s="73"/>
      <c r="R196" s="83">
        <v>4614.5404788360001</v>
      </c>
      <c r="S196" s="84">
        <v>3.1010106574508582E-2</v>
      </c>
      <c r="T196" s="84">
        <f t="shared" si="3"/>
        <v>7.1259913018270464E-4</v>
      </c>
      <c r="U196" s="84">
        <f>R196/'סכום נכסי הקרן'!$C$42</f>
        <v>6.5147152082323912E-5</v>
      </c>
    </row>
    <row r="197" spans="2:21">
      <c r="B197" s="76" t="s">
        <v>768</v>
      </c>
      <c r="C197" s="73" t="s">
        <v>769</v>
      </c>
      <c r="D197" s="86" t="s">
        <v>124</v>
      </c>
      <c r="E197" s="86" t="s">
        <v>327</v>
      </c>
      <c r="F197" s="73" t="s">
        <v>739</v>
      </c>
      <c r="G197" s="86" t="s">
        <v>4487</v>
      </c>
      <c r="H197" s="138" t="s">
        <v>431</v>
      </c>
      <c r="I197" s="138" t="s">
        <v>331</v>
      </c>
      <c r="J197" s="73"/>
      <c r="K197" s="83">
        <v>2.8200000000006362</v>
      </c>
      <c r="L197" s="86" t="s">
        <v>137</v>
      </c>
      <c r="M197" s="87">
        <v>4.3499999999999997E-2</v>
      </c>
      <c r="N197" s="87">
        <v>0.18530000000003663</v>
      </c>
      <c r="O197" s="83">
        <v>12754940.273617001</v>
      </c>
      <c r="P197" s="85">
        <v>68.3</v>
      </c>
      <c r="Q197" s="73"/>
      <c r="R197" s="83">
        <v>8711.6246319530001</v>
      </c>
      <c r="S197" s="84">
        <v>7.6489484325877191E-3</v>
      </c>
      <c r="T197" s="84">
        <f t="shared" si="3"/>
        <v>1.3452902111661289E-3</v>
      </c>
      <c r="U197" s="84">
        <f>R197/'סכום נכסי הקרן'!$C$42</f>
        <v>1.2298896008928724E-4</v>
      </c>
    </row>
    <row r="198" spans="2:21">
      <c r="B198" s="76" t="s">
        <v>772</v>
      </c>
      <c r="C198" s="73" t="s">
        <v>773</v>
      </c>
      <c r="D198" s="86" t="s">
        <v>124</v>
      </c>
      <c r="E198" s="86" t="s">
        <v>327</v>
      </c>
      <c r="F198" s="73" t="s">
        <v>462</v>
      </c>
      <c r="G198" s="86" t="s">
        <v>463</v>
      </c>
      <c r="H198" s="73" t="s">
        <v>524</v>
      </c>
      <c r="I198" s="73" t="s">
        <v>331</v>
      </c>
      <c r="J198" s="73"/>
      <c r="K198" s="83">
        <v>9.9000000000007873</v>
      </c>
      <c r="L198" s="86" t="s">
        <v>137</v>
      </c>
      <c r="M198" s="87">
        <v>3.0499999999999999E-2</v>
      </c>
      <c r="N198" s="87">
        <v>3.0400000000002154E-2</v>
      </c>
      <c r="O198" s="83">
        <v>11596720.815541001</v>
      </c>
      <c r="P198" s="85">
        <v>101.05</v>
      </c>
      <c r="Q198" s="73"/>
      <c r="R198" s="83">
        <v>11718.486385311999</v>
      </c>
      <c r="S198" s="84">
        <v>3.6695290174244333E-2</v>
      </c>
      <c r="T198" s="84">
        <f t="shared" si="3"/>
        <v>1.8096240012478119E-3</v>
      </c>
      <c r="U198" s="84">
        <f>R198/'סכום נכסי הקרן'!$C$42</f>
        <v>1.654392280704696E-4</v>
      </c>
    </row>
    <row r="199" spans="2:21">
      <c r="B199" s="76" t="s">
        <v>774</v>
      </c>
      <c r="C199" s="73" t="s">
        <v>775</v>
      </c>
      <c r="D199" s="86" t="s">
        <v>124</v>
      </c>
      <c r="E199" s="86" t="s">
        <v>327</v>
      </c>
      <c r="F199" s="73" t="s">
        <v>462</v>
      </c>
      <c r="G199" s="86" t="s">
        <v>463</v>
      </c>
      <c r="H199" s="73" t="s">
        <v>524</v>
      </c>
      <c r="I199" s="73" t="s">
        <v>331</v>
      </c>
      <c r="J199" s="73"/>
      <c r="K199" s="83">
        <v>9.179999999999831</v>
      </c>
      <c r="L199" s="86" t="s">
        <v>137</v>
      </c>
      <c r="M199" s="87">
        <v>3.0499999999999999E-2</v>
      </c>
      <c r="N199" s="87">
        <v>3.0799999999999744E-2</v>
      </c>
      <c r="O199" s="83">
        <v>19872297.297366001</v>
      </c>
      <c r="P199" s="85">
        <v>100.65</v>
      </c>
      <c r="Q199" s="73"/>
      <c r="R199" s="83">
        <v>20001.467229518999</v>
      </c>
      <c r="S199" s="84">
        <v>2.7264472952181557E-2</v>
      </c>
      <c r="T199" s="84">
        <f t="shared" si="3"/>
        <v>3.0887210146931855E-3</v>
      </c>
      <c r="U199" s="84">
        <f>R199/'סכום נכסי הקרן'!$C$42</f>
        <v>2.8237668158884123E-4</v>
      </c>
    </row>
    <row r="200" spans="2:21">
      <c r="B200" s="76" t="s">
        <v>776</v>
      </c>
      <c r="C200" s="73" t="s">
        <v>777</v>
      </c>
      <c r="D200" s="86" t="s">
        <v>124</v>
      </c>
      <c r="E200" s="86" t="s">
        <v>327</v>
      </c>
      <c r="F200" s="73" t="s">
        <v>462</v>
      </c>
      <c r="G200" s="86" t="s">
        <v>463</v>
      </c>
      <c r="H200" s="73" t="s">
        <v>524</v>
      </c>
      <c r="I200" s="73" t="s">
        <v>331</v>
      </c>
      <c r="J200" s="73"/>
      <c r="K200" s="83">
        <v>5.7300000000011888</v>
      </c>
      <c r="L200" s="86" t="s">
        <v>137</v>
      </c>
      <c r="M200" s="87">
        <v>2.9100000000000001E-2</v>
      </c>
      <c r="N200" s="87">
        <v>2.5300000000003924E-2</v>
      </c>
      <c r="O200" s="83">
        <v>9758525.2963619996</v>
      </c>
      <c r="P200" s="85">
        <v>103.01</v>
      </c>
      <c r="Q200" s="73"/>
      <c r="R200" s="83">
        <v>10052.256906384999</v>
      </c>
      <c r="S200" s="84">
        <v>1.6264208827269998E-2</v>
      </c>
      <c r="T200" s="84">
        <f t="shared" si="3"/>
        <v>1.552316977327704E-3</v>
      </c>
      <c r="U200" s="84">
        <f>R200/'סכום נכסי הקרן'!$C$42</f>
        <v>1.4191573623730446E-4</v>
      </c>
    </row>
    <row r="201" spans="2:21">
      <c r="B201" s="76" t="s">
        <v>778</v>
      </c>
      <c r="C201" s="73" t="s">
        <v>779</v>
      </c>
      <c r="D201" s="86" t="s">
        <v>124</v>
      </c>
      <c r="E201" s="86" t="s">
        <v>327</v>
      </c>
      <c r="F201" s="73" t="s">
        <v>462</v>
      </c>
      <c r="G201" s="86" t="s">
        <v>463</v>
      </c>
      <c r="H201" s="73" t="s">
        <v>524</v>
      </c>
      <c r="I201" s="73" t="s">
        <v>331</v>
      </c>
      <c r="J201" s="73"/>
      <c r="K201" s="83">
        <v>7.5099999999988869</v>
      </c>
      <c r="L201" s="86" t="s">
        <v>137</v>
      </c>
      <c r="M201" s="87">
        <v>3.95E-2</v>
      </c>
      <c r="N201" s="87">
        <v>2.3899999999996833E-2</v>
      </c>
      <c r="O201" s="83">
        <v>7103113.1319069993</v>
      </c>
      <c r="P201" s="85">
        <v>113.38</v>
      </c>
      <c r="Q201" s="73"/>
      <c r="R201" s="83">
        <v>8053.5096688450003</v>
      </c>
      <c r="S201" s="84">
        <v>2.9595074917603523E-2</v>
      </c>
      <c r="T201" s="84">
        <f t="shared" si="3"/>
        <v>1.243660991003934E-3</v>
      </c>
      <c r="U201" s="84">
        <f>R201/'סכום נכסי הקרן'!$C$42</f>
        <v>1.13697825731297E-4</v>
      </c>
    </row>
    <row r="202" spans="2:21">
      <c r="B202" s="76" t="s">
        <v>780</v>
      </c>
      <c r="C202" s="73" t="s">
        <v>781</v>
      </c>
      <c r="D202" s="86" t="s">
        <v>124</v>
      </c>
      <c r="E202" s="86" t="s">
        <v>327</v>
      </c>
      <c r="F202" s="73" t="s">
        <v>462</v>
      </c>
      <c r="G202" s="86" t="s">
        <v>463</v>
      </c>
      <c r="H202" s="73" t="s">
        <v>524</v>
      </c>
      <c r="I202" s="73" t="s">
        <v>331</v>
      </c>
      <c r="J202" s="73"/>
      <c r="K202" s="83">
        <v>8.2000000000057938</v>
      </c>
      <c r="L202" s="86" t="s">
        <v>137</v>
      </c>
      <c r="M202" s="87">
        <v>3.95E-2</v>
      </c>
      <c r="N202" s="87">
        <v>2.8300000000006108E-2</v>
      </c>
      <c r="O202" s="83">
        <v>1746484.4611809999</v>
      </c>
      <c r="P202" s="85">
        <v>110.66</v>
      </c>
      <c r="Q202" s="73"/>
      <c r="R202" s="83">
        <v>1932.6597032540001</v>
      </c>
      <c r="S202" s="84">
        <v>7.2767162103759744E-3</v>
      </c>
      <c r="T202" s="84">
        <f t="shared" si="3"/>
        <v>2.9845043721999395E-4</v>
      </c>
      <c r="U202" s="84">
        <f>R202/'סכום נכסי הקרן'!$C$42</f>
        <v>2.7284900021730217E-5</v>
      </c>
    </row>
    <row r="203" spans="2:21">
      <c r="B203" s="76" t="s">
        <v>782</v>
      </c>
      <c r="C203" s="73" t="s">
        <v>783</v>
      </c>
      <c r="D203" s="86" t="s">
        <v>124</v>
      </c>
      <c r="E203" s="86" t="s">
        <v>327</v>
      </c>
      <c r="F203" s="73" t="s">
        <v>474</v>
      </c>
      <c r="G203" s="86" t="s">
        <v>4486</v>
      </c>
      <c r="H203" s="73" t="s">
        <v>532</v>
      </c>
      <c r="I203" s="73" t="s">
        <v>135</v>
      </c>
      <c r="J203" s="73"/>
      <c r="K203" s="83">
        <v>3.6200000000036261</v>
      </c>
      <c r="L203" s="86" t="s">
        <v>137</v>
      </c>
      <c r="M203" s="87">
        <v>5.0499999999999996E-2</v>
      </c>
      <c r="N203" s="87">
        <v>2.2000000000024032E-2</v>
      </c>
      <c r="O203" s="83">
        <v>2474298.3076439998</v>
      </c>
      <c r="P203" s="85">
        <v>111</v>
      </c>
      <c r="Q203" s="73"/>
      <c r="R203" s="83">
        <v>2746.4712037920003</v>
      </c>
      <c r="S203" s="84">
        <v>3.8139554549736746E-3</v>
      </c>
      <c r="T203" s="84">
        <f t="shared" si="3"/>
        <v>4.2412305187703201E-4</v>
      </c>
      <c r="U203" s="84">
        <f>R203/'סכום נכסי הקרן'!$C$42</f>
        <v>3.8774126703141148E-5</v>
      </c>
    </row>
    <row r="204" spans="2:21">
      <c r="B204" s="76" t="s">
        <v>784</v>
      </c>
      <c r="C204" s="73" t="s">
        <v>785</v>
      </c>
      <c r="D204" s="86" t="s">
        <v>124</v>
      </c>
      <c r="E204" s="86" t="s">
        <v>327</v>
      </c>
      <c r="F204" s="73" t="s">
        <v>479</v>
      </c>
      <c r="G204" s="86" t="s">
        <v>463</v>
      </c>
      <c r="H204" s="73" t="s">
        <v>532</v>
      </c>
      <c r="I204" s="73" t="s">
        <v>135</v>
      </c>
      <c r="J204" s="73"/>
      <c r="K204" s="83">
        <v>4.0100000000001543</v>
      </c>
      <c r="L204" s="86" t="s">
        <v>137</v>
      </c>
      <c r="M204" s="87">
        <v>3.9199999999999999E-2</v>
      </c>
      <c r="N204" s="87">
        <v>2.9000000000001393E-2</v>
      </c>
      <c r="O204" s="83">
        <v>12383743.44069</v>
      </c>
      <c r="P204" s="85">
        <v>104.86</v>
      </c>
      <c r="Q204" s="73"/>
      <c r="R204" s="83">
        <v>12985.593785497998</v>
      </c>
      <c r="S204" s="84">
        <v>1.2901694883482279E-2</v>
      </c>
      <c r="T204" s="84">
        <f t="shared" si="3"/>
        <v>2.0052967091505444E-3</v>
      </c>
      <c r="U204" s="84">
        <f>R204/'סכום נכסי הקרן'!$C$42</f>
        <v>1.8332799486819371E-4</v>
      </c>
    </row>
    <row r="205" spans="2:21">
      <c r="B205" s="76" t="s">
        <v>786</v>
      </c>
      <c r="C205" s="73" t="s">
        <v>787</v>
      </c>
      <c r="D205" s="86" t="s">
        <v>124</v>
      </c>
      <c r="E205" s="86" t="s">
        <v>327</v>
      </c>
      <c r="F205" s="73" t="s">
        <v>479</v>
      </c>
      <c r="G205" s="86" t="s">
        <v>463</v>
      </c>
      <c r="H205" s="73" t="s">
        <v>532</v>
      </c>
      <c r="I205" s="73" t="s">
        <v>135</v>
      </c>
      <c r="J205" s="73"/>
      <c r="K205" s="83">
        <v>8.7699999999994809</v>
      </c>
      <c r="L205" s="86" t="s">
        <v>137</v>
      </c>
      <c r="M205" s="87">
        <v>2.64E-2</v>
      </c>
      <c r="N205" s="87">
        <v>3.979999999999724E-2</v>
      </c>
      <c r="O205" s="83">
        <v>38658870.437420003</v>
      </c>
      <c r="P205" s="85">
        <v>89.29</v>
      </c>
      <c r="Q205" s="73"/>
      <c r="R205" s="83">
        <v>34518.505413074003</v>
      </c>
      <c r="S205" s="84">
        <v>2.3627628628742622E-2</v>
      </c>
      <c r="T205" s="84">
        <f t="shared" si="3"/>
        <v>5.3305105991329881E-3</v>
      </c>
      <c r="U205" s="84">
        <f>R205/'סכום נכסי הקרן'!$C$42</f>
        <v>4.873252996942612E-4</v>
      </c>
    </row>
    <row r="206" spans="2:21">
      <c r="B206" s="76" t="s">
        <v>788</v>
      </c>
      <c r="C206" s="73" t="s">
        <v>789</v>
      </c>
      <c r="D206" s="86" t="s">
        <v>124</v>
      </c>
      <c r="E206" s="86" t="s">
        <v>327</v>
      </c>
      <c r="F206" s="73" t="s">
        <v>492</v>
      </c>
      <c r="G206" s="86" t="s">
        <v>4486</v>
      </c>
      <c r="H206" s="73" t="s">
        <v>524</v>
      </c>
      <c r="I206" s="73" t="s">
        <v>331</v>
      </c>
      <c r="J206" s="73"/>
      <c r="K206" s="83">
        <v>2.3800000000172599</v>
      </c>
      <c r="L206" s="86" t="s">
        <v>137</v>
      </c>
      <c r="M206" s="87">
        <v>5.74E-2</v>
      </c>
      <c r="N206" s="87">
        <v>2.529999999887813E-2</v>
      </c>
      <c r="O206" s="83">
        <v>2550.1809880000001</v>
      </c>
      <c r="P206" s="85">
        <v>107.73</v>
      </c>
      <c r="Q206" s="83">
        <v>0.72903210800000007</v>
      </c>
      <c r="R206" s="83">
        <v>3.4763414629999998</v>
      </c>
      <c r="S206" s="84">
        <v>2.581697274910448E-5</v>
      </c>
      <c r="T206" s="84">
        <f t="shared" si="3"/>
        <v>5.3683306368497698E-7</v>
      </c>
      <c r="U206" s="84">
        <f>R206/'סכום נכסי הקרן'!$C$42</f>
        <v>4.9078287863947077E-8</v>
      </c>
    </row>
    <row r="207" spans="2:21">
      <c r="B207" s="76" t="s">
        <v>790</v>
      </c>
      <c r="C207" s="73" t="s">
        <v>791</v>
      </c>
      <c r="D207" s="86" t="s">
        <v>124</v>
      </c>
      <c r="E207" s="86" t="s">
        <v>327</v>
      </c>
      <c r="F207" s="73" t="s">
        <v>492</v>
      </c>
      <c r="G207" s="86" t="s">
        <v>4486</v>
      </c>
      <c r="H207" s="73" t="s">
        <v>524</v>
      </c>
      <c r="I207" s="73" t="s">
        <v>331</v>
      </c>
      <c r="J207" s="73"/>
      <c r="K207" s="83">
        <v>4.0200000000089515</v>
      </c>
      <c r="L207" s="86" t="s">
        <v>137</v>
      </c>
      <c r="M207" s="87">
        <v>5.6500000000000002E-2</v>
      </c>
      <c r="N207" s="87">
        <v>2.5400000000022474E-2</v>
      </c>
      <c r="O207" s="83">
        <v>474644.81864999997</v>
      </c>
      <c r="P207" s="85">
        <v>114.38</v>
      </c>
      <c r="Q207" s="73"/>
      <c r="R207" s="83">
        <v>542.89876590699998</v>
      </c>
      <c r="S207" s="84">
        <v>5.4100164604667829E-3</v>
      </c>
      <c r="T207" s="84">
        <f t="shared" si="3"/>
        <v>8.383699095000207E-5</v>
      </c>
      <c r="U207" s="84">
        <f>R207/'סכום נכסי הקרן'!$C$42</f>
        <v>7.6645353161515256E-6</v>
      </c>
    </row>
    <row r="208" spans="2:21">
      <c r="B208" s="76" t="s">
        <v>792</v>
      </c>
      <c r="C208" s="73" t="s">
        <v>793</v>
      </c>
      <c r="D208" s="86" t="s">
        <v>124</v>
      </c>
      <c r="E208" s="86" t="s">
        <v>327</v>
      </c>
      <c r="F208" s="73" t="s">
        <v>600</v>
      </c>
      <c r="G208" s="86" t="s">
        <v>463</v>
      </c>
      <c r="H208" s="73" t="s">
        <v>532</v>
      </c>
      <c r="I208" s="73" t="s">
        <v>135</v>
      </c>
      <c r="J208" s="73"/>
      <c r="K208" s="83">
        <v>3.9299999999993616</v>
      </c>
      <c r="L208" s="86" t="s">
        <v>137</v>
      </c>
      <c r="M208" s="87">
        <v>4.0999999999999995E-2</v>
      </c>
      <c r="N208" s="87">
        <v>1.7899999999999087E-2</v>
      </c>
      <c r="O208" s="83">
        <v>4467245.352</v>
      </c>
      <c r="P208" s="85">
        <v>110.47</v>
      </c>
      <c r="Q208" s="73"/>
      <c r="R208" s="83">
        <v>4934.9659403550004</v>
      </c>
      <c r="S208" s="84">
        <v>1.4890817839999999E-2</v>
      </c>
      <c r="T208" s="84">
        <f t="shared" si="3"/>
        <v>7.6208074297038307E-4</v>
      </c>
      <c r="U208" s="84">
        <f>R208/'סכום נכסי הקרן'!$C$42</f>
        <v>6.9670854142879406E-5</v>
      </c>
    </row>
    <row r="209" spans="2:21">
      <c r="B209" s="76" t="s">
        <v>794</v>
      </c>
      <c r="C209" s="73" t="s">
        <v>795</v>
      </c>
      <c r="D209" s="86" t="s">
        <v>124</v>
      </c>
      <c r="E209" s="86" t="s">
        <v>327</v>
      </c>
      <c r="F209" s="73" t="s">
        <v>614</v>
      </c>
      <c r="G209" s="86" t="s">
        <v>467</v>
      </c>
      <c r="H209" s="73" t="s">
        <v>524</v>
      </c>
      <c r="I209" s="73" t="s">
        <v>331</v>
      </c>
      <c r="J209" s="73"/>
      <c r="K209" s="83">
        <v>7.7199999999998523</v>
      </c>
      <c r="L209" s="86" t="s">
        <v>137</v>
      </c>
      <c r="M209" s="87">
        <v>2.4300000000000002E-2</v>
      </c>
      <c r="N209" s="87">
        <v>3.5799999999999256E-2</v>
      </c>
      <c r="O209" s="83">
        <v>25985015.992268994</v>
      </c>
      <c r="P209" s="85">
        <v>92.11</v>
      </c>
      <c r="Q209" s="73"/>
      <c r="R209" s="83">
        <v>23934.799368790998</v>
      </c>
      <c r="S209" s="84">
        <v>3.0053857488326011E-2</v>
      </c>
      <c r="T209" s="84">
        <f t="shared" si="3"/>
        <v>3.6961247364765346E-3</v>
      </c>
      <c r="U209" s="84">
        <f>R209/'סכום נכסי הקרן'!$C$42</f>
        <v>3.3790667168052691E-4</v>
      </c>
    </row>
    <row r="210" spans="2:21">
      <c r="B210" s="76" t="s">
        <v>796</v>
      </c>
      <c r="C210" s="73" t="s">
        <v>797</v>
      </c>
      <c r="D210" s="86" t="s">
        <v>124</v>
      </c>
      <c r="E210" s="86" t="s">
        <v>327</v>
      </c>
      <c r="F210" s="73" t="s">
        <v>614</v>
      </c>
      <c r="G210" s="86" t="s">
        <v>467</v>
      </c>
      <c r="H210" s="73" t="s">
        <v>524</v>
      </c>
      <c r="I210" s="73" t="s">
        <v>331</v>
      </c>
      <c r="J210" s="73"/>
      <c r="K210" s="83">
        <v>4.0100000000000007</v>
      </c>
      <c r="L210" s="86" t="s">
        <v>137</v>
      </c>
      <c r="M210" s="87">
        <v>1.9E-2</v>
      </c>
      <c r="N210" s="87">
        <v>2.3600000000000048E-2</v>
      </c>
      <c r="O210" s="83">
        <v>16785564.065455999</v>
      </c>
      <c r="P210" s="85">
        <v>98.42</v>
      </c>
      <c r="Q210" s="73"/>
      <c r="R210" s="83">
        <v>16520.351593596999</v>
      </c>
      <c r="S210" s="84">
        <v>2.4165869880269704E-2</v>
      </c>
      <c r="T210" s="84">
        <f t="shared" si="3"/>
        <v>2.5511507006823826E-3</v>
      </c>
      <c r="U210" s="84">
        <f>R210/'סכום נכסי הקרן'!$C$42</f>
        <v>2.3323099291416483E-4</v>
      </c>
    </row>
    <row r="211" spans="2:21">
      <c r="B211" s="76" t="s">
        <v>798</v>
      </c>
      <c r="C211" s="73" t="s">
        <v>799</v>
      </c>
      <c r="D211" s="86" t="s">
        <v>124</v>
      </c>
      <c r="E211" s="86" t="s">
        <v>327</v>
      </c>
      <c r="F211" s="73" t="s">
        <v>614</v>
      </c>
      <c r="G211" s="86" t="s">
        <v>467</v>
      </c>
      <c r="H211" s="73" t="s">
        <v>524</v>
      </c>
      <c r="I211" s="73" t="s">
        <v>331</v>
      </c>
      <c r="J211" s="73"/>
      <c r="K211" s="83">
        <v>2.5599999999998424</v>
      </c>
      <c r="L211" s="86" t="s">
        <v>137</v>
      </c>
      <c r="M211" s="87">
        <v>2.9600000000000001E-2</v>
      </c>
      <c r="N211" s="87">
        <v>1.3099999999999209E-2</v>
      </c>
      <c r="O211" s="83">
        <v>6010430.5028649997</v>
      </c>
      <c r="P211" s="85">
        <v>105.32</v>
      </c>
      <c r="Q211" s="73"/>
      <c r="R211" s="83">
        <v>6330.1853396499992</v>
      </c>
      <c r="S211" s="84">
        <v>1.4717235079029074E-2</v>
      </c>
      <c r="T211" s="84">
        <f t="shared" si="3"/>
        <v>9.7753711070874632E-4</v>
      </c>
      <c r="U211" s="84">
        <f>R211/'סכום נכסי הקרן'!$C$42</f>
        <v>8.9368280313688008E-5</v>
      </c>
    </row>
    <row r="212" spans="2:21">
      <c r="B212" s="76" t="s">
        <v>800</v>
      </c>
      <c r="C212" s="73" t="s">
        <v>801</v>
      </c>
      <c r="D212" s="86" t="s">
        <v>124</v>
      </c>
      <c r="E212" s="86" t="s">
        <v>327</v>
      </c>
      <c r="F212" s="73" t="s">
        <v>619</v>
      </c>
      <c r="G212" s="86" t="s">
        <v>463</v>
      </c>
      <c r="H212" s="73" t="s">
        <v>524</v>
      </c>
      <c r="I212" s="73" t="s">
        <v>331</v>
      </c>
      <c r="J212" s="73"/>
      <c r="K212" s="83">
        <v>3.5900000000035344</v>
      </c>
      <c r="L212" s="86" t="s">
        <v>137</v>
      </c>
      <c r="M212" s="87">
        <v>3.85E-2</v>
      </c>
      <c r="N212" s="87">
        <v>2.340000000002557E-2</v>
      </c>
      <c r="O212" s="83">
        <v>1686883.0321010002</v>
      </c>
      <c r="P212" s="85">
        <v>106.18</v>
      </c>
      <c r="Q212" s="73"/>
      <c r="R212" s="83">
        <v>1791.1323467130001</v>
      </c>
      <c r="S212" s="84">
        <v>4.229568494176732E-3</v>
      </c>
      <c r="T212" s="84">
        <f t="shared" si="3"/>
        <v>2.7659511454361475E-4</v>
      </c>
      <c r="U212" s="84">
        <f>R212/'סכום נכסי הקרן'!$C$42</f>
        <v>2.5286845337266479E-5</v>
      </c>
    </row>
    <row r="213" spans="2:21">
      <c r="B213" s="76" t="s">
        <v>802</v>
      </c>
      <c r="C213" s="73" t="s">
        <v>803</v>
      </c>
      <c r="D213" s="86" t="s">
        <v>124</v>
      </c>
      <c r="E213" s="86" t="s">
        <v>327</v>
      </c>
      <c r="F213" s="73" t="s">
        <v>619</v>
      </c>
      <c r="G213" s="86" t="s">
        <v>463</v>
      </c>
      <c r="H213" s="73" t="s">
        <v>532</v>
      </c>
      <c r="I213" s="73" t="s">
        <v>135</v>
      </c>
      <c r="J213" s="73"/>
      <c r="K213" s="83">
        <v>4.8900000000002875</v>
      </c>
      <c r="L213" s="86" t="s">
        <v>137</v>
      </c>
      <c r="M213" s="87">
        <v>3.61E-2</v>
      </c>
      <c r="N213" s="87">
        <v>2.0600000000002009E-2</v>
      </c>
      <c r="O213" s="83">
        <v>24419246.868664004</v>
      </c>
      <c r="P213" s="85">
        <v>108.42</v>
      </c>
      <c r="Q213" s="73"/>
      <c r="R213" s="83">
        <v>26475.346642077999</v>
      </c>
      <c r="S213" s="84">
        <v>3.1816608297933556E-2</v>
      </c>
      <c r="T213" s="84">
        <f t="shared" si="3"/>
        <v>4.0884480426508956E-3</v>
      </c>
      <c r="U213" s="84">
        <f>R213/'סכום נכסי הקרן'!$C$42</f>
        <v>3.737736058518164E-4</v>
      </c>
    </row>
    <row r="214" spans="2:21">
      <c r="B214" s="76" t="s">
        <v>804</v>
      </c>
      <c r="C214" s="73" t="s">
        <v>805</v>
      </c>
      <c r="D214" s="86" t="s">
        <v>124</v>
      </c>
      <c r="E214" s="86" t="s">
        <v>327</v>
      </c>
      <c r="F214" s="73" t="s">
        <v>619</v>
      </c>
      <c r="G214" s="86" t="s">
        <v>463</v>
      </c>
      <c r="H214" s="73" t="s">
        <v>532</v>
      </c>
      <c r="I214" s="73" t="s">
        <v>135</v>
      </c>
      <c r="J214" s="73"/>
      <c r="K214" s="83">
        <v>5.8300000000011156</v>
      </c>
      <c r="L214" s="86" t="s">
        <v>137</v>
      </c>
      <c r="M214" s="87">
        <v>3.3000000000000002E-2</v>
      </c>
      <c r="N214" s="87">
        <v>2.7100000000004929E-2</v>
      </c>
      <c r="O214" s="83">
        <v>8481312.6744840015</v>
      </c>
      <c r="P214" s="85">
        <v>103.83</v>
      </c>
      <c r="Q214" s="73"/>
      <c r="R214" s="83">
        <v>8806.1469516459983</v>
      </c>
      <c r="S214" s="84">
        <v>2.7505919260840946E-2</v>
      </c>
      <c r="T214" s="84">
        <f t="shared" si="3"/>
        <v>1.3598867940989266E-3</v>
      </c>
      <c r="U214" s="84">
        <f>R214/'סכום נכסי הקרן'!$C$42</f>
        <v>1.2432340714083138E-4</v>
      </c>
    </row>
    <row r="215" spans="2:21">
      <c r="B215" s="76" t="s">
        <v>806</v>
      </c>
      <c r="C215" s="73" t="s">
        <v>807</v>
      </c>
      <c r="D215" s="86" t="s">
        <v>124</v>
      </c>
      <c r="E215" s="86" t="s">
        <v>327</v>
      </c>
      <c r="F215" s="73" t="s">
        <v>619</v>
      </c>
      <c r="G215" s="86" t="s">
        <v>463</v>
      </c>
      <c r="H215" s="73" t="s">
        <v>532</v>
      </c>
      <c r="I215" s="73" t="s">
        <v>135</v>
      </c>
      <c r="J215" s="73"/>
      <c r="K215" s="83">
        <v>8.0299999999995446</v>
      </c>
      <c r="L215" s="86" t="s">
        <v>137</v>
      </c>
      <c r="M215" s="87">
        <v>2.6200000000000001E-2</v>
      </c>
      <c r="N215" s="87">
        <v>3.1199999999998305E-2</v>
      </c>
      <c r="O215" s="83">
        <v>26238365.574972</v>
      </c>
      <c r="P215" s="85">
        <v>97.33</v>
      </c>
      <c r="Q215" s="73"/>
      <c r="R215" s="83">
        <v>25537.800339286005</v>
      </c>
      <c r="S215" s="84">
        <v>3.2797956968715E-2</v>
      </c>
      <c r="T215" s="84">
        <f t="shared" si="3"/>
        <v>3.943667715565302E-3</v>
      </c>
      <c r="U215" s="84">
        <f>R215/'סכום נכסי הקרן'!$C$42</f>
        <v>3.6053751617997601E-4</v>
      </c>
    </row>
    <row r="216" spans="2:21">
      <c r="B216" s="76" t="s">
        <v>808</v>
      </c>
      <c r="C216" s="73" t="s">
        <v>809</v>
      </c>
      <c r="D216" s="86" t="s">
        <v>124</v>
      </c>
      <c r="E216" s="86" t="s">
        <v>327</v>
      </c>
      <c r="F216" s="73" t="s">
        <v>810</v>
      </c>
      <c r="G216" s="86" t="s">
        <v>132</v>
      </c>
      <c r="H216" s="73" t="s">
        <v>532</v>
      </c>
      <c r="I216" s="73" t="s">
        <v>135</v>
      </c>
      <c r="J216" s="73"/>
      <c r="K216" s="83">
        <v>3.1799999999992616</v>
      </c>
      <c r="L216" s="86" t="s">
        <v>137</v>
      </c>
      <c r="M216" s="87">
        <v>2.75E-2</v>
      </c>
      <c r="N216" s="87">
        <v>4.4699999999991767E-2</v>
      </c>
      <c r="O216" s="83">
        <v>7414873.1109310035</v>
      </c>
      <c r="P216" s="85">
        <v>95.08</v>
      </c>
      <c r="Q216" s="73"/>
      <c r="R216" s="83">
        <v>7050.0611070400009</v>
      </c>
      <c r="S216" s="84">
        <v>1.8364181445068815E-2</v>
      </c>
      <c r="T216" s="84">
        <f t="shared" si="3"/>
        <v>1.0887037258970737E-3</v>
      </c>
      <c r="U216" s="84">
        <f>R216/'סכום נכסי הקרן'!$C$42</f>
        <v>9.9531341254127718E-5</v>
      </c>
    </row>
    <row r="217" spans="2:21">
      <c r="B217" s="76" t="s">
        <v>811</v>
      </c>
      <c r="C217" s="73" t="s">
        <v>812</v>
      </c>
      <c r="D217" s="86" t="s">
        <v>124</v>
      </c>
      <c r="E217" s="86" t="s">
        <v>327</v>
      </c>
      <c r="F217" s="73" t="s">
        <v>810</v>
      </c>
      <c r="G217" s="86" t="s">
        <v>132</v>
      </c>
      <c r="H217" s="73" t="s">
        <v>532</v>
      </c>
      <c r="I217" s="73" t="s">
        <v>135</v>
      </c>
      <c r="J217" s="73"/>
      <c r="K217" s="83">
        <v>4.0499999999998648</v>
      </c>
      <c r="L217" s="86" t="s">
        <v>137</v>
      </c>
      <c r="M217" s="87">
        <v>2.3E-2</v>
      </c>
      <c r="N217" s="87">
        <v>2.5299999999999559E-2</v>
      </c>
      <c r="O217" s="83">
        <v>13779823.093703004</v>
      </c>
      <c r="P217" s="85">
        <v>99.34</v>
      </c>
      <c r="Q217" s="73"/>
      <c r="R217" s="83">
        <v>13688.875955137</v>
      </c>
      <c r="S217" s="84">
        <v>4.5640318518210751E-2</v>
      </c>
      <c r="T217" s="84">
        <f t="shared" si="3"/>
        <v>2.1139008626207016E-3</v>
      </c>
      <c r="U217" s="84">
        <f>R217/'סכום נכסי הקרן'!$C$42</f>
        <v>1.9325679074123716E-4</v>
      </c>
    </row>
    <row r="218" spans="2:21">
      <c r="B218" s="76" t="s">
        <v>813</v>
      </c>
      <c r="C218" s="73" t="s">
        <v>814</v>
      </c>
      <c r="D218" s="86" t="s">
        <v>124</v>
      </c>
      <c r="E218" s="86" t="s">
        <v>327</v>
      </c>
      <c r="F218" s="73" t="s">
        <v>625</v>
      </c>
      <c r="G218" s="86" t="s">
        <v>133</v>
      </c>
      <c r="H218" s="73" t="s">
        <v>524</v>
      </c>
      <c r="I218" s="73" t="s">
        <v>331</v>
      </c>
      <c r="J218" s="73"/>
      <c r="K218" s="83">
        <v>3.0099999999886973</v>
      </c>
      <c r="L218" s="86" t="s">
        <v>137</v>
      </c>
      <c r="M218" s="87">
        <v>2.7000000000000003E-2</v>
      </c>
      <c r="N218" s="87">
        <v>4.1499999999801807E-2</v>
      </c>
      <c r="O218" s="83">
        <v>354790.06095699995</v>
      </c>
      <c r="P218" s="85">
        <v>96</v>
      </c>
      <c r="Q218" s="73"/>
      <c r="R218" s="83">
        <v>340.59846008499994</v>
      </c>
      <c r="S218" s="84">
        <v>2.0020598825268047E-3</v>
      </c>
      <c r="T218" s="84">
        <f t="shared" si="3"/>
        <v>5.2596822481306372E-5</v>
      </c>
      <c r="U218" s="84">
        <f>R218/'סכום נכסי הקרן'!$C$42</f>
        <v>4.8085003869680902E-6</v>
      </c>
    </row>
    <row r="219" spans="2:21">
      <c r="B219" s="76" t="s">
        <v>815</v>
      </c>
      <c r="C219" s="73" t="s">
        <v>816</v>
      </c>
      <c r="D219" s="86" t="s">
        <v>124</v>
      </c>
      <c r="E219" s="86" t="s">
        <v>327</v>
      </c>
      <c r="F219" s="73" t="s">
        <v>817</v>
      </c>
      <c r="G219" s="86" t="s">
        <v>133</v>
      </c>
      <c r="H219" s="73" t="s">
        <v>635</v>
      </c>
      <c r="I219" s="73" t="s">
        <v>331</v>
      </c>
      <c r="J219" s="73"/>
      <c r="K219" s="83">
        <v>0.80999999999974659</v>
      </c>
      <c r="L219" s="86" t="s">
        <v>137</v>
      </c>
      <c r="M219" s="87">
        <v>3.3000000000000002E-2</v>
      </c>
      <c r="N219" s="87">
        <v>0.24429999999969967</v>
      </c>
      <c r="O219" s="83">
        <v>2064885.2237850002</v>
      </c>
      <c r="P219" s="85">
        <v>86</v>
      </c>
      <c r="Q219" s="73"/>
      <c r="R219" s="83">
        <v>1775.8012241449999</v>
      </c>
      <c r="S219" s="84">
        <v>7.822513700975647E-3</v>
      </c>
      <c r="T219" s="84">
        <f t="shared" si="3"/>
        <v>2.742276102044964E-4</v>
      </c>
      <c r="U219" s="84">
        <f>R219/'סכום נכסי הקרן'!$C$42</f>
        <v>2.5070403639959668E-5</v>
      </c>
    </row>
    <row r="220" spans="2:21">
      <c r="B220" s="76" t="s">
        <v>818</v>
      </c>
      <c r="C220" s="73" t="s">
        <v>819</v>
      </c>
      <c r="D220" s="86" t="s">
        <v>124</v>
      </c>
      <c r="E220" s="86" t="s">
        <v>327</v>
      </c>
      <c r="F220" s="73" t="s">
        <v>634</v>
      </c>
      <c r="G220" s="86" t="s">
        <v>133</v>
      </c>
      <c r="H220" s="73" t="s">
        <v>635</v>
      </c>
      <c r="I220" s="73" t="s">
        <v>331</v>
      </c>
      <c r="J220" s="73"/>
      <c r="K220" s="83">
        <v>2.9700000000001672</v>
      </c>
      <c r="L220" s="86" t="s">
        <v>137</v>
      </c>
      <c r="M220" s="87">
        <v>2.7999999999999997E-2</v>
      </c>
      <c r="N220" s="87">
        <v>0.17770000000000588</v>
      </c>
      <c r="O220" s="83">
        <v>9540489.6604390014</v>
      </c>
      <c r="P220" s="85">
        <v>65.02</v>
      </c>
      <c r="Q220" s="73"/>
      <c r="R220" s="83">
        <v>6203.2263123679995</v>
      </c>
      <c r="S220" s="84">
        <v>3.582609711017274E-2</v>
      </c>
      <c r="T220" s="84">
        <f t="shared" si="3"/>
        <v>9.5793149822686891E-4</v>
      </c>
      <c r="U220" s="84">
        <f>R220/'סכום נכסי הקרן'!$C$42</f>
        <v>8.7575898364391369E-5</v>
      </c>
    </row>
    <row r="221" spans="2:21">
      <c r="B221" s="76" t="s">
        <v>820</v>
      </c>
      <c r="C221" s="73" t="s">
        <v>821</v>
      </c>
      <c r="D221" s="86" t="s">
        <v>124</v>
      </c>
      <c r="E221" s="86" t="s">
        <v>327</v>
      </c>
      <c r="F221" s="73" t="s">
        <v>634</v>
      </c>
      <c r="G221" s="86" t="s">
        <v>133</v>
      </c>
      <c r="H221" s="73" t="s">
        <v>635</v>
      </c>
      <c r="I221" s="73" t="s">
        <v>331</v>
      </c>
      <c r="J221" s="73"/>
      <c r="K221" s="83">
        <v>0.62999999999970924</v>
      </c>
      <c r="L221" s="86" t="s">
        <v>137</v>
      </c>
      <c r="M221" s="87">
        <v>4.2999999999999997E-2</v>
      </c>
      <c r="N221" s="87">
        <v>0.65130000000034916</v>
      </c>
      <c r="O221" s="83">
        <v>2853792.4848219994</v>
      </c>
      <c r="P221" s="85">
        <v>74.7</v>
      </c>
      <c r="Q221" s="73"/>
      <c r="R221" s="83">
        <v>2131.7830828739998</v>
      </c>
      <c r="S221" s="84">
        <v>1.9767753736820444E-2</v>
      </c>
      <c r="T221" s="84">
        <f t="shared" si="3"/>
        <v>3.2920000974341986E-4</v>
      </c>
      <c r="U221" s="84">
        <f>R221/'סכום נכסי הקרן'!$C$42</f>
        <v>3.0096083747335473E-5</v>
      </c>
    </row>
    <row r="222" spans="2:21">
      <c r="B222" s="76" t="s">
        <v>822</v>
      </c>
      <c r="C222" s="73" t="s">
        <v>823</v>
      </c>
      <c r="D222" s="86" t="s">
        <v>124</v>
      </c>
      <c r="E222" s="86" t="s">
        <v>327</v>
      </c>
      <c r="F222" s="73" t="s">
        <v>634</v>
      </c>
      <c r="G222" s="86" t="s">
        <v>133</v>
      </c>
      <c r="H222" s="73" t="s">
        <v>635</v>
      </c>
      <c r="I222" s="73" t="s">
        <v>331</v>
      </c>
      <c r="J222" s="73"/>
      <c r="K222" s="83">
        <v>0.9499999999995794</v>
      </c>
      <c r="L222" s="86" t="s">
        <v>137</v>
      </c>
      <c r="M222" s="87">
        <v>4.2500000000000003E-2</v>
      </c>
      <c r="N222" s="87">
        <v>0.34789999999998839</v>
      </c>
      <c r="O222" s="83">
        <v>3811596.1631370001</v>
      </c>
      <c r="P222" s="85">
        <v>78</v>
      </c>
      <c r="Q222" s="73"/>
      <c r="R222" s="83">
        <v>2973.045052255</v>
      </c>
      <c r="S222" s="84">
        <v>1.0146090873931313E-2</v>
      </c>
      <c r="T222" s="84">
        <f t="shared" si="3"/>
        <v>4.5911165541781367E-4</v>
      </c>
      <c r="U222" s="84">
        <f>R222/'סכום נכסי הקרן'!$C$42</f>
        <v>4.1972850613223687E-5</v>
      </c>
    </row>
    <row r="223" spans="2:21">
      <c r="B223" s="76" t="s">
        <v>824</v>
      </c>
      <c r="C223" s="73" t="s">
        <v>825</v>
      </c>
      <c r="D223" s="86" t="s">
        <v>124</v>
      </c>
      <c r="E223" s="86" t="s">
        <v>327</v>
      </c>
      <c r="F223" s="73" t="s">
        <v>634</v>
      </c>
      <c r="G223" s="86" t="s">
        <v>133</v>
      </c>
      <c r="H223" s="73" t="s">
        <v>635</v>
      </c>
      <c r="I223" s="73" t="s">
        <v>331</v>
      </c>
      <c r="J223" s="73"/>
      <c r="K223" s="83">
        <v>1.3799999999994961</v>
      </c>
      <c r="L223" s="86" t="s">
        <v>137</v>
      </c>
      <c r="M223" s="87">
        <v>3.7000000000000005E-2</v>
      </c>
      <c r="N223" s="87">
        <v>0.2737999999999442</v>
      </c>
      <c r="O223" s="83">
        <v>6786104.5211709999</v>
      </c>
      <c r="P223" s="85">
        <v>75.400000000000006</v>
      </c>
      <c r="Q223" s="73"/>
      <c r="R223" s="83">
        <v>5116.7231121409995</v>
      </c>
      <c r="S223" s="84">
        <v>3.4302552655811232E-2</v>
      </c>
      <c r="T223" s="84">
        <f t="shared" si="3"/>
        <v>7.9014854367842721E-4</v>
      </c>
      <c r="U223" s="84">
        <f>R223/'סכום נכסי הקרן'!$C$42</f>
        <v>7.2236865247712621E-5</v>
      </c>
    </row>
    <row r="224" spans="2:21">
      <c r="B224" s="76" t="s">
        <v>826</v>
      </c>
      <c r="C224" s="73" t="s">
        <v>827</v>
      </c>
      <c r="D224" s="86" t="s">
        <v>124</v>
      </c>
      <c r="E224" s="86" t="s">
        <v>327</v>
      </c>
      <c r="F224" s="73" t="s">
        <v>828</v>
      </c>
      <c r="G224" s="86" t="s">
        <v>696</v>
      </c>
      <c r="H224" s="73" t="s">
        <v>631</v>
      </c>
      <c r="I224" s="73" t="s">
        <v>135</v>
      </c>
      <c r="J224" s="73"/>
      <c r="K224" s="83">
        <v>3.0600000000015264</v>
      </c>
      <c r="L224" s="86" t="s">
        <v>137</v>
      </c>
      <c r="M224" s="87">
        <v>3.7499999999999999E-2</v>
      </c>
      <c r="N224" s="87">
        <v>2.1799999999998744E-2</v>
      </c>
      <c r="O224" s="83">
        <v>1807896.2712230003</v>
      </c>
      <c r="P224" s="85">
        <v>105.81</v>
      </c>
      <c r="Q224" s="73"/>
      <c r="R224" s="83">
        <v>1912.9350430180002</v>
      </c>
      <c r="S224" s="84">
        <v>3.9203966942710604E-3</v>
      </c>
      <c r="T224" s="84">
        <f t="shared" si="3"/>
        <v>2.9540446204829744E-4</v>
      </c>
      <c r="U224" s="84">
        <f>R224/'סכום נכסי הקרן'!$C$42</f>
        <v>2.7006431245465199E-5</v>
      </c>
    </row>
    <row r="225" spans="2:21">
      <c r="B225" s="76" t="s">
        <v>829</v>
      </c>
      <c r="C225" s="73" t="s">
        <v>830</v>
      </c>
      <c r="D225" s="86" t="s">
        <v>124</v>
      </c>
      <c r="E225" s="86" t="s">
        <v>327</v>
      </c>
      <c r="F225" s="73" t="s">
        <v>828</v>
      </c>
      <c r="G225" s="86" t="s">
        <v>696</v>
      </c>
      <c r="H225" s="73" t="s">
        <v>635</v>
      </c>
      <c r="I225" s="73" t="s">
        <v>331</v>
      </c>
      <c r="J225" s="73"/>
      <c r="K225" s="83">
        <v>6.0100000000013836</v>
      </c>
      <c r="L225" s="86" t="s">
        <v>137</v>
      </c>
      <c r="M225" s="87">
        <v>3.7499999999999999E-2</v>
      </c>
      <c r="N225" s="87">
        <v>2.4300000000006917E-2</v>
      </c>
      <c r="O225" s="83">
        <v>9013337.5844650008</v>
      </c>
      <c r="P225" s="85">
        <v>109</v>
      </c>
      <c r="Q225" s="73"/>
      <c r="R225" s="83">
        <v>9824.5382667400008</v>
      </c>
      <c r="S225" s="84">
        <v>2.4360371849905409E-2</v>
      </c>
      <c r="T225" s="84">
        <f t="shared" si="3"/>
        <v>1.5171515897269981E-3</v>
      </c>
      <c r="U225" s="84">
        <f>R225/'סכום נכסי הקרן'!$C$42</f>
        <v>1.387008503961308E-4</v>
      </c>
    </row>
    <row r="226" spans="2:21">
      <c r="B226" s="76" t="s">
        <v>831</v>
      </c>
      <c r="C226" s="73" t="s">
        <v>832</v>
      </c>
      <c r="D226" s="86" t="s">
        <v>124</v>
      </c>
      <c r="E226" s="86" t="s">
        <v>327</v>
      </c>
      <c r="F226" s="73" t="s">
        <v>833</v>
      </c>
      <c r="G226" s="86" t="s">
        <v>132</v>
      </c>
      <c r="H226" s="73" t="s">
        <v>635</v>
      </c>
      <c r="I226" s="73" t="s">
        <v>331</v>
      </c>
      <c r="J226" s="73"/>
      <c r="K226" s="83">
        <v>1.65000000000714</v>
      </c>
      <c r="L226" s="86" t="s">
        <v>137</v>
      </c>
      <c r="M226" s="87">
        <v>3.4000000000000002E-2</v>
      </c>
      <c r="N226" s="87">
        <v>5.6400000000131449E-2</v>
      </c>
      <c r="O226" s="83">
        <v>598961.1650429999</v>
      </c>
      <c r="P226" s="85">
        <v>97.04</v>
      </c>
      <c r="Q226" s="73"/>
      <c r="R226" s="83">
        <v>581.23189114900003</v>
      </c>
      <c r="S226" s="84">
        <v>1.2141125919177534E-3</v>
      </c>
      <c r="T226" s="84">
        <f t="shared" si="3"/>
        <v>8.9756573155406043E-5</v>
      </c>
      <c r="U226" s="84">
        <f>R226/'סכום נכסי הקרן'!$C$42</f>
        <v>8.2057146494751518E-6</v>
      </c>
    </row>
    <row r="227" spans="2:21">
      <c r="B227" s="76" t="s">
        <v>834</v>
      </c>
      <c r="C227" s="73" t="s">
        <v>835</v>
      </c>
      <c r="D227" s="86" t="s">
        <v>124</v>
      </c>
      <c r="E227" s="86" t="s">
        <v>327</v>
      </c>
      <c r="F227" s="73" t="s">
        <v>836</v>
      </c>
      <c r="G227" s="86" t="s">
        <v>4487</v>
      </c>
      <c r="H227" s="73" t="s">
        <v>631</v>
      </c>
      <c r="I227" s="73" t="s">
        <v>135</v>
      </c>
      <c r="J227" s="73"/>
      <c r="K227" s="83">
        <v>1.9699999999319968</v>
      </c>
      <c r="L227" s="86" t="s">
        <v>137</v>
      </c>
      <c r="M227" s="87">
        <v>6.7500000000000004E-2</v>
      </c>
      <c r="N227" s="87">
        <v>6.039999999936118E-2</v>
      </c>
      <c r="O227" s="83">
        <v>18948.366537000002</v>
      </c>
      <c r="P227" s="85">
        <v>102.44</v>
      </c>
      <c r="Q227" s="73"/>
      <c r="R227" s="83">
        <v>19.410705955999997</v>
      </c>
      <c r="S227" s="84">
        <v>2.8433282473985534E-5</v>
      </c>
      <c r="T227" s="84">
        <f t="shared" si="3"/>
        <v>2.9974928693153262E-6</v>
      </c>
      <c r="U227" s="84">
        <f>R227/'סכום נכסי הקרן'!$C$42</f>
        <v>2.7403643304040989E-7</v>
      </c>
    </row>
    <row r="228" spans="2:21">
      <c r="B228" s="76" t="s">
        <v>837</v>
      </c>
      <c r="C228" s="73" t="s">
        <v>838</v>
      </c>
      <c r="D228" s="86" t="s">
        <v>124</v>
      </c>
      <c r="E228" s="86" t="s">
        <v>327</v>
      </c>
      <c r="F228" s="73" t="s">
        <v>839</v>
      </c>
      <c r="G228" s="86" t="s">
        <v>133</v>
      </c>
      <c r="H228" s="73" t="s">
        <v>635</v>
      </c>
      <c r="I228" s="73" t="s">
        <v>331</v>
      </c>
      <c r="J228" s="73"/>
      <c r="K228" s="83">
        <v>2.3300000000010863</v>
      </c>
      <c r="L228" s="86" t="s">
        <v>137</v>
      </c>
      <c r="M228" s="87">
        <v>2.9500000000000002E-2</v>
      </c>
      <c r="N228" s="87">
        <v>5.5700000000022933E-2</v>
      </c>
      <c r="O228" s="83">
        <v>6412796.9669359997</v>
      </c>
      <c r="P228" s="85">
        <v>95</v>
      </c>
      <c r="Q228" s="73"/>
      <c r="R228" s="83">
        <v>6092.1571185860012</v>
      </c>
      <c r="S228" s="84">
        <v>3.5865915523122668E-2</v>
      </c>
      <c r="T228" s="84">
        <f t="shared" si="3"/>
        <v>9.4077966886441176E-4</v>
      </c>
      <c r="U228" s="84">
        <f>R228/'סכום נכסי הקרן'!$C$42</f>
        <v>8.6007845880690503E-5</v>
      </c>
    </row>
    <row r="229" spans="2:21">
      <c r="B229" s="76" t="s">
        <v>840</v>
      </c>
      <c r="C229" s="73" t="s">
        <v>841</v>
      </c>
      <c r="D229" s="86" t="s">
        <v>124</v>
      </c>
      <c r="E229" s="86" t="s">
        <v>327</v>
      </c>
      <c r="F229" s="73" t="s">
        <v>600</v>
      </c>
      <c r="G229" s="86" t="s">
        <v>463</v>
      </c>
      <c r="H229" s="73" t="s">
        <v>631</v>
      </c>
      <c r="I229" s="73" t="s">
        <v>135</v>
      </c>
      <c r="J229" s="73"/>
      <c r="K229" s="83">
        <v>7.9700000000008622</v>
      </c>
      <c r="L229" s="86" t="s">
        <v>137</v>
      </c>
      <c r="M229" s="87">
        <v>3.4300000000000004E-2</v>
      </c>
      <c r="N229" s="87">
        <v>3.00000000000025E-2</v>
      </c>
      <c r="O229" s="83">
        <v>11461427.684163</v>
      </c>
      <c r="P229" s="85">
        <v>104.5</v>
      </c>
      <c r="Q229" s="73"/>
      <c r="R229" s="83">
        <v>11977.191930878</v>
      </c>
      <c r="S229" s="84">
        <v>4.5145059414538363E-2</v>
      </c>
      <c r="T229" s="84">
        <f t="shared" si="3"/>
        <v>1.8495745331781931E-3</v>
      </c>
      <c r="U229" s="84">
        <f>R229/'סכום נכסי הקרן'!$C$42</f>
        <v>1.6909158080176046E-4</v>
      </c>
    </row>
    <row r="230" spans="2:21">
      <c r="B230" s="76" t="s">
        <v>842</v>
      </c>
      <c r="C230" s="73" t="s">
        <v>843</v>
      </c>
      <c r="D230" s="86" t="s">
        <v>124</v>
      </c>
      <c r="E230" s="86" t="s">
        <v>327</v>
      </c>
      <c r="F230" s="73" t="s">
        <v>844</v>
      </c>
      <c r="G230" s="86" t="s">
        <v>4487</v>
      </c>
      <c r="H230" s="73" t="s">
        <v>635</v>
      </c>
      <c r="I230" s="73" t="s">
        <v>331</v>
      </c>
      <c r="J230" s="73"/>
      <c r="K230" s="83">
        <v>4.1199999999996484</v>
      </c>
      <c r="L230" s="86" t="s">
        <v>137</v>
      </c>
      <c r="M230" s="87">
        <v>3.9E-2</v>
      </c>
      <c r="N230" s="87">
        <v>4.1599999999998062E-2</v>
      </c>
      <c r="O230" s="83">
        <v>10903429.092894001</v>
      </c>
      <c r="P230" s="85">
        <v>100.39</v>
      </c>
      <c r="Q230" s="73"/>
      <c r="R230" s="83">
        <v>10945.952466357001</v>
      </c>
      <c r="S230" s="84">
        <v>2.5905650152994845E-2</v>
      </c>
      <c r="T230" s="84">
        <f t="shared" si="3"/>
        <v>1.6903256656478106E-3</v>
      </c>
      <c r="U230" s="84">
        <f>R230/'סכום נכסי הקרן'!$C$42</f>
        <v>1.545327499633342E-4</v>
      </c>
    </row>
    <row r="231" spans="2:21">
      <c r="B231" s="76" t="s">
        <v>845</v>
      </c>
      <c r="C231" s="73" t="s">
        <v>846</v>
      </c>
      <c r="D231" s="86" t="s">
        <v>124</v>
      </c>
      <c r="E231" s="86" t="s">
        <v>327</v>
      </c>
      <c r="F231" s="73" t="s">
        <v>847</v>
      </c>
      <c r="G231" s="86" t="s">
        <v>161</v>
      </c>
      <c r="H231" s="73" t="s">
        <v>635</v>
      </c>
      <c r="I231" s="73" t="s">
        <v>331</v>
      </c>
      <c r="J231" s="73"/>
      <c r="K231" s="83">
        <v>1.2300000000001698</v>
      </c>
      <c r="L231" s="86" t="s">
        <v>137</v>
      </c>
      <c r="M231" s="87">
        <v>1.44E-2</v>
      </c>
      <c r="N231" s="87">
        <v>2.7399999999997898E-2</v>
      </c>
      <c r="O231" s="83">
        <v>4731680.489666</v>
      </c>
      <c r="P231" s="85">
        <v>98.42</v>
      </c>
      <c r="Q231" s="73"/>
      <c r="R231" s="83">
        <v>4656.919938127</v>
      </c>
      <c r="S231" s="84">
        <v>2.1659570632115824E-2</v>
      </c>
      <c r="T231" s="84">
        <f t="shared" ref="T231:T300" si="4">R231/$R$11</f>
        <v>7.1914356639837687E-4</v>
      </c>
      <c r="U231" s="84">
        <f>R231/'סכום נכסי הקרן'!$C$42</f>
        <v>6.5745456743916968E-5</v>
      </c>
    </row>
    <row r="232" spans="2:21">
      <c r="B232" s="76" t="s">
        <v>848</v>
      </c>
      <c r="C232" s="73" t="s">
        <v>849</v>
      </c>
      <c r="D232" s="86" t="s">
        <v>124</v>
      </c>
      <c r="E232" s="86" t="s">
        <v>327</v>
      </c>
      <c r="F232" s="73" t="s">
        <v>847</v>
      </c>
      <c r="G232" s="86" t="s">
        <v>161</v>
      </c>
      <c r="H232" s="73" t="s">
        <v>635</v>
      </c>
      <c r="I232" s="73" t="s">
        <v>331</v>
      </c>
      <c r="J232" s="73"/>
      <c r="K232" s="83">
        <v>2.1700000000001136</v>
      </c>
      <c r="L232" s="86" t="s">
        <v>137</v>
      </c>
      <c r="M232" s="87">
        <v>2.1600000000000001E-2</v>
      </c>
      <c r="N232" s="87">
        <v>1.6000000000001534E-2</v>
      </c>
      <c r="O232" s="83">
        <v>24300163.695451997</v>
      </c>
      <c r="P232" s="85">
        <v>101.8</v>
      </c>
      <c r="Q232" s="73"/>
      <c r="R232" s="83">
        <v>24737.566640106998</v>
      </c>
      <c r="S232" s="84">
        <v>2.3805415740124979E-2</v>
      </c>
      <c r="T232" s="84">
        <f t="shared" si="4"/>
        <v>3.8200918491072644E-3</v>
      </c>
      <c r="U232" s="84">
        <f>R232/'סכום נכסי הקרן'!$C$42</f>
        <v>3.4923997816055315E-4</v>
      </c>
    </row>
    <row r="233" spans="2:21">
      <c r="B233" s="76" t="s">
        <v>850</v>
      </c>
      <c r="C233" s="73" t="s">
        <v>851</v>
      </c>
      <c r="D233" s="86" t="s">
        <v>124</v>
      </c>
      <c r="E233" s="86" t="s">
        <v>327</v>
      </c>
      <c r="F233" s="73" t="s">
        <v>852</v>
      </c>
      <c r="G233" s="86" t="s">
        <v>853</v>
      </c>
      <c r="H233" s="73" t="s">
        <v>631</v>
      </c>
      <c r="I233" s="73" t="s">
        <v>135</v>
      </c>
      <c r="J233" s="73"/>
      <c r="K233" s="83">
        <v>2.9600000000035935</v>
      </c>
      <c r="L233" s="86" t="s">
        <v>137</v>
      </c>
      <c r="M233" s="87">
        <v>3.2500000000000001E-2</v>
      </c>
      <c r="N233" s="87">
        <v>0.19950000000017137</v>
      </c>
      <c r="O233" s="83">
        <v>1841691.138664</v>
      </c>
      <c r="P233" s="85">
        <v>62.26</v>
      </c>
      <c r="Q233" s="73"/>
      <c r="R233" s="83">
        <v>1146.6369034529998</v>
      </c>
      <c r="S233" s="84">
        <v>2.5171131423869842E-3</v>
      </c>
      <c r="T233" s="84">
        <f t="shared" si="4"/>
        <v>1.7706908494648333E-4</v>
      </c>
      <c r="U233" s="84">
        <f>R233/'סכום נכסי הקרן'!$C$42</f>
        <v>1.6187988614480711E-5</v>
      </c>
    </row>
    <row r="234" spans="2:21">
      <c r="B234" s="76" t="s">
        <v>854</v>
      </c>
      <c r="C234" s="73" t="s">
        <v>855</v>
      </c>
      <c r="D234" s="86" t="s">
        <v>124</v>
      </c>
      <c r="E234" s="86" t="s">
        <v>327</v>
      </c>
      <c r="F234" s="73" t="s">
        <v>852</v>
      </c>
      <c r="G234" s="86" t="s">
        <v>853</v>
      </c>
      <c r="H234" s="73" t="s">
        <v>631</v>
      </c>
      <c r="I234" s="73" t="s">
        <v>135</v>
      </c>
      <c r="J234" s="73"/>
      <c r="K234" s="83">
        <v>4.6900000000005706</v>
      </c>
      <c r="L234" s="86" t="s">
        <v>137</v>
      </c>
      <c r="M234" s="87">
        <v>2.1600000000000001E-2</v>
      </c>
      <c r="N234" s="87">
        <v>0.1336000000000199</v>
      </c>
      <c r="O234" s="83">
        <v>9306761.1500000004</v>
      </c>
      <c r="P234" s="85">
        <v>58.64</v>
      </c>
      <c r="Q234" s="73"/>
      <c r="R234" s="83">
        <v>5457.4845205809997</v>
      </c>
      <c r="S234" s="84">
        <v>4.0637151833238003E-2</v>
      </c>
      <c r="T234" s="84">
        <f t="shared" si="4"/>
        <v>8.4277052941413998E-4</v>
      </c>
      <c r="U234" s="84">
        <f>R234/'סכום נכסי הקרן'!$C$42</f>
        <v>7.7047666106702453E-5</v>
      </c>
    </row>
    <row r="235" spans="2:21">
      <c r="B235" s="76" t="s">
        <v>856</v>
      </c>
      <c r="C235" s="73" t="s">
        <v>857</v>
      </c>
      <c r="D235" s="86" t="s">
        <v>124</v>
      </c>
      <c r="E235" s="86" t="s">
        <v>327</v>
      </c>
      <c r="F235" s="73" t="s">
        <v>810</v>
      </c>
      <c r="G235" s="86" t="s">
        <v>132</v>
      </c>
      <c r="H235" s="73" t="s">
        <v>631</v>
      </c>
      <c r="I235" s="73" t="s">
        <v>135</v>
      </c>
      <c r="J235" s="73"/>
      <c r="K235" s="83">
        <v>2.0499999999994714</v>
      </c>
      <c r="L235" s="86" t="s">
        <v>137</v>
      </c>
      <c r="M235" s="87">
        <v>2.4E-2</v>
      </c>
      <c r="N235" s="87">
        <v>5.8099999999971591E-2</v>
      </c>
      <c r="O235" s="83">
        <v>4137533.1537559996</v>
      </c>
      <c r="P235" s="85">
        <v>93.65</v>
      </c>
      <c r="Q235" s="73"/>
      <c r="R235" s="83">
        <v>3874.7997983209998</v>
      </c>
      <c r="S235" s="84">
        <v>1.3833759041099051E-2</v>
      </c>
      <c r="T235" s="84">
        <f t="shared" si="4"/>
        <v>5.9836488130930005E-4</v>
      </c>
      <c r="U235" s="84">
        <f>R235/'סכום נכסי הקרן'!$C$42</f>
        <v>5.4703642303610528E-5</v>
      </c>
    </row>
    <row r="236" spans="2:21">
      <c r="B236" s="76" t="s">
        <v>858</v>
      </c>
      <c r="C236" s="73" t="s">
        <v>859</v>
      </c>
      <c r="D236" s="86" t="s">
        <v>124</v>
      </c>
      <c r="E236" s="86" t="s">
        <v>327</v>
      </c>
      <c r="F236" s="73" t="s">
        <v>860</v>
      </c>
      <c r="G236" s="86" t="s">
        <v>861</v>
      </c>
      <c r="H236" s="73" t="s">
        <v>635</v>
      </c>
      <c r="I236" s="73" t="s">
        <v>331</v>
      </c>
      <c r="J236" s="73"/>
      <c r="K236" s="83">
        <v>4.9000000000013815</v>
      </c>
      <c r="L236" s="86" t="s">
        <v>137</v>
      </c>
      <c r="M236" s="87">
        <v>2.6200000000000001E-2</v>
      </c>
      <c r="N236" s="87">
        <v>1.8500000000005783E-2</v>
      </c>
      <c r="O236" s="83">
        <v>5126624.2030580007</v>
      </c>
      <c r="P236" s="85">
        <v>104.45</v>
      </c>
      <c r="Q236" s="73"/>
      <c r="R236" s="83">
        <v>5354.758923794001</v>
      </c>
      <c r="S236" s="84">
        <v>1.0634145063968087E-2</v>
      </c>
      <c r="T236" s="84">
        <f t="shared" si="4"/>
        <v>8.2690715769735766E-4</v>
      </c>
      <c r="U236" s="84">
        <f>R236/'סכום נכסי הקרן'!$C$42</f>
        <v>7.5597406843115242E-5</v>
      </c>
    </row>
    <row r="237" spans="2:21">
      <c r="B237" s="76" t="s">
        <v>862</v>
      </c>
      <c r="C237" s="73" t="s">
        <v>863</v>
      </c>
      <c r="D237" s="86" t="s">
        <v>124</v>
      </c>
      <c r="E237" s="86" t="s">
        <v>327</v>
      </c>
      <c r="F237" s="73" t="s">
        <v>860</v>
      </c>
      <c r="G237" s="86" t="s">
        <v>861</v>
      </c>
      <c r="H237" s="73" t="s">
        <v>635</v>
      </c>
      <c r="I237" s="73" t="s">
        <v>331</v>
      </c>
      <c r="J237" s="73"/>
      <c r="K237" s="83">
        <v>2.8899999999990325</v>
      </c>
      <c r="L237" s="86" t="s">
        <v>137</v>
      </c>
      <c r="M237" s="87">
        <v>3.3500000000000002E-2</v>
      </c>
      <c r="N237" s="87">
        <v>1.4699999999997198E-2</v>
      </c>
      <c r="O237" s="83">
        <v>5267053.4343730006</v>
      </c>
      <c r="P237" s="85">
        <v>105.47</v>
      </c>
      <c r="Q237" s="83">
        <v>88.223146364999991</v>
      </c>
      <c r="R237" s="83">
        <v>5643.384403514001</v>
      </c>
      <c r="S237" s="84">
        <v>1.2774709083929013E-2</v>
      </c>
      <c r="T237" s="84">
        <f t="shared" si="4"/>
        <v>8.7147806713900981E-4</v>
      </c>
      <c r="U237" s="84">
        <f>R237/'סכום נכסי הקרן'!$C$42</f>
        <v>7.9672163172242854E-5</v>
      </c>
    </row>
    <row r="238" spans="2:21">
      <c r="B238" s="76" t="s">
        <v>864</v>
      </c>
      <c r="C238" s="73" t="s">
        <v>865</v>
      </c>
      <c r="D238" s="86" t="s">
        <v>124</v>
      </c>
      <c r="E238" s="86" t="s">
        <v>327</v>
      </c>
      <c r="F238" s="73" t="s">
        <v>630</v>
      </c>
      <c r="G238" s="86" t="s">
        <v>337</v>
      </c>
      <c r="H238" s="73" t="s">
        <v>653</v>
      </c>
      <c r="I238" s="73" t="s">
        <v>135</v>
      </c>
      <c r="J238" s="73"/>
      <c r="K238" s="83">
        <v>0.44000000000111306</v>
      </c>
      <c r="L238" s="86" t="s">
        <v>137</v>
      </c>
      <c r="M238" s="87">
        <v>2.6200000000000001E-2</v>
      </c>
      <c r="N238" s="87">
        <v>3.2699999999957645E-2</v>
      </c>
      <c r="O238" s="83">
        <v>971258.76943799993</v>
      </c>
      <c r="P238" s="85">
        <v>99.9</v>
      </c>
      <c r="Q238" s="73"/>
      <c r="R238" s="83">
        <v>970.28749819300003</v>
      </c>
      <c r="S238" s="84">
        <v>1.0061938188276975E-2</v>
      </c>
      <c r="T238" s="84">
        <f t="shared" si="4"/>
        <v>1.4983637708036618E-4</v>
      </c>
      <c r="U238" s="84">
        <f>R238/'סכום נכסי הקרן'!$C$42</f>
        <v>1.3698323267130992E-5</v>
      </c>
    </row>
    <row r="239" spans="2:21">
      <c r="B239" s="76" t="s">
        <v>866</v>
      </c>
      <c r="C239" s="73" t="s">
        <v>867</v>
      </c>
      <c r="D239" s="86" t="s">
        <v>124</v>
      </c>
      <c r="E239" s="86" t="s">
        <v>327</v>
      </c>
      <c r="F239" s="73" t="s">
        <v>868</v>
      </c>
      <c r="G239" s="86" t="s">
        <v>4487</v>
      </c>
      <c r="H239" s="73" t="s">
        <v>653</v>
      </c>
      <c r="I239" s="73" t="s">
        <v>135</v>
      </c>
      <c r="J239" s="73"/>
      <c r="K239" s="83">
        <v>3.3900000000004624</v>
      </c>
      <c r="L239" s="86" t="s">
        <v>137</v>
      </c>
      <c r="M239" s="87">
        <v>3.95E-2</v>
      </c>
      <c r="N239" s="87">
        <v>0.12150000000002224</v>
      </c>
      <c r="O239" s="83">
        <v>8984906.4715049993</v>
      </c>
      <c r="P239" s="85">
        <v>77.8</v>
      </c>
      <c r="Q239" s="73"/>
      <c r="R239" s="83">
        <v>6990.2575332429997</v>
      </c>
      <c r="S239" s="84">
        <v>1.5304620427843967E-2</v>
      </c>
      <c r="T239" s="84">
        <f t="shared" si="4"/>
        <v>1.0794685756442992E-3</v>
      </c>
      <c r="U239" s="84">
        <f>R239/'סכום נכסי הקרן'!$C$42</f>
        <v>9.8687046457042639E-5</v>
      </c>
    </row>
    <row r="240" spans="2:21">
      <c r="B240" s="76" t="s">
        <v>869</v>
      </c>
      <c r="C240" s="73" t="s">
        <v>870</v>
      </c>
      <c r="D240" s="86" t="s">
        <v>124</v>
      </c>
      <c r="E240" s="86" t="s">
        <v>327</v>
      </c>
      <c r="F240" s="73" t="s">
        <v>868</v>
      </c>
      <c r="G240" s="86" t="s">
        <v>4487</v>
      </c>
      <c r="H240" s="73" t="s">
        <v>653</v>
      </c>
      <c r="I240" s="73" t="s">
        <v>135</v>
      </c>
      <c r="J240" s="73"/>
      <c r="K240" s="83">
        <v>3.9199999999998525</v>
      </c>
      <c r="L240" s="86" t="s">
        <v>137</v>
      </c>
      <c r="M240" s="87">
        <v>0.03</v>
      </c>
      <c r="N240" s="87">
        <v>4.2300000000000323E-2</v>
      </c>
      <c r="O240" s="83">
        <v>15204996.599713</v>
      </c>
      <c r="P240" s="85">
        <v>96</v>
      </c>
      <c r="Q240" s="73"/>
      <c r="R240" s="83">
        <v>14596.796231297998</v>
      </c>
      <c r="S240" s="84">
        <v>1.8537275842422755E-2</v>
      </c>
      <c r="T240" s="84">
        <f t="shared" si="4"/>
        <v>2.2541061987825304E-3</v>
      </c>
      <c r="U240" s="84">
        <f>R240/'סכום נכסי הקרן'!$C$42</f>
        <v>2.06074626142392E-4</v>
      </c>
    </row>
    <row r="241" spans="2:21">
      <c r="B241" s="76" t="s">
        <v>871</v>
      </c>
      <c r="C241" s="73" t="s">
        <v>872</v>
      </c>
      <c r="D241" s="86" t="s">
        <v>124</v>
      </c>
      <c r="E241" s="86" t="s">
        <v>327</v>
      </c>
      <c r="F241" s="73" t="s">
        <v>873</v>
      </c>
      <c r="G241" s="86" t="s">
        <v>463</v>
      </c>
      <c r="H241" s="73" t="s">
        <v>653</v>
      </c>
      <c r="I241" s="73" t="s">
        <v>135</v>
      </c>
      <c r="J241" s="73"/>
      <c r="K241" s="83">
        <v>2.189999999914241</v>
      </c>
      <c r="L241" s="86" t="s">
        <v>137</v>
      </c>
      <c r="M241" s="87">
        <v>4.3499999999999997E-2</v>
      </c>
      <c r="N241" s="87">
        <v>9.5000000003268893E-3</v>
      </c>
      <c r="O241" s="83">
        <v>23943.690545000001</v>
      </c>
      <c r="P241" s="85">
        <v>108.6</v>
      </c>
      <c r="Q241" s="73"/>
      <c r="R241" s="83">
        <v>26.002846816999998</v>
      </c>
      <c r="S241" s="84">
        <v>1.3858307362176242E-4</v>
      </c>
      <c r="T241" s="84">
        <f t="shared" si="4"/>
        <v>4.0154823885611093E-6</v>
      </c>
      <c r="U241" s="84">
        <f>R241/'סכום נכסי הקרן'!$C$42</f>
        <v>3.6710294858823712E-7</v>
      </c>
    </row>
    <row r="242" spans="2:21">
      <c r="B242" s="76" t="s">
        <v>874</v>
      </c>
      <c r="C242" s="73" t="s">
        <v>875</v>
      </c>
      <c r="D242" s="86" t="s">
        <v>124</v>
      </c>
      <c r="E242" s="86" t="s">
        <v>327</v>
      </c>
      <c r="F242" s="73" t="s">
        <v>873</v>
      </c>
      <c r="G242" s="86" t="s">
        <v>463</v>
      </c>
      <c r="H242" s="73" t="s">
        <v>653</v>
      </c>
      <c r="I242" s="73" t="s">
        <v>135</v>
      </c>
      <c r="J242" s="73"/>
      <c r="K242" s="83">
        <v>5.1299999999991286</v>
      </c>
      <c r="L242" s="86" t="s">
        <v>137</v>
      </c>
      <c r="M242" s="87">
        <v>3.27E-2</v>
      </c>
      <c r="N242" s="87">
        <v>3.1899999999993392E-2</v>
      </c>
      <c r="O242" s="83">
        <v>4927647.8479280006</v>
      </c>
      <c r="P242" s="85">
        <v>101.76</v>
      </c>
      <c r="Q242" s="73"/>
      <c r="R242" s="83">
        <v>5014.3744503490007</v>
      </c>
      <c r="S242" s="84">
        <v>2.2097075551246639E-2</v>
      </c>
      <c r="T242" s="84">
        <f t="shared" si="4"/>
        <v>7.7434338004342548E-4</v>
      </c>
      <c r="U242" s="84">
        <f>R242/'סכום נכסי הקרן'!$C$42</f>
        <v>7.0791927476386023E-5</v>
      </c>
    </row>
    <row r="243" spans="2:21">
      <c r="B243" s="76" t="s">
        <v>876</v>
      </c>
      <c r="C243" s="73" t="s">
        <v>877</v>
      </c>
      <c r="D243" s="86" t="s">
        <v>124</v>
      </c>
      <c r="E243" s="86" t="s">
        <v>327</v>
      </c>
      <c r="F243" s="73" t="s">
        <v>878</v>
      </c>
      <c r="G243" s="86" t="s">
        <v>160</v>
      </c>
      <c r="H243" s="73" t="s">
        <v>653</v>
      </c>
      <c r="I243" s="73" t="s">
        <v>135</v>
      </c>
      <c r="J243" s="73"/>
      <c r="K243" s="83">
        <v>5.6099999999990748</v>
      </c>
      <c r="L243" s="86" t="s">
        <v>137</v>
      </c>
      <c r="M243" s="87">
        <v>2.0499999999999997E-2</v>
      </c>
      <c r="N243" s="87">
        <v>3.0400000000010467E-2</v>
      </c>
      <c r="O243" s="83">
        <v>1728771.8333629998</v>
      </c>
      <c r="P243" s="85">
        <v>95.08</v>
      </c>
      <c r="Q243" s="73"/>
      <c r="R243" s="83">
        <v>1643.7162971319997</v>
      </c>
      <c r="S243" s="84">
        <v>4.0441188397133884E-3</v>
      </c>
      <c r="T243" s="84">
        <f t="shared" si="4"/>
        <v>2.5383043208212521E-4</v>
      </c>
      <c r="U243" s="84">
        <f>R243/'סכום נכסי הקרן'!$C$42</f>
        <v>2.3205655271760469E-5</v>
      </c>
    </row>
    <row r="244" spans="2:21">
      <c r="B244" s="76" t="s">
        <v>879</v>
      </c>
      <c r="C244" s="73" t="s">
        <v>880</v>
      </c>
      <c r="D244" s="86" t="s">
        <v>124</v>
      </c>
      <c r="E244" s="86" t="s">
        <v>327</v>
      </c>
      <c r="F244" s="73" t="s">
        <v>676</v>
      </c>
      <c r="G244" s="86" t="s">
        <v>161</v>
      </c>
      <c r="H244" s="73" t="s">
        <v>661</v>
      </c>
      <c r="I244" s="73" t="s">
        <v>331</v>
      </c>
      <c r="J244" s="73"/>
      <c r="K244" s="83">
        <v>2.6899999999988728</v>
      </c>
      <c r="L244" s="86" t="s">
        <v>137</v>
      </c>
      <c r="M244" s="87">
        <v>4.1399999999999999E-2</v>
      </c>
      <c r="N244" s="87">
        <v>3.5299999999991179E-2</v>
      </c>
      <c r="O244" s="83">
        <v>5894490.6770619992</v>
      </c>
      <c r="P244" s="85">
        <v>102.69</v>
      </c>
      <c r="Q244" s="73"/>
      <c r="R244" s="83">
        <v>6053.0524758780002</v>
      </c>
      <c r="S244" s="84">
        <v>9.1642070116840085E-3</v>
      </c>
      <c r="T244" s="84">
        <f t="shared" si="4"/>
        <v>9.3474094528887255E-4</v>
      </c>
      <c r="U244" s="84">
        <f>R244/'סכום נכסי הקרן'!$C$42</f>
        <v>8.5455774419337618E-5</v>
      </c>
    </row>
    <row r="245" spans="2:21">
      <c r="B245" s="76" t="s">
        <v>881</v>
      </c>
      <c r="C245" s="73" t="s">
        <v>882</v>
      </c>
      <c r="D245" s="86" t="s">
        <v>124</v>
      </c>
      <c r="E245" s="86" t="s">
        <v>327</v>
      </c>
      <c r="F245" s="73" t="s">
        <v>676</v>
      </c>
      <c r="G245" s="86" t="s">
        <v>161</v>
      </c>
      <c r="H245" s="73" t="s">
        <v>661</v>
      </c>
      <c r="I245" s="73" t="s">
        <v>331</v>
      </c>
      <c r="J245" s="73"/>
      <c r="K245" s="83">
        <v>5.0600000000003362</v>
      </c>
      <c r="L245" s="86" t="s">
        <v>137</v>
      </c>
      <c r="M245" s="87">
        <v>2.5000000000000001E-2</v>
      </c>
      <c r="N245" s="87">
        <v>4.1300000000003119E-2</v>
      </c>
      <c r="O245" s="83">
        <v>18821734.091124002</v>
      </c>
      <c r="P245" s="85">
        <v>92.81</v>
      </c>
      <c r="Q245" s="73"/>
      <c r="R245" s="83">
        <v>17468.450992935002</v>
      </c>
      <c r="S245" s="84">
        <v>3.1214596532196739E-2</v>
      </c>
      <c r="T245" s="84">
        <f t="shared" si="4"/>
        <v>2.6975606867673733E-3</v>
      </c>
      <c r="U245" s="84">
        <f>R245/'סכום נכסי הקרן'!$C$42</f>
        <v>2.4661606907529389E-4</v>
      </c>
    </row>
    <row r="246" spans="2:21">
      <c r="B246" s="76" t="s">
        <v>883</v>
      </c>
      <c r="C246" s="73" t="s">
        <v>884</v>
      </c>
      <c r="D246" s="86" t="s">
        <v>124</v>
      </c>
      <c r="E246" s="86" t="s">
        <v>327</v>
      </c>
      <c r="F246" s="73" t="s">
        <v>676</v>
      </c>
      <c r="G246" s="86" t="s">
        <v>161</v>
      </c>
      <c r="H246" s="73" t="s">
        <v>661</v>
      </c>
      <c r="I246" s="73" t="s">
        <v>331</v>
      </c>
      <c r="J246" s="73"/>
      <c r="K246" s="83">
        <v>3.6399999999992807</v>
      </c>
      <c r="L246" s="86" t="s">
        <v>137</v>
      </c>
      <c r="M246" s="87">
        <v>3.5499999999999997E-2</v>
      </c>
      <c r="N246" s="87">
        <v>3.9299999999994423E-2</v>
      </c>
      <c r="O246" s="83">
        <v>8208773.8532370003</v>
      </c>
      <c r="P246" s="85">
        <v>99.61</v>
      </c>
      <c r="Q246" s="73"/>
      <c r="R246" s="83">
        <v>8176.7592686920007</v>
      </c>
      <c r="S246" s="84">
        <v>1.1551338457260699E-2</v>
      </c>
      <c r="T246" s="84">
        <f t="shared" si="4"/>
        <v>1.2626937761857195E-3</v>
      </c>
      <c r="U246" s="84">
        <f>R246/'סכום נכסי הקרן'!$C$42</f>
        <v>1.1543783873197252E-4</v>
      </c>
    </row>
    <row r="247" spans="2:21">
      <c r="B247" s="76" t="s">
        <v>885</v>
      </c>
      <c r="C247" s="73" t="s">
        <v>886</v>
      </c>
      <c r="D247" s="86" t="s">
        <v>124</v>
      </c>
      <c r="E247" s="86" t="s">
        <v>327</v>
      </c>
      <c r="F247" s="73" t="s">
        <v>887</v>
      </c>
      <c r="G247" s="86" t="s">
        <v>467</v>
      </c>
      <c r="H247" s="73" t="s">
        <v>680</v>
      </c>
      <c r="I247" s="73" t="s">
        <v>135</v>
      </c>
      <c r="J247" s="73"/>
      <c r="K247" s="83">
        <v>5.1000000000004899</v>
      </c>
      <c r="L247" s="86" t="s">
        <v>137</v>
      </c>
      <c r="M247" s="87">
        <v>4.4500000000000005E-2</v>
      </c>
      <c r="N247" s="87">
        <v>3.0000000000003565E-2</v>
      </c>
      <c r="O247" s="83">
        <v>10316857.987326</v>
      </c>
      <c r="P247" s="85">
        <v>108.72</v>
      </c>
      <c r="Q247" s="73"/>
      <c r="R247" s="83">
        <v>11216.488118945001</v>
      </c>
      <c r="S247" s="84">
        <v>3.6058809093383014E-2</v>
      </c>
      <c r="T247" s="84">
        <f t="shared" si="4"/>
        <v>1.7321030585652193E-3</v>
      </c>
      <c r="U247" s="84">
        <f>R247/'סכום נכסי הקרן'!$C$42</f>
        <v>1.5835211776033897E-4</v>
      </c>
    </row>
    <row r="248" spans="2:21">
      <c r="B248" s="76" t="s">
        <v>888</v>
      </c>
      <c r="C248" s="73" t="s">
        <v>889</v>
      </c>
      <c r="D248" s="86" t="s">
        <v>124</v>
      </c>
      <c r="E248" s="86" t="s">
        <v>327</v>
      </c>
      <c r="F248" s="73" t="s">
        <v>890</v>
      </c>
      <c r="G248" s="86" t="s">
        <v>160</v>
      </c>
      <c r="H248" s="73" t="s">
        <v>680</v>
      </c>
      <c r="I248" s="73" t="s">
        <v>135</v>
      </c>
      <c r="J248" s="73"/>
      <c r="K248" s="83">
        <v>4.3699999999990586</v>
      </c>
      <c r="L248" s="86" t="s">
        <v>137</v>
      </c>
      <c r="M248" s="87">
        <v>3.4500000000000003E-2</v>
      </c>
      <c r="N248" s="87">
        <v>2.6599999999991429E-2</v>
      </c>
      <c r="O248" s="83">
        <v>1620019.9095660001</v>
      </c>
      <c r="P248" s="85">
        <v>103.8</v>
      </c>
      <c r="Q248" s="73"/>
      <c r="R248" s="83">
        <v>1681.5806110340002</v>
      </c>
      <c r="S248" s="84">
        <v>7.2973869800270277E-3</v>
      </c>
      <c r="T248" s="84">
        <f t="shared" si="4"/>
        <v>2.5967761822672192E-4</v>
      </c>
      <c r="U248" s="84">
        <f>R248/'סכום נכסי הקרן'!$C$42</f>
        <v>2.374021602110917E-5</v>
      </c>
    </row>
    <row r="249" spans="2:21">
      <c r="B249" s="76" t="s">
        <v>891</v>
      </c>
      <c r="C249" s="73" t="s">
        <v>892</v>
      </c>
      <c r="D249" s="86" t="s">
        <v>124</v>
      </c>
      <c r="E249" s="86" t="s">
        <v>327</v>
      </c>
      <c r="F249" s="73" t="s">
        <v>686</v>
      </c>
      <c r="G249" s="86" t="s">
        <v>467</v>
      </c>
      <c r="H249" s="73" t="s">
        <v>687</v>
      </c>
      <c r="I249" s="73" t="s">
        <v>331</v>
      </c>
      <c r="J249" s="73"/>
      <c r="K249" s="83">
        <v>1.2000000000000683</v>
      </c>
      <c r="L249" s="86" t="s">
        <v>137</v>
      </c>
      <c r="M249" s="87">
        <v>0.06</v>
      </c>
      <c r="N249" s="87">
        <v>6.159999999999026E-2</v>
      </c>
      <c r="O249" s="83">
        <v>5747832.0861550001</v>
      </c>
      <c r="P249" s="85">
        <v>101.4</v>
      </c>
      <c r="Q249" s="73"/>
      <c r="R249" s="83">
        <v>5828.3015427230002</v>
      </c>
      <c r="S249" s="84">
        <v>2.1012071861612091E-2</v>
      </c>
      <c r="T249" s="84">
        <f t="shared" si="4"/>
        <v>9.0003384493759272E-4</v>
      </c>
      <c r="U249" s="84">
        <f>R249/'סכום נכסי הקרן'!$C$42</f>
        <v>8.228278606003161E-5</v>
      </c>
    </row>
    <row r="250" spans="2:21">
      <c r="B250" s="76" t="s">
        <v>893</v>
      </c>
      <c r="C250" s="73" t="s">
        <v>894</v>
      </c>
      <c r="D250" s="86" t="s">
        <v>124</v>
      </c>
      <c r="E250" s="86" t="s">
        <v>327</v>
      </c>
      <c r="F250" s="73" t="s">
        <v>686</v>
      </c>
      <c r="G250" s="86" t="s">
        <v>467</v>
      </c>
      <c r="H250" s="73" t="s">
        <v>687</v>
      </c>
      <c r="I250" s="73" t="s">
        <v>331</v>
      </c>
      <c r="J250" s="73"/>
      <c r="K250" s="83">
        <v>2.5099999999932048</v>
      </c>
      <c r="L250" s="86" t="s">
        <v>137</v>
      </c>
      <c r="M250" s="87">
        <v>5.9000000000000004E-2</v>
      </c>
      <c r="N250" s="87">
        <v>4.2299999999866007E-2</v>
      </c>
      <c r="O250" s="83">
        <v>744192.14904599998</v>
      </c>
      <c r="P250" s="85">
        <v>105.79</v>
      </c>
      <c r="Q250" s="73"/>
      <c r="R250" s="83">
        <v>787.28087288500001</v>
      </c>
      <c r="S250" s="84">
        <v>8.8082423985468732E-4</v>
      </c>
      <c r="T250" s="84">
        <f t="shared" si="4"/>
        <v>1.2157562985964865E-4</v>
      </c>
      <c r="U250" s="84">
        <f>R250/'סכום נכסי הקרן'!$C$42</f>
        <v>1.111467262939284E-5</v>
      </c>
    </row>
    <row r="251" spans="2:21">
      <c r="B251" s="76" t="s">
        <v>895</v>
      </c>
      <c r="C251" s="73" t="s">
        <v>896</v>
      </c>
      <c r="D251" s="86" t="s">
        <v>124</v>
      </c>
      <c r="E251" s="86" t="s">
        <v>327</v>
      </c>
      <c r="F251" s="73" t="s">
        <v>686</v>
      </c>
      <c r="G251" s="86" t="s">
        <v>467</v>
      </c>
      <c r="H251" s="73" t="s">
        <v>687</v>
      </c>
      <c r="I251" s="73" t="s">
        <v>331</v>
      </c>
      <c r="J251" s="73"/>
      <c r="K251" s="83">
        <v>5.2999999999989251</v>
      </c>
      <c r="L251" s="86" t="s">
        <v>137</v>
      </c>
      <c r="M251" s="87">
        <v>2.7000000000000003E-2</v>
      </c>
      <c r="N251" s="87">
        <v>5.6299999999986819E-2</v>
      </c>
      <c r="O251" s="83">
        <v>1731398.015222</v>
      </c>
      <c r="P251" s="85">
        <v>86</v>
      </c>
      <c r="Q251" s="73"/>
      <c r="R251" s="83">
        <v>1489.0022930920004</v>
      </c>
      <c r="S251" s="84">
        <v>2.4730017928669369E-3</v>
      </c>
      <c r="T251" s="84">
        <f t="shared" si="4"/>
        <v>2.2993876503279927E-4</v>
      </c>
      <c r="U251" s="84">
        <f>R251/'סכום נכסי הקרן'!$C$42</f>
        <v>2.1021434156638396E-5</v>
      </c>
    </row>
    <row r="252" spans="2:21">
      <c r="B252" s="76" t="s">
        <v>897</v>
      </c>
      <c r="C252" s="73" t="s">
        <v>898</v>
      </c>
      <c r="D252" s="86" t="s">
        <v>124</v>
      </c>
      <c r="E252" s="86" t="s">
        <v>327</v>
      </c>
      <c r="F252" s="73" t="s">
        <v>899</v>
      </c>
      <c r="G252" s="86" t="s">
        <v>4487</v>
      </c>
      <c r="H252" s="73" t="s">
        <v>680</v>
      </c>
      <c r="I252" s="73" t="s">
        <v>135</v>
      </c>
      <c r="J252" s="73"/>
      <c r="K252" s="83">
        <v>2.8699999999998709</v>
      </c>
      <c r="L252" s="86" t="s">
        <v>137</v>
      </c>
      <c r="M252" s="87">
        <v>4.5999999999999999E-2</v>
      </c>
      <c r="N252" s="87">
        <v>0.13419999999998791</v>
      </c>
      <c r="O252" s="83">
        <v>5198351.8225980001</v>
      </c>
      <c r="P252" s="85">
        <v>79.12</v>
      </c>
      <c r="Q252" s="73"/>
      <c r="R252" s="83">
        <v>4112.9359629189994</v>
      </c>
      <c r="S252" s="84">
        <v>2.1755483138992761E-2</v>
      </c>
      <c r="T252" s="84">
        <f t="shared" si="4"/>
        <v>6.3513899230385458E-4</v>
      </c>
      <c r="U252" s="84">
        <f>R252/'סכום נכסי הקרן'!$C$42</f>
        <v>5.8065600661657159E-5</v>
      </c>
    </row>
    <row r="253" spans="2:21">
      <c r="B253" s="76" t="s">
        <v>900</v>
      </c>
      <c r="C253" s="73" t="s">
        <v>901</v>
      </c>
      <c r="D253" s="86" t="s">
        <v>124</v>
      </c>
      <c r="E253" s="86" t="s">
        <v>327</v>
      </c>
      <c r="F253" s="73" t="s">
        <v>902</v>
      </c>
      <c r="G253" s="86" t="s">
        <v>467</v>
      </c>
      <c r="H253" s="73" t="s">
        <v>903</v>
      </c>
      <c r="I253" s="73" t="s">
        <v>331</v>
      </c>
      <c r="J253" s="73"/>
      <c r="K253" s="83">
        <v>0.66000000000238923</v>
      </c>
      <c r="L253" s="86" t="s">
        <v>137</v>
      </c>
      <c r="M253" s="87">
        <v>4.7E-2</v>
      </c>
      <c r="N253" s="87">
        <v>7.0400000000066229E-2</v>
      </c>
      <c r="O253" s="83">
        <v>476580.61566200003</v>
      </c>
      <c r="P253" s="85">
        <v>100.12</v>
      </c>
      <c r="Q253" s="73"/>
      <c r="R253" s="83">
        <v>477.15249752099999</v>
      </c>
      <c r="S253" s="84">
        <v>2.1634433816730827E-2</v>
      </c>
      <c r="T253" s="84">
        <f t="shared" si="4"/>
        <v>7.3684141737930537E-5</v>
      </c>
      <c r="U253" s="84">
        <f>R253/'סכום נכסי הקרן'!$C$42</f>
        <v>6.7363427550433736E-6</v>
      </c>
    </row>
    <row r="254" spans="2:21">
      <c r="B254" s="76" t="s">
        <v>907</v>
      </c>
      <c r="C254" s="73" t="s">
        <v>908</v>
      </c>
      <c r="D254" s="86" t="s">
        <v>124</v>
      </c>
      <c r="E254" s="86" t="s">
        <v>327</v>
      </c>
      <c r="F254" s="73" t="s">
        <v>909</v>
      </c>
      <c r="G254" s="86" t="s">
        <v>4487</v>
      </c>
      <c r="H254" s="73" t="s">
        <v>910</v>
      </c>
      <c r="I254" s="73" t="s">
        <v>331</v>
      </c>
      <c r="J254" s="73"/>
      <c r="K254" s="83">
        <v>0.49999999999993877</v>
      </c>
      <c r="L254" s="86" t="s">
        <v>137</v>
      </c>
      <c r="M254" s="87">
        <v>6.0999999999999999E-2</v>
      </c>
      <c r="N254" s="87">
        <v>0.37579999999995389</v>
      </c>
      <c r="O254" s="83">
        <v>18556185.950449001</v>
      </c>
      <c r="P254" s="85">
        <v>88</v>
      </c>
      <c r="Q254" s="73"/>
      <c r="R254" s="83">
        <v>16329.443016566001</v>
      </c>
      <c r="S254" s="84">
        <v>2.7385162264535124E-2</v>
      </c>
      <c r="T254" s="84">
        <f t="shared" si="4"/>
        <v>2.5216696967643019E-3</v>
      </c>
      <c r="U254" s="84">
        <f>R254/'סכום נכסי הקרן'!$C$42</f>
        <v>2.3053578411521728E-4</v>
      </c>
    </row>
    <row r="255" spans="2:21">
      <c r="B255" s="76" t="s">
        <v>911</v>
      </c>
      <c r="C255" s="73" t="s">
        <v>912</v>
      </c>
      <c r="D255" s="86" t="s">
        <v>124</v>
      </c>
      <c r="E255" s="86" t="s">
        <v>327</v>
      </c>
      <c r="F255" s="73" t="s">
        <v>890</v>
      </c>
      <c r="G255" s="86" t="s">
        <v>160</v>
      </c>
      <c r="H255" s="73" t="s">
        <v>700</v>
      </c>
      <c r="I255" s="73"/>
      <c r="J255" s="73"/>
      <c r="K255" s="83">
        <v>3.7100000000034283</v>
      </c>
      <c r="L255" s="86" t="s">
        <v>137</v>
      </c>
      <c r="M255" s="87">
        <v>4.2500000000000003E-2</v>
      </c>
      <c r="N255" s="87">
        <v>4.1200000000022337E-2</v>
      </c>
      <c r="O255" s="83">
        <v>1028693.2482139999</v>
      </c>
      <c r="P255" s="85">
        <v>100.95</v>
      </c>
      <c r="Q255" s="73"/>
      <c r="R255" s="83">
        <v>1038.465846264</v>
      </c>
      <c r="S255" s="84">
        <v>8.5139105997434298E-3</v>
      </c>
      <c r="T255" s="84">
        <f t="shared" si="4"/>
        <v>1.6036479952145468E-4</v>
      </c>
      <c r="U255" s="84">
        <f>R255/'סכום נכסי הקרן'!$C$42</f>
        <v>1.4660851438868566E-5</v>
      </c>
    </row>
    <row r="256" spans="2:21">
      <c r="B256" s="72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83"/>
      <c r="P256" s="85"/>
      <c r="Q256" s="73"/>
      <c r="R256" s="73"/>
      <c r="S256" s="73"/>
      <c r="T256" s="84"/>
      <c r="U256" s="73"/>
    </row>
    <row r="257" spans="2:21">
      <c r="B257" s="89" t="s">
        <v>50</v>
      </c>
      <c r="C257" s="71"/>
      <c r="D257" s="71"/>
      <c r="E257" s="71"/>
      <c r="F257" s="71"/>
      <c r="G257" s="71"/>
      <c r="H257" s="71"/>
      <c r="I257" s="71"/>
      <c r="J257" s="71"/>
      <c r="K257" s="80">
        <v>3.5794619269211876</v>
      </c>
      <c r="L257" s="71"/>
      <c r="M257" s="71"/>
      <c r="N257" s="91">
        <v>8.2053673382328274E-2</v>
      </c>
      <c r="O257" s="80"/>
      <c r="P257" s="82"/>
      <c r="Q257" s="71"/>
      <c r="R257" s="80">
        <v>134146.09879431702</v>
      </c>
      <c r="S257" s="71"/>
      <c r="T257" s="81">
        <f t="shared" si="4"/>
        <v>2.0715474001508007E-2</v>
      </c>
      <c r="U257" s="81">
        <f>R257/'סכום נכסי הקרן'!$C$42</f>
        <v>1.8938475758280178E-3</v>
      </c>
    </row>
    <row r="258" spans="2:21">
      <c r="B258" s="76" t="s">
        <v>913</v>
      </c>
      <c r="C258" s="73" t="s">
        <v>914</v>
      </c>
      <c r="D258" s="86" t="s">
        <v>124</v>
      </c>
      <c r="E258" s="86" t="s">
        <v>327</v>
      </c>
      <c r="F258" s="73" t="s">
        <v>915</v>
      </c>
      <c r="G258" s="86" t="s">
        <v>131</v>
      </c>
      <c r="H258" s="73" t="s">
        <v>431</v>
      </c>
      <c r="I258" s="73" t="s">
        <v>331</v>
      </c>
      <c r="J258" s="73"/>
      <c r="K258" s="83">
        <v>2.5299999999999718</v>
      </c>
      <c r="L258" s="86" t="s">
        <v>137</v>
      </c>
      <c r="M258" s="87">
        <v>3.49E-2</v>
      </c>
      <c r="N258" s="87">
        <v>5.1799999999999423E-2</v>
      </c>
      <c r="O258" s="83">
        <v>63404518.826935008</v>
      </c>
      <c r="P258" s="85">
        <v>96.05</v>
      </c>
      <c r="Q258" s="73"/>
      <c r="R258" s="83">
        <v>60900.037615158006</v>
      </c>
      <c r="S258" s="84">
        <v>3.1466627739102276E-2</v>
      </c>
      <c r="T258" s="84">
        <f t="shared" si="4"/>
        <v>9.4044713729767495E-3</v>
      </c>
      <c r="U258" s="84">
        <f>R258/'סכום נכסי הקרן'!$C$42</f>
        <v>8.597744521973991E-4</v>
      </c>
    </row>
    <row r="259" spans="2:21">
      <c r="B259" s="76" t="s">
        <v>916</v>
      </c>
      <c r="C259" s="73" t="s">
        <v>917</v>
      </c>
      <c r="D259" s="86" t="s">
        <v>124</v>
      </c>
      <c r="E259" s="86" t="s">
        <v>327</v>
      </c>
      <c r="F259" s="73" t="s">
        <v>918</v>
      </c>
      <c r="G259" s="86" t="s">
        <v>131</v>
      </c>
      <c r="H259" s="73" t="s">
        <v>631</v>
      </c>
      <c r="I259" s="73" t="s">
        <v>135</v>
      </c>
      <c r="J259" s="73"/>
      <c r="K259" s="83">
        <v>1.6799999999988764</v>
      </c>
      <c r="L259" s="86" t="s">
        <v>137</v>
      </c>
      <c r="M259" s="87">
        <v>4.4999999999999998E-2</v>
      </c>
      <c r="N259" s="87">
        <v>0.15239999999987802</v>
      </c>
      <c r="O259" s="83">
        <v>624038.25157700002</v>
      </c>
      <c r="P259" s="85">
        <v>79.87</v>
      </c>
      <c r="Q259" s="73"/>
      <c r="R259" s="83">
        <v>498.419330892</v>
      </c>
      <c r="S259" s="84">
        <v>4.082595871839208E-4</v>
      </c>
      <c r="T259" s="84">
        <f t="shared" si="4"/>
        <v>7.6968266567135172E-5</v>
      </c>
      <c r="U259" s="84">
        <f>R259/'סכום נכסי הקרן'!$C$42</f>
        <v>7.0365836206906207E-6</v>
      </c>
    </row>
    <row r="260" spans="2:21">
      <c r="B260" s="76" t="s">
        <v>919</v>
      </c>
      <c r="C260" s="73" t="s">
        <v>920</v>
      </c>
      <c r="D260" s="86" t="s">
        <v>124</v>
      </c>
      <c r="E260" s="86" t="s">
        <v>327</v>
      </c>
      <c r="F260" s="73" t="s">
        <v>921</v>
      </c>
      <c r="G260" s="86" t="s">
        <v>131</v>
      </c>
      <c r="H260" s="73" t="s">
        <v>631</v>
      </c>
      <c r="I260" s="73" t="s">
        <v>135</v>
      </c>
      <c r="J260" s="73"/>
      <c r="K260" s="83">
        <v>4.629999999999753</v>
      </c>
      <c r="L260" s="86" t="s">
        <v>137</v>
      </c>
      <c r="M260" s="87">
        <v>4.6900000000000004E-2</v>
      </c>
      <c r="N260" s="87">
        <v>0.11599999999999308</v>
      </c>
      <c r="O260" s="83">
        <v>27249132.867647</v>
      </c>
      <c r="P260" s="85">
        <v>74.19</v>
      </c>
      <c r="Q260" s="73"/>
      <c r="R260" s="83">
        <v>20216.131275299998</v>
      </c>
      <c r="S260" s="84">
        <v>1.384177954908475E-2</v>
      </c>
      <c r="T260" s="84">
        <f t="shared" si="4"/>
        <v>3.1218704502668066E-3</v>
      </c>
      <c r="U260" s="84">
        <f>R260/'סכום נכסי הקרן'!$C$42</f>
        <v>2.8540726530595044E-4</v>
      </c>
    </row>
    <row r="261" spans="2:21">
      <c r="B261" s="76" t="s">
        <v>922</v>
      </c>
      <c r="C261" s="73" t="s">
        <v>923</v>
      </c>
      <c r="D261" s="86" t="s">
        <v>124</v>
      </c>
      <c r="E261" s="86" t="s">
        <v>327</v>
      </c>
      <c r="F261" s="73" t="s">
        <v>921</v>
      </c>
      <c r="G261" s="86" t="s">
        <v>131</v>
      </c>
      <c r="H261" s="73" t="s">
        <v>631</v>
      </c>
      <c r="I261" s="73" t="s">
        <v>135</v>
      </c>
      <c r="J261" s="73"/>
      <c r="K261" s="83">
        <v>4.9299999999999429</v>
      </c>
      <c r="L261" s="86" t="s">
        <v>137</v>
      </c>
      <c r="M261" s="87">
        <v>4.6900000000000004E-2</v>
      </c>
      <c r="N261" s="87">
        <v>0.1103999999999994</v>
      </c>
      <c r="O261" s="83">
        <v>53722793.275377981</v>
      </c>
      <c r="P261" s="85">
        <v>76.150000000000006</v>
      </c>
      <c r="Q261" s="73"/>
      <c r="R261" s="83">
        <v>40909.904014182008</v>
      </c>
      <c r="S261" s="84">
        <v>3.3305486762264469E-2</v>
      </c>
      <c r="T261" s="84">
        <f t="shared" si="4"/>
        <v>6.3175005507195387E-3</v>
      </c>
      <c r="U261" s="84">
        <f>R261/'סכום נכסי הקרן'!$C$42</f>
        <v>5.7755777649120676E-4</v>
      </c>
    </row>
    <row r="262" spans="2:21">
      <c r="B262" s="76" t="s">
        <v>924</v>
      </c>
      <c r="C262" s="73" t="s">
        <v>925</v>
      </c>
      <c r="D262" s="86" t="s">
        <v>124</v>
      </c>
      <c r="E262" s="86" t="s">
        <v>327</v>
      </c>
      <c r="F262" s="73" t="s">
        <v>686</v>
      </c>
      <c r="G262" s="86" t="s">
        <v>467</v>
      </c>
      <c r="H262" s="73" t="s">
        <v>687</v>
      </c>
      <c r="I262" s="73" t="s">
        <v>331</v>
      </c>
      <c r="J262" s="73"/>
      <c r="K262" s="83">
        <v>2.0500000000002134</v>
      </c>
      <c r="L262" s="86" t="s">
        <v>137</v>
      </c>
      <c r="M262" s="87">
        <v>6.7000000000000004E-2</v>
      </c>
      <c r="N262" s="87">
        <v>7.7200000000009081E-2</v>
      </c>
      <c r="O262" s="83">
        <v>7680495.5381740006</v>
      </c>
      <c r="P262" s="85">
        <v>91.6</v>
      </c>
      <c r="Q262" s="73"/>
      <c r="R262" s="83">
        <v>7035.3337252299998</v>
      </c>
      <c r="S262" s="84">
        <v>6.7132378021753075E-3</v>
      </c>
      <c r="T262" s="84">
        <f t="shared" si="4"/>
        <v>1.0864294540566147E-3</v>
      </c>
      <c r="U262" s="84">
        <f>R262/'סכום נכסי הקרן'!$C$42</f>
        <v>9.9323423047114264E-5</v>
      </c>
    </row>
    <row r="263" spans="2:21">
      <c r="B263" s="76" t="s">
        <v>926</v>
      </c>
      <c r="C263" s="73" t="s">
        <v>927</v>
      </c>
      <c r="D263" s="86" t="s">
        <v>124</v>
      </c>
      <c r="E263" s="86" t="s">
        <v>327</v>
      </c>
      <c r="F263" s="73" t="s">
        <v>686</v>
      </c>
      <c r="G263" s="86" t="s">
        <v>467</v>
      </c>
      <c r="H263" s="73" t="s">
        <v>687</v>
      </c>
      <c r="I263" s="73" t="s">
        <v>331</v>
      </c>
      <c r="J263" s="73"/>
      <c r="K263" s="83">
        <v>3.3899999999992469</v>
      </c>
      <c r="L263" s="86" t="s">
        <v>137</v>
      </c>
      <c r="M263" s="87">
        <v>4.7E-2</v>
      </c>
      <c r="N263" s="87">
        <v>8.1099999999986794E-2</v>
      </c>
      <c r="O263" s="83">
        <v>5248652.8228479996</v>
      </c>
      <c r="P263" s="85">
        <v>87.38</v>
      </c>
      <c r="Q263" s="73"/>
      <c r="R263" s="83">
        <v>4586.2728335550009</v>
      </c>
      <c r="S263" s="84">
        <v>7.3374225935261723E-3</v>
      </c>
      <c r="T263" s="84">
        <f t="shared" si="4"/>
        <v>7.0823390692116019E-4</v>
      </c>
      <c r="U263" s="84">
        <f>R263/'סכום נכסי הקרן'!$C$42</f>
        <v>6.4748075165656588E-5</v>
      </c>
    </row>
    <row r="264" spans="2:21">
      <c r="B264" s="72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83"/>
      <c r="P264" s="85"/>
      <c r="Q264" s="73"/>
      <c r="R264" s="73"/>
      <c r="S264" s="73"/>
      <c r="T264" s="84"/>
      <c r="U264" s="73"/>
    </row>
    <row r="265" spans="2:21">
      <c r="B265" s="70" t="s">
        <v>205</v>
      </c>
      <c r="C265" s="71"/>
      <c r="D265" s="71"/>
      <c r="E265" s="71"/>
      <c r="F265" s="71"/>
      <c r="G265" s="71"/>
      <c r="H265" s="71"/>
      <c r="I265" s="71"/>
      <c r="J265" s="71"/>
      <c r="K265" s="80">
        <v>8.2204070639368627</v>
      </c>
      <c r="L265" s="71"/>
      <c r="M265" s="71"/>
      <c r="N265" s="91">
        <v>5.7293181960297979E-2</v>
      </c>
      <c r="O265" s="80"/>
      <c r="P265" s="82"/>
      <c r="Q265" s="71"/>
      <c r="R265" s="80">
        <f>R274+R266</f>
        <v>1720460.6223344437</v>
      </c>
      <c r="S265" s="71"/>
      <c r="T265" s="81">
        <f t="shared" si="4"/>
        <v>0.265681653159617</v>
      </c>
      <c r="U265" s="81">
        <f>R265/'סכום נכסי הקרן'!$C$42</f>
        <v>2.4289116181541046E-2</v>
      </c>
    </row>
    <row r="266" spans="2:21">
      <c r="B266" s="89" t="s">
        <v>68</v>
      </c>
      <c r="C266" s="71"/>
      <c r="D266" s="71"/>
      <c r="E266" s="71"/>
      <c r="F266" s="71"/>
      <c r="G266" s="71"/>
      <c r="H266" s="71"/>
      <c r="I266" s="71"/>
      <c r="J266" s="71"/>
      <c r="K266" s="80">
        <v>7.008716499233401</v>
      </c>
      <c r="L266" s="71"/>
      <c r="M266" s="71"/>
      <c r="N266" s="91">
        <v>5.5859874484686538E-2</v>
      </c>
      <c r="O266" s="80"/>
      <c r="P266" s="82"/>
      <c r="Q266" s="71"/>
      <c r="R266" s="80">
        <f>SUM(R267:R272)</f>
        <v>196520.46640715399</v>
      </c>
      <c r="S266" s="71"/>
      <c r="T266" s="81">
        <f t="shared" si="4"/>
        <v>3.0347618374378629E-2</v>
      </c>
      <c r="U266" s="81">
        <f>R266/'סכום נכסי הקרן'!$C$42</f>
        <v>2.7744363216736876E-3</v>
      </c>
    </row>
    <row r="267" spans="2:21">
      <c r="B267" s="76" t="s">
        <v>928</v>
      </c>
      <c r="C267" s="73" t="s">
        <v>929</v>
      </c>
      <c r="D267" s="86" t="s">
        <v>29</v>
      </c>
      <c r="E267" s="86" t="s">
        <v>930</v>
      </c>
      <c r="F267" s="73" t="s">
        <v>931</v>
      </c>
      <c r="G267" s="86" t="s">
        <v>932</v>
      </c>
      <c r="H267" s="73" t="s">
        <v>933</v>
      </c>
      <c r="I267" s="73" t="s">
        <v>934</v>
      </c>
      <c r="J267" s="73"/>
      <c r="K267" s="83">
        <v>3.419999999999892</v>
      </c>
      <c r="L267" s="86" t="s">
        <v>136</v>
      </c>
      <c r="M267" s="87">
        <v>5.0819999999999997E-2</v>
      </c>
      <c r="N267" s="87">
        <v>4.3899999999997892E-2</v>
      </c>
      <c r="O267" s="83">
        <v>7445705.9146330021</v>
      </c>
      <c r="P267" s="85">
        <v>102.4956</v>
      </c>
      <c r="Q267" s="73"/>
      <c r="R267" s="83">
        <v>27206.376612507</v>
      </c>
      <c r="S267" s="84">
        <v>2.3267830983228131E-2</v>
      </c>
      <c r="T267" s="84">
        <f t="shared" si="4"/>
        <v>4.2013371425416385E-3</v>
      </c>
      <c r="U267" s="84">
        <f>R267/'סכום נכסי הקרן'!$C$42</f>
        <v>3.8409413958181586E-4</v>
      </c>
    </row>
    <row r="268" spans="2:21">
      <c r="B268" s="76" t="s">
        <v>935</v>
      </c>
      <c r="C268" s="73" t="s">
        <v>936</v>
      </c>
      <c r="D268" s="86" t="s">
        <v>29</v>
      </c>
      <c r="E268" s="86" t="s">
        <v>930</v>
      </c>
      <c r="F268" s="73" t="s">
        <v>931</v>
      </c>
      <c r="G268" s="86" t="s">
        <v>932</v>
      </c>
      <c r="H268" s="73" t="s">
        <v>933</v>
      </c>
      <c r="I268" s="73" t="s">
        <v>934</v>
      </c>
      <c r="J268" s="73"/>
      <c r="K268" s="83">
        <v>4.9200000000001554</v>
      </c>
      <c r="L268" s="86" t="s">
        <v>136</v>
      </c>
      <c r="M268" s="87">
        <v>5.4120000000000001E-2</v>
      </c>
      <c r="N268" s="87">
        <v>6.470000000000159E-2</v>
      </c>
      <c r="O268" s="83">
        <v>10346477.356712999</v>
      </c>
      <c r="P268" s="85">
        <v>96.352999999999994</v>
      </c>
      <c r="Q268" s="73"/>
      <c r="R268" s="83">
        <v>35539.988833156</v>
      </c>
      <c r="S268" s="84">
        <v>3.2332741739728124E-2</v>
      </c>
      <c r="T268" s="84">
        <f t="shared" si="4"/>
        <v>5.488252892213945E-3</v>
      </c>
      <c r="U268" s="84">
        <f>R268/'סכום נכסי הקרן'!$C$42</f>
        <v>5.0174639666434142E-4</v>
      </c>
    </row>
    <row r="269" spans="2:21">
      <c r="B269" s="76" t="s">
        <v>937</v>
      </c>
      <c r="C269" s="73" t="s">
        <v>938</v>
      </c>
      <c r="D269" s="86" t="s">
        <v>29</v>
      </c>
      <c r="E269" s="86" t="s">
        <v>930</v>
      </c>
      <c r="F269" s="73" t="s">
        <v>749</v>
      </c>
      <c r="G269" s="86" t="s">
        <v>523</v>
      </c>
      <c r="H269" s="73" t="s">
        <v>933</v>
      </c>
      <c r="I269" s="73" t="s">
        <v>324</v>
      </c>
      <c r="J269" s="73"/>
      <c r="K269" s="83">
        <v>10.959999999999654</v>
      </c>
      <c r="L269" s="86" t="s">
        <v>136</v>
      </c>
      <c r="M269" s="87">
        <v>6.3750000000000001E-2</v>
      </c>
      <c r="N269" s="87">
        <v>5.4799999999998211E-2</v>
      </c>
      <c r="O269" s="83">
        <v>16046326.380000001</v>
      </c>
      <c r="P269" s="85">
        <v>112.125</v>
      </c>
      <c r="Q269" s="73"/>
      <c r="R269" s="83">
        <v>64141.278411996987</v>
      </c>
      <c r="S269" s="84">
        <v>2.67438773E-2</v>
      </c>
      <c r="T269" s="84">
        <f t="shared" si="4"/>
        <v>9.9049990816691587E-3</v>
      </c>
      <c r="U269" s="84">
        <f>R269/'סכום נכסי הקרן'!$C$42</f>
        <v>9.0553363625820631E-4</v>
      </c>
    </row>
    <row r="270" spans="2:21">
      <c r="B270" s="76" t="s">
        <v>904</v>
      </c>
      <c r="C270" s="139" t="s">
        <v>4606</v>
      </c>
      <c r="D270" s="86" t="s">
        <v>29</v>
      </c>
      <c r="E270" s="86" t="s">
        <v>930</v>
      </c>
      <c r="F270" s="73" t="s">
        <v>350</v>
      </c>
      <c r="G270" s="86" t="s">
        <v>337</v>
      </c>
      <c r="H270" s="73" t="s">
        <v>905</v>
      </c>
      <c r="I270" s="73" t="s">
        <v>906</v>
      </c>
      <c r="J270" s="73"/>
      <c r="K270" s="83">
        <v>5.2900000000000045</v>
      </c>
      <c r="L270" s="86" t="s">
        <v>136</v>
      </c>
      <c r="M270" s="87">
        <v>3.2750000000000001E-2</v>
      </c>
      <c r="N270" s="87">
        <v>4.9199999999999668E-2</v>
      </c>
      <c r="O270" s="83">
        <v>12443391.230144002</v>
      </c>
      <c r="P270" s="85">
        <v>90.677899999999994</v>
      </c>
      <c r="Q270" s="73"/>
      <c r="R270" s="83">
        <v>40225.355432158001</v>
      </c>
      <c r="S270" s="84">
        <v>1.659118830685867E-2</v>
      </c>
      <c r="T270" s="84">
        <f>R270/$R$11</f>
        <v>6.2117893263071875E-3</v>
      </c>
      <c r="U270" s="84">
        <f>R270/'סכום נכסי הקרן'!$C$42</f>
        <v>5.678934576309881E-4</v>
      </c>
    </row>
    <row r="271" spans="2:21">
      <c r="B271" s="76" t="s">
        <v>939</v>
      </c>
      <c r="C271" s="73" t="s">
        <v>940</v>
      </c>
      <c r="D271" s="86" t="s">
        <v>29</v>
      </c>
      <c r="E271" s="86" t="s">
        <v>930</v>
      </c>
      <c r="F271" s="73" t="s">
        <v>941</v>
      </c>
      <c r="G271" s="86" t="s">
        <v>942</v>
      </c>
      <c r="H271" s="73" t="s">
        <v>943</v>
      </c>
      <c r="I271" s="73" t="s">
        <v>324</v>
      </c>
      <c r="J271" s="73"/>
      <c r="K271" s="83">
        <v>4.1699999999993906</v>
      </c>
      <c r="L271" s="86" t="s">
        <v>138</v>
      </c>
      <c r="M271" s="87">
        <v>0.06</v>
      </c>
      <c r="N271" s="87">
        <v>6.369999999999057E-2</v>
      </c>
      <c r="O271" s="83">
        <v>6472018.3066000007</v>
      </c>
      <c r="P271" s="85">
        <v>99.701300000000003</v>
      </c>
      <c r="Q271" s="73"/>
      <c r="R271" s="83">
        <v>25167.421136601999</v>
      </c>
      <c r="S271" s="84">
        <v>6.472018306600001E-3</v>
      </c>
      <c r="T271" s="84">
        <f t="shared" si="4"/>
        <v>3.8864720101898969E-3</v>
      </c>
      <c r="U271" s="84">
        <f>R271/'סכום נכסי הקרן'!$C$42</f>
        <v>3.553085772734803E-4</v>
      </c>
    </row>
    <row r="272" spans="2:21">
      <c r="B272" s="76" t="s">
        <v>944</v>
      </c>
      <c r="C272" s="73" t="s">
        <v>945</v>
      </c>
      <c r="D272" s="86" t="s">
        <v>29</v>
      </c>
      <c r="E272" s="86" t="s">
        <v>930</v>
      </c>
      <c r="F272" s="73" t="s">
        <v>946</v>
      </c>
      <c r="G272" s="86" t="s">
        <v>947</v>
      </c>
      <c r="H272" s="73" t="s">
        <v>700</v>
      </c>
      <c r="I272" s="73"/>
      <c r="J272" s="73"/>
      <c r="K272" s="83">
        <v>4.6199999999988037</v>
      </c>
      <c r="L272" s="86" t="s">
        <v>136</v>
      </c>
      <c r="M272" s="87">
        <v>0</v>
      </c>
      <c r="N272" s="87">
        <v>2.7999999999999532E-2</v>
      </c>
      <c r="O272" s="83">
        <v>1363937.7423000003</v>
      </c>
      <c r="P272" s="85">
        <v>87.2</v>
      </c>
      <c r="Q272" s="73"/>
      <c r="R272" s="83">
        <v>4240.0459807340003</v>
      </c>
      <c r="S272" s="84">
        <v>2.3720656387826093E-3</v>
      </c>
      <c r="T272" s="84">
        <f t="shared" si="4"/>
        <v>6.5476792145680149E-4</v>
      </c>
      <c r="U272" s="84">
        <f>R272/'סכום נכסי הקרן'!$C$42</f>
        <v>5.9860114264855545E-5</v>
      </c>
    </row>
    <row r="273" spans="2:21">
      <c r="B273" s="72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83"/>
      <c r="P273" s="85"/>
      <c r="Q273" s="73"/>
      <c r="R273" s="73"/>
      <c r="S273" s="73"/>
      <c r="T273" s="84"/>
      <c r="U273" s="73"/>
    </row>
    <row r="274" spans="2:21">
      <c r="B274" s="89" t="s">
        <v>67</v>
      </c>
      <c r="C274" s="71"/>
      <c r="D274" s="71"/>
      <c r="E274" s="71"/>
      <c r="F274" s="71"/>
      <c r="G274" s="71"/>
      <c r="H274" s="71"/>
      <c r="I274" s="71"/>
      <c r="J274" s="71"/>
      <c r="K274" s="80">
        <v>8.3540734972357136</v>
      </c>
      <c r="L274" s="71"/>
      <c r="M274" s="71"/>
      <c r="N274" s="91">
        <v>5.7451295841569688E-2</v>
      </c>
      <c r="O274" s="80"/>
      <c r="P274" s="82"/>
      <c r="Q274" s="71"/>
      <c r="R274" s="80">
        <v>1523940.1559272897</v>
      </c>
      <c r="S274" s="71"/>
      <c r="T274" s="81">
        <f t="shared" si="4"/>
        <v>0.2353340347852384</v>
      </c>
      <c r="U274" s="81">
        <f>R274/'סכום נכסי הקרן'!$C$42</f>
        <v>2.1514679859867356E-2</v>
      </c>
    </row>
    <row r="275" spans="2:21">
      <c r="B275" s="76" t="s">
        <v>1121</v>
      </c>
      <c r="C275" s="73" t="s">
        <v>1122</v>
      </c>
      <c r="D275" s="86" t="s">
        <v>29</v>
      </c>
      <c r="E275" s="86" t="s">
        <v>930</v>
      </c>
      <c r="F275" s="73"/>
      <c r="G275" s="86" t="s">
        <v>1106</v>
      </c>
      <c r="H275" s="73" t="s">
        <v>323</v>
      </c>
      <c r="I275" s="73" t="s">
        <v>934</v>
      </c>
      <c r="J275" s="73"/>
      <c r="K275" s="83">
        <v>18.53</v>
      </c>
      <c r="L275" s="86" t="s">
        <v>136</v>
      </c>
      <c r="M275" s="87">
        <v>4.2500000000000003E-2</v>
      </c>
      <c r="N275" s="87">
        <v>0.03</v>
      </c>
      <c r="O275" s="83">
        <v>5616214.2330000009</v>
      </c>
      <c r="P275" s="85">
        <v>122.9</v>
      </c>
      <c r="Q275" s="73"/>
      <c r="R275" s="83">
        <v>24606.802354629996</v>
      </c>
      <c r="S275" s="84">
        <v>7.4882856440000017E-3</v>
      </c>
      <c r="T275" s="84">
        <f>R275/$R$11</f>
        <v>3.7998986106868313E-3</v>
      </c>
      <c r="U275" s="84">
        <f>R275/'סכום נכסי הקרן'!$C$42</f>
        <v>3.4739387434328737E-4</v>
      </c>
    </row>
    <row r="276" spans="2:21">
      <c r="B276" s="76" t="s">
        <v>948</v>
      </c>
      <c r="C276" s="73" t="s">
        <v>949</v>
      </c>
      <c r="D276" s="86" t="s">
        <v>29</v>
      </c>
      <c r="E276" s="86" t="s">
        <v>930</v>
      </c>
      <c r="F276" s="73"/>
      <c r="G276" s="86" t="s">
        <v>950</v>
      </c>
      <c r="H276" s="73" t="s">
        <v>323</v>
      </c>
      <c r="I276" s="73" t="s">
        <v>324</v>
      </c>
      <c r="J276" s="73"/>
      <c r="K276" s="83">
        <v>17.959999999999784</v>
      </c>
      <c r="L276" s="86" t="s">
        <v>136</v>
      </c>
      <c r="M276" s="87">
        <v>4.7500000000000001E-2</v>
      </c>
      <c r="N276" s="87">
        <v>3.0399999999998258E-2</v>
      </c>
      <c r="O276" s="83">
        <v>2674387.7299999991</v>
      </c>
      <c r="P276" s="85">
        <v>131.81899999999999</v>
      </c>
      <c r="Q276" s="73"/>
      <c r="R276" s="83">
        <v>12567.874241529995</v>
      </c>
      <c r="S276" s="84">
        <v>1.1886167688888885E-3</v>
      </c>
      <c r="T276" s="84">
        <f t="shared" si="4"/>
        <v>1.9407904847372739E-3</v>
      </c>
      <c r="U276" s="84">
        <f>R276/'סכום נכסי הקרן'!$C$42</f>
        <v>1.7743071456835616E-4</v>
      </c>
    </row>
    <row r="277" spans="2:21">
      <c r="B277" s="76" t="s">
        <v>951</v>
      </c>
      <c r="C277" s="73" t="s">
        <v>952</v>
      </c>
      <c r="D277" s="86" t="s">
        <v>29</v>
      </c>
      <c r="E277" s="86" t="s">
        <v>930</v>
      </c>
      <c r="F277" s="73"/>
      <c r="G277" s="86" t="s">
        <v>950</v>
      </c>
      <c r="H277" s="73" t="s">
        <v>323</v>
      </c>
      <c r="I277" s="73" t="s">
        <v>324</v>
      </c>
      <c r="J277" s="73"/>
      <c r="K277" s="83">
        <v>20.740000000000283</v>
      </c>
      <c r="L277" s="86" t="s">
        <v>136</v>
      </c>
      <c r="M277" s="87">
        <v>4.9500000000000002E-2</v>
      </c>
      <c r="N277" s="87">
        <v>3.2200000000000333E-2</v>
      </c>
      <c r="O277" s="83">
        <v>5883653.006000001</v>
      </c>
      <c r="P277" s="85">
        <v>135.3357</v>
      </c>
      <c r="Q277" s="73"/>
      <c r="R277" s="83">
        <v>28386.975317073007</v>
      </c>
      <c r="S277" s="84">
        <v>5.8836530060000008E-3</v>
      </c>
      <c r="T277" s="84">
        <f t="shared" si="4"/>
        <v>4.3836507691805311E-3</v>
      </c>
      <c r="U277" s="84">
        <f>R277/'סכום נכסי הקרן'!$C$42</f>
        <v>4.0076159405692694E-4</v>
      </c>
    </row>
    <row r="278" spans="2:21">
      <c r="B278" s="76" t="s">
        <v>1115</v>
      </c>
      <c r="C278" s="73" t="s">
        <v>1116</v>
      </c>
      <c r="D278" s="86" t="s">
        <v>29</v>
      </c>
      <c r="E278" s="86" t="s">
        <v>930</v>
      </c>
      <c r="F278" s="73"/>
      <c r="G278" s="86" t="s">
        <v>968</v>
      </c>
      <c r="H278" s="73" t="s">
        <v>956</v>
      </c>
      <c r="I278" s="73" t="s">
        <v>934</v>
      </c>
      <c r="J278" s="73"/>
      <c r="K278" s="83">
        <v>8.61</v>
      </c>
      <c r="L278" s="86" t="s">
        <v>136</v>
      </c>
      <c r="M278" s="87">
        <v>3.3750000000000002E-2</v>
      </c>
      <c r="N278" s="87">
        <v>3.1E-2</v>
      </c>
      <c r="O278" s="83">
        <v>5883653.006000001</v>
      </c>
      <c r="P278" s="85">
        <v>101.26600000000001</v>
      </c>
      <c r="Q278" s="73"/>
      <c r="R278" s="83">
        <v>21240.769289145002</v>
      </c>
      <c r="S278" s="84">
        <f>O278/1000000000</f>
        <v>5.8836530060000008E-3</v>
      </c>
      <c r="T278" s="84">
        <f>R278/$R$11</f>
        <v>3.2800998906123515E-3</v>
      </c>
      <c r="U278" s="84">
        <f>R278/'סכום נכסי הקרן'!$C$42</f>
        <v>2.9987289819473784E-4</v>
      </c>
    </row>
    <row r="279" spans="2:21">
      <c r="B279" s="76" t="s">
        <v>953</v>
      </c>
      <c r="C279" s="73" t="s">
        <v>954</v>
      </c>
      <c r="D279" s="86" t="s">
        <v>29</v>
      </c>
      <c r="E279" s="86" t="s">
        <v>930</v>
      </c>
      <c r="F279" s="73"/>
      <c r="G279" s="86" t="s">
        <v>955</v>
      </c>
      <c r="H279" s="73" t="s">
        <v>956</v>
      </c>
      <c r="I279" s="73" t="s">
        <v>324</v>
      </c>
      <c r="J279" s="73"/>
      <c r="K279" s="83">
        <v>18.949999999999658</v>
      </c>
      <c r="L279" s="86" t="s">
        <v>136</v>
      </c>
      <c r="M279" s="87">
        <v>4.2000000000000003E-2</v>
      </c>
      <c r="N279" s="87">
        <v>2.7199999999999364E-2</v>
      </c>
      <c r="O279" s="83">
        <v>6953408.0980000021</v>
      </c>
      <c r="P279" s="85">
        <v>128.3733</v>
      </c>
      <c r="Q279" s="73"/>
      <c r="R279" s="83">
        <v>31822.337062538994</v>
      </c>
      <c r="S279" s="84">
        <v>5.5627264784000015E-3</v>
      </c>
      <c r="T279" s="84">
        <f t="shared" si="4"/>
        <v>4.9141555513814031E-3</v>
      </c>
      <c r="U279" s="84">
        <f>R279/'סכום נכסי הקרן'!$C$42</f>
        <v>4.4926133853118584E-4</v>
      </c>
    </row>
    <row r="280" spans="2:21">
      <c r="B280" s="76" t="s">
        <v>957</v>
      </c>
      <c r="C280" s="73" t="s">
        <v>958</v>
      </c>
      <c r="D280" s="86" t="s">
        <v>29</v>
      </c>
      <c r="E280" s="86" t="s">
        <v>930</v>
      </c>
      <c r="F280" s="73"/>
      <c r="G280" s="86" t="s">
        <v>959</v>
      </c>
      <c r="H280" s="73" t="s">
        <v>956</v>
      </c>
      <c r="I280" s="73" t="s">
        <v>324</v>
      </c>
      <c r="J280" s="73"/>
      <c r="K280" s="83">
        <v>17.950000000000504</v>
      </c>
      <c r="L280" s="86" t="s">
        <v>136</v>
      </c>
      <c r="M280" s="87">
        <v>4.7E-2</v>
      </c>
      <c r="N280" s="87">
        <v>3.0800000000001149E-2</v>
      </c>
      <c r="O280" s="83">
        <v>6953408.0980000021</v>
      </c>
      <c r="P280" s="85">
        <v>128.51240000000001</v>
      </c>
      <c r="Q280" s="73"/>
      <c r="R280" s="83">
        <v>31856.807401104008</v>
      </c>
      <c r="S280" s="84">
        <v>3.9733760560000013E-3</v>
      </c>
      <c r="T280" s="84">
        <f t="shared" si="4"/>
        <v>4.9194786238284192E-3</v>
      </c>
      <c r="U280" s="84">
        <f>R280/'סכום נכסי הקרן'!$C$42</f>
        <v>4.4974798382103073E-4</v>
      </c>
    </row>
    <row r="281" spans="2:21">
      <c r="B281" s="76" t="s">
        <v>996</v>
      </c>
      <c r="C281" s="73" t="s">
        <v>997</v>
      </c>
      <c r="D281" s="86" t="s">
        <v>29</v>
      </c>
      <c r="E281" s="86" t="s">
        <v>930</v>
      </c>
      <c r="F281" s="73"/>
      <c r="G281" s="86" t="s">
        <v>968</v>
      </c>
      <c r="H281" s="140" t="s">
        <v>963</v>
      </c>
      <c r="I281" s="73" t="s">
        <v>934</v>
      </c>
      <c r="J281" s="73"/>
      <c r="K281" s="73">
        <v>8.51</v>
      </c>
      <c r="L281" s="86" t="s">
        <v>136</v>
      </c>
      <c r="M281" s="87">
        <v>3.6000000000000004E-2</v>
      </c>
      <c r="N281" s="141">
        <v>3.3799999999999997E-2</v>
      </c>
      <c r="O281" s="83">
        <v>5348775.4599999981</v>
      </c>
      <c r="P281" s="85">
        <v>101.93</v>
      </c>
      <c r="Q281" s="73"/>
      <c r="R281" s="83">
        <v>19436.404336036994</v>
      </c>
      <c r="S281" s="84">
        <f>O281/1000000000</f>
        <v>5.3487754599999982E-3</v>
      </c>
      <c r="T281" s="84">
        <f>R281/$R$11</f>
        <v>3.0014613345060548E-3</v>
      </c>
      <c r="U281" s="84">
        <f>R281/'סכום נכסי הקרן'!$C$42</f>
        <v>2.7439923758838553E-4</v>
      </c>
    </row>
    <row r="282" spans="2:21">
      <c r="B282" s="76" t="s">
        <v>960</v>
      </c>
      <c r="C282" s="73" t="s">
        <v>961</v>
      </c>
      <c r="D282" s="86" t="s">
        <v>29</v>
      </c>
      <c r="E282" s="86" t="s">
        <v>930</v>
      </c>
      <c r="F282" s="73"/>
      <c r="G282" s="86" t="s">
        <v>962</v>
      </c>
      <c r="H282" s="73" t="s">
        <v>963</v>
      </c>
      <c r="I282" s="73" t="s">
        <v>324</v>
      </c>
      <c r="J282" s="73"/>
      <c r="K282" s="83">
        <v>8.2699999999996407</v>
      </c>
      <c r="L282" s="86" t="s">
        <v>136</v>
      </c>
      <c r="M282" s="87">
        <v>3.95E-2</v>
      </c>
      <c r="N282" s="87">
        <v>2.9599999999999863E-2</v>
      </c>
      <c r="O282" s="83">
        <v>3744142.8219999997</v>
      </c>
      <c r="P282" s="85">
        <v>107.72490000000001</v>
      </c>
      <c r="Q282" s="73"/>
      <c r="R282" s="83">
        <v>14378.977218245003</v>
      </c>
      <c r="S282" s="84">
        <v>7.4882856439999991E-3</v>
      </c>
      <c r="T282" s="84">
        <f t="shared" si="4"/>
        <v>2.2204695582652991E-3</v>
      </c>
      <c r="U282" s="84">
        <f>R282/'סכום נכסי הקרן'!$C$42</f>
        <v>2.02999501233451E-4</v>
      </c>
    </row>
    <row r="283" spans="2:21">
      <c r="B283" s="76" t="s">
        <v>964</v>
      </c>
      <c r="C283" s="73" t="s">
        <v>965</v>
      </c>
      <c r="D283" s="86" t="s">
        <v>29</v>
      </c>
      <c r="E283" s="86" t="s">
        <v>930</v>
      </c>
      <c r="F283" s="73"/>
      <c r="G283" s="86" t="s">
        <v>959</v>
      </c>
      <c r="H283" s="73" t="s">
        <v>963</v>
      </c>
      <c r="I283" s="73" t="s">
        <v>324</v>
      </c>
      <c r="J283" s="73"/>
      <c r="K283" s="83">
        <v>14.30000000000002</v>
      </c>
      <c r="L283" s="86" t="s">
        <v>136</v>
      </c>
      <c r="M283" s="87">
        <v>3.7499999999999999E-2</v>
      </c>
      <c r="N283" s="87">
        <v>3.0299999999999327E-2</v>
      </c>
      <c r="O283" s="83">
        <v>4412739.7544999989</v>
      </c>
      <c r="P283" s="85">
        <v>109.5137</v>
      </c>
      <c r="Q283" s="73"/>
      <c r="R283" s="83">
        <v>17228.051822838999</v>
      </c>
      <c r="S283" s="84">
        <v>5.5159246931249985E-3</v>
      </c>
      <c r="T283" s="84">
        <f t="shared" si="4"/>
        <v>2.6604371117781109E-3</v>
      </c>
      <c r="U283" s="84">
        <f>R283/'סכום נכסי הקרן'!$C$42</f>
        <v>2.432221620619006E-4</v>
      </c>
    </row>
    <row r="284" spans="2:21">
      <c r="B284" s="76" t="s">
        <v>1129</v>
      </c>
      <c r="C284" s="73" t="s">
        <v>1130</v>
      </c>
      <c r="D284" s="86" t="s">
        <v>29</v>
      </c>
      <c r="E284" s="86" t="s">
        <v>930</v>
      </c>
      <c r="F284" s="73"/>
      <c r="G284" s="86" t="s">
        <v>947</v>
      </c>
      <c r="H284" s="142" t="s">
        <v>963</v>
      </c>
      <c r="I284" s="142" t="s">
        <v>324</v>
      </c>
      <c r="J284" s="73"/>
      <c r="K284" s="73">
        <v>20.92</v>
      </c>
      <c r="L284" s="86" t="s">
        <v>136</v>
      </c>
      <c r="M284" s="87">
        <v>3.85E-2</v>
      </c>
      <c r="N284" s="84">
        <v>3.7400000000000003E-2</v>
      </c>
      <c r="O284" s="83">
        <v>7220846.8710000031</v>
      </c>
      <c r="P284" s="85">
        <v>101.96</v>
      </c>
      <c r="Q284" s="73"/>
      <c r="R284" s="83">
        <v>26246.868549379997</v>
      </c>
      <c r="S284" s="84">
        <v>2.063099106000001E-3</v>
      </c>
      <c r="T284" s="84">
        <f>R284/$R$11</f>
        <v>4.0531653767236766E-3</v>
      </c>
      <c r="U284" s="84">
        <f>R284/'סכום נכסי הקרן'!$C$42</f>
        <v>3.7054799820556366E-4</v>
      </c>
    </row>
    <row r="285" spans="2:21">
      <c r="B285" s="76" t="s">
        <v>966</v>
      </c>
      <c r="C285" s="73" t="s">
        <v>967</v>
      </c>
      <c r="D285" s="86" t="s">
        <v>29</v>
      </c>
      <c r="E285" s="86" t="s">
        <v>930</v>
      </c>
      <c r="F285" s="73"/>
      <c r="G285" s="86" t="s">
        <v>968</v>
      </c>
      <c r="H285" s="73" t="s">
        <v>963</v>
      </c>
      <c r="I285" s="73" t="s">
        <v>324</v>
      </c>
      <c r="J285" s="73"/>
      <c r="K285" s="83">
        <v>4.0100000003386738</v>
      </c>
      <c r="L285" s="86" t="s">
        <v>136</v>
      </c>
      <c r="M285" s="87">
        <v>4.4999999999999998E-2</v>
      </c>
      <c r="N285" s="87">
        <v>6.6600000007770624E-2</v>
      </c>
      <c r="O285" s="83">
        <v>3476.7040489999995</v>
      </c>
      <c r="P285" s="85">
        <v>93.861000000000004</v>
      </c>
      <c r="Q285" s="73"/>
      <c r="R285" s="83">
        <v>11.633557206000003</v>
      </c>
      <c r="S285" s="84">
        <v>6.9534080979999989E-6</v>
      </c>
      <c r="T285" s="84">
        <f t="shared" si="4"/>
        <v>1.7965088363505856E-6</v>
      </c>
      <c r="U285" s="84">
        <f>R285/'סכום נכסי הקרן'!$C$42</f>
        <v>1.642402150406259E-7</v>
      </c>
    </row>
    <row r="286" spans="2:21">
      <c r="B286" s="76" t="s">
        <v>969</v>
      </c>
      <c r="C286" s="73" t="s">
        <v>970</v>
      </c>
      <c r="D286" s="86" t="s">
        <v>29</v>
      </c>
      <c r="E286" s="86" t="s">
        <v>930</v>
      </c>
      <c r="F286" s="73"/>
      <c r="G286" s="86" t="s">
        <v>968</v>
      </c>
      <c r="H286" s="73" t="s">
        <v>963</v>
      </c>
      <c r="I286" s="73" t="s">
        <v>324</v>
      </c>
      <c r="J286" s="73"/>
      <c r="K286" s="83">
        <v>6.5599999999994933</v>
      </c>
      <c r="L286" s="86" t="s">
        <v>136</v>
      </c>
      <c r="M286" s="87">
        <v>5.1249999999999997E-2</v>
      </c>
      <c r="N286" s="87">
        <v>5.66999999999949E-2</v>
      </c>
      <c r="O286" s="83">
        <v>3218625.6330550001</v>
      </c>
      <c r="P286" s="85">
        <v>99.882599999999996</v>
      </c>
      <c r="Q286" s="73"/>
      <c r="R286" s="83">
        <v>11460.929124454999</v>
      </c>
      <c r="S286" s="84">
        <v>6.4372512661100001E-3</v>
      </c>
      <c r="T286" s="84">
        <f t="shared" si="4"/>
        <v>1.7698507928642906E-3</v>
      </c>
      <c r="U286" s="84">
        <f>R286/'סכום נכסי הקרן'!$C$42</f>
        <v>1.6180308659117972E-4</v>
      </c>
    </row>
    <row r="287" spans="2:21">
      <c r="B287" s="76" t="s">
        <v>1117</v>
      </c>
      <c r="C287" s="73" t="s">
        <v>1118</v>
      </c>
      <c r="D287" s="86" t="s">
        <v>29</v>
      </c>
      <c r="E287" s="86" t="s">
        <v>930</v>
      </c>
      <c r="F287" s="73"/>
      <c r="G287" s="86" t="s">
        <v>955</v>
      </c>
      <c r="H287" s="143" t="s">
        <v>4607</v>
      </c>
      <c r="I287" s="143" t="s">
        <v>906</v>
      </c>
      <c r="J287" s="73"/>
      <c r="K287" s="144">
        <v>14.57</v>
      </c>
      <c r="L287" s="86" t="s">
        <v>138</v>
      </c>
      <c r="M287" s="87">
        <v>3.7000000000000005E-2</v>
      </c>
      <c r="N287" s="141">
        <v>3.5400000000000001E-2</v>
      </c>
      <c r="O287" s="83">
        <v>3476704.049000001</v>
      </c>
      <c r="P287" s="85">
        <v>102.59</v>
      </c>
      <c r="Q287" s="73"/>
      <c r="R287" s="83">
        <v>13911.397692296001</v>
      </c>
      <c r="S287" s="84">
        <f>O287/1750000000</f>
        <v>1.9866880280000007E-3</v>
      </c>
      <c r="T287" s="84">
        <f>R287/$R$11</f>
        <v>2.1482637200002184E-3</v>
      </c>
      <c r="U287" s="84">
        <f>R287/'סכום נכסי הקרן'!$C$42</f>
        <v>1.9639830776092902E-4</v>
      </c>
    </row>
    <row r="288" spans="2:21">
      <c r="B288" s="76" t="s">
        <v>1123</v>
      </c>
      <c r="C288" s="73" t="s">
        <v>1124</v>
      </c>
      <c r="D288" s="86" t="s">
        <v>29</v>
      </c>
      <c r="E288" s="86" t="s">
        <v>930</v>
      </c>
      <c r="F288" s="73"/>
      <c r="G288" s="86" t="s">
        <v>1125</v>
      </c>
      <c r="H288" s="73" t="s">
        <v>974</v>
      </c>
      <c r="I288" s="73" t="s">
        <v>934</v>
      </c>
      <c r="J288" s="73"/>
      <c r="K288" s="83">
        <v>16.809999999999999</v>
      </c>
      <c r="L288" s="86" t="s">
        <v>136</v>
      </c>
      <c r="M288" s="87">
        <v>5.1249999999999997E-2</v>
      </c>
      <c r="N288" s="87">
        <v>3.9300000000000002E-2</v>
      </c>
      <c r="O288" s="83">
        <v>4680178.5275000008</v>
      </c>
      <c r="P288" s="85">
        <v>118.6579</v>
      </c>
      <c r="Q288" s="73"/>
      <c r="R288" s="83">
        <v>19797.883968726004</v>
      </c>
      <c r="S288" s="84">
        <v>3.7441428220000008E-3</v>
      </c>
      <c r="T288" s="84">
        <f>R288/$R$11</f>
        <v>3.0572827262598723E-3</v>
      </c>
      <c r="U288" s="84">
        <f>R288/'סכום נכסי הקרן'!$C$42</f>
        <v>2.7950253416005066E-4</v>
      </c>
    </row>
    <row r="289" spans="2:21">
      <c r="B289" s="76" t="s">
        <v>1126</v>
      </c>
      <c r="C289" s="73" t="s">
        <v>1127</v>
      </c>
      <c r="D289" s="86" t="s">
        <v>29</v>
      </c>
      <c r="E289" s="86" t="s">
        <v>930</v>
      </c>
      <c r="F289" s="73"/>
      <c r="G289" s="86" t="s">
        <v>1128</v>
      </c>
      <c r="H289" s="73" t="s">
        <v>974</v>
      </c>
      <c r="I289" s="73" t="s">
        <v>934</v>
      </c>
      <c r="J289" s="73"/>
      <c r="K289" s="83">
        <v>17.93</v>
      </c>
      <c r="L289" s="86" t="s">
        <v>136</v>
      </c>
      <c r="M289" s="87">
        <v>4.2000000000000003E-2</v>
      </c>
      <c r="N289" s="87">
        <v>3.5999999999999997E-2</v>
      </c>
      <c r="O289" s="83">
        <v>8558040.7359999996</v>
      </c>
      <c r="P289" s="85">
        <v>109.762</v>
      </c>
      <c r="Q289" s="73"/>
      <c r="R289" s="83">
        <v>33487.744337992001</v>
      </c>
      <c r="S289" s="84">
        <v>1.1410720981333333E-2</v>
      </c>
      <c r="T289" s="84">
        <f>R289/$R$11</f>
        <v>5.1713356067586876E-3</v>
      </c>
      <c r="U289" s="84">
        <f>R289/'סכום נכסי הקרן'!$C$42</f>
        <v>4.7277322266148035E-4</v>
      </c>
    </row>
    <row r="290" spans="2:21">
      <c r="B290" s="76" t="s">
        <v>971</v>
      </c>
      <c r="C290" s="73" t="s">
        <v>972</v>
      </c>
      <c r="D290" s="86" t="s">
        <v>29</v>
      </c>
      <c r="E290" s="86" t="s">
        <v>930</v>
      </c>
      <c r="F290" s="73"/>
      <c r="G290" s="86" t="s">
        <v>973</v>
      </c>
      <c r="H290" s="73" t="s">
        <v>974</v>
      </c>
      <c r="I290" s="73" t="s">
        <v>934</v>
      </c>
      <c r="J290" s="73"/>
      <c r="K290" s="83">
        <v>7.809999999999957</v>
      </c>
      <c r="L290" s="86" t="s">
        <v>136</v>
      </c>
      <c r="M290" s="87">
        <v>3.9329999999999997E-2</v>
      </c>
      <c r="N290" s="87">
        <v>4.4800000000000485E-2</v>
      </c>
      <c r="O290" s="83">
        <v>6993523.913949999</v>
      </c>
      <c r="P290" s="85">
        <v>94.868700000000004</v>
      </c>
      <c r="Q290" s="73"/>
      <c r="R290" s="83">
        <v>23652.569055958003</v>
      </c>
      <c r="S290" s="84">
        <v>4.6623492759666658E-3</v>
      </c>
      <c r="T290" s="84">
        <f t="shared" si="4"/>
        <v>3.6525413989029706E-3</v>
      </c>
      <c r="U290" s="84">
        <f>R290/'סכום נכסי הקרן'!$C$42</f>
        <v>3.3392220102809674E-4</v>
      </c>
    </row>
    <row r="291" spans="2:21">
      <c r="B291" s="76" t="s">
        <v>975</v>
      </c>
      <c r="C291" s="73" t="s">
        <v>976</v>
      </c>
      <c r="D291" s="86" t="s">
        <v>29</v>
      </c>
      <c r="E291" s="86" t="s">
        <v>930</v>
      </c>
      <c r="F291" s="73"/>
      <c r="G291" s="86" t="s">
        <v>973</v>
      </c>
      <c r="H291" s="73" t="s">
        <v>974</v>
      </c>
      <c r="I291" s="73" t="s">
        <v>934</v>
      </c>
      <c r="J291" s="73"/>
      <c r="K291" s="83">
        <v>7.7300000000002163</v>
      </c>
      <c r="L291" s="86" t="s">
        <v>136</v>
      </c>
      <c r="M291" s="87">
        <v>4.1100000000000005E-2</v>
      </c>
      <c r="N291" s="87">
        <v>4.6300000000001965E-2</v>
      </c>
      <c r="O291" s="83">
        <v>5883653.006000001</v>
      </c>
      <c r="P291" s="85">
        <v>94.728499999999997</v>
      </c>
      <c r="Q291" s="73"/>
      <c r="R291" s="83">
        <v>19869.514087716001</v>
      </c>
      <c r="S291" s="84">
        <v>4.7069224048000005E-3</v>
      </c>
      <c r="T291" s="84">
        <f t="shared" si="4"/>
        <v>3.0683441874652206E-3</v>
      </c>
      <c r="U291" s="84">
        <f>R291/'סכום נכסי הקרן'!$C$42</f>
        <v>2.805137937376659E-4</v>
      </c>
    </row>
    <row r="292" spans="2:21">
      <c r="B292" s="76" t="s">
        <v>977</v>
      </c>
      <c r="C292" s="73" t="s">
        <v>978</v>
      </c>
      <c r="D292" s="86" t="s">
        <v>29</v>
      </c>
      <c r="E292" s="86" t="s">
        <v>930</v>
      </c>
      <c r="F292" s="73"/>
      <c r="G292" s="86" t="s">
        <v>962</v>
      </c>
      <c r="H292" s="73" t="s">
        <v>905</v>
      </c>
      <c r="I292" s="73" t="s">
        <v>906</v>
      </c>
      <c r="J292" s="73"/>
      <c r="K292" s="83">
        <v>15.810000000000501</v>
      </c>
      <c r="L292" s="86" t="s">
        <v>136</v>
      </c>
      <c r="M292" s="87">
        <v>4.4500000000000005E-2</v>
      </c>
      <c r="N292" s="87">
        <v>3.8100000000000987E-2</v>
      </c>
      <c r="O292" s="83">
        <v>8251021.0245960001</v>
      </c>
      <c r="P292" s="85">
        <v>109.70910000000001</v>
      </c>
      <c r="Q292" s="73"/>
      <c r="R292" s="83">
        <v>32270.814300759004</v>
      </c>
      <c r="S292" s="84">
        <v>4.1255105122979998E-3</v>
      </c>
      <c r="T292" s="84">
        <f t="shared" si="4"/>
        <v>4.9834115241761063E-3</v>
      </c>
      <c r="U292" s="84">
        <f>R292/'סכום נכסי הקרן'!$C$42</f>
        <v>4.555928497570121E-4</v>
      </c>
    </row>
    <row r="293" spans="2:21">
      <c r="B293" s="76" t="s">
        <v>979</v>
      </c>
      <c r="C293" s="73" t="s">
        <v>980</v>
      </c>
      <c r="D293" s="86" t="s">
        <v>29</v>
      </c>
      <c r="E293" s="86" t="s">
        <v>930</v>
      </c>
      <c r="F293" s="73"/>
      <c r="G293" s="86" t="s">
        <v>955</v>
      </c>
      <c r="H293" s="73" t="s">
        <v>981</v>
      </c>
      <c r="I293" s="73" t="s">
        <v>324</v>
      </c>
      <c r="J293" s="73"/>
      <c r="K293" s="83">
        <v>15.57000000000042</v>
      </c>
      <c r="L293" s="86" t="s">
        <v>136</v>
      </c>
      <c r="M293" s="87">
        <v>5.5500000000000001E-2</v>
      </c>
      <c r="N293" s="87">
        <v>4.3800000000000672E-2</v>
      </c>
      <c r="O293" s="83">
        <v>6685969.3250000002</v>
      </c>
      <c r="P293" s="85">
        <v>118.2829</v>
      </c>
      <c r="Q293" s="73"/>
      <c r="R293" s="83">
        <v>28193.301709695003</v>
      </c>
      <c r="S293" s="84">
        <v>1.67149233125E-3</v>
      </c>
      <c r="T293" s="84">
        <f t="shared" si="4"/>
        <v>4.3537427762200438E-3</v>
      </c>
      <c r="U293" s="84">
        <f>R293/'סכום נכסי הקרן'!$C$42</f>
        <v>3.9802734911703429E-4</v>
      </c>
    </row>
    <row r="294" spans="2:21">
      <c r="B294" s="76" t="s">
        <v>982</v>
      </c>
      <c r="C294" s="73" t="s">
        <v>983</v>
      </c>
      <c r="D294" s="86" t="s">
        <v>29</v>
      </c>
      <c r="E294" s="86" t="s">
        <v>930</v>
      </c>
      <c r="F294" s="73"/>
      <c r="G294" s="86" t="s">
        <v>984</v>
      </c>
      <c r="H294" s="73" t="s">
        <v>981</v>
      </c>
      <c r="I294" s="73" t="s">
        <v>934</v>
      </c>
      <c r="J294" s="73"/>
      <c r="K294" s="83">
        <v>16.720000000000194</v>
      </c>
      <c r="L294" s="86" t="s">
        <v>136</v>
      </c>
      <c r="M294" s="87">
        <v>4.5499999999999999E-2</v>
      </c>
      <c r="N294" s="87">
        <v>4.0100000000001294E-2</v>
      </c>
      <c r="O294" s="83">
        <v>8023163.1900000004</v>
      </c>
      <c r="P294" s="85">
        <v>106.9804</v>
      </c>
      <c r="Q294" s="73"/>
      <c r="R294" s="83">
        <v>30599.155809800006</v>
      </c>
      <c r="S294" s="84">
        <v>3.2163695931573663E-3</v>
      </c>
      <c r="T294" s="84">
        <f t="shared" si="4"/>
        <v>4.7252661265827153E-3</v>
      </c>
      <c r="U294" s="84">
        <f>R294/'סכום נכסי הקרן'!$C$42</f>
        <v>4.3199271222659332E-4</v>
      </c>
    </row>
    <row r="295" spans="2:21">
      <c r="B295" s="76" t="s">
        <v>985</v>
      </c>
      <c r="C295" s="73" t="s">
        <v>986</v>
      </c>
      <c r="D295" s="86" t="s">
        <v>29</v>
      </c>
      <c r="E295" s="86" t="s">
        <v>930</v>
      </c>
      <c r="F295" s="73"/>
      <c r="G295" s="86" t="s">
        <v>973</v>
      </c>
      <c r="H295" s="145" t="s">
        <v>974</v>
      </c>
      <c r="I295" s="145" t="s">
        <v>934</v>
      </c>
      <c r="J295" s="73"/>
      <c r="K295" s="83">
        <v>8.0099999999998523</v>
      </c>
      <c r="L295" s="86" t="s">
        <v>136</v>
      </c>
      <c r="M295" s="87">
        <v>3.61E-2</v>
      </c>
      <c r="N295" s="87">
        <v>4.5500000000000443E-2</v>
      </c>
      <c r="O295" s="83">
        <v>8023163.1900000004</v>
      </c>
      <c r="P295" s="85">
        <v>91.3155</v>
      </c>
      <c r="Q295" s="73"/>
      <c r="R295" s="83">
        <v>26118.593935487002</v>
      </c>
      <c r="S295" s="84">
        <v>6.4185305519999999E-3</v>
      </c>
      <c r="T295" s="84">
        <f t="shared" si="4"/>
        <v>4.0333566051452491E-3</v>
      </c>
      <c r="U295" s="84">
        <f>R295/'סכום נכסי הקרן'!$C$42</f>
        <v>3.6873704306974564E-4</v>
      </c>
    </row>
    <row r="296" spans="2:21">
      <c r="B296" s="76" t="s">
        <v>987</v>
      </c>
      <c r="C296" s="73" t="s">
        <v>988</v>
      </c>
      <c r="D296" s="86" t="s">
        <v>29</v>
      </c>
      <c r="E296" s="86" t="s">
        <v>930</v>
      </c>
      <c r="F296" s="73"/>
      <c r="G296" s="86" t="s">
        <v>973</v>
      </c>
      <c r="H296" s="73" t="s">
        <v>981</v>
      </c>
      <c r="I296" s="73" t="s">
        <v>324</v>
      </c>
      <c r="J296" s="73"/>
      <c r="K296" s="83">
        <v>3.0400000000069838</v>
      </c>
      <c r="L296" s="86" t="s">
        <v>136</v>
      </c>
      <c r="M296" s="87">
        <v>6.5000000000000002E-2</v>
      </c>
      <c r="N296" s="87">
        <v>5.7800000000816108E-2</v>
      </c>
      <c r="O296" s="83">
        <v>12569.622331000002</v>
      </c>
      <c r="P296" s="85">
        <v>102.2689</v>
      </c>
      <c r="Q296" s="73"/>
      <c r="R296" s="83">
        <v>45.827428266999988</v>
      </c>
      <c r="S296" s="84">
        <v>5.0278489324000007E-6</v>
      </c>
      <c r="T296" s="84">
        <f t="shared" si="4"/>
        <v>7.0768878659423914E-6</v>
      </c>
      <c r="U296" s="84">
        <f>R296/'סכום נכסי הקרן'!$C$42</f>
        <v>6.4698239240608536E-7</v>
      </c>
    </row>
    <row r="297" spans="2:21">
      <c r="B297" s="76" t="s">
        <v>989</v>
      </c>
      <c r="C297" s="73" t="s">
        <v>990</v>
      </c>
      <c r="D297" s="86" t="s">
        <v>29</v>
      </c>
      <c r="E297" s="86" t="s">
        <v>930</v>
      </c>
      <c r="F297" s="73"/>
      <c r="G297" s="86" t="s">
        <v>991</v>
      </c>
      <c r="H297" s="73" t="s">
        <v>981</v>
      </c>
      <c r="I297" s="73" t="s">
        <v>934</v>
      </c>
      <c r="J297" s="73"/>
      <c r="K297" s="83">
        <v>13.920000000000254</v>
      </c>
      <c r="L297" s="86" t="s">
        <v>136</v>
      </c>
      <c r="M297" s="87">
        <v>5.0999999999999997E-2</v>
      </c>
      <c r="N297" s="87">
        <v>5.0500000000000329E-2</v>
      </c>
      <c r="O297" s="83">
        <v>3209265.2759999996</v>
      </c>
      <c r="P297" s="85">
        <v>98.911500000000004</v>
      </c>
      <c r="Q297" s="73"/>
      <c r="R297" s="83">
        <v>11316.495089672999</v>
      </c>
      <c r="S297" s="84">
        <v>4.2790203679999991E-3</v>
      </c>
      <c r="T297" s="84">
        <f t="shared" si="4"/>
        <v>1.7475466072088656E-3</v>
      </c>
      <c r="U297" s="84">
        <f>R297/'סכום נכסי הקרן'!$C$42</f>
        <v>1.5976399600936298E-4</v>
      </c>
    </row>
    <row r="298" spans="2:21">
      <c r="B298" s="76" t="s">
        <v>992</v>
      </c>
      <c r="C298" s="73" t="s">
        <v>993</v>
      </c>
      <c r="D298" s="86" t="s">
        <v>29</v>
      </c>
      <c r="E298" s="86" t="s">
        <v>930</v>
      </c>
      <c r="F298" s="73"/>
      <c r="G298" s="86" t="s">
        <v>968</v>
      </c>
      <c r="H298" s="73" t="s">
        <v>981</v>
      </c>
      <c r="I298" s="73" t="s">
        <v>324</v>
      </c>
      <c r="J298" s="73"/>
      <c r="K298" s="83">
        <v>6.2699999999998566</v>
      </c>
      <c r="L298" s="86" t="s">
        <v>136</v>
      </c>
      <c r="M298" s="87">
        <v>4.4999999999999998E-2</v>
      </c>
      <c r="N298" s="87">
        <v>7.6599999999999988E-2</v>
      </c>
      <c r="O298" s="83">
        <v>4840641.7913000006</v>
      </c>
      <c r="P298" s="85">
        <v>81.34</v>
      </c>
      <c r="Q298" s="73"/>
      <c r="R298" s="83">
        <v>14036.752687800001</v>
      </c>
      <c r="S298" s="84">
        <v>6.4541890550666673E-3</v>
      </c>
      <c r="T298" s="84">
        <f t="shared" si="4"/>
        <v>2.1676216303208448E-3</v>
      </c>
      <c r="U298" s="84">
        <f>R298/'סכום נכסי הקרן'!$C$42</f>
        <v>1.9816804431299371E-4</v>
      </c>
    </row>
    <row r="299" spans="2:21">
      <c r="B299" s="76" t="s">
        <v>994</v>
      </c>
      <c r="C299" s="73" t="s">
        <v>995</v>
      </c>
      <c r="D299" s="86" t="s">
        <v>29</v>
      </c>
      <c r="E299" s="86" t="s">
        <v>930</v>
      </c>
      <c r="F299" s="73"/>
      <c r="G299" s="86" t="s">
        <v>968</v>
      </c>
      <c r="H299" s="73" t="s">
        <v>981</v>
      </c>
      <c r="I299" s="73" t="s">
        <v>324</v>
      </c>
      <c r="J299" s="73"/>
      <c r="K299" s="83">
        <v>4.6099999999997294</v>
      </c>
      <c r="L299" s="86" t="s">
        <v>136</v>
      </c>
      <c r="M299" s="87">
        <v>5.7500000000000002E-2</v>
      </c>
      <c r="N299" s="87">
        <v>5.6899999999996113E-2</v>
      </c>
      <c r="O299" s="83">
        <v>2266543.601175</v>
      </c>
      <c r="P299" s="85">
        <v>103.4387</v>
      </c>
      <c r="Q299" s="73"/>
      <c r="R299" s="83">
        <v>8358.0845345250018</v>
      </c>
      <c r="S299" s="84">
        <v>3.2379194302499998E-3</v>
      </c>
      <c r="T299" s="84">
        <f t="shared" si="4"/>
        <v>1.2906948799370811E-3</v>
      </c>
      <c r="U299" s="84">
        <f>R299/'סכום נכסי הקרן'!$C$42</f>
        <v>1.1799775227564353E-4</v>
      </c>
    </row>
    <row r="300" spans="2:21">
      <c r="B300" s="76" t="s">
        <v>998</v>
      </c>
      <c r="C300" s="73" t="s">
        <v>999</v>
      </c>
      <c r="D300" s="86" t="s">
        <v>29</v>
      </c>
      <c r="E300" s="86" t="s">
        <v>930</v>
      </c>
      <c r="F300" s="73"/>
      <c r="G300" s="86" t="s">
        <v>1000</v>
      </c>
      <c r="H300" s="73" t="s">
        <v>933</v>
      </c>
      <c r="I300" s="73" t="s">
        <v>324</v>
      </c>
      <c r="J300" s="73"/>
      <c r="K300" s="83">
        <v>7.6399999999998291</v>
      </c>
      <c r="L300" s="86" t="s">
        <v>136</v>
      </c>
      <c r="M300" s="87">
        <v>4.2500000000000003E-2</v>
      </c>
      <c r="N300" s="87">
        <v>6.4099999999999296E-2</v>
      </c>
      <c r="O300" s="83">
        <v>5883653.006000001</v>
      </c>
      <c r="P300" s="85">
        <v>86.428600000000003</v>
      </c>
      <c r="Q300" s="73"/>
      <c r="R300" s="83">
        <v>18128.593883447003</v>
      </c>
      <c r="S300" s="84">
        <v>9.806088343333335E-3</v>
      </c>
      <c r="T300" s="84">
        <f t="shared" si="4"/>
        <v>2.7995030690549831E-3</v>
      </c>
      <c r="U300" s="84">
        <f>R300/'סכום נכסי הקרן'!$C$42</f>
        <v>2.5593583330349684E-4</v>
      </c>
    </row>
    <row r="301" spans="2:21">
      <c r="B301" s="76" t="s">
        <v>1001</v>
      </c>
      <c r="C301" s="73" t="s">
        <v>1002</v>
      </c>
      <c r="D301" s="86" t="s">
        <v>29</v>
      </c>
      <c r="E301" s="86" t="s">
        <v>930</v>
      </c>
      <c r="F301" s="73"/>
      <c r="G301" s="86" t="s">
        <v>1000</v>
      </c>
      <c r="H301" s="73" t="s">
        <v>933</v>
      </c>
      <c r="I301" s="73" t="s">
        <v>324</v>
      </c>
      <c r="J301" s="73"/>
      <c r="K301" s="83">
        <v>5.3899999999997075</v>
      </c>
      <c r="L301" s="86" t="s">
        <v>136</v>
      </c>
      <c r="M301" s="87">
        <v>5.2499999999999998E-2</v>
      </c>
      <c r="N301" s="87">
        <v>6.149999999999544E-2</v>
      </c>
      <c r="O301" s="83">
        <v>7450576.7770070005</v>
      </c>
      <c r="P301" s="85">
        <v>95.502399999999994</v>
      </c>
      <c r="Q301" s="73"/>
      <c r="R301" s="83">
        <v>25366.689330437002</v>
      </c>
      <c r="S301" s="84">
        <v>1.2417627961678335E-2</v>
      </c>
      <c r="T301" s="84">
        <f t="shared" ref="T301:T348" si="5">R301/$R$11</f>
        <v>3.9172439456082037E-3</v>
      </c>
      <c r="U301" s="84">
        <f>R301/'סכום נכסי הקרן'!$C$42</f>
        <v>3.5812180545697513E-4</v>
      </c>
    </row>
    <row r="302" spans="2:21">
      <c r="B302" s="76" t="s">
        <v>1003</v>
      </c>
      <c r="C302" s="73" t="s">
        <v>1004</v>
      </c>
      <c r="D302" s="86" t="s">
        <v>29</v>
      </c>
      <c r="E302" s="86" t="s">
        <v>930</v>
      </c>
      <c r="F302" s="73"/>
      <c r="G302" s="86" t="s">
        <v>950</v>
      </c>
      <c r="H302" s="73" t="s">
        <v>933</v>
      </c>
      <c r="I302" s="73" t="s">
        <v>324</v>
      </c>
      <c r="J302" s="73"/>
      <c r="K302" s="83">
        <v>7.1400000000000992</v>
      </c>
      <c r="L302" s="86" t="s">
        <v>136</v>
      </c>
      <c r="M302" s="87">
        <v>4.7500000000000001E-2</v>
      </c>
      <c r="N302" s="87">
        <v>4.5800000000000798E-2</v>
      </c>
      <c r="O302" s="83">
        <v>8023163.1900000004</v>
      </c>
      <c r="P302" s="85">
        <v>102.5301</v>
      </c>
      <c r="Q302" s="73"/>
      <c r="R302" s="83">
        <v>29326.245801507997</v>
      </c>
      <c r="S302" s="84">
        <v>2.67438773E-3</v>
      </c>
      <c r="T302" s="84">
        <f t="shared" si="5"/>
        <v>4.5286973525368651E-3</v>
      </c>
      <c r="U302" s="84">
        <f>R302/'סכום נכסי הקרן'!$C$42</f>
        <v>4.1402202537756832E-4</v>
      </c>
    </row>
    <row r="303" spans="2:21">
      <c r="B303" s="76" t="s">
        <v>1005</v>
      </c>
      <c r="C303" s="73" t="s">
        <v>1006</v>
      </c>
      <c r="D303" s="86" t="s">
        <v>29</v>
      </c>
      <c r="E303" s="86" t="s">
        <v>930</v>
      </c>
      <c r="F303" s="73"/>
      <c r="G303" s="86" t="s">
        <v>1007</v>
      </c>
      <c r="H303" s="73" t="s">
        <v>933</v>
      </c>
      <c r="I303" s="73" t="s">
        <v>934</v>
      </c>
      <c r="J303" s="73"/>
      <c r="K303" s="73">
        <v>8.7899999999999991</v>
      </c>
      <c r="L303" s="86" t="s">
        <v>136</v>
      </c>
      <c r="M303" s="87">
        <v>3.3000000000000002E-2</v>
      </c>
      <c r="N303" s="87">
        <v>3.3300000000000003E-2</v>
      </c>
      <c r="O303" s="83">
        <v>4546459.1409999998</v>
      </c>
      <c r="P303" s="85">
        <v>99.926000000000002</v>
      </c>
      <c r="Q303" s="73"/>
      <c r="R303" s="83">
        <v>16196.13282380401</v>
      </c>
      <c r="S303" s="84">
        <f>O303/750000000</f>
        <v>6.0619455213333333E-3</v>
      </c>
      <c r="T303" s="84">
        <f t="shared" si="5"/>
        <v>2.5010833073193777E-3</v>
      </c>
      <c r="U303" s="84">
        <f>R303/'סכום נכסי הקרן'!$C$42</f>
        <v>2.2865373769221568E-4</v>
      </c>
    </row>
    <row r="304" spans="2:21">
      <c r="B304" s="76" t="s">
        <v>1008</v>
      </c>
      <c r="C304" s="73" t="s">
        <v>1009</v>
      </c>
      <c r="D304" s="86" t="s">
        <v>29</v>
      </c>
      <c r="E304" s="86" t="s">
        <v>930</v>
      </c>
      <c r="F304" s="73"/>
      <c r="G304" s="86" t="s">
        <v>1010</v>
      </c>
      <c r="H304" s="73" t="s">
        <v>933</v>
      </c>
      <c r="I304" s="73" t="s">
        <v>324</v>
      </c>
      <c r="J304" s="73"/>
      <c r="K304" s="83">
        <v>7.5799999999998962</v>
      </c>
      <c r="L304" s="86" t="s">
        <v>136</v>
      </c>
      <c r="M304" s="87">
        <v>5.2999999999999999E-2</v>
      </c>
      <c r="N304" s="87">
        <v>5.3799999999999334E-2</v>
      </c>
      <c r="O304" s="83">
        <v>7675492.785099999</v>
      </c>
      <c r="P304" s="85">
        <v>99.235299999999995</v>
      </c>
      <c r="Q304" s="73"/>
      <c r="R304" s="83">
        <v>27153.87982821</v>
      </c>
      <c r="S304" s="84">
        <v>4.3859958771999994E-3</v>
      </c>
      <c r="T304" s="84">
        <f t="shared" si="5"/>
        <v>4.1932303412254507E-3</v>
      </c>
      <c r="U304" s="84">
        <f>R304/'סכום נכסי הקרן'!$C$42</f>
        <v>3.8335300056567437E-4</v>
      </c>
    </row>
    <row r="305" spans="2:21">
      <c r="B305" s="76" t="s">
        <v>1011</v>
      </c>
      <c r="C305" s="73" t="s">
        <v>1012</v>
      </c>
      <c r="D305" s="86" t="s">
        <v>29</v>
      </c>
      <c r="E305" s="86" t="s">
        <v>930</v>
      </c>
      <c r="F305" s="73"/>
      <c r="G305" s="86" t="s">
        <v>932</v>
      </c>
      <c r="H305" s="73" t="s">
        <v>933</v>
      </c>
      <c r="I305" s="73" t="s">
        <v>324</v>
      </c>
      <c r="J305" s="73"/>
      <c r="K305" s="83">
        <v>6.9099999999995996</v>
      </c>
      <c r="L305" s="86" t="s">
        <v>136</v>
      </c>
      <c r="M305" s="87">
        <v>5.2499999999999998E-2</v>
      </c>
      <c r="N305" s="87">
        <v>7.8799999999995748E-2</v>
      </c>
      <c r="O305" s="83">
        <v>9054407.098687999</v>
      </c>
      <c r="P305" s="85">
        <v>85.625200000000007</v>
      </c>
      <c r="Q305" s="73"/>
      <c r="R305" s="83">
        <v>27638.941315944005</v>
      </c>
      <c r="S305" s="84">
        <v>6.0362713991253328E-3</v>
      </c>
      <c r="T305" s="84">
        <f t="shared" si="5"/>
        <v>4.268135826577606E-3</v>
      </c>
      <c r="U305" s="84">
        <f>R305/'סכום נכסי הקרן'!$C$42</f>
        <v>3.9020100084990995E-4</v>
      </c>
    </row>
    <row r="306" spans="2:21">
      <c r="B306" s="76" t="s">
        <v>1013</v>
      </c>
      <c r="C306" s="73" t="s">
        <v>1014</v>
      </c>
      <c r="D306" s="86" t="s">
        <v>29</v>
      </c>
      <c r="E306" s="86" t="s">
        <v>930</v>
      </c>
      <c r="F306" s="73"/>
      <c r="G306" s="86" t="s">
        <v>1015</v>
      </c>
      <c r="H306" s="73" t="s">
        <v>933</v>
      </c>
      <c r="I306" s="73" t="s">
        <v>324</v>
      </c>
      <c r="J306" s="73"/>
      <c r="K306" s="83">
        <v>4.3000000000000336</v>
      </c>
      <c r="L306" s="86" t="s">
        <v>136</v>
      </c>
      <c r="M306" s="87">
        <v>4.1250000000000002E-2</v>
      </c>
      <c r="N306" s="87">
        <v>9.3500000000002415E-2</v>
      </c>
      <c r="O306" s="83">
        <v>4011581.5950000007</v>
      </c>
      <c r="P306" s="85">
        <v>81.523600000000002</v>
      </c>
      <c r="Q306" s="73"/>
      <c r="R306" s="83">
        <v>11658.922755912001</v>
      </c>
      <c r="S306" s="84">
        <v>8.5352799893617035E-3</v>
      </c>
      <c r="T306" s="84">
        <f t="shared" si="5"/>
        <v>1.8004259043418183E-3</v>
      </c>
      <c r="U306" s="84">
        <f>R306/'סכום נכסי הקרן'!$C$42</f>
        <v>1.645983207600031E-4</v>
      </c>
    </row>
    <row r="307" spans="2:21">
      <c r="B307" s="76" t="s">
        <v>1016</v>
      </c>
      <c r="C307" s="73" t="s">
        <v>1017</v>
      </c>
      <c r="D307" s="86" t="s">
        <v>29</v>
      </c>
      <c r="E307" s="86" t="s">
        <v>930</v>
      </c>
      <c r="F307" s="73"/>
      <c r="G307" s="86" t="s">
        <v>1015</v>
      </c>
      <c r="H307" s="73" t="s">
        <v>933</v>
      </c>
      <c r="I307" s="73" t="s">
        <v>324</v>
      </c>
      <c r="J307" s="73"/>
      <c r="K307" s="83">
        <v>4.4499999999999931</v>
      </c>
      <c r="L307" s="86" t="s">
        <v>136</v>
      </c>
      <c r="M307" s="87">
        <v>3.7499999999999999E-2</v>
      </c>
      <c r="N307" s="87">
        <v>5.1199999999999288E-2</v>
      </c>
      <c r="O307" s="83">
        <v>6685969.3250000002</v>
      </c>
      <c r="P307" s="85">
        <v>93.449799999999996</v>
      </c>
      <c r="Q307" s="73"/>
      <c r="R307" s="83">
        <v>22274.216933438005</v>
      </c>
      <c r="S307" s="84">
        <v>1.8572137013888889E-2</v>
      </c>
      <c r="T307" s="84">
        <f t="shared" si="5"/>
        <v>3.4396897556899513E-3</v>
      </c>
      <c r="U307" s="84">
        <f>R307/'סכום נכסי הקרן'!$C$42</f>
        <v>3.1446290366996525E-4</v>
      </c>
    </row>
    <row r="308" spans="2:21">
      <c r="B308" s="76" t="s">
        <v>1018</v>
      </c>
      <c r="C308" s="73" t="s">
        <v>1019</v>
      </c>
      <c r="D308" s="86" t="s">
        <v>29</v>
      </c>
      <c r="E308" s="86" t="s">
        <v>930</v>
      </c>
      <c r="F308" s="73"/>
      <c r="G308" s="86" t="s">
        <v>1020</v>
      </c>
      <c r="H308" s="73" t="s">
        <v>1021</v>
      </c>
      <c r="I308" s="73" t="s">
        <v>906</v>
      </c>
      <c r="J308" s="73"/>
      <c r="K308" s="83">
        <v>8.0300000000001344</v>
      </c>
      <c r="L308" s="86" t="s">
        <v>138</v>
      </c>
      <c r="M308" s="87">
        <v>2.8750000000000001E-2</v>
      </c>
      <c r="N308" s="87">
        <v>3.3900000000000548E-2</v>
      </c>
      <c r="O308" s="83">
        <v>5509238.7237999989</v>
      </c>
      <c r="P308" s="85">
        <v>97.579400000000007</v>
      </c>
      <c r="Q308" s="73"/>
      <c r="R308" s="83">
        <v>20967.564423873995</v>
      </c>
      <c r="S308" s="84">
        <v>5.5092387237999987E-3</v>
      </c>
      <c r="T308" s="84">
        <f t="shared" si="5"/>
        <v>3.2379103052686533E-3</v>
      </c>
      <c r="U308" s="84">
        <f>R308/'סכום נכסי הקרן'!$C$42</f>
        <v>2.9601584699124928E-4</v>
      </c>
    </row>
    <row r="309" spans="2:21">
      <c r="B309" s="76" t="s">
        <v>1022</v>
      </c>
      <c r="C309" s="73" t="s">
        <v>1023</v>
      </c>
      <c r="D309" s="86" t="s">
        <v>29</v>
      </c>
      <c r="E309" s="86" t="s">
        <v>930</v>
      </c>
      <c r="F309" s="73"/>
      <c r="G309" s="86" t="s">
        <v>955</v>
      </c>
      <c r="H309" s="73" t="s">
        <v>933</v>
      </c>
      <c r="I309" s="73" t="s">
        <v>324</v>
      </c>
      <c r="J309" s="73"/>
      <c r="K309" s="83">
        <v>15.550000000001763</v>
      </c>
      <c r="L309" s="86" t="s">
        <v>136</v>
      </c>
      <c r="M309" s="87">
        <v>4.2000000000000003E-2</v>
      </c>
      <c r="N309" s="87">
        <v>4.7400000000006111E-2</v>
      </c>
      <c r="O309" s="83">
        <v>5348775.4599999981</v>
      </c>
      <c r="P309" s="85">
        <v>90.885999999999996</v>
      </c>
      <c r="Q309" s="73"/>
      <c r="R309" s="83">
        <v>17330.491950209998</v>
      </c>
      <c r="S309" s="84">
        <v>2.9715419222222212E-3</v>
      </c>
      <c r="T309" s="84">
        <f t="shared" si="5"/>
        <v>2.6762563999597139E-3</v>
      </c>
      <c r="U309" s="84">
        <f>R309/'סכום נכסי הקרן'!$C$42</f>
        <v>2.4466839112582993E-4</v>
      </c>
    </row>
    <row r="310" spans="2:21">
      <c r="B310" s="76" t="s">
        <v>1024</v>
      </c>
      <c r="C310" s="73" t="s">
        <v>1025</v>
      </c>
      <c r="D310" s="86" t="s">
        <v>29</v>
      </c>
      <c r="E310" s="86" t="s">
        <v>930</v>
      </c>
      <c r="F310" s="73"/>
      <c r="G310" s="86" t="s">
        <v>1010</v>
      </c>
      <c r="H310" s="73" t="s">
        <v>933</v>
      </c>
      <c r="I310" s="73" t="s">
        <v>324</v>
      </c>
      <c r="J310" s="73"/>
      <c r="K310" s="83">
        <v>7.3199999999999736</v>
      </c>
      <c r="L310" s="86" t="s">
        <v>136</v>
      </c>
      <c r="M310" s="87">
        <v>4.5999999999999999E-2</v>
      </c>
      <c r="N310" s="87">
        <v>4.0399999999998756E-2</v>
      </c>
      <c r="O310" s="83">
        <v>5198742.3083469998</v>
      </c>
      <c r="P310" s="85">
        <v>105.7478</v>
      </c>
      <c r="Q310" s="73"/>
      <c r="R310" s="83">
        <v>19598.781659136002</v>
      </c>
      <c r="S310" s="84">
        <v>6.49842788543375E-3</v>
      </c>
      <c r="T310" s="84">
        <f t="shared" si="5"/>
        <v>3.026536407469969E-3</v>
      </c>
      <c r="U310" s="84">
        <f>R310/'סכום נכסי הקרן'!$C$42</f>
        <v>2.766916478968807E-4</v>
      </c>
    </row>
    <row r="311" spans="2:21">
      <c r="B311" s="76" t="s">
        <v>1026</v>
      </c>
      <c r="C311" s="73" t="s">
        <v>1027</v>
      </c>
      <c r="D311" s="86" t="s">
        <v>29</v>
      </c>
      <c r="E311" s="86" t="s">
        <v>930</v>
      </c>
      <c r="F311" s="73"/>
      <c r="G311" s="86" t="s">
        <v>950</v>
      </c>
      <c r="H311" s="73" t="s">
        <v>933</v>
      </c>
      <c r="I311" s="73" t="s">
        <v>324</v>
      </c>
      <c r="J311" s="73"/>
      <c r="K311" s="83">
        <v>7.4700000000001356</v>
      </c>
      <c r="L311" s="86" t="s">
        <v>136</v>
      </c>
      <c r="M311" s="87">
        <v>4.2999999999999997E-2</v>
      </c>
      <c r="N311" s="87">
        <v>3.8200000000001205E-2</v>
      </c>
      <c r="O311" s="83">
        <v>3958093.840400001</v>
      </c>
      <c r="P311" s="85">
        <v>104.7993</v>
      </c>
      <c r="Q311" s="73"/>
      <c r="R311" s="83">
        <v>14787.819484731999</v>
      </c>
      <c r="S311" s="84">
        <v>3.9580938404000007E-3</v>
      </c>
      <c r="T311" s="84">
        <f t="shared" si="5"/>
        <v>2.2836049115722546E-3</v>
      </c>
      <c r="U311" s="84">
        <f>R311/'סכום נכסי הקרן'!$C$42</f>
        <v>2.0877145391967573E-4</v>
      </c>
    </row>
    <row r="312" spans="2:21">
      <c r="B312" s="76" t="s">
        <v>1028</v>
      </c>
      <c r="C312" s="73" t="s">
        <v>1029</v>
      </c>
      <c r="D312" s="86" t="s">
        <v>29</v>
      </c>
      <c r="E312" s="86" t="s">
        <v>930</v>
      </c>
      <c r="F312" s="73"/>
      <c r="G312" s="86" t="s">
        <v>1015</v>
      </c>
      <c r="H312" s="73" t="s">
        <v>933</v>
      </c>
      <c r="I312" s="73" t="s">
        <v>324</v>
      </c>
      <c r="J312" s="73"/>
      <c r="K312" s="83">
        <v>4.7600000000001472</v>
      </c>
      <c r="L312" s="86" t="s">
        <v>136</v>
      </c>
      <c r="M312" s="87">
        <v>3.7499999999999999E-2</v>
      </c>
      <c r="N312" s="87">
        <v>8.0200000000002131E-2</v>
      </c>
      <c r="O312" s="83">
        <v>14709132.515000001</v>
      </c>
      <c r="P312" s="85">
        <v>80.758300000000006</v>
      </c>
      <c r="Q312" s="73"/>
      <c r="R312" s="83">
        <v>42348.101197950993</v>
      </c>
      <c r="S312" s="84">
        <v>2.9418265030000001E-2</v>
      </c>
      <c r="T312" s="84">
        <f t="shared" si="5"/>
        <v>6.539593750873568E-3</v>
      </c>
      <c r="U312" s="84">
        <f>R312/'סכום נכסי הקרן'!$C$42</f>
        <v>5.9786195435790573E-4</v>
      </c>
    </row>
    <row r="313" spans="2:21">
      <c r="B313" s="76" t="s">
        <v>1030</v>
      </c>
      <c r="C313" s="73" t="s">
        <v>1031</v>
      </c>
      <c r="D313" s="86" t="s">
        <v>29</v>
      </c>
      <c r="E313" s="86" t="s">
        <v>930</v>
      </c>
      <c r="F313" s="73"/>
      <c r="G313" s="86" t="s">
        <v>1032</v>
      </c>
      <c r="H313" s="73" t="s">
        <v>933</v>
      </c>
      <c r="I313" s="73" t="s">
        <v>934</v>
      </c>
      <c r="J313" s="73"/>
      <c r="K313" s="144">
        <v>7.76</v>
      </c>
      <c r="L313" s="86" t="s">
        <v>136</v>
      </c>
      <c r="M313" s="87">
        <v>5.9500000000000004E-2</v>
      </c>
      <c r="N313" s="141">
        <v>5.1400000000000001E-2</v>
      </c>
      <c r="O313" s="83">
        <v>2674387.7299999991</v>
      </c>
      <c r="P313" s="85">
        <v>105.812</v>
      </c>
      <c r="Q313" s="144"/>
      <c r="R313" s="83">
        <v>10088.319511452999</v>
      </c>
      <c r="S313" s="84">
        <f>O313/1250000000</f>
        <v>2.1395101839999991E-3</v>
      </c>
      <c r="T313" s="84">
        <f t="shared" si="5"/>
        <v>1.5578859350866489E-3</v>
      </c>
      <c r="U313" s="84">
        <f>R313/'סכום נכסי הקרן'!$C$42</f>
        <v>1.4242486082460083E-4</v>
      </c>
    </row>
    <row r="314" spans="2:21">
      <c r="B314" s="76" t="s">
        <v>1033</v>
      </c>
      <c r="C314" s="73" t="s">
        <v>1034</v>
      </c>
      <c r="D314" s="86" t="s">
        <v>29</v>
      </c>
      <c r="E314" s="86" t="s">
        <v>930</v>
      </c>
      <c r="F314" s="73"/>
      <c r="G314" s="86" t="s">
        <v>1035</v>
      </c>
      <c r="H314" s="73" t="s">
        <v>933</v>
      </c>
      <c r="I314" s="73" t="s">
        <v>934</v>
      </c>
      <c r="J314" s="73"/>
      <c r="K314" s="83">
        <v>5.6799999999992403</v>
      </c>
      <c r="L314" s="86" t="s">
        <v>136</v>
      </c>
      <c r="M314" s="87">
        <v>5.2999999999999999E-2</v>
      </c>
      <c r="N314" s="87">
        <v>0.10639999999998631</v>
      </c>
      <c r="O314" s="83">
        <v>8277230.0243500005</v>
      </c>
      <c r="P314" s="85">
        <v>72.843800000000002</v>
      </c>
      <c r="Q314" s="73"/>
      <c r="R314" s="83">
        <v>21494.995110499007</v>
      </c>
      <c r="S314" s="84">
        <v>5.5181533495666669E-3</v>
      </c>
      <c r="T314" s="84">
        <f t="shared" si="5"/>
        <v>3.3193586423770657E-3</v>
      </c>
      <c r="U314" s="84">
        <f>R314/'סכום נכסי הקרן'!$C$42</f>
        <v>3.0346200708281952E-4</v>
      </c>
    </row>
    <row r="315" spans="2:21">
      <c r="B315" s="76" t="s">
        <v>1036</v>
      </c>
      <c r="C315" s="73" t="s">
        <v>1037</v>
      </c>
      <c r="D315" s="86" t="s">
        <v>29</v>
      </c>
      <c r="E315" s="86" t="s">
        <v>930</v>
      </c>
      <c r="F315" s="73"/>
      <c r="G315" s="86" t="s">
        <v>1035</v>
      </c>
      <c r="H315" s="73" t="s">
        <v>933</v>
      </c>
      <c r="I315" s="73" t="s">
        <v>934</v>
      </c>
      <c r="J315" s="73"/>
      <c r="K315" s="83">
        <v>5.2299999999989106</v>
      </c>
      <c r="L315" s="86" t="s">
        <v>136</v>
      </c>
      <c r="M315" s="87">
        <v>5.8749999999999997E-2</v>
      </c>
      <c r="N315" s="87">
        <v>9.9899999999976966E-2</v>
      </c>
      <c r="O315" s="83">
        <v>1872071.4109999998</v>
      </c>
      <c r="P315" s="85">
        <v>80.807400000000001</v>
      </c>
      <c r="Q315" s="73"/>
      <c r="R315" s="83">
        <v>5393.0313431559989</v>
      </c>
      <c r="S315" s="84">
        <v>1.5600595091666664E-3</v>
      </c>
      <c r="T315" s="84">
        <f t="shared" si="5"/>
        <v>8.32817365414124E-4</v>
      </c>
      <c r="U315" s="84">
        <f>R315/'סכום נכסי הקרן'!$C$42</f>
        <v>7.6137729143064699E-5</v>
      </c>
    </row>
    <row r="316" spans="2:21">
      <c r="B316" s="76" t="s">
        <v>1038</v>
      </c>
      <c r="C316" s="73" t="s">
        <v>1039</v>
      </c>
      <c r="D316" s="86" t="s">
        <v>29</v>
      </c>
      <c r="E316" s="86" t="s">
        <v>930</v>
      </c>
      <c r="F316" s="73"/>
      <c r="G316" s="86" t="s">
        <v>1040</v>
      </c>
      <c r="H316" s="73" t="s">
        <v>933</v>
      </c>
      <c r="I316" s="73" t="s">
        <v>324</v>
      </c>
      <c r="J316" s="73"/>
      <c r="K316" s="83">
        <v>6.7300000000001461</v>
      </c>
      <c r="L316" s="86" t="s">
        <v>138</v>
      </c>
      <c r="M316" s="87">
        <v>4.6249999999999999E-2</v>
      </c>
      <c r="N316" s="87">
        <v>5.7800000000002655E-2</v>
      </c>
      <c r="O316" s="83">
        <v>8049907.0672999974</v>
      </c>
      <c r="P316" s="85">
        <v>95.543000000000006</v>
      </c>
      <c r="Q316" s="73"/>
      <c r="R316" s="83">
        <v>29997.679039867995</v>
      </c>
      <c r="S316" s="84">
        <v>5.3666047115333319E-3</v>
      </c>
      <c r="T316" s="84">
        <f t="shared" si="5"/>
        <v>4.6323832436511586E-3</v>
      </c>
      <c r="U316" s="84">
        <f>R316/'סכום נכסי הקרן'!$C$42</f>
        <v>4.2350118446029454E-4</v>
      </c>
    </row>
    <row r="317" spans="2:21">
      <c r="B317" s="76" t="s">
        <v>1041</v>
      </c>
      <c r="C317" s="73" t="s">
        <v>1042</v>
      </c>
      <c r="D317" s="86" t="s">
        <v>29</v>
      </c>
      <c r="E317" s="86" t="s">
        <v>930</v>
      </c>
      <c r="F317" s="73"/>
      <c r="G317" s="86" t="s">
        <v>1020</v>
      </c>
      <c r="H317" s="73" t="s">
        <v>1043</v>
      </c>
      <c r="I317" s="73" t="s">
        <v>934</v>
      </c>
      <c r="J317" s="73"/>
      <c r="K317" s="83">
        <v>6.7699999999997695</v>
      </c>
      <c r="L317" s="86" t="s">
        <v>138</v>
      </c>
      <c r="M317" s="87">
        <v>3.125E-2</v>
      </c>
      <c r="N317" s="87">
        <v>4.3099999999998556E-2</v>
      </c>
      <c r="O317" s="83">
        <v>8023163.1900000004</v>
      </c>
      <c r="P317" s="85">
        <v>92.938400000000001</v>
      </c>
      <c r="Q317" s="73"/>
      <c r="R317" s="83">
        <v>29082.961004661993</v>
      </c>
      <c r="S317" s="84">
        <v>1.069755092E-2</v>
      </c>
      <c r="T317" s="84">
        <f t="shared" si="5"/>
        <v>4.4911281654392001E-3</v>
      </c>
      <c r="U317" s="84">
        <f>R317/'סכום נכסי הקרן'!$C$42</f>
        <v>4.1058737966752747E-4</v>
      </c>
    </row>
    <row r="318" spans="2:21">
      <c r="B318" s="76" t="s">
        <v>1044</v>
      </c>
      <c r="C318" s="73" t="s">
        <v>1045</v>
      </c>
      <c r="D318" s="86" t="s">
        <v>29</v>
      </c>
      <c r="E318" s="86" t="s">
        <v>930</v>
      </c>
      <c r="F318" s="73"/>
      <c r="G318" s="86" t="s">
        <v>932</v>
      </c>
      <c r="H318" s="73" t="s">
        <v>1046</v>
      </c>
      <c r="I318" s="73" t="s">
        <v>906</v>
      </c>
      <c r="J318" s="73"/>
      <c r="K318" s="83">
        <v>7.7700000000014642</v>
      </c>
      <c r="L318" s="86" t="s">
        <v>136</v>
      </c>
      <c r="M318" s="87">
        <v>3.7000000000000005E-2</v>
      </c>
      <c r="N318" s="87">
        <v>7.2800000000014367E-2</v>
      </c>
      <c r="O318" s="83">
        <v>4145300.9814999993</v>
      </c>
      <c r="P318" s="85">
        <v>76.934100000000001</v>
      </c>
      <c r="Q318" s="73"/>
      <c r="R318" s="83">
        <v>11369.313188280998</v>
      </c>
      <c r="S318" s="84">
        <v>2.7635339876666662E-3</v>
      </c>
      <c r="T318" s="84">
        <f t="shared" si="5"/>
        <v>1.7557030273981753E-3</v>
      </c>
      <c r="U318" s="84">
        <f>R318/'סכום נכסי הקרן'!$C$42</f>
        <v>1.6050967127616278E-4</v>
      </c>
    </row>
    <row r="319" spans="2:21">
      <c r="B319" s="76" t="s">
        <v>1047</v>
      </c>
      <c r="C319" s="73" t="s">
        <v>1048</v>
      </c>
      <c r="D319" s="86" t="s">
        <v>29</v>
      </c>
      <c r="E319" s="86" t="s">
        <v>930</v>
      </c>
      <c r="F319" s="73"/>
      <c r="G319" s="86" t="s">
        <v>932</v>
      </c>
      <c r="H319" s="73" t="s">
        <v>1046</v>
      </c>
      <c r="I319" s="73" t="s">
        <v>906</v>
      </c>
      <c r="J319" s="73"/>
      <c r="K319" s="83">
        <v>3.6300000000001913</v>
      </c>
      <c r="L319" s="86" t="s">
        <v>136</v>
      </c>
      <c r="M319" s="87">
        <v>7.0000000000000007E-2</v>
      </c>
      <c r="N319" s="87">
        <v>0.10830000000000252</v>
      </c>
      <c r="O319" s="83">
        <v>7725771.2744239997</v>
      </c>
      <c r="P319" s="85">
        <v>86.64</v>
      </c>
      <c r="Q319" s="73"/>
      <c r="R319" s="83">
        <v>23862.713348187997</v>
      </c>
      <c r="S319" s="84">
        <v>6.1809631534757948E-3</v>
      </c>
      <c r="T319" s="84">
        <f t="shared" si="5"/>
        <v>3.6849928727913797E-3</v>
      </c>
      <c r="U319" s="84">
        <f>R319/'סכום נכסי הקרן'!$C$42</f>
        <v>3.368889757758595E-4</v>
      </c>
    </row>
    <row r="320" spans="2:21">
      <c r="B320" s="76" t="s">
        <v>1049</v>
      </c>
      <c r="C320" s="73" t="s">
        <v>1050</v>
      </c>
      <c r="D320" s="86" t="s">
        <v>29</v>
      </c>
      <c r="E320" s="86" t="s">
        <v>930</v>
      </c>
      <c r="F320" s="73"/>
      <c r="G320" s="86" t="s">
        <v>932</v>
      </c>
      <c r="H320" s="73" t="s">
        <v>1046</v>
      </c>
      <c r="I320" s="73" t="s">
        <v>906</v>
      </c>
      <c r="J320" s="73"/>
      <c r="K320" s="83">
        <v>5.9799999999992552</v>
      </c>
      <c r="L320" s="86" t="s">
        <v>136</v>
      </c>
      <c r="M320" s="87">
        <v>5.1249999999999997E-2</v>
      </c>
      <c r="N320" s="87">
        <v>7.0299999999992965E-2</v>
      </c>
      <c r="O320" s="83">
        <v>3610423.4355000015</v>
      </c>
      <c r="P320" s="85">
        <v>89.321299999999994</v>
      </c>
      <c r="Q320" s="73"/>
      <c r="R320" s="83">
        <v>11496.680596370998</v>
      </c>
      <c r="S320" s="84">
        <v>2.4069489570000008E-3</v>
      </c>
      <c r="T320" s="84">
        <f t="shared" si="5"/>
        <v>1.7753717039727611E-3</v>
      </c>
      <c r="U320" s="84">
        <f>R320/'סכום נכסי הקרן'!$C$42</f>
        <v>1.6230781866336777E-4</v>
      </c>
    </row>
    <row r="321" spans="2:21">
      <c r="B321" s="76" t="s">
        <v>1051</v>
      </c>
      <c r="C321" s="73" t="s">
        <v>1052</v>
      </c>
      <c r="D321" s="86" t="s">
        <v>29</v>
      </c>
      <c r="E321" s="86" t="s">
        <v>930</v>
      </c>
      <c r="F321" s="73"/>
      <c r="G321" s="86" t="s">
        <v>962</v>
      </c>
      <c r="H321" s="73" t="s">
        <v>1043</v>
      </c>
      <c r="I321" s="73" t="s">
        <v>324</v>
      </c>
      <c r="J321" s="73"/>
      <c r="K321" s="83">
        <v>6.469999999998878</v>
      </c>
      <c r="L321" s="86" t="s">
        <v>136</v>
      </c>
      <c r="M321" s="87">
        <v>4.6249999999999999E-2</v>
      </c>
      <c r="N321" s="87">
        <v>4.5899999999994251E-2</v>
      </c>
      <c r="O321" s="83">
        <v>1337193.8649999995</v>
      </c>
      <c r="P321" s="85">
        <v>101.1186</v>
      </c>
      <c r="Q321" s="73"/>
      <c r="R321" s="83">
        <v>4820.4200744030004</v>
      </c>
      <c r="S321" s="84">
        <v>3.8205538999999987E-4</v>
      </c>
      <c r="T321" s="84">
        <f t="shared" si="5"/>
        <v>7.4439202947490415E-4</v>
      </c>
      <c r="U321" s="84">
        <f>R321/'סכום נכסי הקרן'!$C$42</f>
        <v>6.805371870245983E-5</v>
      </c>
    </row>
    <row r="322" spans="2:21">
      <c r="B322" s="76" t="s">
        <v>1053</v>
      </c>
      <c r="C322" s="73" t="s">
        <v>1054</v>
      </c>
      <c r="D322" s="86" t="s">
        <v>29</v>
      </c>
      <c r="E322" s="86" t="s">
        <v>930</v>
      </c>
      <c r="F322" s="73"/>
      <c r="G322" s="86" t="s">
        <v>947</v>
      </c>
      <c r="H322" s="73" t="s">
        <v>1046</v>
      </c>
      <c r="I322" s="73" t="s">
        <v>906</v>
      </c>
      <c r="J322" s="73"/>
      <c r="K322" s="83">
        <v>6.3099999999990022</v>
      </c>
      <c r="L322" s="86" t="s">
        <v>136</v>
      </c>
      <c r="M322" s="87">
        <v>4.4999999999999998E-2</v>
      </c>
      <c r="N322" s="87">
        <v>4.0799999999993349E-2</v>
      </c>
      <c r="O322" s="83">
        <v>3744142.8219999997</v>
      </c>
      <c r="P322" s="85">
        <v>101.45099999999999</v>
      </c>
      <c r="Q322" s="73"/>
      <c r="R322" s="83">
        <v>13541.54674195</v>
      </c>
      <c r="S322" s="84">
        <v>4.9921904293333333E-3</v>
      </c>
      <c r="T322" s="84">
        <f t="shared" si="5"/>
        <v>2.091149589845207E-3</v>
      </c>
      <c r="U322" s="84">
        <f>R322/'סכום נכסי הקרן'!$C$42</f>
        <v>1.9117682661443341E-4</v>
      </c>
    </row>
    <row r="323" spans="2:21">
      <c r="B323" s="76" t="s">
        <v>1055</v>
      </c>
      <c r="C323" s="73" t="s">
        <v>1056</v>
      </c>
      <c r="D323" s="86" t="s">
        <v>29</v>
      </c>
      <c r="E323" s="86" t="s">
        <v>930</v>
      </c>
      <c r="F323" s="73"/>
      <c r="G323" s="86" t="s">
        <v>1035</v>
      </c>
      <c r="H323" s="73" t="s">
        <v>1046</v>
      </c>
      <c r="I323" s="73" t="s">
        <v>906</v>
      </c>
      <c r="J323" s="73"/>
      <c r="K323" s="83">
        <v>5.3700000000002097</v>
      </c>
      <c r="L323" s="86" t="s">
        <v>136</v>
      </c>
      <c r="M323" s="87">
        <v>0.06</v>
      </c>
      <c r="N323" s="87">
        <v>0.11620000000000485</v>
      </c>
      <c r="O323" s="83">
        <v>8426995.7372299992</v>
      </c>
      <c r="P323" s="85">
        <v>75.364699999999999</v>
      </c>
      <c r="Q323" s="73"/>
      <c r="R323" s="83">
        <v>22641.233880570995</v>
      </c>
      <c r="S323" s="84">
        <v>1.1235994316306666E-2</v>
      </c>
      <c r="T323" s="84">
        <f t="shared" si="5"/>
        <v>3.4963662456869034E-3</v>
      </c>
      <c r="U323" s="84">
        <f>R323/'סכום נכסי הקרן'!$C$42</f>
        <v>3.1964437493050001E-4</v>
      </c>
    </row>
    <row r="324" spans="2:21">
      <c r="B324" s="76" t="s">
        <v>1059</v>
      </c>
      <c r="C324" s="73" t="s">
        <v>1060</v>
      </c>
      <c r="D324" s="86" t="s">
        <v>29</v>
      </c>
      <c r="E324" s="86" t="s">
        <v>930</v>
      </c>
      <c r="F324" s="73"/>
      <c r="G324" s="86" t="s">
        <v>1061</v>
      </c>
      <c r="H324" s="73" t="s">
        <v>1043</v>
      </c>
      <c r="I324" s="73" t="s">
        <v>934</v>
      </c>
      <c r="J324" s="73"/>
      <c r="K324" s="83">
        <v>3.9399999999997855</v>
      </c>
      <c r="L324" s="86" t="s">
        <v>138</v>
      </c>
      <c r="M324" s="87">
        <v>0.03</v>
      </c>
      <c r="N324" s="87">
        <v>6.7099999999994581E-2</v>
      </c>
      <c r="O324" s="83">
        <v>6605737.6931000007</v>
      </c>
      <c r="P324" s="85">
        <v>88.165099999999995</v>
      </c>
      <c r="Q324" s="73"/>
      <c r="R324" s="83">
        <v>22715.176432984994</v>
      </c>
      <c r="S324" s="84">
        <v>1.3211475386200001E-2</v>
      </c>
      <c r="T324" s="84">
        <f t="shared" si="5"/>
        <v>3.5077848037806873E-3</v>
      </c>
      <c r="U324" s="84">
        <f>R324/'סכום נכסי הקרן'!$C$42</f>
        <v>3.2068828097695537E-4</v>
      </c>
    </row>
    <row r="325" spans="2:21">
      <c r="B325" s="76" t="s">
        <v>1064</v>
      </c>
      <c r="C325" s="73" t="s">
        <v>1065</v>
      </c>
      <c r="D325" s="86" t="s">
        <v>29</v>
      </c>
      <c r="E325" s="86" t="s">
        <v>930</v>
      </c>
      <c r="F325" s="73"/>
      <c r="G325" s="86" t="s">
        <v>973</v>
      </c>
      <c r="H325" s="73" t="s">
        <v>1043</v>
      </c>
      <c r="I325" s="73" t="s">
        <v>934</v>
      </c>
      <c r="J325" s="73"/>
      <c r="K325" s="83">
        <v>4.1700000000003055</v>
      </c>
      <c r="L325" s="86" t="s">
        <v>136</v>
      </c>
      <c r="M325" s="87">
        <v>3.7539999999999997E-2</v>
      </c>
      <c r="N325" s="87">
        <v>5.6600000000004383E-2</v>
      </c>
      <c r="O325" s="83">
        <v>9173149.9139000028</v>
      </c>
      <c r="P325" s="85">
        <v>93.200699999999998</v>
      </c>
      <c r="Q325" s="73"/>
      <c r="R325" s="83">
        <v>30478.766077204</v>
      </c>
      <c r="S325" s="84">
        <v>1.223086655186667E-2</v>
      </c>
      <c r="T325" s="84">
        <f t="shared" si="5"/>
        <v>4.7066749756058618E-3</v>
      </c>
      <c r="U325" s="84">
        <f>R325/'סכום נכסי הקרן'!$C$42</f>
        <v>4.302930742551521E-4</v>
      </c>
    </row>
    <row r="326" spans="2:21">
      <c r="B326" s="76" t="s">
        <v>1066</v>
      </c>
      <c r="C326" s="73" t="s">
        <v>1067</v>
      </c>
      <c r="D326" s="86" t="s">
        <v>29</v>
      </c>
      <c r="E326" s="86" t="s">
        <v>930</v>
      </c>
      <c r="F326" s="73"/>
      <c r="G326" s="86" t="s">
        <v>1010</v>
      </c>
      <c r="H326" s="73" t="s">
        <v>1043</v>
      </c>
      <c r="I326" s="73" t="s">
        <v>934</v>
      </c>
      <c r="J326" s="73"/>
      <c r="K326" s="83">
        <v>6.0300000000002498</v>
      </c>
      <c r="L326" s="86" t="s">
        <v>136</v>
      </c>
      <c r="M326" s="87">
        <v>4.8750000000000002E-2</v>
      </c>
      <c r="N326" s="87">
        <v>5.0200000000002624E-2</v>
      </c>
      <c r="O326" s="83">
        <v>4813897.913999998</v>
      </c>
      <c r="P326" s="85">
        <v>99.771000000000001</v>
      </c>
      <c r="Q326" s="73"/>
      <c r="R326" s="83">
        <v>17122.246122924003</v>
      </c>
      <c r="S326" s="84">
        <v>6.9723589696795863E-3</v>
      </c>
      <c r="T326" s="84">
        <f t="shared" si="5"/>
        <v>2.6440980959923361E-3</v>
      </c>
      <c r="U326" s="84">
        <f>R326/'סכום נכסי הקרן'!$C$42</f>
        <v>2.4172841852337221E-4</v>
      </c>
    </row>
    <row r="327" spans="2:21">
      <c r="B327" s="76" t="s">
        <v>1068</v>
      </c>
      <c r="C327" s="73" t="s">
        <v>1069</v>
      </c>
      <c r="D327" s="86" t="s">
        <v>29</v>
      </c>
      <c r="E327" s="86" t="s">
        <v>930</v>
      </c>
      <c r="F327" s="73"/>
      <c r="G327" s="86" t="s">
        <v>1061</v>
      </c>
      <c r="H327" s="73" t="s">
        <v>1043</v>
      </c>
      <c r="I327" s="73" t="s">
        <v>934</v>
      </c>
      <c r="J327" s="73"/>
      <c r="K327" s="83">
        <v>3.6800000000002635</v>
      </c>
      <c r="L327" s="86" t="s">
        <v>138</v>
      </c>
      <c r="M327" s="87">
        <v>4.2500000000000003E-2</v>
      </c>
      <c r="N327" s="87">
        <v>4.4100000000003768E-2</v>
      </c>
      <c r="O327" s="83">
        <v>2674387.7299999991</v>
      </c>
      <c r="P327" s="85">
        <v>99.159400000000005</v>
      </c>
      <c r="Q327" s="73"/>
      <c r="R327" s="83">
        <v>10343.230486870998</v>
      </c>
      <c r="S327" s="84">
        <v>8.9146257666666631E-3</v>
      </c>
      <c r="T327" s="84">
        <f t="shared" si="5"/>
        <v>1.5972504915771602E-3</v>
      </c>
      <c r="U327" s="84">
        <f>R327/'סכום נכסי הקרן'!$C$42</f>
        <v>1.4602364257961512E-4</v>
      </c>
    </row>
    <row r="328" spans="2:21">
      <c r="B328" s="76" t="s">
        <v>1070</v>
      </c>
      <c r="C328" s="73" t="s">
        <v>1071</v>
      </c>
      <c r="D328" s="86" t="s">
        <v>29</v>
      </c>
      <c r="E328" s="86" t="s">
        <v>930</v>
      </c>
      <c r="F328" s="73"/>
      <c r="G328" s="86" t="s">
        <v>1035</v>
      </c>
      <c r="H328" s="73" t="s">
        <v>1043</v>
      </c>
      <c r="I328" s="73" t="s">
        <v>324</v>
      </c>
      <c r="J328" s="73"/>
      <c r="K328" s="83">
        <v>2.3399999999999568</v>
      </c>
      <c r="L328" s="86" t="s">
        <v>136</v>
      </c>
      <c r="M328" s="87">
        <v>4.7500000000000001E-2</v>
      </c>
      <c r="N328" s="87">
        <v>5.799999999999908E-2</v>
      </c>
      <c r="O328" s="83">
        <v>10776712.796807997</v>
      </c>
      <c r="P328" s="85">
        <v>97.252700000000004</v>
      </c>
      <c r="Q328" s="73"/>
      <c r="R328" s="83">
        <v>37363.504993892995</v>
      </c>
      <c r="S328" s="84">
        <v>1.1974125329786664E-2</v>
      </c>
      <c r="T328" s="84">
        <f t="shared" si="5"/>
        <v>5.7698488682325719E-3</v>
      </c>
      <c r="U328" s="84">
        <f>R328/'סכום נכסי הקרן'!$C$42</f>
        <v>5.2749043015867423E-4</v>
      </c>
    </row>
    <row r="329" spans="2:21">
      <c r="B329" s="76" t="s">
        <v>1072</v>
      </c>
      <c r="C329" s="73" t="s">
        <v>1073</v>
      </c>
      <c r="D329" s="86" t="s">
        <v>29</v>
      </c>
      <c r="E329" s="86" t="s">
        <v>930</v>
      </c>
      <c r="F329" s="73"/>
      <c r="G329" s="86" t="s">
        <v>947</v>
      </c>
      <c r="H329" s="73" t="s">
        <v>1046</v>
      </c>
      <c r="I329" s="73" t="s">
        <v>906</v>
      </c>
      <c r="J329" s="73"/>
      <c r="K329" s="83">
        <v>1.0499999999999758</v>
      </c>
      <c r="L329" s="86" t="s">
        <v>136</v>
      </c>
      <c r="M329" s="87">
        <v>4.6249999999999999E-2</v>
      </c>
      <c r="N329" s="87">
        <v>4.4600000000000223E-2</v>
      </c>
      <c r="O329" s="83">
        <v>7858955.7833780004</v>
      </c>
      <c r="P329" s="85">
        <v>101.0461</v>
      </c>
      <c r="Q329" s="73"/>
      <c r="R329" s="83">
        <v>28310.260392713986</v>
      </c>
      <c r="S329" s="84">
        <v>1.0478607711170667E-2</v>
      </c>
      <c r="T329" s="84">
        <f t="shared" si="5"/>
        <v>4.371804088320109E-3</v>
      </c>
      <c r="U329" s="84">
        <f>R329/'סכום נכסי הקרן'!$C$42</f>
        <v>3.9967854822232592E-4</v>
      </c>
    </row>
    <row r="330" spans="2:21">
      <c r="B330" s="76" t="s">
        <v>1074</v>
      </c>
      <c r="C330" s="73" t="s">
        <v>1075</v>
      </c>
      <c r="D330" s="86" t="s">
        <v>29</v>
      </c>
      <c r="E330" s="86" t="s">
        <v>930</v>
      </c>
      <c r="F330" s="73"/>
      <c r="G330" s="86" t="s">
        <v>984</v>
      </c>
      <c r="H330" s="73" t="s">
        <v>1043</v>
      </c>
      <c r="I330" s="73" t="s">
        <v>324</v>
      </c>
      <c r="J330" s="73"/>
      <c r="K330" s="83">
        <v>3.7499999999999529</v>
      </c>
      <c r="L330" s="86" t="s">
        <v>136</v>
      </c>
      <c r="M330" s="87">
        <v>6.2539999999999998E-2</v>
      </c>
      <c r="N330" s="87">
        <v>6.6699999999998538E-2</v>
      </c>
      <c r="O330" s="83">
        <v>8825479.5089999977</v>
      </c>
      <c r="P330" s="85">
        <v>100.7499</v>
      </c>
      <c r="Q330" s="73"/>
      <c r="R330" s="83">
        <v>31698.769001985998</v>
      </c>
      <c r="S330" s="84">
        <v>6.7888303915384597E-3</v>
      </c>
      <c r="T330" s="84">
        <f t="shared" si="5"/>
        <v>4.8950735879936562E-3</v>
      </c>
      <c r="U330" s="84">
        <f>R330/'סכום נכסי הקרן'!$C$42</f>
        <v>4.4751682956647212E-4</v>
      </c>
    </row>
    <row r="331" spans="2:21">
      <c r="B331" s="76" t="s">
        <v>1076</v>
      </c>
      <c r="C331" s="73" t="s">
        <v>1077</v>
      </c>
      <c r="D331" s="86" t="s">
        <v>29</v>
      </c>
      <c r="E331" s="86" t="s">
        <v>930</v>
      </c>
      <c r="F331" s="73"/>
      <c r="G331" s="86" t="s">
        <v>932</v>
      </c>
      <c r="H331" s="73" t="s">
        <v>1078</v>
      </c>
      <c r="I331" s="73" t="s">
        <v>324</v>
      </c>
      <c r="J331" s="73"/>
      <c r="K331" s="83">
        <v>7.5699999999997845</v>
      </c>
      <c r="L331" s="86" t="s">
        <v>136</v>
      </c>
      <c r="M331" s="87">
        <v>4.4999999999999998E-2</v>
      </c>
      <c r="N331" s="87">
        <v>7.6899999999997443E-2</v>
      </c>
      <c r="O331" s="83">
        <v>8584784.6133000012</v>
      </c>
      <c r="P331" s="85">
        <v>79.974999999999994</v>
      </c>
      <c r="Q331" s="73"/>
      <c r="R331" s="83">
        <v>24476.154529182997</v>
      </c>
      <c r="S331" s="84">
        <v>5.7231897422000012E-3</v>
      </c>
      <c r="T331" s="84">
        <f t="shared" si="5"/>
        <v>3.7797233565741452E-3</v>
      </c>
      <c r="U331" s="84">
        <f>R331/'סכום נכסי הקרן'!$C$42</f>
        <v>3.455494146852441E-4</v>
      </c>
    </row>
    <row r="332" spans="2:21">
      <c r="B332" s="76" t="s">
        <v>1079</v>
      </c>
      <c r="C332" s="73" t="s">
        <v>1080</v>
      </c>
      <c r="D332" s="86" t="s">
        <v>29</v>
      </c>
      <c r="E332" s="86" t="s">
        <v>930</v>
      </c>
      <c r="F332" s="73"/>
      <c r="G332" s="86" t="s">
        <v>1035</v>
      </c>
      <c r="H332" s="73" t="s">
        <v>1078</v>
      </c>
      <c r="I332" s="73" t="s">
        <v>934</v>
      </c>
      <c r="J332" s="73"/>
      <c r="K332" s="83">
        <v>6.6699999999997646</v>
      </c>
      <c r="L332" s="86" t="s">
        <v>138</v>
      </c>
      <c r="M332" s="87">
        <v>0.03</v>
      </c>
      <c r="N332" s="87">
        <v>4.0299999999996922E-2</v>
      </c>
      <c r="O332" s="83">
        <v>2727875.4846000005</v>
      </c>
      <c r="P332" s="85">
        <v>93.871399999999994</v>
      </c>
      <c r="Q332" s="73"/>
      <c r="R332" s="83">
        <v>9987.479392702</v>
      </c>
      <c r="S332" s="84">
        <v>5.4557509692000012E-3</v>
      </c>
      <c r="T332" s="84">
        <f t="shared" si="5"/>
        <v>1.5423137277912416E-3</v>
      </c>
      <c r="U332" s="84">
        <f>R332/'סכום נכסי הקרן'!$C$42</f>
        <v>1.4100122035976998E-4</v>
      </c>
    </row>
    <row r="333" spans="2:21">
      <c r="B333" s="76" t="s">
        <v>1081</v>
      </c>
      <c r="C333" s="73" t="s">
        <v>1082</v>
      </c>
      <c r="D333" s="86" t="s">
        <v>29</v>
      </c>
      <c r="E333" s="86" t="s">
        <v>930</v>
      </c>
      <c r="F333" s="73"/>
      <c r="G333" s="86" t="s">
        <v>1035</v>
      </c>
      <c r="H333" s="73" t="s">
        <v>1078</v>
      </c>
      <c r="I333" s="73" t="s">
        <v>934</v>
      </c>
      <c r="J333" s="73"/>
      <c r="K333" s="83">
        <v>4.9400000000002766</v>
      </c>
      <c r="L333" s="86" t="s">
        <v>139</v>
      </c>
      <c r="M333" s="87">
        <v>0.06</v>
      </c>
      <c r="N333" s="87">
        <v>6.5700000000004241E-2</v>
      </c>
      <c r="O333" s="83">
        <v>6338298.9201000007</v>
      </c>
      <c r="P333" s="85">
        <v>97.538300000000007</v>
      </c>
      <c r="Q333" s="73"/>
      <c r="R333" s="83">
        <v>27193.337784891999</v>
      </c>
      <c r="S333" s="84">
        <v>5.0706391360800006E-3</v>
      </c>
      <c r="T333" s="84">
        <f t="shared" si="5"/>
        <v>4.1993236252131708E-3</v>
      </c>
      <c r="U333" s="84">
        <f>R333/'סכום נכסי הקרן'!$C$42</f>
        <v>3.8391006004247593E-4</v>
      </c>
    </row>
    <row r="334" spans="2:21">
      <c r="B334" s="76" t="s">
        <v>1083</v>
      </c>
      <c r="C334" s="73" t="s">
        <v>1084</v>
      </c>
      <c r="D334" s="86" t="s">
        <v>29</v>
      </c>
      <c r="E334" s="86" t="s">
        <v>930</v>
      </c>
      <c r="F334" s="73"/>
      <c r="G334" s="86" t="s">
        <v>1035</v>
      </c>
      <c r="H334" s="73" t="s">
        <v>1078</v>
      </c>
      <c r="I334" s="73" t="s">
        <v>934</v>
      </c>
      <c r="J334" s="73"/>
      <c r="K334" s="83">
        <v>5.140000000000339</v>
      </c>
      <c r="L334" s="86" t="s">
        <v>138</v>
      </c>
      <c r="M334" s="87">
        <v>0.05</v>
      </c>
      <c r="N334" s="87">
        <v>4.6100000000004797E-2</v>
      </c>
      <c r="O334" s="83">
        <v>2674387.7299999991</v>
      </c>
      <c r="P334" s="85">
        <v>102.2456</v>
      </c>
      <c r="Q334" s="73"/>
      <c r="R334" s="83">
        <v>10665.153477967004</v>
      </c>
      <c r="S334" s="84">
        <v>2.6743877299999991E-3</v>
      </c>
      <c r="T334" s="84">
        <f t="shared" si="5"/>
        <v>1.6469633599533184E-3</v>
      </c>
      <c r="U334" s="84">
        <f>R334/'סכום נכסי הקרן'!$C$42</f>
        <v>1.5056848646080226E-4</v>
      </c>
    </row>
    <row r="335" spans="2:21">
      <c r="B335" s="76" t="s">
        <v>1062</v>
      </c>
      <c r="C335" s="73" t="s">
        <v>1063</v>
      </c>
      <c r="D335" s="86" t="s">
        <v>29</v>
      </c>
      <c r="E335" s="86" t="s">
        <v>930</v>
      </c>
      <c r="F335" s="73"/>
      <c r="G335" s="86" t="s">
        <v>932</v>
      </c>
      <c r="H335" s="146" t="s">
        <v>1078</v>
      </c>
      <c r="I335" s="146" t="s">
        <v>324</v>
      </c>
      <c r="J335" s="73"/>
      <c r="K335" s="83">
        <v>5.2900000000001128</v>
      </c>
      <c r="L335" s="86" t="s">
        <v>136</v>
      </c>
      <c r="M335" s="87">
        <v>6.4899999999999999E-2</v>
      </c>
      <c r="N335" s="87">
        <v>0.12180000000000274</v>
      </c>
      <c r="O335" s="83">
        <v>7746364.0599450003</v>
      </c>
      <c r="P335" s="85">
        <v>74.608900000000006</v>
      </c>
      <c r="Q335" s="73"/>
      <c r="R335" s="83">
        <v>20603.824821229999</v>
      </c>
      <c r="S335" s="84">
        <v>3.2817597047762486E-3</v>
      </c>
      <c r="T335" s="84">
        <f>R335/$R$11</f>
        <v>3.1817399182830141E-3</v>
      </c>
      <c r="U335" s="84">
        <f>R335/'סכום נכסי הקרן'!$C$42</f>
        <v>2.9088064461942179E-4</v>
      </c>
    </row>
    <row r="336" spans="2:21">
      <c r="B336" s="76" t="s">
        <v>1085</v>
      </c>
      <c r="C336" s="73" t="s">
        <v>1086</v>
      </c>
      <c r="D336" s="86" t="s">
        <v>29</v>
      </c>
      <c r="E336" s="86" t="s">
        <v>930</v>
      </c>
      <c r="F336" s="73"/>
      <c r="G336" s="86" t="s">
        <v>1015</v>
      </c>
      <c r="H336" s="73" t="s">
        <v>1087</v>
      </c>
      <c r="I336" s="73" t="s">
        <v>906</v>
      </c>
      <c r="J336" s="73"/>
      <c r="K336" s="83">
        <v>8.6799999999996604</v>
      </c>
      <c r="L336" s="86" t="s">
        <v>136</v>
      </c>
      <c r="M336" s="87">
        <v>3.6249999999999998E-2</v>
      </c>
      <c r="N336" s="87">
        <v>4.2799999999998325E-2</v>
      </c>
      <c r="O336" s="83">
        <v>9360357.0550000016</v>
      </c>
      <c r="P336" s="85">
        <v>94.824799999999996</v>
      </c>
      <c r="Q336" s="73"/>
      <c r="R336" s="83">
        <v>31642.727439776008</v>
      </c>
      <c r="S336" s="84">
        <v>2.3400892637500004E-2</v>
      </c>
      <c r="T336" s="84">
        <f t="shared" si="5"/>
        <v>4.8864193853340246E-3</v>
      </c>
      <c r="U336" s="84">
        <f>R336/'סכום נכסי הקרן'!$C$42</f>
        <v>4.4672564609046409E-4</v>
      </c>
    </row>
    <row r="337" spans="2:21">
      <c r="B337" s="76" t="s">
        <v>1088</v>
      </c>
      <c r="C337" s="73" t="s">
        <v>1089</v>
      </c>
      <c r="D337" s="86" t="s">
        <v>29</v>
      </c>
      <c r="E337" s="86" t="s">
        <v>930</v>
      </c>
      <c r="F337" s="73"/>
      <c r="G337" s="86" t="s">
        <v>1040</v>
      </c>
      <c r="H337" s="73" t="s">
        <v>1090</v>
      </c>
      <c r="I337" s="73" t="s">
        <v>906</v>
      </c>
      <c r="J337" s="73"/>
      <c r="K337" s="83">
        <v>4.0700000000003751</v>
      </c>
      <c r="L337" s="86" t="s">
        <v>136</v>
      </c>
      <c r="M337" s="87">
        <v>0.05</v>
      </c>
      <c r="N337" s="87">
        <v>5.8900000000004782E-2</v>
      </c>
      <c r="O337" s="83">
        <v>5723189.7421999983</v>
      </c>
      <c r="P337" s="85">
        <v>99.0291</v>
      </c>
      <c r="Q337" s="73"/>
      <c r="R337" s="83">
        <v>20205.079309806002</v>
      </c>
      <c r="S337" s="84">
        <v>5.7231897421999986E-3</v>
      </c>
      <c r="T337" s="84">
        <f t="shared" si="5"/>
        <v>3.1201637535688471E-3</v>
      </c>
      <c r="U337" s="84">
        <f>R337/'סכום נכסי הקרן'!$C$42</f>
        <v>2.8525123588543758E-4</v>
      </c>
    </row>
    <row r="338" spans="2:21">
      <c r="B338" s="76" t="s">
        <v>1091</v>
      </c>
      <c r="C338" s="73" t="s">
        <v>1092</v>
      </c>
      <c r="D338" s="86" t="s">
        <v>29</v>
      </c>
      <c r="E338" s="86" t="s">
        <v>930</v>
      </c>
      <c r="F338" s="73"/>
      <c r="G338" s="86" t="s">
        <v>984</v>
      </c>
      <c r="H338" s="73" t="s">
        <v>1090</v>
      </c>
      <c r="I338" s="73" t="s">
        <v>906</v>
      </c>
      <c r="J338" s="73"/>
      <c r="K338" s="83">
        <v>6.0200000000000111</v>
      </c>
      <c r="L338" s="86" t="s">
        <v>136</v>
      </c>
      <c r="M338" s="87">
        <v>0.04</v>
      </c>
      <c r="N338" s="87">
        <v>4.4700000000000344E-2</v>
      </c>
      <c r="O338" s="83">
        <v>8290601.9629999986</v>
      </c>
      <c r="P338" s="85">
        <v>97.9833</v>
      </c>
      <c r="Q338" s="73"/>
      <c r="R338" s="83">
        <v>28959.950075234003</v>
      </c>
      <c r="S338" s="84">
        <v>6.6324815703999989E-3</v>
      </c>
      <c r="T338" s="84">
        <f t="shared" si="5"/>
        <v>4.4721322368704982E-3</v>
      </c>
      <c r="U338" s="84">
        <f>R338/'סכום נכסי הקרן'!$C$42</f>
        <v>4.0885073616770605E-4</v>
      </c>
    </row>
    <row r="339" spans="2:21">
      <c r="B339" s="76" t="s">
        <v>1093</v>
      </c>
      <c r="C339" s="73" t="s">
        <v>1094</v>
      </c>
      <c r="D339" s="86" t="s">
        <v>29</v>
      </c>
      <c r="E339" s="86" t="s">
        <v>930</v>
      </c>
      <c r="F339" s="73"/>
      <c r="G339" s="86" t="s">
        <v>962</v>
      </c>
      <c r="H339" s="73" t="s">
        <v>943</v>
      </c>
      <c r="I339" s="73" t="s">
        <v>934</v>
      </c>
      <c r="J339" s="73"/>
      <c r="K339" s="83">
        <v>6.6699999999998774</v>
      </c>
      <c r="L339" s="86" t="s">
        <v>136</v>
      </c>
      <c r="M339" s="87">
        <v>5.8749999999999997E-2</v>
      </c>
      <c r="N339" s="87">
        <v>5.3799999999998335E-2</v>
      </c>
      <c r="O339" s="83">
        <v>8023163.1900000004</v>
      </c>
      <c r="P339" s="85">
        <v>101.0699</v>
      </c>
      <c r="Q339" s="73"/>
      <c r="R339" s="83">
        <v>28908.580649667998</v>
      </c>
      <c r="S339" s="84">
        <v>8.0231631899999999E-3</v>
      </c>
      <c r="T339" s="84">
        <f t="shared" si="5"/>
        <v>4.4641995276128357E-3</v>
      </c>
      <c r="U339" s="84">
        <f>R339/'סכום נכסי הקרן'!$C$42</f>
        <v>4.0812551297482723E-4</v>
      </c>
    </row>
    <row r="340" spans="2:21">
      <c r="B340" s="76" t="s">
        <v>1057</v>
      </c>
      <c r="C340" s="73" t="s">
        <v>1058</v>
      </c>
      <c r="D340" s="86" t="s">
        <v>29</v>
      </c>
      <c r="E340" s="86" t="s">
        <v>930</v>
      </c>
      <c r="F340" s="73"/>
      <c r="G340" s="86" t="s">
        <v>932</v>
      </c>
      <c r="H340" s="147" t="s">
        <v>1090</v>
      </c>
      <c r="I340" s="147" t="s">
        <v>906</v>
      </c>
      <c r="J340" s="73"/>
      <c r="K340" s="83">
        <v>6.340000000000396</v>
      </c>
      <c r="L340" s="86" t="s">
        <v>136</v>
      </c>
      <c r="M340" s="87">
        <v>5.1249999999999997E-2</v>
      </c>
      <c r="N340" s="87">
        <v>0.10540000000000554</v>
      </c>
      <c r="O340" s="83">
        <v>8736422.3975909986</v>
      </c>
      <c r="P340" s="85">
        <v>72.316000000000003</v>
      </c>
      <c r="Q340" s="73"/>
      <c r="R340" s="83">
        <v>22523.059653562002</v>
      </c>
      <c r="S340" s="84">
        <v>1.5884404359256362E-2</v>
      </c>
      <c r="T340" s="84">
        <f>R340/$R$11</f>
        <v>3.4781172235442128E-3</v>
      </c>
      <c r="U340" s="84">
        <f>R340/'סכום נכסי הקרן'!$C$42</f>
        <v>3.1797601502023915E-4</v>
      </c>
    </row>
    <row r="341" spans="2:21">
      <c r="B341" s="76" t="s">
        <v>1095</v>
      </c>
      <c r="C341" s="73" t="s">
        <v>1096</v>
      </c>
      <c r="D341" s="86" t="s">
        <v>29</v>
      </c>
      <c r="E341" s="86" t="s">
        <v>930</v>
      </c>
      <c r="F341" s="73"/>
      <c r="G341" s="86" t="s">
        <v>1015</v>
      </c>
      <c r="H341" s="73" t="s">
        <v>1090</v>
      </c>
      <c r="I341" s="73" t="s">
        <v>906</v>
      </c>
      <c r="J341" s="73"/>
      <c r="K341" s="83">
        <v>5.6599999999995516</v>
      </c>
      <c r="L341" s="86" t="s">
        <v>136</v>
      </c>
      <c r="M341" s="87">
        <v>6.5000000000000002E-2</v>
      </c>
      <c r="N341" s="87">
        <v>9.9399999999991717E-2</v>
      </c>
      <c r="O341" s="83">
        <v>534877.54600000009</v>
      </c>
      <c r="P341" s="85">
        <v>82.021199999999993</v>
      </c>
      <c r="Q341" s="73"/>
      <c r="R341" s="83">
        <v>1564.0111407950001</v>
      </c>
      <c r="S341" s="84">
        <v>7.1317006133333344E-4</v>
      </c>
      <c r="T341" s="84">
        <f t="shared" si="5"/>
        <v>2.415219854800598E-4</v>
      </c>
      <c r="U341" s="84">
        <f>R341/'סכום נכסי הקרן'!$C$42</f>
        <v>2.2080393944994144E-5</v>
      </c>
    </row>
    <row r="342" spans="2:21">
      <c r="B342" s="76" t="s">
        <v>1097</v>
      </c>
      <c r="C342" s="73" t="s">
        <v>1098</v>
      </c>
      <c r="D342" s="86" t="s">
        <v>29</v>
      </c>
      <c r="E342" s="86" t="s">
        <v>930</v>
      </c>
      <c r="F342" s="73"/>
      <c r="G342" s="86" t="s">
        <v>1015</v>
      </c>
      <c r="H342" s="73" t="s">
        <v>1090</v>
      </c>
      <c r="I342" s="73" t="s">
        <v>906</v>
      </c>
      <c r="J342" s="73"/>
      <c r="K342" s="83">
        <v>6.3799999999998924</v>
      </c>
      <c r="L342" s="86" t="s">
        <v>136</v>
      </c>
      <c r="M342" s="87">
        <v>6.8750000000000006E-2</v>
      </c>
      <c r="N342" s="87">
        <v>9.9799999999998376E-2</v>
      </c>
      <c r="O342" s="83">
        <v>6151091.7789999982</v>
      </c>
      <c r="P342" s="85">
        <v>81.238299999999995</v>
      </c>
      <c r="Q342" s="73"/>
      <c r="R342" s="83">
        <v>17814.454299354999</v>
      </c>
      <c r="S342" s="84">
        <v>8.2014557053333315E-3</v>
      </c>
      <c r="T342" s="84">
        <f t="shared" si="5"/>
        <v>2.7509921511409234E-3</v>
      </c>
      <c r="U342" s="84">
        <f>R342/'סכום נכסי הקרן'!$C$42</f>
        <v>2.5150087399307766E-4</v>
      </c>
    </row>
    <row r="343" spans="2:21">
      <c r="B343" s="76" t="s">
        <v>1099</v>
      </c>
      <c r="C343" s="73" t="s">
        <v>1100</v>
      </c>
      <c r="D343" s="86" t="s">
        <v>29</v>
      </c>
      <c r="E343" s="86" t="s">
        <v>930</v>
      </c>
      <c r="F343" s="73"/>
      <c r="G343" s="86" t="s">
        <v>1101</v>
      </c>
      <c r="H343" s="73" t="s">
        <v>1090</v>
      </c>
      <c r="I343" s="73" t="s">
        <v>906</v>
      </c>
      <c r="J343" s="73"/>
      <c r="K343" s="83">
        <v>3.0599999999999326</v>
      </c>
      <c r="L343" s="86" t="s">
        <v>136</v>
      </c>
      <c r="M343" s="87">
        <v>4.6249999999999999E-2</v>
      </c>
      <c r="N343" s="87">
        <v>4.1299999999999629E-2</v>
      </c>
      <c r="O343" s="83">
        <v>5569412.4477250008</v>
      </c>
      <c r="P343" s="85">
        <v>102.45650000000001</v>
      </c>
      <c r="Q343" s="73"/>
      <c r="R343" s="83">
        <v>20342.700628006001</v>
      </c>
      <c r="S343" s="84">
        <v>3.7129416318166671E-3</v>
      </c>
      <c r="T343" s="84">
        <f t="shared" si="5"/>
        <v>3.1414158873606505E-3</v>
      </c>
      <c r="U343" s="84">
        <f>R343/'סכום נכסי הקרן'!$C$42</f>
        <v>2.8719414590815058E-4</v>
      </c>
    </row>
    <row r="344" spans="2:21">
      <c r="B344" s="76" t="s">
        <v>1102</v>
      </c>
      <c r="C344" s="73" t="s">
        <v>1103</v>
      </c>
      <c r="D344" s="86" t="s">
        <v>29</v>
      </c>
      <c r="E344" s="86" t="s">
        <v>930</v>
      </c>
      <c r="F344" s="73"/>
      <c r="G344" s="86" t="s">
        <v>1101</v>
      </c>
      <c r="H344" s="73" t="s">
        <v>1090</v>
      </c>
      <c r="I344" s="73" t="s">
        <v>906</v>
      </c>
      <c r="J344" s="73"/>
      <c r="K344" s="83">
        <v>1.0900000000000898</v>
      </c>
      <c r="L344" s="86" t="s">
        <v>136</v>
      </c>
      <c r="M344" s="87">
        <v>0</v>
      </c>
      <c r="N344" s="87">
        <v>4.5700000000002156E-2</v>
      </c>
      <c r="O344" s="83">
        <v>1052906.449301</v>
      </c>
      <c r="P344" s="85">
        <v>100.6378</v>
      </c>
      <c r="Q344" s="73"/>
      <c r="R344" s="83">
        <v>3777.5517067740011</v>
      </c>
      <c r="S344" s="84">
        <v>2.105812898602E-3</v>
      </c>
      <c r="T344" s="84">
        <f t="shared" si="5"/>
        <v>5.8334737181596041E-4</v>
      </c>
      <c r="U344" s="84">
        <f>R344/'סכום נכסי הקרן'!$C$42</f>
        <v>5.3330713354610136E-5</v>
      </c>
    </row>
    <row r="345" spans="2:21">
      <c r="B345" s="76" t="s">
        <v>1104</v>
      </c>
      <c r="C345" s="73" t="s">
        <v>1105</v>
      </c>
      <c r="D345" s="86" t="s">
        <v>29</v>
      </c>
      <c r="E345" s="86" t="s">
        <v>930</v>
      </c>
      <c r="F345" s="73"/>
      <c r="G345" s="86" t="s">
        <v>1106</v>
      </c>
      <c r="H345" s="73" t="s">
        <v>943</v>
      </c>
      <c r="I345" s="73" t="s">
        <v>934</v>
      </c>
      <c r="J345" s="73"/>
      <c r="K345" s="83">
        <v>8.3799999999997539</v>
      </c>
      <c r="L345" s="86" t="s">
        <v>136</v>
      </c>
      <c r="M345" s="87">
        <v>0.04</v>
      </c>
      <c r="N345" s="87">
        <v>5.2599999999997898E-2</v>
      </c>
      <c r="O345" s="83">
        <v>6685969.3250000002</v>
      </c>
      <c r="P345" s="85">
        <v>89.474900000000005</v>
      </c>
      <c r="Q345" s="73"/>
      <c r="R345" s="83">
        <v>21326.769818747998</v>
      </c>
      <c r="S345" s="84">
        <v>8.9146257666666666E-3</v>
      </c>
      <c r="T345" s="84">
        <f t="shared" si="5"/>
        <v>3.2933804984803328E-3</v>
      </c>
      <c r="U345" s="84">
        <f>R345/'סכום נכסי הקרן'!$C$42</f>
        <v>3.0108703633198095E-4</v>
      </c>
    </row>
    <row r="346" spans="2:21">
      <c r="B346" s="76" t="s">
        <v>1107</v>
      </c>
      <c r="C346" s="73" t="s">
        <v>1108</v>
      </c>
      <c r="D346" s="86" t="s">
        <v>29</v>
      </c>
      <c r="E346" s="86" t="s">
        <v>930</v>
      </c>
      <c r="F346" s="73"/>
      <c r="G346" s="86" t="s">
        <v>959</v>
      </c>
      <c r="H346" s="73" t="s">
        <v>1109</v>
      </c>
      <c r="I346" s="73" t="s">
        <v>906</v>
      </c>
      <c r="J346" s="73"/>
      <c r="K346" s="83">
        <v>8.3300000000019079</v>
      </c>
      <c r="L346" s="86" t="s">
        <v>136</v>
      </c>
      <c r="M346" s="87">
        <v>4.4999999999999998E-2</v>
      </c>
      <c r="N346" s="87">
        <v>4.7500000000010686E-2</v>
      </c>
      <c r="O346" s="83">
        <v>1872071.4109999998</v>
      </c>
      <c r="P346" s="85">
        <v>98.239000000000004</v>
      </c>
      <c r="Q346" s="73"/>
      <c r="R346" s="83">
        <v>6556.4065922559985</v>
      </c>
      <c r="S346" s="84">
        <v>6.8075324036363631E-4</v>
      </c>
      <c r="T346" s="84">
        <f t="shared" si="5"/>
        <v>1.0124712647323643E-3</v>
      </c>
      <c r="U346" s="84">
        <f>R346/'סכום נכסי הקרן'!$C$42</f>
        <v>9.2562026346552882E-5</v>
      </c>
    </row>
    <row r="347" spans="2:21">
      <c r="B347" s="76" t="s">
        <v>1110</v>
      </c>
      <c r="C347" s="73" t="s">
        <v>1111</v>
      </c>
      <c r="D347" s="86" t="s">
        <v>29</v>
      </c>
      <c r="E347" s="86" t="s">
        <v>930</v>
      </c>
      <c r="F347" s="73"/>
      <c r="G347" s="86" t="s">
        <v>959</v>
      </c>
      <c r="H347" s="73" t="s">
        <v>1109</v>
      </c>
      <c r="I347" s="73" t="s">
        <v>906</v>
      </c>
      <c r="J347" s="73"/>
      <c r="K347" s="83">
        <v>6.3200000000002072</v>
      </c>
      <c r="L347" s="86" t="s">
        <v>136</v>
      </c>
      <c r="M347" s="87">
        <v>4.7500000000000001E-2</v>
      </c>
      <c r="N347" s="87">
        <v>4.4900000000001473E-2</v>
      </c>
      <c r="O347" s="83">
        <v>8558040.7360000014</v>
      </c>
      <c r="P347" s="85">
        <v>97.522599999999997</v>
      </c>
      <c r="Q347" s="73"/>
      <c r="R347" s="83">
        <v>29753.586831993005</v>
      </c>
      <c r="S347" s="84">
        <v>2.8059149954098367E-3</v>
      </c>
      <c r="T347" s="84">
        <f t="shared" si="5"/>
        <v>4.594689372329876E-3</v>
      </c>
      <c r="U347" s="84">
        <f>R347/'סכום נכסי הקרן'!$C$42</f>
        <v>4.2005513988413917E-4</v>
      </c>
    </row>
    <row r="348" spans="2:21">
      <c r="B348" s="76" t="s">
        <v>1112</v>
      </c>
      <c r="C348" s="73" t="s">
        <v>1113</v>
      </c>
      <c r="D348" s="86" t="s">
        <v>29</v>
      </c>
      <c r="E348" s="86" t="s">
        <v>930</v>
      </c>
      <c r="F348" s="73"/>
      <c r="G348" s="86" t="s">
        <v>932</v>
      </c>
      <c r="H348" s="73" t="s">
        <v>1114</v>
      </c>
      <c r="I348" s="73" t="s">
        <v>934</v>
      </c>
      <c r="J348" s="73"/>
      <c r="K348" s="83">
        <v>2.3500000000001853</v>
      </c>
      <c r="L348" s="86" t="s">
        <v>136</v>
      </c>
      <c r="M348" s="87">
        <v>7.7499999999999999E-2</v>
      </c>
      <c r="N348" s="87">
        <v>0.1392000000000084</v>
      </c>
      <c r="O348" s="83">
        <v>4314188.5666520009</v>
      </c>
      <c r="P348" s="85">
        <v>89.823599999999999</v>
      </c>
      <c r="Q348" s="73"/>
      <c r="R348" s="83">
        <v>13814.945262306997</v>
      </c>
      <c r="S348" s="84">
        <v>1.027187753964762E-2</v>
      </c>
      <c r="T348" s="84">
        <f t="shared" si="5"/>
        <v>2.1333690803217059E-3</v>
      </c>
      <c r="U348" s="84">
        <f>R348/'סכום נכסי הקרן'!$C$42</f>
        <v>1.9503661180138066E-4</v>
      </c>
    </row>
    <row r="349" spans="2:21">
      <c r="B349" s="76" t="s">
        <v>1119</v>
      </c>
      <c r="C349" s="73" t="s">
        <v>1120</v>
      </c>
      <c r="D349" s="86" t="s">
        <v>29</v>
      </c>
      <c r="E349" s="86" t="s">
        <v>930</v>
      </c>
      <c r="F349" s="73"/>
      <c r="G349" s="86" t="s">
        <v>1015</v>
      </c>
      <c r="H349" s="73" t="s">
        <v>700</v>
      </c>
      <c r="I349" s="73"/>
      <c r="J349" s="73"/>
      <c r="K349" s="148">
        <v>4.3</v>
      </c>
      <c r="L349" s="86" t="s">
        <v>136</v>
      </c>
      <c r="M349" s="87">
        <v>4.2500000000000003E-2</v>
      </c>
      <c r="N349" s="87">
        <v>9.5500000000000002E-2</v>
      </c>
      <c r="O349" s="83">
        <v>9895234.6009999998</v>
      </c>
      <c r="P349" s="85">
        <v>80.293099999999995</v>
      </c>
      <c r="Q349" s="73"/>
      <c r="R349" s="83">
        <v>28324.588863576999</v>
      </c>
      <c r="S349" s="84">
        <v>2.0832072844210524E-2</v>
      </c>
      <c r="T349" s="84">
        <f>R349/$R$11</f>
        <v>4.3740167584485129E-3</v>
      </c>
      <c r="U349" s="84">
        <f>R349/'סכום נכסי הקרן'!$C$42</f>
        <v>3.9988083468501943E-4</v>
      </c>
    </row>
    <row r="350" spans="2:21">
      <c r="B350" s="113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</row>
    <row r="351" spans="2:21">
      <c r="B351" s="113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</row>
    <row r="352" spans="2:21">
      <c r="B352" s="131" t="s">
        <v>229</v>
      </c>
      <c r="C352" s="133"/>
      <c r="D352" s="133"/>
      <c r="E352" s="133"/>
      <c r="F352" s="133"/>
      <c r="G352" s="133"/>
      <c r="H352" s="133"/>
      <c r="I352" s="117"/>
      <c r="J352" s="117"/>
      <c r="K352" s="117"/>
      <c r="L352" s="144"/>
      <c r="M352" s="117"/>
      <c r="N352" s="144"/>
      <c r="O352" s="117"/>
      <c r="P352" s="117"/>
      <c r="Q352" s="117"/>
      <c r="R352" s="117"/>
      <c r="S352" s="117"/>
      <c r="T352" s="117"/>
      <c r="U352" s="117"/>
    </row>
    <row r="353" spans="2:21">
      <c r="B353" s="131" t="s">
        <v>116</v>
      </c>
      <c r="C353" s="133"/>
      <c r="D353" s="133"/>
      <c r="E353" s="133"/>
      <c r="F353" s="133"/>
      <c r="G353" s="133"/>
      <c r="H353" s="133"/>
      <c r="I353" s="117"/>
      <c r="J353" s="117"/>
      <c r="K353" s="117"/>
      <c r="L353" s="117"/>
      <c r="M353" s="117"/>
      <c r="N353" s="144"/>
      <c r="O353" s="117"/>
      <c r="P353" s="117"/>
      <c r="Q353" s="117"/>
      <c r="R353" s="117"/>
      <c r="S353" s="117"/>
      <c r="T353" s="117"/>
      <c r="U353" s="117"/>
    </row>
    <row r="354" spans="2:21">
      <c r="B354" s="131" t="s">
        <v>211</v>
      </c>
      <c r="C354" s="133"/>
      <c r="D354" s="133"/>
      <c r="E354" s="133"/>
      <c r="F354" s="133"/>
      <c r="G354" s="133"/>
      <c r="H354" s="133"/>
      <c r="I354" s="117"/>
      <c r="J354" s="117"/>
      <c r="K354" s="117"/>
      <c r="L354" s="117"/>
      <c r="M354" s="117"/>
      <c r="N354" s="144"/>
      <c r="O354" s="117"/>
      <c r="P354" s="117"/>
      <c r="Q354" s="117"/>
      <c r="R354" s="117"/>
      <c r="S354" s="117"/>
      <c r="T354" s="117"/>
      <c r="U354" s="117"/>
    </row>
    <row r="355" spans="2:21">
      <c r="B355" s="131" t="s">
        <v>219</v>
      </c>
      <c r="C355" s="133"/>
      <c r="D355" s="133"/>
      <c r="E355" s="133"/>
      <c r="F355" s="133"/>
      <c r="G355" s="133"/>
      <c r="H355" s="133"/>
      <c r="I355" s="133"/>
      <c r="J355" s="133"/>
      <c r="K355" s="133"/>
      <c r="L355" s="117"/>
      <c r="M355" s="117"/>
      <c r="N355" s="144"/>
      <c r="O355" s="117"/>
      <c r="P355" s="117"/>
      <c r="Q355" s="117"/>
      <c r="R355" s="117"/>
      <c r="S355" s="117"/>
      <c r="T355" s="117"/>
      <c r="U355" s="117"/>
    </row>
    <row r="356" spans="2:21">
      <c r="B356" s="173" t="s">
        <v>225</v>
      </c>
      <c r="C356" s="173"/>
      <c r="D356" s="173"/>
      <c r="E356" s="173"/>
      <c r="F356" s="173"/>
      <c r="G356" s="173"/>
      <c r="H356" s="173"/>
      <c r="I356" s="173"/>
      <c r="J356" s="173"/>
      <c r="K356" s="173"/>
      <c r="L356" s="117"/>
      <c r="M356" s="117"/>
      <c r="N356" s="144"/>
      <c r="O356" s="117"/>
      <c r="P356" s="117"/>
      <c r="Q356" s="117"/>
      <c r="R356" s="117"/>
      <c r="S356" s="144" t="s">
        <v>4488</v>
      </c>
      <c r="T356" s="117"/>
      <c r="U356" s="117"/>
    </row>
    <row r="357" spans="2:21">
      <c r="B357" s="113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</row>
    <row r="358" spans="2:21">
      <c r="B358" s="113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</row>
    <row r="359" spans="2:21">
      <c r="B359" s="113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</row>
    <row r="360" spans="2:21">
      <c r="B360" s="113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</row>
    <row r="361" spans="2:21">
      <c r="B361" s="113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</row>
    <row r="362" spans="2:21">
      <c r="B362" s="113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</row>
    <row r="363" spans="2:21">
      <c r="B363" s="113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</row>
    <row r="364" spans="2:21">
      <c r="B364" s="113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</row>
    <row r="365" spans="2:21">
      <c r="B365" s="113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</row>
    <row r="366" spans="2:21">
      <c r="B366" s="113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</row>
    <row r="367" spans="2:21">
      <c r="B367" s="113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</row>
    <row r="368" spans="2:21">
      <c r="B368" s="113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</row>
    <row r="369" spans="2:21">
      <c r="B369" s="113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</row>
    <row r="370" spans="2:21">
      <c r="B370" s="113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</row>
    <row r="371" spans="2:21">
      <c r="B371" s="113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</row>
    <row r="372" spans="2:21">
      <c r="B372" s="113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</row>
    <row r="373" spans="2:21">
      <c r="B373" s="113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</row>
    <row r="374" spans="2:21">
      <c r="B374" s="113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</row>
    <row r="375" spans="2:21">
      <c r="B375" s="113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</row>
    <row r="376" spans="2:21">
      <c r="B376" s="113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</row>
    <row r="377" spans="2:21">
      <c r="B377" s="113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</row>
    <row r="378" spans="2:21">
      <c r="B378" s="113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</row>
    <row r="379" spans="2:21">
      <c r="B379" s="113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</row>
    <row r="380" spans="2:21">
      <c r="B380" s="113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</row>
    <row r="381" spans="2:21">
      <c r="B381" s="113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</row>
    <row r="382" spans="2:21">
      <c r="B382" s="113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</row>
    <row r="383" spans="2:21">
      <c r="B383" s="113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</row>
    <row r="384" spans="2:21">
      <c r="B384" s="113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</row>
    <row r="385" spans="2:21">
      <c r="B385" s="113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</row>
    <row r="386" spans="2:21">
      <c r="B386" s="113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</row>
    <row r="387" spans="2:21">
      <c r="B387" s="113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</row>
    <row r="388" spans="2:21">
      <c r="B388" s="113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</row>
    <row r="389" spans="2:21">
      <c r="B389" s="113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</row>
    <row r="390" spans="2:21">
      <c r="B390" s="113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</row>
    <row r="391" spans="2:21">
      <c r="B391" s="113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</row>
    <row r="392" spans="2:21">
      <c r="B392" s="113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</row>
    <row r="393" spans="2:21">
      <c r="B393" s="113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</row>
    <row r="394" spans="2:21">
      <c r="B394" s="113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</row>
    <row r="395" spans="2:21">
      <c r="B395" s="113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</row>
    <row r="396" spans="2:21">
      <c r="B396" s="113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</row>
    <row r="397" spans="2:21">
      <c r="B397" s="113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</row>
    <row r="398" spans="2:21">
      <c r="B398" s="113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</row>
    <row r="399" spans="2:21">
      <c r="B399" s="113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</row>
    <row r="400" spans="2:21">
      <c r="B400" s="113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</row>
    <row r="401" spans="2:21">
      <c r="B401" s="113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</row>
    <row r="402" spans="2:21">
      <c r="B402" s="113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</row>
    <row r="403" spans="2:21">
      <c r="B403" s="113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</row>
    <row r="404" spans="2:21">
      <c r="B404" s="113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</row>
    <row r="405" spans="2:21">
      <c r="B405" s="113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</row>
    <row r="406" spans="2:21">
      <c r="B406" s="113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</row>
    <row r="407" spans="2:21">
      <c r="B407" s="113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</row>
    <row r="408" spans="2:21">
      <c r="B408" s="113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</row>
    <row r="409" spans="2:21">
      <c r="B409" s="113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</row>
    <row r="410" spans="2:21">
      <c r="B410" s="113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</row>
    <row r="411" spans="2:21">
      <c r="B411" s="113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</row>
    <row r="412" spans="2:21">
      <c r="B412" s="113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</row>
    <row r="413" spans="2:21">
      <c r="B413" s="113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</row>
    <row r="414" spans="2:21">
      <c r="B414" s="113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</row>
    <row r="415" spans="2:21">
      <c r="B415" s="113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</row>
    <row r="416" spans="2:21">
      <c r="B416" s="113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</row>
    <row r="417" spans="2:21">
      <c r="B417" s="113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</row>
    <row r="418" spans="2:21">
      <c r="B418" s="113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</row>
    <row r="419" spans="2:21">
      <c r="B419" s="113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</row>
    <row r="420" spans="2:21">
      <c r="B420" s="113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</row>
    <row r="421" spans="2:21">
      <c r="B421" s="113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</row>
    <row r="422" spans="2:21">
      <c r="B422" s="113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</row>
    <row r="423" spans="2:21">
      <c r="B423" s="113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</row>
    <row r="424" spans="2:21">
      <c r="B424" s="113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</row>
    <row r="425" spans="2:21">
      <c r="B425" s="113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</row>
    <row r="426" spans="2:21">
      <c r="B426" s="113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</row>
    <row r="427" spans="2:21">
      <c r="B427" s="113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</row>
    <row r="428" spans="2:21">
      <c r="B428" s="113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</row>
    <row r="429" spans="2:21">
      <c r="B429" s="113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</row>
    <row r="430" spans="2:21">
      <c r="B430" s="113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</row>
    <row r="431" spans="2:21">
      <c r="B431" s="113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</row>
    <row r="432" spans="2:21">
      <c r="B432" s="113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</row>
    <row r="433" spans="2:21">
      <c r="B433" s="113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</row>
    <row r="434" spans="2:21">
      <c r="B434" s="113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</row>
    <row r="435" spans="2:21">
      <c r="B435" s="113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</row>
    <row r="436" spans="2:21">
      <c r="B436" s="113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</row>
    <row r="437" spans="2:21">
      <c r="B437" s="113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</row>
    <row r="438" spans="2:21">
      <c r="B438" s="113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</row>
    <row r="439" spans="2:21">
      <c r="B439" s="113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</row>
    <row r="440" spans="2:21">
      <c r="B440" s="113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</row>
    <row r="441" spans="2:21">
      <c r="B441" s="113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</row>
    <row r="442" spans="2:21">
      <c r="B442" s="113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</row>
    <row r="443" spans="2:21">
      <c r="B443" s="113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</row>
    <row r="444" spans="2:21">
      <c r="B444" s="113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</row>
    <row r="445" spans="2:21">
      <c r="B445" s="113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</row>
    <row r="446" spans="2:21">
      <c r="B446" s="113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</row>
    <row r="447" spans="2:21">
      <c r="B447" s="113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</row>
    <row r="448" spans="2:21">
      <c r="B448" s="113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</row>
    <row r="449" spans="2:21">
      <c r="B449" s="113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</row>
    <row r="450" spans="2:21">
      <c r="B450" s="113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</row>
    <row r="451" spans="2:21">
      <c r="B451" s="113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</row>
    <row r="452" spans="2:21">
      <c r="B452" s="113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</row>
    <row r="453" spans="2:21">
      <c r="B453" s="113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</row>
    <row r="454" spans="2:21">
      <c r="B454" s="113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</row>
    <row r="455" spans="2:21">
      <c r="B455" s="113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</row>
    <row r="456" spans="2:21">
      <c r="B456" s="113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</row>
    <row r="457" spans="2:21">
      <c r="B457" s="113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</row>
    <row r="458" spans="2:21">
      <c r="B458" s="113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</row>
    <row r="459" spans="2:21">
      <c r="B459" s="113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</row>
    <row r="460" spans="2:21">
      <c r="B460" s="113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</row>
    <row r="461" spans="2:21">
      <c r="B461" s="113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</row>
    <row r="462" spans="2:21">
      <c r="B462" s="113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</row>
    <row r="463" spans="2:21">
      <c r="B463" s="113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</row>
    <row r="464" spans="2:21">
      <c r="B464" s="113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</row>
    <row r="465" spans="2:21">
      <c r="B465" s="113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</row>
    <row r="466" spans="2:21">
      <c r="B466" s="113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</row>
    <row r="467" spans="2:21">
      <c r="B467" s="113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</row>
    <row r="468" spans="2:21">
      <c r="B468" s="113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</row>
    <row r="469" spans="2:21">
      <c r="B469" s="113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</row>
    <row r="470" spans="2:21">
      <c r="B470" s="113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</row>
    <row r="471" spans="2:21">
      <c r="B471" s="113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</row>
    <row r="472" spans="2:21">
      <c r="B472" s="113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</row>
    <row r="473" spans="2:21">
      <c r="B473" s="113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</row>
    <row r="474" spans="2:21">
      <c r="B474" s="113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</row>
    <row r="475" spans="2:21">
      <c r="B475" s="113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</row>
    <row r="476" spans="2:21">
      <c r="B476" s="113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</row>
    <row r="477" spans="2:21">
      <c r="B477" s="113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</row>
    <row r="478" spans="2:21">
      <c r="B478" s="113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</row>
    <row r="479" spans="2:21">
      <c r="B479" s="113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</row>
    <row r="480" spans="2:21">
      <c r="B480" s="113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</row>
    <row r="481" spans="2:21">
      <c r="B481" s="113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</row>
    <row r="482" spans="2:21">
      <c r="B482" s="113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</row>
    <row r="483" spans="2:21">
      <c r="B483" s="113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</row>
    <row r="484" spans="2:21">
      <c r="B484" s="113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</row>
    <row r="485" spans="2:21">
      <c r="B485" s="113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</row>
    <row r="486" spans="2:21">
      <c r="B486" s="113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</row>
    <row r="487" spans="2:21">
      <c r="B487" s="113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</row>
    <row r="488" spans="2:21">
      <c r="B488" s="113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</row>
    <row r="489" spans="2:21">
      <c r="B489" s="113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</row>
    <row r="490" spans="2:21">
      <c r="B490" s="113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</row>
    <row r="491" spans="2:21">
      <c r="B491" s="113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</row>
    <row r="492" spans="2:21">
      <c r="B492" s="113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</row>
    <row r="493" spans="2:21">
      <c r="B493" s="113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</row>
    <row r="494" spans="2:21">
      <c r="B494" s="113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</row>
    <row r="495" spans="2:21">
      <c r="B495" s="113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</row>
    <row r="496" spans="2:21">
      <c r="B496" s="113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</row>
    <row r="497" spans="2:21">
      <c r="B497" s="113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</row>
    <row r="498" spans="2:21">
      <c r="B498" s="113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</row>
    <row r="499" spans="2:21">
      <c r="B499" s="113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</row>
    <row r="500" spans="2:21">
      <c r="B500" s="113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</row>
    <row r="501" spans="2:21">
      <c r="B501" s="113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</row>
    <row r="502" spans="2:21">
      <c r="B502" s="113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</row>
    <row r="503" spans="2:21">
      <c r="B503" s="113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</row>
    <row r="504" spans="2:21">
      <c r="B504" s="113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</row>
    <row r="505" spans="2:21">
      <c r="B505" s="113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</row>
    <row r="506" spans="2:21">
      <c r="B506" s="113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</row>
    <row r="507" spans="2:21">
      <c r="B507" s="113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</row>
    <row r="508" spans="2:21">
      <c r="B508" s="113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</row>
    <row r="509" spans="2:21">
      <c r="B509" s="113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</row>
    <row r="510" spans="2:21">
      <c r="B510" s="113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</row>
    <row r="511" spans="2:21">
      <c r="B511" s="113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</row>
    <row r="512" spans="2:21">
      <c r="B512" s="113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</row>
    <row r="513" spans="2:21">
      <c r="B513" s="113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</row>
    <row r="514" spans="2:21">
      <c r="B514" s="113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</row>
    <row r="515" spans="2:21">
      <c r="B515" s="113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</row>
    <row r="516" spans="2:21">
      <c r="B516" s="113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</row>
    <row r="517" spans="2:21">
      <c r="B517" s="113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</row>
    <row r="518" spans="2:21">
      <c r="B518" s="113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</row>
    <row r="519" spans="2:21">
      <c r="B519" s="113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</row>
    <row r="520" spans="2:21">
      <c r="B520" s="113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</row>
    <row r="521" spans="2:21">
      <c r="B521" s="113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</row>
    <row r="522" spans="2:21">
      <c r="B522" s="113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</row>
    <row r="523" spans="2:21">
      <c r="B523" s="113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</row>
    <row r="524" spans="2:21">
      <c r="B524" s="113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</row>
    <row r="525" spans="2:21">
      <c r="B525" s="113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</row>
    <row r="526" spans="2:21">
      <c r="B526" s="113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</row>
    <row r="527" spans="2:21">
      <c r="B527" s="113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</row>
    <row r="528" spans="2:21">
      <c r="B528" s="113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</row>
    <row r="529" spans="2:21">
      <c r="B529" s="113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</row>
    <row r="530" spans="2:21">
      <c r="B530" s="113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</row>
    <row r="531" spans="2:21">
      <c r="B531" s="113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</row>
    <row r="532" spans="2:21">
      <c r="B532" s="113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</row>
    <row r="533" spans="2:21">
      <c r="B533" s="113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</row>
    <row r="534" spans="2:21">
      <c r="B534" s="113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</row>
    <row r="535" spans="2:21">
      <c r="B535" s="113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</row>
    <row r="536" spans="2:21">
      <c r="B536" s="113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</row>
    <row r="537" spans="2:21">
      <c r="B537" s="113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</row>
    <row r="538" spans="2:21">
      <c r="B538" s="113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</row>
    <row r="539" spans="2:21">
      <c r="B539" s="113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</row>
    <row r="540" spans="2:21">
      <c r="B540" s="113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</row>
    <row r="541" spans="2:21">
      <c r="B541" s="113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</row>
    <row r="542" spans="2:21">
      <c r="B542" s="113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</row>
    <row r="543" spans="2:21">
      <c r="B543" s="113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</row>
    <row r="544" spans="2:21">
      <c r="B544" s="113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</row>
    <row r="545" spans="2:21">
      <c r="B545" s="113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</row>
    <row r="546" spans="2:21">
      <c r="B546" s="113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</row>
    <row r="547" spans="2:21">
      <c r="B547" s="113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</row>
    <row r="548" spans="2:21">
      <c r="B548" s="113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</row>
    <row r="549" spans="2:21">
      <c r="B549" s="113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</row>
    <row r="550" spans="2:21">
      <c r="B550" s="113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</row>
    <row r="551" spans="2:21">
      <c r="B551" s="113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</row>
    <row r="552" spans="2:21">
      <c r="B552" s="113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</row>
    <row r="553" spans="2:21">
      <c r="B553" s="113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</row>
    <row r="554" spans="2:21">
      <c r="B554" s="113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</row>
    <row r="555" spans="2:21">
      <c r="B555" s="113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</row>
    <row r="556" spans="2:21">
      <c r="B556" s="113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</row>
    <row r="557" spans="2:21">
      <c r="B557" s="113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</row>
    <row r="558" spans="2:21">
      <c r="B558" s="113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</row>
    <row r="559" spans="2:21">
      <c r="B559" s="113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</row>
    <row r="560" spans="2:21">
      <c r="B560" s="113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</row>
    <row r="561" spans="2:21">
      <c r="B561" s="113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</row>
    <row r="562" spans="2:21">
      <c r="B562" s="113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</row>
    <row r="563" spans="2:21">
      <c r="B563" s="113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</row>
    <row r="564" spans="2:21">
      <c r="B564" s="113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</row>
    <row r="565" spans="2:21">
      <c r="B565" s="113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</row>
    <row r="566" spans="2:21">
      <c r="B566" s="113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</row>
    <row r="567" spans="2:21">
      <c r="B567" s="113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</row>
    <row r="568" spans="2:21">
      <c r="B568" s="113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</row>
    <row r="569" spans="2:21">
      <c r="B569" s="113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</row>
    <row r="570" spans="2:21">
      <c r="B570" s="113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</row>
    <row r="571" spans="2:21">
      <c r="B571" s="113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</row>
    <row r="572" spans="2:21">
      <c r="B572" s="113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</row>
    <row r="573" spans="2:21">
      <c r="B573" s="113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</row>
    <row r="574" spans="2:21">
      <c r="B574" s="113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</row>
    <row r="575" spans="2:21">
      <c r="B575" s="113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</row>
    <row r="576" spans="2:21">
      <c r="B576" s="113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</row>
    <row r="577" spans="2:21">
      <c r="B577" s="113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</row>
    <row r="578" spans="2:21">
      <c r="B578" s="113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</row>
    <row r="579" spans="2:21">
      <c r="B579" s="113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</row>
    <row r="580" spans="2:21">
      <c r="B580" s="113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</row>
    <row r="581" spans="2:21">
      <c r="B581" s="113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</row>
    <row r="582" spans="2:21">
      <c r="B582" s="113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</row>
    <row r="583" spans="2:21">
      <c r="B583" s="113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</row>
    <row r="584" spans="2:21">
      <c r="B584" s="113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</row>
    <row r="585" spans="2:21">
      <c r="B585" s="113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</row>
    <row r="586" spans="2:21">
      <c r="B586" s="113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</row>
    <row r="587" spans="2:21">
      <c r="B587" s="113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</row>
    <row r="588" spans="2:21">
      <c r="B588" s="113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</row>
    <row r="589" spans="2:21">
      <c r="B589" s="113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</row>
    <row r="590" spans="2:21">
      <c r="B590" s="113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</row>
    <row r="591" spans="2:21">
      <c r="B591" s="113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</row>
    <row r="592" spans="2:21">
      <c r="B592" s="113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</row>
    <row r="593" spans="2:21">
      <c r="B593" s="113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</row>
    <row r="594" spans="2:21">
      <c r="B594" s="113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</row>
    <row r="595" spans="2:21">
      <c r="B595" s="113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</row>
    <row r="596" spans="2:21">
      <c r="B596" s="113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</row>
    <row r="597" spans="2:21">
      <c r="B597" s="113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</row>
    <row r="598" spans="2:21">
      <c r="B598" s="113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</row>
    <row r="599" spans="2:21">
      <c r="B599" s="113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</row>
    <row r="600" spans="2:21">
      <c r="B600" s="113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</row>
    <row r="601" spans="2:21">
      <c r="B601" s="113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</row>
    <row r="602" spans="2:21">
      <c r="B602" s="113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</row>
    <row r="603" spans="2:21">
      <c r="B603" s="113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</row>
    <row r="604" spans="2:21">
      <c r="B604" s="113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</row>
    <row r="605" spans="2:21">
      <c r="B605" s="113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</row>
    <row r="606" spans="2:21">
      <c r="B606" s="113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</row>
    <row r="607" spans="2:21">
      <c r="B607" s="113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</row>
    <row r="608" spans="2:21">
      <c r="B608" s="113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</row>
    <row r="609" spans="2:21">
      <c r="B609" s="113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</row>
    <row r="610" spans="2:21">
      <c r="B610" s="113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</row>
    <row r="611" spans="2:21">
      <c r="B611" s="113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</row>
    <row r="612" spans="2:21">
      <c r="B612" s="113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</row>
    <row r="613" spans="2:21">
      <c r="B613" s="113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</row>
    <row r="614" spans="2:21">
      <c r="B614" s="113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</row>
    <row r="615" spans="2:21">
      <c r="B615" s="113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</row>
    <row r="616" spans="2:21">
      <c r="B616" s="113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</row>
    <row r="617" spans="2:21">
      <c r="B617" s="113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</row>
    <row r="618" spans="2:21">
      <c r="B618" s="113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</row>
    <row r="619" spans="2:21">
      <c r="B619" s="113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</row>
    <row r="620" spans="2:21">
      <c r="B620" s="113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</row>
    <row r="621" spans="2:21">
      <c r="B621" s="113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</row>
    <row r="622" spans="2:21">
      <c r="B622" s="113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</row>
    <row r="623" spans="2:21">
      <c r="B623" s="113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>
        <v>4738000</v>
      </c>
      <c r="P623" s="117">
        <v>4738000</v>
      </c>
      <c r="Q623" s="117"/>
      <c r="R623" s="83">
        <f>O623-P623</f>
        <v>0</v>
      </c>
      <c r="S623" s="117"/>
      <c r="T623" s="117"/>
      <c r="U623" s="117"/>
    </row>
    <row r="624" spans="2:21">
      <c r="B624" s="113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>
        <v>4855000</v>
      </c>
      <c r="P624" s="117">
        <v>4855001</v>
      </c>
      <c r="Q624" s="117"/>
      <c r="R624" s="83">
        <f t="shared" ref="R624:R638" si="6">O624-P624</f>
        <v>-1</v>
      </c>
      <c r="S624" s="117"/>
      <c r="T624" s="117"/>
      <c r="U624" s="117"/>
    </row>
    <row r="625" spans="2:21">
      <c r="B625" s="113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>
        <v>4972667</v>
      </c>
      <c r="P625" s="117">
        <v>4972667</v>
      </c>
      <c r="Q625" s="117"/>
      <c r="R625" s="83">
        <f t="shared" si="6"/>
        <v>0</v>
      </c>
      <c r="S625" s="117"/>
      <c r="T625" s="117"/>
      <c r="U625" s="117"/>
    </row>
    <row r="626" spans="2:21">
      <c r="B626" s="113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>
        <v>4873513</v>
      </c>
      <c r="P626" s="117">
        <v>4873513</v>
      </c>
      <c r="Q626" s="117"/>
      <c r="R626" s="83">
        <f t="shared" si="6"/>
        <v>0</v>
      </c>
      <c r="S626" s="117"/>
      <c r="T626" s="117"/>
      <c r="U626" s="117"/>
    </row>
    <row r="627" spans="2:21">
      <c r="B627" s="113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>
        <v>5095100</v>
      </c>
      <c r="P627" s="117">
        <v>5095100</v>
      </c>
      <c r="Q627" s="117"/>
      <c r="R627" s="83">
        <f t="shared" si="6"/>
        <v>0</v>
      </c>
      <c r="S627" s="117"/>
      <c r="T627" s="117"/>
      <c r="U627" s="117"/>
    </row>
    <row r="628" spans="2:21">
      <c r="B628" s="113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>
        <v>4833000</v>
      </c>
      <c r="P628" s="117">
        <v>4833000</v>
      </c>
      <c r="Q628" s="117"/>
      <c r="R628" s="83">
        <f t="shared" si="6"/>
        <v>0</v>
      </c>
      <c r="S628" s="117"/>
      <c r="T628" s="117"/>
      <c r="U628" s="117"/>
    </row>
    <row r="629" spans="2:21">
      <c r="B629" s="113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>
        <v>5164800</v>
      </c>
      <c r="P629" s="117">
        <v>5164800</v>
      </c>
      <c r="Q629" s="117"/>
      <c r="R629" s="83">
        <f t="shared" si="6"/>
        <v>0</v>
      </c>
      <c r="S629" s="117"/>
      <c r="T629" s="117"/>
      <c r="U629" s="117"/>
    </row>
    <row r="630" spans="2:21">
      <c r="B630" s="113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>
        <v>4718500</v>
      </c>
      <c r="P630" s="117">
        <v>4718500</v>
      </c>
      <c r="Q630" s="117"/>
      <c r="R630" s="83">
        <f t="shared" si="6"/>
        <v>0</v>
      </c>
      <c r="S630" s="117"/>
      <c r="T630" s="117"/>
      <c r="U630" s="117"/>
    </row>
    <row r="631" spans="2:21">
      <c r="B631" s="113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>
        <v>5222837</v>
      </c>
      <c r="P631" s="117">
        <v>5222837</v>
      </c>
      <c r="Q631" s="117"/>
      <c r="R631" s="83">
        <f t="shared" si="6"/>
        <v>0</v>
      </c>
      <c r="S631" s="117"/>
      <c r="T631" s="117"/>
      <c r="U631" s="117"/>
    </row>
    <row r="632" spans="2:21">
      <c r="B632" s="113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>
        <v>4869803</v>
      </c>
      <c r="P632" s="117">
        <v>4869803</v>
      </c>
      <c r="Q632" s="117"/>
      <c r="R632" s="83">
        <f t="shared" si="6"/>
        <v>0</v>
      </c>
      <c r="S632" s="117"/>
      <c r="T632" s="117"/>
      <c r="U632" s="117"/>
    </row>
    <row r="633" spans="2:21">
      <c r="B633" s="113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>
        <v>4873378</v>
      </c>
      <c r="P633" s="117">
        <v>4873378</v>
      </c>
      <c r="Q633" s="117"/>
      <c r="R633" s="83">
        <f t="shared" si="6"/>
        <v>0</v>
      </c>
      <c r="S633" s="117"/>
      <c r="T633" s="117"/>
      <c r="U633" s="117"/>
    </row>
    <row r="634" spans="2:21">
      <c r="B634" s="113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>
        <v>4820000</v>
      </c>
      <c r="P634" s="117">
        <v>4820000</v>
      </c>
      <c r="Q634" s="117"/>
      <c r="R634" s="83">
        <f t="shared" si="6"/>
        <v>0</v>
      </c>
      <c r="S634" s="117"/>
      <c r="T634" s="117"/>
      <c r="U634" s="117"/>
    </row>
    <row r="635" spans="2:21">
      <c r="B635" s="113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>
        <v>5048000</v>
      </c>
      <c r="P635" s="117">
        <v>5048000</v>
      </c>
      <c r="Q635" s="117"/>
      <c r="R635" s="83">
        <f t="shared" si="6"/>
        <v>0</v>
      </c>
      <c r="S635" s="117"/>
      <c r="T635" s="117"/>
      <c r="U635" s="117"/>
    </row>
    <row r="636" spans="2:21">
      <c r="B636" s="113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>
        <v>4885714</v>
      </c>
      <c r="P636" s="117">
        <v>4885714</v>
      </c>
      <c r="Q636" s="117"/>
      <c r="R636" s="83">
        <f t="shared" si="6"/>
        <v>0</v>
      </c>
      <c r="S636" s="117"/>
      <c r="T636" s="117"/>
      <c r="U636" s="117"/>
    </row>
    <row r="637" spans="2:21">
      <c r="B637" s="113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>
        <v>4980000</v>
      </c>
      <c r="P637" s="117">
        <v>4980000</v>
      </c>
      <c r="Q637" s="117"/>
      <c r="R637" s="83">
        <f t="shared" si="6"/>
        <v>0</v>
      </c>
      <c r="S637" s="117"/>
      <c r="T637" s="117"/>
      <c r="U637" s="117"/>
    </row>
    <row r="638" spans="2:21">
      <c r="B638" s="113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>
        <v>4990000</v>
      </c>
      <c r="P638" s="117">
        <v>4990000</v>
      </c>
      <c r="Q638" s="117"/>
      <c r="R638" s="83">
        <f t="shared" si="6"/>
        <v>0</v>
      </c>
      <c r="S638" s="117"/>
      <c r="T638" s="117"/>
      <c r="U638" s="117"/>
    </row>
    <row r="639" spans="2:21">
      <c r="B639" s="113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</row>
    <row r="640" spans="2:21">
      <c r="B640" s="113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</row>
    <row r="641" spans="2:21">
      <c r="B641" s="113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</row>
    <row r="642" spans="2:21">
      <c r="B642" s="113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</row>
    <row r="643" spans="2:21">
      <c r="B643" s="113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</row>
    <row r="644" spans="2:21">
      <c r="B644" s="113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</row>
    <row r="645" spans="2:21">
      <c r="B645" s="113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</row>
    <row r="646" spans="2:21">
      <c r="B646" s="113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</row>
    <row r="647" spans="2:21">
      <c r="B647" s="113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</row>
    <row r="648" spans="2:21">
      <c r="B648" s="113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</row>
    <row r="649" spans="2:21">
      <c r="B649" s="113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</row>
    <row r="650" spans="2:21">
      <c r="B650" s="113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</row>
    <row r="651" spans="2:21">
      <c r="B651" s="113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</row>
    <row r="652" spans="2:21">
      <c r="B652" s="113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</row>
    <row r="653" spans="2:21">
      <c r="B653" s="113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</row>
    <row r="654" spans="2:21">
      <c r="B654" s="113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</row>
    <row r="655" spans="2:21">
      <c r="B655" s="113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</row>
    <row r="656" spans="2:21">
      <c r="B656" s="113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</row>
    <row r="657" spans="2:21">
      <c r="B657" s="113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</row>
    <row r="658" spans="2:21">
      <c r="B658" s="113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</row>
    <row r="659" spans="2:21">
      <c r="B659" s="113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</row>
    <row r="660" spans="2:21">
      <c r="B660" s="113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</row>
    <row r="661" spans="2:21">
      <c r="B661" s="113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</row>
    <row r="662" spans="2:21">
      <c r="B662" s="113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</row>
    <row r="663" spans="2:21">
      <c r="B663" s="113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</row>
    <row r="664" spans="2:21">
      <c r="B664" s="113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</row>
    <row r="665" spans="2:21">
      <c r="B665" s="113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</row>
    <row r="666" spans="2:21">
      <c r="B666" s="113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</row>
    <row r="667" spans="2:21">
      <c r="B667" s="113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</row>
    <row r="668" spans="2:21">
      <c r="B668" s="113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</row>
    <row r="669" spans="2:21">
      <c r="B669" s="113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</row>
    <row r="670" spans="2:21">
      <c r="B670" s="113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</row>
    <row r="671" spans="2:21">
      <c r="B671" s="113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</row>
    <row r="672" spans="2:21">
      <c r="B672" s="113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</row>
    <row r="673" spans="2:21">
      <c r="B673" s="113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</row>
    <row r="674" spans="2:21">
      <c r="B674" s="113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</row>
    <row r="675" spans="2:21">
      <c r="B675" s="113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</row>
    <row r="676" spans="2:21">
      <c r="B676" s="113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</row>
    <row r="677" spans="2:21">
      <c r="B677" s="113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</row>
    <row r="678" spans="2:21">
      <c r="B678" s="113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</row>
    <row r="679" spans="2:21">
      <c r="B679" s="113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</row>
    <row r="680" spans="2:21">
      <c r="B680" s="113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</row>
    <row r="681" spans="2:21">
      <c r="B681" s="113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</row>
    <row r="682" spans="2:21">
      <c r="B682" s="113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</row>
    <row r="683" spans="2:21">
      <c r="B683" s="113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</row>
    <row r="684" spans="2:21">
      <c r="B684" s="113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</row>
    <row r="685" spans="2:21">
      <c r="B685" s="113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</row>
    <row r="686" spans="2:21">
      <c r="B686" s="113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</row>
    <row r="687" spans="2:21">
      <c r="B687" s="113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</row>
    <row r="688" spans="2:21">
      <c r="B688" s="113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</row>
    <row r="689" spans="2:21">
      <c r="B689" s="113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</row>
    <row r="690" spans="2:21">
      <c r="B690" s="113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</row>
    <row r="691" spans="2:21">
      <c r="B691" s="113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</row>
    <row r="692" spans="2:21">
      <c r="B692" s="113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</row>
    <row r="693" spans="2:21">
      <c r="B693" s="113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</row>
    <row r="694" spans="2:21">
      <c r="B694" s="113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</row>
    <row r="695" spans="2:21">
      <c r="B695" s="113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</row>
    <row r="696" spans="2:21">
      <c r="B696" s="113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</row>
    <row r="697" spans="2:21">
      <c r="B697" s="113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</row>
    <row r="698" spans="2:21">
      <c r="B698" s="113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</row>
    <row r="699" spans="2:21">
      <c r="B699" s="113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</row>
    <row r="700" spans="2:21">
      <c r="B700" s="113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</row>
    <row r="701" spans="2:21">
      <c r="B701" s="113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</row>
    <row r="702" spans="2:21">
      <c r="B702" s="113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</row>
    <row r="703" spans="2:21">
      <c r="B703" s="113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</row>
    <row r="704" spans="2:21">
      <c r="B704" s="113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</row>
    <row r="705" spans="2:21">
      <c r="B705" s="113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</row>
    <row r="706" spans="2:21">
      <c r="B706" s="113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</row>
    <row r="707" spans="2:21">
      <c r="B707" s="113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</row>
    <row r="708" spans="2:21">
      <c r="B708" s="113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</row>
    <row r="709" spans="2:21">
      <c r="B709" s="113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</row>
    <row r="710" spans="2:21">
      <c r="B710" s="113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</row>
    <row r="711" spans="2:21">
      <c r="B711" s="113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</row>
    <row r="712" spans="2:21">
      <c r="B712" s="113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</row>
    <row r="713" spans="2:21">
      <c r="B713" s="113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</row>
    <row r="714" spans="2:21">
      <c r="B714" s="113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</row>
    <row r="715" spans="2:21">
      <c r="B715" s="113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</row>
    <row r="716" spans="2:21">
      <c r="B716" s="113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</row>
    <row r="717" spans="2:21">
      <c r="B717" s="113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</row>
    <row r="718" spans="2:21">
      <c r="B718" s="113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</row>
    <row r="719" spans="2:21">
      <c r="B719" s="113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</row>
    <row r="720" spans="2:21">
      <c r="B720" s="113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</row>
    <row r="721" spans="2:21">
      <c r="B721" s="113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</row>
    <row r="722" spans="2:21">
      <c r="B722" s="113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</row>
    <row r="723" spans="2:21">
      <c r="B723" s="113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</row>
    <row r="724" spans="2:21">
      <c r="B724" s="113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</row>
    <row r="725" spans="2:21">
      <c r="B725" s="113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</row>
    <row r="726" spans="2:21">
      <c r="B726" s="113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</row>
    <row r="727" spans="2:21">
      <c r="B727" s="113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</row>
    <row r="728" spans="2:21">
      <c r="B728" s="113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</row>
    <row r="729" spans="2:21">
      <c r="B729" s="113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</row>
    <row r="730" spans="2:21">
      <c r="B730" s="113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</row>
    <row r="731" spans="2:21">
      <c r="B731" s="113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</row>
    <row r="732" spans="2:21">
      <c r="B732" s="113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</row>
    <row r="733" spans="2:21">
      <c r="B733" s="113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</row>
    <row r="734" spans="2:21">
      <c r="C734" s="1"/>
      <c r="D734" s="1"/>
      <c r="E734" s="1"/>
      <c r="F734" s="1"/>
    </row>
    <row r="735" spans="2:21">
      <c r="C735" s="1"/>
      <c r="D735" s="1"/>
      <c r="E735" s="1"/>
      <c r="F735" s="1"/>
    </row>
    <row r="736" spans="2:21">
      <c r="C736" s="1"/>
      <c r="D736" s="1"/>
      <c r="E736" s="1"/>
      <c r="F736" s="1"/>
    </row>
    <row r="737" spans="3:6">
      <c r="C737" s="1"/>
      <c r="D737" s="1"/>
      <c r="E737" s="1"/>
      <c r="F737" s="1"/>
    </row>
    <row r="738" spans="3:6">
      <c r="C738" s="1"/>
      <c r="D738" s="1"/>
      <c r="E738" s="1"/>
      <c r="F738" s="1"/>
    </row>
    <row r="739" spans="3:6">
      <c r="C739" s="1"/>
      <c r="D739" s="1"/>
      <c r="E739" s="1"/>
      <c r="F739" s="1"/>
    </row>
    <row r="740" spans="3:6">
      <c r="C740" s="1"/>
      <c r="D740" s="1"/>
      <c r="E740" s="1"/>
      <c r="F740" s="1"/>
    </row>
    <row r="741" spans="3:6">
      <c r="C741" s="1"/>
      <c r="D741" s="1"/>
      <c r="E741" s="1"/>
      <c r="F741" s="1"/>
    </row>
    <row r="742" spans="3:6">
      <c r="C742" s="1"/>
      <c r="D742" s="1"/>
      <c r="E742" s="1"/>
      <c r="F742" s="1"/>
    </row>
    <row r="743" spans="3:6">
      <c r="C743" s="1"/>
      <c r="D743" s="1"/>
      <c r="E743" s="1"/>
      <c r="F743" s="1"/>
    </row>
    <row r="744" spans="3:6">
      <c r="C744" s="1"/>
      <c r="D744" s="1"/>
      <c r="E744" s="1"/>
      <c r="F744" s="1"/>
    </row>
    <row r="745" spans="3:6">
      <c r="C745" s="1"/>
      <c r="D745" s="1"/>
      <c r="E745" s="1"/>
      <c r="F745" s="1"/>
    </row>
    <row r="746" spans="3:6">
      <c r="C746" s="1"/>
      <c r="D746" s="1"/>
      <c r="E746" s="1"/>
      <c r="F746" s="1"/>
    </row>
    <row r="747" spans="3:6">
      <c r="C747" s="1"/>
      <c r="D747" s="1"/>
      <c r="E747" s="1"/>
      <c r="F747" s="1"/>
    </row>
    <row r="748" spans="3:6">
      <c r="C748" s="1"/>
      <c r="D748" s="1"/>
      <c r="E748" s="1"/>
      <c r="F748" s="1"/>
    </row>
    <row r="749" spans="3:6">
      <c r="C749" s="1"/>
      <c r="D749" s="1"/>
      <c r="E749" s="1"/>
      <c r="F749" s="1"/>
    </row>
    <row r="750" spans="3:6">
      <c r="C750" s="1"/>
      <c r="D750" s="1"/>
      <c r="E750" s="1"/>
      <c r="F750" s="1"/>
    </row>
    <row r="751" spans="3:6">
      <c r="C751" s="1"/>
      <c r="D751" s="1"/>
      <c r="E751" s="1"/>
      <c r="F751" s="1"/>
    </row>
    <row r="752" spans="3:6">
      <c r="C752" s="1"/>
      <c r="D752" s="1"/>
      <c r="E752" s="1"/>
      <c r="F752" s="1"/>
    </row>
    <row r="753" spans="3:6">
      <c r="C753" s="1"/>
      <c r="D753" s="1"/>
      <c r="E753" s="1"/>
      <c r="F753" s="1"/>
    </row>
    <row r="754" spans="3:6">
      <c r="C754" s="1"/>
      <c r="D754" s="1"/>
      <c r="E754" s="1"/>
      <c r="F754" s="1"/>
    </row>
    <row r="755" spans="3:6">
      <c r="C755" s="1"/>
      <c r="D755" s="1"/>
      <c r="E755" s="1"/>
      <c r="F755" s="1"/>
    </row>
    <row r="756" spans="3:6">
      <c r="C756" s="1"/>
      <c r="D756" s="1"/>
      <c r="E756" s="1"/>
      <c r="F756" s="1"/>
    </row>
    <row r="757" spans="3:6">
      <c r="C757" s="1"/>
      <c r="D757" s="1"/>
      <c r="E757" s="1"/>
      <c r="F757" s="1"/>
    </row>
    <row r="758" spans="3:6">
      <c r="C758" s="1"/>
      <c r="D758" s="1"/>
      <c r="E758" s="1"/>
      <c r="F758" s="1"/>
    </row>
    <row r="759" spans="3:6">
      <c r="C759" s="1"/>
      <c r="D759" s="1"/>
      <c r="E759" s="1"/>
      <c r="F759" s="1"/>
    </row>
    <row r="760" spans="3:6">
      <c r="C760" s="1"/>
      <c r="D760" s="1"/>
      <c r="E760" s="1"/>
      <c r="F760" s="1"/>
    </row>
    <row r="761" spans="3:6">
      <c r="C761" s="1"/>
      <c r="D761" s="1"/>
      <c r="E761" s="1"/>
      <c r="F761" s="1"/>
    </row>
    <row r="762" spans="3:6">
      <c r="C762" s="1"/>
      <c r="D762" s="1"/>
      <c r="E762" s="1"/>
      <c r="F762" s="1"/>
    </row>
    <row r="763" spans="3:6">
      <c r="C763" s="1"/>
      <c r="D763" s="1"/>
      <c r="E763" s="1"/>
      <c r="F763" s="1"/>
    </row>
    <row r="764" spans="3:6">
      <c r="C764" s="1"/>
      <c r="D764" s="1"/>
      <c r="E764" s="1"/>
      <c r="F764" s="1"/>
    </row>
    <row r="765" spans="3:6">
      <c r="C765" s="1"/>
      <c r="D765" s="1"/>
      <c r="E765" s="1"/>
      <c r="F765" s="1"/>
    </row>
    <row r="766" spans="3:6">
      <c r="C766" s="1"/>
      <c r="D766" s="1"/>
      <c r="E766" s="1"/>
      <c r="F766" s="1"/>
    </row>
    <row r="767" spans="3:6">
      <c r="C767" s="1"/>
      <c r="D767" s="1"/>
      <c r="E767" s="1"/>
      <c r="F767" s="1"/>
    </row>
    <row r="768" spans="3:6">
      <c r="C768" s="1"/>
      <c r="D768" s="1"/>
      <c r="E768" s="1"/>
      <c r="F768" s="1"/>
    </row>
    <row r="769" spans="2:6">
      <c r="B769" s="41"/>
      <c r="C769" s="1"/>
      <c r="D769" s="1"/>
      <c r="E769" s="1"/>
      <c r="F769" s="1"/>
    </row>
    <row r="770" spans="2:6">
      <c r="B770" s="41"/>
      <c r="C770" s="1"/>
      <c r="D770" s="1"/>
      <c r="E770" s="1"/>
      <c r="F770" s="1"/>
    </row>
    <row r="771" spans="2:6">
      <c r="B771" s="3"/>
      <c r="C771" s="1"/>
      <c r="D771" s="1"/>
      <c r="E771" s="1"/>
      <c r="F771" s="1"/>
    </row>
    <row r="772" spans="2:6">
      <c r="C772" s="1"/>
      <c r="D772" s="1"/>
      <c r="E772" s="1"/>
      <c r="F772" s="1"/>
    </row>
    <row r="773" spans="2:6">
      <c r="C773" s="1"/>
      <c r="D773" s="1"/>
      <c r="E773" s="1"/>
      <c r="F773" s="1"/>
    </row>
    <row r="774" spans="2:6">
      <c r="C774" s="1"/>
      <c r="D774" s="1"/>
      <c r="E774" s="1"/>
      <c r="F774" s="1"/>
    </row>
    <row r="775" spans="2:6">
      <c r="C775" s="1"/>
      <c r="D775" s="1"/>
      <c r="E775" s="1"/>
      <c r="F775" s="1"/>
    </row>
    <row r="776" spans="2:6">
      <c r="C776" s="1"/>
      <c r="D776" s="1"/>
      <c r="E776" s="1"/>
      <c r="F776" s="1"/>
    </row>
    <row r="777" spans="2:6">
      <c r="C777" s="1"/>
      <c r="D777" s="1"/>
      <c r="E777" s="1"/>
      <c r="F777" s="1"/>
    </row>
    <row r="778" spans="2:6">
      <c r="C778" s="1"/>
      <c r="D778" s="1"/>
      <c r="E778" s="1"/>
      <c r="F778" s="1"/>
    </row>
    <row r="779" spans="2:6">
      <c r="C779" s="1"/>
      <c r="D779" s="1"/>
      <c r="E779" s="1"/>
      <c r="F779" s="1"/>
    </row>
    <row r="780" spans="2:6">
      <c r="C780" s="1"/>
      <c r="D780" s="1"/>
      <c r="E780" s="1"/>
      <c r="F780" s="1"/>
    </row>
    <row r="781" spans="2:6">
      <c r="C781" s="1"/>
      <c r="D781" s="1"/>
      <c r="E781" s="1"/>
      <c r="F781" s="1"/>
    </row>
    <row r="782" spans="2:6">
      <c r="C782" s="1"/>
      <c r="D782" s="1"/>
      <c r="E782" s="1"/>
      <c r="F782" s="1"/>
    </row>
    <row r="783" spans="2:6">
      <c r="C783" s="1"/>
      <c r="D783" s="1"/>
      <c r="E783" s="1"/>
      <c r="F783" s="1"/>
    </row>
    <row r="784" spans="2:6">
      <c r="C784" s="1"/>
      <c r="D784" s="1"/>
      <c r="E784" s="1"/>
      <c r="F784" s="1"/>
    </row>
    <row r="785" spans="3:6">
      <c r="C785" s="1"/>
      <c r="D785" s="1"/>
      <c r="E785" s="1"/>
      <c r="F785" s="1"/>
    </row>
    <row r="786" spans="3:6">
      <c r="C786" s="1"/>
      <c r="D786" s="1"/>
      <c r="E786" s="1"/>
      <c r="F786" s="1"/>
    </row>
    <row r="787" spans="3:6">
      <c r="C787" s="1"/>
      <c r="D787" s="1"/>
      <c r="E787" s="1"/>
      <c r="F787" s="1"/>
    </row>
    <row r="788" spans="3:6">
      <c r="C788" s="1"/>
      <c r="D788" s="1"/>
      <c r="E788" s="1"/>
      <c r="F788" s="1"/>
    </row>
    <row r="789" spans="3:6">
      <c r="C789" s="1"/>
      <c r="D789" s="1"/>
      <c r="E789" s="1"/>
      <c r="F789" s="1"/>
    </row>
    <row r="790" spans="3:6">
      <c r="C790" s="1"/>
      <c r="D790" s="1"/>
      <c r="E790" s="1"/>
      <c r="F790" s="1"/>
    </row>
    <row r="791" spans="3:6">
      <c r="C791" s="1"/>
      <c r="D791" s="1"/>
      <c r="E791" s="1"/>
      <c r="F791" s="1"/>
    </row>
    <row r="792" spans="3:6">
      <c r="C792" s="1"/>
      <c r="D792" s="1"/>
      <c r="E792" s="1"/>
      <c r="F792" s="1"/>
    </row>
    <row r="793" spans="3:6">
      <c r="C793" s="1"/>
      <c r="D793" s="1"/>
      <c r="E793" s="1"/>
      <c r="F793" s="1"/>
    </row>
    <row r="794" spans="3:6">
      <c r="C794" s="1"/>
      <c r="D794" s="1"/>
      <c r="E794" s="1"/>
      <c r="F794" s="1"/>
    </row>
    <row r="795" spans="3:6">
      <c r="C795" s="1"/>
      <c r="D795" s="1"/>
      <c r="E795" s="1"/>
      <c r="F795" s="1"/>
    </row>
    <row r="796" spans="3:6">
      <c r="C796" s="1"/>
      <c r="D796" s="1"/>
      <c r="E796" s="1"/>
      <c r="F796" s="1"/>
    </row>
    <row r="797" spans="3:6">
      <c r="C797" s="1"/>
      <c r="D797" s="1"/>
      <c r="E797" s="1"/>
      <c r="F797" s="1"/>
    </row>
    <row r="798" spans="3:6">
      <c r="C798" s="1"/>
      <c r="D798" s="1"/>
      <c r="E798" s="1"/>
      <c r="F798" s="1"/>
    </row>
    <row r="799" spans="3:6">
      <c r="C799" s="1"/>
      <c r="D799" s="1"/>
      <c r="E799" s="1"/>
      <c r="F799" s="1"/>
    </row>
    <row r="800" spans="3:6">
      <c r="C800" s="1"/>
      <c r="D800" s="1"/>
      <c r="E800" s="1"/>
      <c r="F800" s="1"/>
    </row>
    <row r="801" spans="3:6">
      <c r="C801" s="1"/>
      <c r="D801" s="1"/>
      <c r="E801" s="1"/>
      <c r="F801" s="1"/>
    </row>
    <row r="802" spans="3:6">
      <c r="C802" s="1"/>
      <c r="D802" s="1"/>
      <c r="E802" s="1"/>
      <c r="F802" s="1"/>
    </row>
    <row r="803" spans="3:6">
      <c r="C803" s="1"/>
      <c r="D803" s="1"/>
      <c r="E803" s="1"/>
      <c r="F803" s="1"/>
    </row>
  </sheetData>
  <sheetProtection sheet="1" objects="1" scenarios="1"/>
  <mergeCells count="3">
    <mergeCell ref="B6:U6"/>
    <mergeCell ref="B7:U7"/>
    <mergeCell ref="B356:K356"/>
  </mergeCells>
  <phoneticPr fontId="5" type="noConversion"/>
  <conditionalFormatting sqref="B12:B349">
    <cfRule type="cellIs" dxfId="91" priority="4" operator="equal">
      <formula>"NR3"</formula>
    </cfRule>
  </conditionalFormatting>
  <conditionalFormatting sqref="B12:B349">
    <cfRule type="containsText" dxfId="90" priority="3" operator="containsText" text="הפרשה ">
      <formula>NOT(ISERROR(SEARCH("הפרשה ",B12)))</formula>
    </cfRule>
  </conditionalFormatting>
  <dataValidations count="6">
    <dataValidation allowBlank="1" showInputMessage="1" showErrorMessage="1" sqref="H2 B33 Q9 B35 B354 B356"/>
    <dataValidation type="list" allowBlank="1" showInputMessage="1" showErrorMessage="1" sqref="G529:G801">
      <formula1>#REF!</formula1>
    </dataValidation>
    <dataValidation type="list" allowBlank="1" showInputMessage="1" showErrorMessage="1" sqref="I357:I801 I279:I355 I36:I277 I12:I34 K350:K354">
      <formula1>#REF!</formula1>
    </dataValidation>
    <dataValidation type="list" allowBlank="1" showInputMessage="1" showErrorMessage="1" sqref="E357:E795 E36:E355 E12:E34">
      <formula1>#REF!</formula1>
    </dataValidation>
    <dataValidation type="list" allowBlank="1" showInputMessage="1" showErrorMessage="1" sqref="G253 G255:G355 G163:G190 G36:G104 G107:G149 G12:G34 G198:G226 G357:G528 G241:G251 G231:G238 G151:G157 G228:G229 G192:G196 G160">
      <formula1>#REF!</formula1>
    </dataValidation>
    <dataValidation type="list" allowBlank="1" showInputMessage="1" showErrorMessage="1" sqref="L353:L801 L12:L351">
      <formula1>#REF!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>
    <tabColor indexed="44"/>
    <pageSetUpPr fitToPage="1"/>
  </sheetPr>
  <dimension ref="B1:O500"/>
  <sheetViews>
    <sheetView rightToLeft="1" zoomScale="85" zoomScaleNormal="85" workbookViewId="0">
      <selection activeCell="A15" sqref="A15"/>
    </sheetView>
  </sheetViews>
  <sheetFormatPr defaultColWidth="9.140625" defaultRowHeight="18"/>
  <cols>
    <col min="1" max="1" width="6.28515625" style="1" customWidth="1"/>
    <col min="2" max="2" width="43" style="2" bestFit="1" customWidth="1"/>
    <col min="3" max="3" width="41.7109375" style="2" bestFit="1" customWidth="1"/>
    <col min="4" max="4" width="9.7109375" style="2" bestFit="1" customWidth="1"/>
    <col min="5" max="5" width="8" style="2" bestFit="1" customWidth="1"/>
    <col min="6" max="6" width="11.28515625" style="2" bestFit="1" customWidth="1"/>
    <col min="7" max="7" width="44.7109375" style="2" bestFit="1" customWidth="1"/>
    <col min="8" max="8" width="12.28515625" style="1" bestFit="1" customWidth="1"/>
    <col min="9" max="9" width="15.42578125" style="1" bestFit="1" customWidth="1"/>
    <col min="10" max="10" width="10.7109375" style="1" bestFit="1" customWidth="1"/>
    <col min="11" max="11" width="9" style="1" bestFit="1" customWidth="1"/>
    <col min="12" max="12" width="13.140625" style="1" bestFit="1" customWidth="1"/>
    <col min="13" max="13" width="9" style="1" bestFit="1" customWidth="1"/>
    <col min="14" max="14" width="9.7109375" style="1" customWidth="1"/>
    <col min="15" max="15" width="10.42578125" style="1" bestFit="1" customWidth="1"/>
    <col min="16" max="16384" width="9.140625" style="1"/>
  </cols>
  <sheetData>
    <row r="1" spans="2:15">
      <c r="B1" s="46" t="s">
        <v>150</v>
      </c>
      <c r="C1" s="67" t="s" vm="1">
        <v>238</v>
      </c>
    </row>
    <row r="2" spans="2:15">
      <c r="B2" s="46" t="s">
        <v>149</v>
      </c>
      <c r="C2" s="67" t="s">
        <v>239</v>
      </c>
    </row>
    <row r="3" spans="2:15">
      <c r="B3" s="46" t="s">
        <v>151</v>
      </c>
      <c r="C3" s="67" t="s">
        <v>240</v>
      </c>
    </row>
    <row r="4" spans="2:15">
      <c r="B4" s="46" t="s">
        <v>152</v>
      </c>
      <c r="C4" s="67" t="s">
        <v>241</v>
      </c>
    </row>
    <row r="6" spans="2:15" ht="26.25" customHeight="1">
      <c r="B6" s="164" t="s">
        <v>178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6"/>
    </row>
    <row r="7" spans="2:15" ht="26.25" customHeight="1">
      <c r="B7" s="164" t="s">
        <v>96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6"/>
    </row>
    <row r="8" spans="2:15" s="3" customFormat="1" ht="78.75">
      <c r="B8" s="21" t="s">
        <v>119</v>
      </c>
      <c r="C8" s="29" t="s">
        <v>48</v>
      </c>
      <c r="D8" s="29" t="s">
        <v>123</v>
      </c>
      <c r="E8" s="29" t="s">
        <v>196</v>
      </c>
      <c r="F8" s="29" t="s">
        <v>121</v>
      </c>
      <c r="G8" s="29" t="s">
        <v>69</v>
      </c>
      <c r="H8" s="29" t="s">
        <v>107</v>
      </c>
      <c r="I8" s="12" t="s">
        <v>213</v>
      </c>
      <c r="J8" s="12" t="s">
        <v>212</v>
      </c>
      <c r="K8" s="29" t="s">
        <v>228</v>
      </c>
      <c r="L8" s="12" t="s">
        <v>65</v>
      </c>
      <c r="M8" s="12" t="s">
        <v>62</v>
      </c>
      <c r="N8" s="12" t="s">
        <v>153</v>
      </c>
      <c r="O8" s="13" t="s">
        <v>155</v>
      </c>
    </row>
    <row r="9" spans="2:15" s="3" customFormat="1" ht="24" customHeight="1">
      <c r="B9" s="14"/>
      <c r="C9" s="15"/>
      <c r="D9" s="15"/>
      <c r="E9" s="15"/>
      <c r="F9" s="15"/>
      <c r="G9" s="15"/>
      <c r="H9" s="15"/>
      <c r="I9" s="15" t="s">
        <v>220</v>
      </c>
      <c r="J9" s="15"/>
      <c r="K9" s="15" t="s">
        <v>216</v>
      </c>
      <c r="L9" s="15" t="s">
        <v>216</v>
      </c>
      <c r="M9" s="15" t="s">
        <v>19</v>
      </c>
      <c r="N9" s="15" t="s">
        <v>19</v>
      </c>
      <c r="O9" s="16" t="s">
        <v>19</v>
      </c>
    </row>
    <row r="10" spans="2:1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9" t="s">
        <v>12</v>
      </c>
    </row>
    <row r="11" spans="2:15" s="4" customFormat="1" ht="18" customHeight="1">
      <c r="B11" s="68" t="s">
        <v>31</v>
      </c>
      <c r="C11" s="69"/>
      <c r="D11" s="69"/>
      <c r="E11" s="69"/>
      <c r="F11" s="69"/>
      <c r="G11" s="69"/>
      <c r="H11" s="69"/>
      <c r="I11" s="77"/>
      <c r="J11" s="79"/>
      <c r="K11" s="77">
        <v>6215.0393941789998</v>
      </c>
      <c r="L11" s="77">
        <v>9868534.48833327</v>
      </c>
      <c r="M11" s="69"/>
      <c r="N11" s="78">
        <f>L11/$L$11</f>
        <v>1</v>
      </c>
      <c r="O11" s="78">
        <f>L11/'סכום נכסי הקרן'!$C$42</f>
        <v>0.13932198018193068</v>
      </c>
    </row>
    <row r="12" spans="2:15">
      <c r="B12" s="70" t="s">
        <v>206</v>
      </c>
      <c r="C12" s="71"/>
      <c r="D12" s="71"/>
      <c r="E12" s="71"/>
      <c r="F12" s="71"/>
      <c r="G12" s="71"/>
      <c r="H12" s="71"/>
      <c r="I12" s="80"/>
      <c r="J12" s="82"/>
      <c r="K12" s="80">
        <v>3311.9684276070002</v>
      </c>
      <c r="L12" s="80">
        <v>6292949.3847377989</v>
      </c>
      <c r="M12" s="71"/>
      <c r="N12" s="81">
        <f t="shared" ref="N12:N75" si="0">L12/$L$11</f>
        <v>0.63767820765863648</v>
      </c>
      <c r="O12" s="81">
        <f>L12/'סכום נכסי הקרן'!$C$42</f>
        <v>8.8842590609865629E-2</v>
      </c>
    </row>
    <row r="13" spans="2:15">
      <c r="B13" s="89" t="s">
        <v>1131</v>
      </c>
      <c r="C13" s="71"/>
      <c r="D13" s="71"/>
      <c r="E13" s="71"/>
      <c r="F13" s="71"/>
      <c r="G13" s="71"/>
      <c r="H13" s="71"/>
      <c r="I13" s="80"/>
      <c r="J13" s="82"/>
      <c r="K13" s="80">
        <v>821.41318454499981</v>
      </c>
      <c r="L13" s="80">
        <v>4084576.4528451175</v>
      </c>
      <c r="M13" s="71"/>
      <c r="N13" s="81">
        <f t="shared" si="0"/>
        <v>0.41389898952817822</v>
      </c>
      <c r="O13" s="81">
        <f>L13/'סכום נכסי הקרן'!$C$42</f>
        <v>5.7665226816365982E-2</v>
      </c>
    </row>
    <row r="14" spans="2:15">
      <c r="B14" s="76" t="s">
        <v>1132</v>
      </c>
      <c r="C14" s="73" t="s">
        <v>1133</v>
      </c>
      <c r="D14" s="86" t="s">
        <v>124</v>
      </c>
      <c r="E14" s="86" t="s">
        <v>327</v>
      </c>
      <c r="F14" s="73" t="s">
        <v>1134</v>
      </c>
      <c r="G14" s="86" t="s">
        <v>160</v>
      </c>
      <c r="H14" s="86" t="s">
        <v>137</v>
      </c>
      <c r="I14" s="83">
        <v>655143.75072499982</v>
      </c>
      <c r="J14" s="85">
        <v>24100</v>
      </c>
      <c r="K14" s="73"/>
      <c r="L14" s="83">
        <v>157889.644134045</v>
      </c>
      <c r="M14" s="84">
        <v>1.283798828862134E-2</v>
      </c>
      <c r="N14" s="84">
        <f t="shared" si="0"/>
        <v>1.5999300029878247E-2</v>
      </c>
      <c r="O14" s="84">
        <f>L14/'סכום נכסי הקרן'!$C$42</f>
        <v>2.2290541616874601E-3</v>
      </c>
    </row>
    <row r="15" spans="2:15">
      <c r="B15" s="76" t="s">
        <v>1135</v>
      </c>
      <c r="C15" s="73" t="s">
        <v>1136</v>
      </c>
      <c r="D15" s="86" t="s">
        <v>124</v>
      </c>
      <c r="E15" s="86" t="s">
        <v>327</v>
      </c>
      <c r="F15" s="73">
        <v>1760</v>
      </c>
      <c r="G15" s="86" t="s">
        <v>730</v>
      </c>
      <c r="H15" s="86" t="s">
        <v>137</v>
      </c>
      <c r="I15" s="83">
        <v>47434.843992999995</v>
      </c>
      <c r="J15" s="85">
        <v>37960</v>
      </c>
      <c r="K15" s="83">
        <v>126.828927329</v>
      </c>
      <c r="L15" s="83">
        <v>18133.095705351003</v>
      </c>
      <c r="M15" s="84">
        <v>4.441993049473046E-4</v>
      </c>
      <c r="N15" s="84">
        <f t="shared" si="0"/>
        <v>1.8374659101397701E-3</v>
      </c>
      <c r="O15" s="84">
        <f>L15/'סכום נכסי הקרן'!$C$42</f>
        <v>2.559993891174663E-4</v>
      </c>
    </row>
    <row r="16" spans="2:15">
      <c r="B16" s="76" t="s">
        <v>1137</v>
      </c>
      <c r="C16" s="73" t="s">
        <v>1138</v>
      </c>
      <c r="D16" s="86" t="s">
        <v>124</v>
      </c>
      <c r="E16" s="86" t="s">
        <v>327</v>
      </c>
      <c r="F16" s="73" t="s">
        <v>430</v>
      </c>
      <c r="G16" s="86" t="s">
        <v>4486</v>
      </c>
      <c r="H16" s="86" t="s">
        <v>137</v>
      </c>
      <c r="I16" s="83">
        <v>1835130.1828079999</v>
      </c>
      <c r="J16" s="85">
        <v>5200</v>
      </c>
      <c r="K16" s="73"/>
      <c r="L16" s="83">
        <v>95426.769505965989</v>
      </c>
      <c r="M16" s="84">
        <v>1.3956488677968617E-2</v>
      </c>
      <c r="N16" s="84">
        <f t="shared" si="0"/>
        <v>9.6698014906651999E-3</v>
      </c>
      <c r="O16" s="84">
        <f>L16/'סכום נכסי הקרן'!$C$42</f>
        <v>1.3472158916456609E-3</v>
      </c>
    </row>
    <row r="17" spans="2:15">
      <c r="B17" s="76" t="s">
        <v>1139</v>
      </c>
      <c r="C17" s="73" t="s">
        <v>1140</v>
      </c>
      <c r="D17" s="86" t="s">
        <v>124</v>
      </c>
      <c r="E17" s="86" t="s">
        <v>327</v>
      </c>
      <c r="F17" s="73" t="s">
        <v>719</v>
      </c>
      <c r="G17" s="86" t="s">
        <v>720</v>
      </c>
      <c r="H17" s="86" t="s">
        <v>137</v>
      </c>
      <c r="I17" s="83">
        <v>482828.95093600004</v>
      </c>
      <c r="J17" s="85">
        <v>46240</v>
      </c>
      <c r="K17" s="73"/>
      <c r="L17" s="83">
        <v>223260.10691168898</v>
      </c>
      <c r="M17" s="84">
        <v>1.0924144666461381E-2</v>
      </c>
      <c r="N17" s="84">
        <f t="shared" si="0"/>
        <v>2.2623430781503622E-2</v>
      </c>
      <c r="O17" s="84">
        <f>L17/'סכום נכסי הקרן'!$C$42</f>
        <v>3.1519411749879283E-3</v>
      </c>
    </row>
    <row r="18" spans="2:15">
      <c r="B18" s="76" t="s">
        <v>1141</v>
      </c>
      <c r="C18" s="73" t="s">
        <v>1142</v>
      </c>
      <c r="D18" s="86" t="s">
        <v>124</v>
      </c>
      <c r="E18" s="86" t="s">
        <v>327</v>
      </c>
      <c r="F18" s="73" t="s">
        <v>828</v>
      </c>
      <c r="G18" s="86" t="s">
        <v>696</v>
      </c>
      <c r="H18" s="86" t="s">
        <v>137</v>
      </c>
      <c r="I18" s="83">
        <v>129165.89619300001</v>
      </c>
      <c r="J18" s="85">
        <v>148890</v>
      </c>
      <c r="K18" s="73"/>
      <c r="L18" s="83">
        <v>192315.10284190602</v>
      </c>
      <c r="M18" s="84">
        <v>3.4381133560188064E-2</v>
      </c>
      <c r="N18" s="84">
        <f t="shared" si="0"/>
        <v>1.9487706413679137E-2</v>
      </c>
      <c r="O18" s="84">
        <f>L18/'סכום נכסי הקרן'!$C$42</f>
        <v>2.7150658467578882E-3</v>
      </c>
    </row>
    <row r="19" spans="2:15">
      <c r="B19" s="76" t="s">
        <v>1143</v>
      </c>
      <c r="C19" s="73" t="s">
        <v>1144</v>
      </c>
      <c r="D19" s="86" t="s">
        <v>124</v>
      </c>
      <c r="E19" s="86" t="s">
        <v>327</v>
      </c>
      <c r="F19" s="73" t="s">
        <v>438</v>
      </c>
      <c r="G19" s="86" t="s">
        <v>4486</v>
      </c>
      <c r="H19" s="86" t="s">
        <v>137</v>
      </c>
      <c r="I19" s="83">
        <v>4125660.5097140004</v>
      </c>
      <c r="J19" s="85">
        <v>2100</v>
      </c>
      <c r="K19" s="73"/>
      <c r="L19" s="83">
        <v>86638.870704040004</v>
      </c>
      <c r="M19" s="84">
        <v>1.0814593960218596E-2</v>
      </c>
      <c r="N19" s="84">
        <f t="shared" si="0"/>
        <v>8.7793046481689646E-3</v>
      </c>
      <c r="O19" s="84">
        <f>L19/'סכום נכסי הקרן'!$C$42</f>
        <v>1.2231501082033283E-3</v>
      </c>
    </row>
    <row r="20" spans="2:15">
      <c r="B20" s="76" t="s">
        <v>1145</v>
      </c>
      <c r="C20" s="73" t="s">
        <v>1146</v>
      </c>
      <c r="D20" s="86" t="s">
        <v>124</v>
      </c>
      <c r="E20" s="86" t="s">
        <v>327</v>
      </c>
      <c r="F20" s="73" t="s">
        <v>1147</v>
      </c>
      <c r="G20" s="86" t="s">
        <v>131</v>
      </c>
      <c r="H20" s="86" t="s">
        <v>137</v>
      </c>
      <c r="I20" s="83">
        <v>249636.65215999997</v>
      </c>
      <c r="J20" s="85">
        <v>2578</v>
      </c>
      <c r="K20" s="73"/>
      <c r="L20" s="83">
        <v>6435.6328927100012</v>
      </c>
      <c r="M20" s="84">
        <v>1.4096645180457603E-3</v>
      </c>
      <c r="N20" s="84">
        <f t="shared" si="0"/>
        <v>6.5213663693614314E-4</v>
      </c>
      <c r="O20" s="84">
        <f>L20/'סכום נכסי הקרן'!$C$42</f>
        <v>9.0856967607128264E-5</v>
      </c>
    </row>
    <row r="21" spans="2:15">
      <c r="B21" s="76" t="s">
        <v>1148</v>
      </c>
      <c r="C21" s="73" t="s">
        <v>1149</v>
      </c>
      <c r="D21" s="86" t="s">
        <v>124</v>
      </c>
      <c r="E21" s="86" t="s">
        <v>327</v>
      </c>
      <c r="F21" s="73" t="s">
        <v>527</v>
      </c>
      <c r="G21" s="86" t="s">
        <v>161</v>
      </c>
      <c r="H21" s="86" t="s">
        <v>137</v>
      </c>
      <c r="I21" s="83">
        <v>45301902.030581996</v>
      </c>
      <c r="J21" s="85">
        <v>256.8</v>
      </c>
      <c r="K21" s="73"/>
      <c r="L21" s="83">
        <v>116335.28441513701</v>
      </c>
      <c r="M21" s="84">
        <v>1.6381173535766177E-2</v>
      </c>
      <c r="N21" s="84">
        <f t="shared" si="0"/>
        <v>1.1788506647331509E-2</v>
      </c>
      <c r="O21" s="84">
        <f>L21/'סכום נכסי הקרן'!$C$42</f>
        <v>1.6423980894940788E-3</v>
      </c>
    </row>
    <row r="22" spans="2:15">
      <c r="B22" s="76" t="s">
        <v>1150</v>
      </c>
      <c r="C22" s="73" t="s">
        <v>1151</v>
      </c>
      <c r="D22" s="86" t="s">
        <v>124</v>
      </c>
      <c r="E22" s="86" t="s">
        <v>327</v>
      </c>
      <c r="F22" s="73" t="s">
        <v>344</v>
      </c>
      <c r="G22" s="86" t="s">
        <v>337</v>
      </c>
      <c r="H22" s="86" t="s">
        <v>137</v>
      </c>
      <c r="I22" s="83">
        <v>1103378.5400289998</v>
      </c>
      <c r="J22" s="85">
        <v>8676</v>
      </c>
      <c r="K22" s="73"/>
      <c r="L22" s="83">
        <v>95729.122132888981</v>
      </c>
      <c r="M22" s="84">
        <v>1.0997489286648343E-2</v>
      </c>
      <c r="N22" s="84">
        <f t="shared" si="0"/>
        <v>9.7004395380146258E-3</v>
      </c>
      <c r="O22" s="84">
        <f>L22/'סכום נכסי הקרן'!$C$42</f>
        <v>1.3514844450712904E-3</v>
      </c>
    </row>
    <row r="23" spans="2:15">
      <c r="B23" s="76" t="s">
        <v>1152</v>
      </c>
      <c r="C23" s="73" t="s">
        <v>1153</v>
      </c>
      <c r="D23" s="86" t="s">
        <v>124</v>
      </c>
      <c r="E23" s="86" t="s">
        <v>327</v>
      </c>
      <c r="F23" s="73" t="s">
        <v>686</v>
      </c>
      <c r="G23" s="86" t="s">
        <v>467</v>
      </c>
      <c r="H23" s="86" t="s">
        <v>137</v>
      </c>
      <c r="I23" s="83">
        <v>48318227.489614002</v>
      </c>
      <c r="J23" s="85">
        <v>97.1</v>
      </c>
      <c r="K23" s="73"/>
      <c r="L23" s="83">
        <v>46916.998893730015</v>
      </c>
      <c r="M23" s="84">
        <v>1.5072536177893477E-2</v>
      </c>
      <c r="N23" s="84">
        <f t="shared" si="0"/>
        <v>4.7542012392210817E-3</v>
      </c>
      <c r="O23" s="84">
        <f>L23/'סכום נכסי הקרן'!$C$42</f>
        <v>6.6236473083166984E-4</v>
      </c>
    </row>
    <row r="24" spans="2:15">
      <c r="B24" s="76" t="s">
        <v>1154</v>
      </c>
      <c r="C24" s="73" t="s">
        <v>1155</v>
      </c>
      <c r="D24" s="86" t="s">
        <v>124</v>
      </c>
      <c r="E24" s="86" t="s">
        <v>327</v>
      </c>
      <c r="F24" s="73" t="s">
        <v>396</v>
      </c>
      <c r="G24" s="86" t="s">
        <v>337</v>
      </c>
      <c r="H24" s="86" t="s">
        <v>137</v>
      </c>
      <c r="I24" s="83">
        <v>16584710.448631</v>
      </c>
      <c r="J24" s="85">
        <v>1050</v>
      </c>
      <c r="K24" s="83">
        <v>694.58425721599997</v>
      </c>
      <c r="L24" s="83">
        <v>174834.04396786698</v>
      </c>
      <c r="M24" s="84">
        <v>1.4247825030361047E-2</v>
      </c>
      <c r="N24" s="84">
        <f t="shared" si="0"/>
        <v>1.7716312809623193E-2</v>
      </c>
      <c r="O24" s="84">
        <f>L24/'סכום נכסי הקרן'!$C$42</f>
        <v>2.4682717821592074E-3</v>
      </c>
    </row>
    <row r="25" spans="2:15">
      <c r="B25" s="76" t="s">
        <v>1156</v>
      </c>
      <c r="C25" s="73" t="s">
        <v>1157</v>
      </c>
      <c r="D25" s="86" t="s">
        <v>124</v>
      </c>
      <c r="E25" s="86" t="s">
        <v>327</v>
      </c>
      <c r="F25" s="73" t="s">
        <v>918</v>
      </c>
      <c r="G25" s="86" t="s">
        <v>131</v>
      </c>
      <c r="H25" s="86" t="s">
        <v>137</v>
      </c>
      <c r="I25" s="83">
        <v>23216141.840592004</v>
      </c>
      <c r="J25" s="85">
        <v>297</v>
      </c>
      <c r="K25" s="73"/>
      <c r="L25" s="83">
        <v>68951.941270925003</v>
      </c>
      <c r="M25" s="84">
        <v>1.9778370486071898E-2</v>
      </c>
      <c r="N25" s="84">
        <f t="shared" si="0"/>
        <v>6.9870497339236158E-3</v>
      </c>
      <c r="O25" s="84">
        <f>L25/'סכום נכסי הקרן'!$C$42</f>
        <v>9.7344960455987008E-4</v>
      </c>
    </row>
    <row r="26" spans="2:15">
      <c r="B26" s="76" t="s">
        <v>1158</v>
      </c>
      <c r="C26" s="73" t="s">
        <v>1159</v>
      </c>
      <c r="D26" s="86" t="s">
        <v>124</v>
      </c>
      <c r="E26" s="86" t="s">
        <v>327</v>
      </c>
      <c r="F26" s="73" t="s">
        <v>619</v>
      </c>
      <c r="G26" s="86" t="s">
        <v>463</v>
      </c>
      <c r="H26" s="86" t="s">
        <v>137</v>
      </c>
      <c r="I26" s="83">
        <v>3867078.5423799995</v>
      </c>
      <c r="J26" s="85">
        <v>1700</v>
      </c>
      <c r="K26" s="73"/>
      <c r="L26" s="83">
        <v>65740.335220453999</v>
      </c>
      <c r="M26" s="84">
        <v>1.5096737976542502E-2</v>
      </c>
      <c r="N26" s="84">
        <f t="shared" si="0"/>
        <v>6.6616107283379525E-3</v>
      </c>
      <c r="O26" s="84">
        <f>L26/'סכום נכסי הקרן'!$C$42</f>
        <v>9.2810879787323707E-4</v>
      </c>
    </row>
    <row r="27" spans="2:15">
      <c r="B27" s="76" t="s">
        <v>1160</v>
      </c>
      <c r="C27" s="73" t="s">
        <v>1161</v>
      </c>
      <c r="D27" s="86" t="s">
        <v>124</v>
      </c>
      <c r="E27" s="86" t="s">
        <v>327</v>
      </c>
      <c r="F27" s="73" t="s">
        <v>462</v>
      </c>
      <c r="G27" s="86" t="s">
        <v>463</v>
      </c>
      <c r="H27" s="86" t="s">
        <v>137</v>
      </c>
      <c r="I27" s="83">
        <v>2915430.8784760004</v>
      </c>
      <c r="J27" s="85">
        <v>1940</v>
      </c>
      <c r="K27" s="73"/>
      <c r="L27" s="83">
        <v>56559.359042429998</v>
      </c>
      <c r="M27" s="84">
        <v>1.3599438217122365E-2</v>
      </c>
      <c r="N27" s="84">
        <f t="shared" si="0"/>
        <v>5.7312825029182729E-3</v>
      </c>
      <c r="O27" s="84">
        <f>L27/'סכום נכסי הקרן'!$C$42</f>
        <v>7.9849362728862572E-4</v>
      </c>
    </row>
    <row r="28" spans="2:15">
      <c r="B28" s="76" t="s">
        <v>1162</v>
      </c>
      <c r="C28" s="73" t="s">
        <v>1163</v>
      </c>
      <c r="D28" s="86" t="s">
        <v>124</v>
      </c>
      <c r="E28" s="86" t="s">
        <v>327</v>
      </c>
      <c r="F28" s="73" t="s">
        <v>1164</v>
      </c>
      <c r="G28" s="86" t="s">
        <v>1165</v>
      </c>
      <c r="H28" s="86" t="s">
        <v>137</v>
      </c>
      <c r="I28" s="83">
        <v>766405.002752</v>
      </c>
      <c r="J28" s="85">
        <v>5700</v>
      </c>
      <c r="K28" s="73"/>
      <c r="L28" s="83">
        <v>43685.085127943014</v>
      </c>
      <c r="M28" s="84">
        <v>7.1755344741359995E-3</v>
      </c>
      <c r="N28" s="84">
        <f t="shared" si="0"/>
        <v>4.4267044088043854E-3</v>
      </c>
      <c r="O28" s="84">
        <f>L28/'סכום נכסי הקרן'!$C$42</f>
        <v>6.167372239147097E-4</v>
      </c>
    </row>
    <row r="29" spans="2:15">
      <c r="B29" s="76" t="s">
        <v>1166</v>
      </c>
      <c r="C29" s="73" t="s">
        <v>1167</v>
      </c>
      <c r="D29" s="86" t="s">
        <v>124</v>
      </c>
      <c r="E29" s="86" t="s">
        <v>327</v>
      </c>
      <c r="F29" s="73" t="s">
        <v>941</v>
      </c>
      <c r="G29" s="86" t="s">
        <v>942</v>
      </c>
      <c r="H29" s="86" t="s">
        <v>137</v>
      </c>
      <c r="I29" s="83">
        <v>1636159.2760279998</v>
      </c>
      <c r="J29" s="85">
        <v>3258</v>
      </c>
      <c r="K29" s="73"/>
      <c r="L29" s="83">
        <v>53306.069212988004</v>
      </c>
      <c r="M29" s="84">
        <v>1.4970501211863047E-3</v>
      </c>
      <c r="N29" s="84">
        <f t="shared" si="0"/>
        <v>5.4016195896165985E-3</v>
      </c>
      <c r="O29" s="84">
        <f>L29/'סכום נכסי הקרן'!$C$42</f>
        <v>7.525643374148923E-4</v>
      </c>
    </row>
    <row r="30" spans="2:15">
      <c r="B30" s="76" t="s">
        <v>1168</v>
      </c>
      <c r="C30" s="73" t="s">
        <v>1169</v>
      </c>
      <c r="D30" s="86" t="s">
        <v>124</v>
      </c>
      <c r="E30" s="86" t="s">
        <v>327</v>
      </c>
      <c r="F30" s="73" t="s">
        <v>749</v>
      </c>
      <c r="G30" s="86" t="s">
        <v>523</v>
      </c>
      <c r="H30" s="86" t="s">
        <v>137</v>
      </c>
      <c r="I30" s="83">
        <v>20986331.486410998</v>
      </c>
      <c r="J30" s="85">
        <v>1128</v>
      </c>
      <c r="K30" s="73"/>
      <c r="L30" s="83">
        <v>236725.81916671796</v>
      </c>
      <c r="M30" s="84">
        <v>1.6389794749749245E-2</v>
      </c>
      <c r="N30" s="84">
        <f t="shared" si="0"/>
        <v>2.3987940605221452E-2</v>
      </c>
      <c r="O30" s="84">
        <f>L30/'סכום נכסי הקרן'!$C$42</f>
        <v>3.3420473856059937E-3</v>
      </c>
    </row>
    <row r="31" spans="2:15">
      <c r="B31" s="76" t="s">
        <v>1170</v>
      </c>
      <c r="C31" s="73" t="s">
        <v>1171</v>
      </c>
      <c r="D31" s="86" t="s">
        <v>124</v>
      </c>
      <c r="E31" s="86" t="s">
        <v>327</v>
      </c>
      <c r="F31" s="73" t="s">
        <v>350</v>
      </c>
      <c r="G31" s="86" t="s">
        <v>337</v>
      </c>
      <c r="H31" s="86" t="s">
        <v>137</v>
      </c>
      <c r="I31" s="83">
        <v>24360453.772020999</v>
      </c>
      <c r="J31" s="85">
        <v>1960</v>
      </c>
      <c r="K31" s="73"/>
      <c r="L31" s="83">
        <v>477464.89393162902</v>
      </c>
      <c r="M31" s="84">
        <v>1.6741473755120327E-2</v>
      </c>
      <c r="N31" s="84">
        <f t="shared" si="0"/>
        <v>4.8382553103107177E-2</v>
      </c>
      <c r="O31" s="84">
        <f>L31/'סכום נכסי הקרן'!$C$42</f>
        <v>6.7407531045823067E-3</v>
      </c>
    </row>
    <row r="32" spans="2:15">
      <c r="B32" s="76" t="s">
        <v>1172</v>
      </c>
      <c r="C32" s="73" t="s">
        <v>1173</v>
      </c>
      <c r="D32" s="86" t="s">
        <v>124</v>
      </c>
      <c r="E32" s="86" t="s">
        <v>327</v>
      </c>
      <c r="F32" s="73" t="s">
        <v>492</v>
      </c>
      <c r="G32" s="86" t="s">
        <v>4486</v>
      </c>
      <c r="H32" s="86" t="s">
        <v>137</v>
      </c>
      <c r="I32" s="83">
        <v>10529126.947211999</v>
      </c>
      <c r="J32" s="85">
        <v>771</v>
      </c>
      <c r="K32" s="73"/>
      <c r="L32" s="83">
        <v>81179.568763000978</v>
      </c>
      <c r="M32" s="84">
        <v>1.2952060164259763E-2</v>
      </c>
      <c r="N32" s="84">
        <f t="shared" si="0"/>
        <v>8.2261017437769198E-3</v>
      </c>
      <c r="O32" s="84">
        <f>L32/'סכום נכסי הקרן'!$C$42</f>
        <v>1.1460767841210335E-3</v>
      </c>
    </row>
    <row r="33" spans="2:15">
      <c r="B33" s="76" t="s">
        <v>1174</v>
      </c>
      <c r="C33" s="73" t="s">
        <v>1175</v>
      </c>
      <c r="D33" s="86" t="s">
        <v>124</v>
      </c>
      <c r="E33" s="86" t="s">
        <v>327</v>
      </c>
      <c r="F33" s="73" t="s">
        <v>355</v>
      </c>
      <c r="G33" s="86" t="s">
        <v>337</v>
      </c>
      <c r="H33" s="86" t="s">
        <v>137</v>
      </c>
      <c r="I33" s="83">
        <v>3945400.7296680002</v>
      </c>
      <c r="J33" s="85">
        <v>6623</v>
      </c>
      <c r="K33" s="73"/>
      <c r="L33" s="83">
        <v>261303.89032589897</v>
      </c>
      <c r="M33" s="84">
        <v>1.6788752884305213E-2</v>
      </c>
      <c r="N33" s="84">
        <f t="shared" si="0"/>
        <v>2.647848985427536E-2</v>
      </c>
      <c r="O33" s="84">
        <f>L33/'סכום נכסי הקרן'!$C$42</f>
        <v>3.6890356387248046E-3</v>
      </c>
    </row>
    <row r="34" spans="2:15">
      <c r="B34" s="76" t="s">
        <v>1176</v>
      </c>
      <c r="C34" s="73" t="s">
        <v>1177</v>
      </c>
      <c r="D34" s="86" t="s">
        <v>124</v>
      </c>
      <c r="E34" s="86" t="s">
        <v>327</v>
      </c>
      <c r="F34" s="73" t="s">
        <v>495</v>
      </c>
      <c r="G34" s="86" t="s">
        <v>4486</v>
      </c>
      <c r="H34" s="86" t="s">
        <v>137</v>
      </c>
      <c r="I34" s="83">
        <v>919355.55401299999</v>
      </c>
      <c r="J34" s="85">
        <v>13830</v>
      </c>
      <c r="K34" s="73"/>
      <c r="L34" s="83">
        <v>127146.87311900897</v>
      </c>
      <c r="M34" s="84">
        <v>1.9379938344890959E-2</v>
      </c>
      <c r="N34" s="84">
        <f t="shared" si="0"/>
        <v>1.288406837604144E-2</v>
      </c>
      <c r="O34" s="84">
        <f>L34/'סכום נכסי הקרן'!$C$42</f>
        <v>1.7950339189494854E-3</v>
      </c>
    </row>
    <row r="35" spans="2:15">
      <c r="B35" s="76" t="s">
        <v>1178</v>
      </c>
      <c r="C35" s="73" t="s">
        <v>1179</v>
      </c>
      <c r="D35" s="86" t="s">
        <v>124</v>
      </c>
      <c r="E35" s="86" t="s">
        <v>327</v>
      </c>
      <c r="F35" s="73" t="s">
        <v>1180</v>
      </c>
      <c r="G35" s="86" t="s">
        <v>162</v>
      </c>
      <c r="H35" s="86" t="s">
        <v>137</v>
      </c>
      <c r="I35" s="83">
        <v>161244.12832099997</v>
      </c>
      <c r="J35" s="85">
        <v>52350</v>
      </c>
      <c r="K35" s="73"/>
      <c r="L35" s="83">
        <v>84411.301176515015</v>
      </c>
      <c r="M35" s="84">
        <v>2.5951126659661131E-3</v>
      </c>
      <c r="N35" s="84">
        <f t="shared" si="0"/>
        <v>8.5535801973745263E-3</v>
      </c>
      <c r="O35" s="84">
        <f>L35/'סכום נכסי הקרן'!$C$42</f>
        <v>1.1917017307431685E-3</v>
      </c>
    </row>
    <row r="36" spans="2:15">
      <c r="B36" s="76" t="s">
        <v>1181</v>
      </c>
      <c r="C36" s="73" t="s">
        <v>1182</v>
      </c>
      <c r="D36" s="86" t="s">
        <v>124</v>
      </c>
      <c r="E36" s="86" t="s">
        <v>327</v>
      </c>
      <c r="F36" s="73" t="s">
        <v>380</v>
      </c>
      <c r="G36" s="86" t="s">
        <v>337</v>
      </c>
      <c r="H36" s="86" t="s">
        <v>137</v>
      </c>
      <c r="I36" s="83">
        <v>22217124.611275002</v>
      </c>
      <c r="J36" s="85">
        <v>2131</v>
      </c>
      <c r="K36" s="73"/>
      <c r="L36" s="83">
        <v>473446.92546483193</v>
      </c>
      <c r="M36" s="84">
        <v>1.6637217809035099E-2</v>
      </c>
      <c r="N36" s="84">
        <f t="shared" si="0"/>
        <v>4.7975403645247224E-2</v>
      </c>
      <c r="O36" s="84">
        <f>L36/'סכום נכסי הקרן'!$C$42</f>
        <v>6.6840282358832598E-3</v>
      </c>
    </row>
    <row r="37" spans="2:15">
      <c r="B37" s="76" t="s">
        <v>1183</v>
      </c>
      <c r="C37" s="73" t="s">
        <v>1184</v>
      </c>
      <c r="D37" s="86" t="s">
        <v>124</v>
      </c>
      <c r="E37" s="86" t="s">
        <v>327</v>
      </c>
      <c r="F37" s="73" t="s">
        <v>1185</v>
      </c>
      <c r="G37" s="86" t="s">
        <v>942</v>
      </c>
      <c r="H37" s="86" t="s">
        <v>137</v>
      </c>
      <c r="I37" s="83">
        <v>445242.62493299996</v>
      </c>
      <c r="J37" s="85">
        <v>17380</v>
      </c>
      <c r="K37" s="73"/>
      <c r="L37" s="83">
        <v>77383.168213460012</v>
      </c>
      <c r="M37" s="84">
        <v>3.2756634971500957E-3</v>
      </c>
      <c r="N37" s="84">
        <f t="shared" si="0"/>
        <v>7.8414042434510976E-3</v>
      </c>
      <c r="O37" s="84">
        <f>L37/'סכום נכסי הקרן'!$C$42</f>
        <v>1.092479966604601E-3</v>
      </c>
    </row>
    <row r="38" spans="2:15">
      <c r="B38" s="76" t="s">
        <v>1186</v>
      </c>
      <c r="C38" s="73" t="s">
        <v>1187</v>
      </c>
      <c r="D38" s="86" t="s">
        <v>124</v>
      </c>
      <c r="E38" s="86" t="s">
        <v>327</v>
      </c>
      <c r="F38" s="73" t="s">
        <v>415</v>
      </c>
      <c r="G38" s="86" t="s">
        <v>4486</v>
      </c>
      <c r="H38" s="86" t="s">
        <v>137</v>
      </c>
      <c r="I38" s="83">
        <v>1595825.2127359998</v>
      </c>
      <c r="J38" s="85">
        <v>20480</v>
      </c>
      <c r="K38" s="73"/>
      <c r="L38" s="83">
        <v>326825.00356839504</v>
      </c>
      <c r="M38" s="84">
        <v>1.3158974964666425E-2</v>
      </c>
      <c r="N38" s="84">
        <f t="shared" si="0"/>
        <v>3.3117886344195532E-2</v>
      </c>
      <c r="O38" s="84">
        <f>L38/'סכום נכסי הקרן'!$C$42</f>
        <v>4.6140495049134429E-3</v>
      </c>
    </row>
    <row r="39" spans="2:15">
      <c r="B39" s="76" t="s">
        <v>1188</v>
      </c>
      <c r="C39" s="73" t="s">
        <v>1189</v>
      </c>
      <c r="D39" s="86" t="s">
        <v>124</v>
      </c>
      <c r="E39" s="86" t="s">
        <v>327</v>
      </c>
      <c r="F39" s="73" t="s">
        <v>517</v>
      </c>
      <c r="G39" s="86" t="s">
        <v>132</v>
      </c>
      <c r="H39" s="86" t="s">
        <v>137</v>
      </c>
      <c r="I39" s="83">
        <v>5327555.0318490006</v>
      </c>
      <c r="J39" s="85">
        <v>2010</v>
      </c>
      <c r="K39" s="73"/>
      <c r="L39" s="83">
        <v>107083.85614161499</v>
      </c>
      <c r="M39" s="84">
        <v>2.2369983229211011E-2</v>
      </c>
      <c r="N39" s="84">
        <f t="shared" si="0"/>
        <v>1.0851039358296932E-2</v>
      </c>
      <c r="O39" s="84">
        <f>L39/'סכום נכסי הקרן'!$C$42</f>
        <v>1.5117882904299952E-3</v>
      </c>
    </row>
    <row r="40" spans="2:15">
      <c r="B40" s="76" t="s">
        <v>1190</v>
      </c>
      <c r="C40" s="73" t="s">
        <v>1191</v>
      </c>
      <c r="D40" s="86" t="s">
        <v>124</v>
      </c>
      <c r="E40" s="86" t="s">
        <v>327</v>
      </c>
      <c r="F40" s="73" t="s">
        <v>729</v>
      </c>
      <c r="G40" s="86" t="s">
        <v>730</v>
      </c>
      <c r="H40" s="86" t="s">
        <v>137</v>
      </c>
      <c r="I40" s="83">
        <v>1898112.3696050001</v>
      </c>
      <c r="J40" s="85">
        <v>9250</v>
      </c>
      <c r="K40" s="73"/>
      <c r="L40" s="83">
        <v>175575.394188512</v>
      </c>
      <c r="M40" s="84">
        <v>1.6391461027653365E-2</v>
      </c>
      <c r="N40" s="84">
        <f t="shared" si="0"/>
        <v>1.7791435435127664E-2</v>
      </c>
      <c r="O40" s="84">
        <f>L40/'סכום נכסי הקרן'!$C$42</f>
        <v>2.4787380151009559E-3</v>
      </c>
    </row>
    <row r="41" spans="2:15">
      <c r="B41" s="76" t="s">
        <v>1192</v>
      </c>
      <c r="C41" s="73" t="s">
        <v>1193</v>
      </c>
      <c r="D41" s="86" t="s">
        <v>124</v>
      </c>
      <c r="E41" s="86" t="s">
        <v>327</v>
      </c>
      <c r="F41" s="73" t="s">
        <v>860</v>
      </c>
      <c r="G41" s="86" t="s">
        <v>861</v>
      </c>
      <c r="H41" s="86" t="s">
        <v>137</v>
      </c>
      <c r="I41" s="83">
        <v>6781502.7239080016</v>
      </c>
      <c r="J41" s="85">
        <v>2269</v>
      </c>
      <c r="K41" s="73"/>
      <c r="L41" s="83">
        <v>153872.29680546295</v>
      </c>
      <c r="M41" s="84">
        <v>1.9035961857623605E-2</v>
      </c>
      <c r="N41" s="84">
        <f t="shared" si="0"/>
        <v>1.5592213513300592E-2</v>
      </c>
      <c r="O41" s="84">
        <f>L41/'סכום נכסי הקרן'!$C$42</f>
        <v>2.1723380620924967E-3</v>
      </c>
    </row>
    <row r="42" spans="2:15">
      <c r="B42" s="72"/>
      <c r="C42" s="73"/>
      <c r="D42" s="73"/>
      <c r="E42" s="73"/>
      <c r="F42" s="73"/>
      <c r="G42" s="73"/>
      <c r="H42" s="73"/>
      <c r="I42" s="83"/>
      <c r="J42" s="85"/>
      <c r="K42" s="73"/>
      <c r="L42" s="73"/>
      <c r="M42" s="73"/>
      <c r="N42" s="84"/>
      <c r="O42" s="73"/>
    </row>
    <row r="43" spans="2:15">
      <c r="B43" s="89" t="s">
        <v>1194</v>
      </c>
      <c r="C43" s="71"/>
      <c r="D43" s="71"/>
      <c r="E43" s="71"/>
      <c r="F43" s="71"/>
      <c r="G43" s="71"/>
      <c r="H43" s="71"/>
      <c r="I43" s="80"/>
      <c r="J43" s="82"/>
      <c r="K43" s="80">
        <v>2277.3794222600004</v>
      </c>
      <c r="L43" s="80">
        <v>1859631.2105692867</v>
      </c>
      <c r="M43" s="71"/>
      <c r="N43" s="81">
        <f t="shared" si="0"/>
        <v>0.18844046324890193</v>
      </c>
      <c r="O43" s="81">
        <f>L43/'סכום נכסי הקרן'!$C$42</f>
        <v>2.6253898486237354E-2</v>
      </c>
    </row>
    <row r="44" spans="2:15">
      <c r="B44" s="76" t="s">
        <v>1195</v>
      </c>
      <c r="C44" s="73" t="s">
        <v>1196</v>
      </c>
      <c r="D44" s="86" t="s">
        <v>124</v>
      </c>
      <c r="E44" s="86" t="s">
        <v>327</v>
      </c>
      <c r="F44" s="73" t="s">
        <v>887</v>
      </c>
      <c r="G44" s="86" t="s">
        <v>467</v>
      </c>
      <c r="H44" s="86" t="s">
        <v>137</v>
      </c>
      <c r="I44" s="83">
        <v>4335875.6764589995</v>
      </c>
      <c r="J44" s="85">
        <v>2496</v>
      </c>
      <c r="K44" s="73"/>
      <c r="L44" s="83">
        <v>108223.45688436599</v>
      </c>
      <c r="M44" s="84">
        <v>3.0244759008514328E-2</v>
      </c>
      <c r="N44" s="84">
        <f t="shared" si="0"/>
        <v>1.0966517572828001E-2</v>
      </c>
      <c r="O44" s="84">
        <f>L44/'סכום נכסי הקרן'!$C$42</f>
        <v>1.5278769439463374E-3</v>
      </c>
    </row>
    <row r="45" spans="2:15">
      <c r="B45" s="76" t="s">
        <v>1197</v>
      </c>
      <c r="C45" s="73" t="s">
        <v>1198</v>
      </c>
      <c r="D45" s="86" t="s">
        <v>124</v>
      </c>
      <c r="E45" s="86" t="s">
        <v>327</v>
      </c>
      <c r="F45" s="73" t="s">
        <v>656</v>
      </c>
      <c r="G45" s="86" t="s">
        <v>657</v>
      </c>
      <c r="H45" s="86" t="s">
        <v>137</v>
      </c>
      <c r="I45" s="83">
        <v>3755068.4273630003</v>
      </c>
      <c r="J45" s="85">
        <v>585</v>
      </c>
      <c r="K45" s="73"/>
      <c r="L45" s="83">
        <v>21967.150301688998</v>
      </c>
      <c r="M45" s="84">
        <v>1.7818461614909614E-2</v>
      </c>
      <c r="N45" s="84">
        <f t="shared" si="0"/>
        <v>2.2259789766817853E-3</v>
      </c>
      <c r="O45" s="84">
        <f>L45/'סכום נכסי הקרן'!$C$42</f>
        <v>3.1012779887465403E-4</v>
      </c>
    </row>
    <row r="46" spans="2:15">
      <c r="B46" s="76" t="s">
        <v>1199</v>
      </c>
      <c r="C46" s="73" t="s">
        <v>1200</v>
      </c>
      <c r="D46" s="86" t="s">
        <v>124</v>
      </c>
      <c r="E46" s="86" t="s">
        <v>327</v>
      </c>
      <c r="F46" s="73" t="s">
        <v>873</v>
      </c>
      <c r="G46" s="86" t="s">
        <v>463</v>
      </c>
      <c r="H46" s="86" t="s">
        <v>137</v>
      </c>
      <c r="I46" s="83">
        <v>243553.88350599995</v>
      </c>
      <c r="J46" s="85">
        <v>9525</v>
      </c>
      <c r="K46" s="73"/>
      <c r="L46" s="83">
        <v>23198.507404011001</v>
      </c>
      <c r="M46" s="84">
        <v>1.659661515581046E-2</v>
      </c>
      <c r="N46" s="84">
        <f t="shared" si="0"/>
        <v>2.3507550621053841E-3</v>
      </c>
      <c r="O46" s="84">
        <f>L46/'סכום נכסי הקרן'!$C$42</f>
        <v>3.2751185017521956E-4</v>
      </c>
    </row>
    <row r="47" spans="2:15">
      <c r="B47" s="76" t="s">
        <v>1201</v>
      </c>
      <c r="C47" s="73" t="s">
        <v>1202</v>
      </c>
      <c r="D47" s="86" t="s">
        <v>124</v>
      </c>
      <c r="E47" s="86" t="s">
        <v>327</v>
      </c>
      <c r="F47" s="73" t="s">
        <v>1203</v>
      </c>
      <c r="G47" s="86" t="s">
        <v>861</v>
      </c>
      <c r="H47" s="86" t="s">
        <v>137</v>
      </c>
      <c r="I47" s="83">
        <v>3912862.23459</v>
      </c>
      <c r="J47" s="85">
        <v>1226</v>
      </c>
      <c r="K47" s="73"/>
      <c r="L47" s="83">
        <v>47971.690996077989</v>
      </c>
      <c r="M47" s="84">
        <v>3.5958896005472044E-2</v>
      </c>
      <c r="N47" s="84">
        <f t="shared" si="0"/>
        <v>4.8610754770924544E-3</v>
      </c>
      <c r="O47" s="84">
        <f>L47/'סכום נכסי הקרן'!$C$42</f>
        <v>6.7725466128234417E-4</v>
      </c>
    </row>
    <row r="48" spans="2:15">
      <c r="B48" s="76" t="s">
        <v>1204</v>
      </c>
      <c r="C48" s="73" t="s">
        <v>1205</v>
      </c>
      <c r="D48" s="86" t="s">
        <v>124</v>
      </c>
      <c r="E48" s="86" t="s">
        <v>327</v>
      </c>
      <c r="F48" s="73" t="s">
        <v>1206</v>
      </c>
      <c r="G48" s="86" t="s">
        <v>162</v>
      </c>
      <c r="H48" s="86" t="s">
        <v>137</v>
      </c>
      <c r="I48" s="83">
        <v>51179.867042999991</v>
      </c>
      <c r="J48" s="85">
        <v>3456</v>
      </c>
      <c r="K48" s="73"/>
      <c r="L48" s="83">
        <v>1768.7762050259998</v>
      </c>
      <c r="M48" s="84">
        <v>1.4825836535950225E-3</v>
      </c>
      <c r="N48" s="84">
        <f t="shared" si="0"/>
        <v>1.7923392851462125E-4</v>
      </c>
      <c r="O48" s="84">
        <f>L48/'סכום נכסי הקרן'!$C$42</f>
        <v>2.4971225836443647E-5</v>
      </c>
    </row>
    <row r="49" spans="2:15">
      <c r="B49" s="76" t="s">
        <v>1207</v>
      </c>
      <c r="C49" s="73" t="s">
        <v>1208</v>
      </c>
      <c r="D49" s="86" t="s">
        <v>124</v>
      </c>
      <c r="E49" s="86" t="s">
        <v>327</v>
      </c>
      <c r="F49" s="73" t="s">
        <v>890</v>
      </c>
      <c r="G49" s="86" t="s">
        <v>160</v>
      </c>
      <c r="H49" s="86" t="s">
        <v>137</v>
      </c>
      <c r="I49" s="83">
        <v>22100457.563691005</v>
      </c>
      <c r="J49" s="85">
        <v>356.8</v>
      </c>
      <c r="K49" s="73"/>
      <c r="L49" s="83">
        <v>78854.432587247982</v>
      </c>
      <c r="M49" s="84">
        <v>2.929603323444338E-2</v>
      </c>
      <c r="N49" s="84">
        <f t="shared" si="0"/>
        <v>7.9904906529405031E-3</v>
      </c>
      <c r="O49" s="84">
        <f>L49/'סכום נכסי הקרן'!$C$42</f>
        <v>1.1132509803928792E-3</v>
      </c>
    </row>
    <row r="50" spans="2:15">
      <c r="B50" s="76" t="s">
        <v>1209</v>
      </c>
      <c r="C50" s="73" t="s">
        <v>1210</v>
      </c>
      <c r="D50" s="86" t="s">
        <v>124</v>
      </c>
      <c r="E50" s="86" t="s">
        <v>327</v>
      </c>
      <c r="F50" s="73" t="s">
        <v>878</v>
      </c>
      <c r="G50" s="86" t="s">
        <v>160</v>
      </c>
      <c r="H50" s="86" t="s">
        <v>137</v>
      </c>
      <c r="I50" s="83">
        <v>10191893.299952</v>
      </c>
      <c r="J50" s="85">
        <v>1021</v>
      </c>
      <c r="K50" s="73"/>
      <c r="L50" s="83">
        <v>104059.23059175201</v>
      </c>
      <c r="M50" s="84">
        <v>2.2731181474139377E-2</v>
      </c>
      <c r="N50" s="84">
        <f t="shared" si="0"/>
        <v>1.0544547492312298E-2</v>
      </c>
      <c r="O50" s="84">
        <f>L50/'סכום נכסי הקרן'!$C$42</f>
        <v>1.4690872367513609E-3</v>
      </c>
    </row>
    <row r="51" spans="2:15">
      <c r="B51" s="76" t="s">
        <v>1211</v>
      </c>
      <c r="C51" s="73" t="s">
        <v>1212</v>
      </c>
      <c r="D51" s="86" t="s">
        <v>124</v>
      </c>
      <c r="E51" s="86" t="s">
        <v>327</v>
      </c>
      <c r="F51" s="73" t="s">
        <v>1213</v>
      </c>
      <c r="G51" s="86" t="s">
        <v>696</v>
      </c>
      <c r="H51" s="86" t="s">
        <v>137</v>
      </c>
      <c r="I51" s="83">
        <v>228730.19038500002</v>
      </c>
      <c r="J51" s="85">
        <v>6874</v>
      </c>
      <c r="K51" s="73"/>
      <c r="L51" s="83">
        <v>15722.913287195001</v>
      </c>
      <c r="M51" s="84">
        <v>6.2957242421954546E-3</v>
      </c>
      <c r="N51" s="84">
        <f t="shared" si="0"/>
        <v>1.5932368991346045E-3</v>
      </c>
      <c r="O51" s="84">
        <f>L51/'סכום נכסי הקרן'!$C$42</f>
        <v>2.2197291968635208E-4</v>
      </c>
    </row>
    <row r="52" spans="2:15">
      <c r="B52" s="76" t="s">
        <v>1214</v>
      </c>
      <c r="C52" s="73" t="s">
        <v>1215</v>
      </c>
      <c r="D52" s="86" t="s">
        <v>124</v>
      </c>
      <c r="E52" s="86" t="s">
        <v>327</v>
      </c>
      <c r="F52" s="73" t="s">
        <v>1216</v>
      </c>
      <c r="G52" s="86" t="s">
        <v>1217</v>
      </c>
      <c r="H52" s="86" t="s">
        <v>137</v>
      </c>
      <c r="I52" s="83">
        <v>592420.55396000005</v>
      </c>
      <c r="J52" s="85">
        <v>4910</v>
      </c>
      <c r="K52" s="73"/>
      <c r="L52" s="83">
        <v>29087.849199387998</v>
      </c>
      <c r="M52" s="84">
        <v>2.3954836831329835E-2</v>
      </c>
      <c r="N52" s="84">
        <f t="shared" si="0"/>
        <v>2.9475348374954852E-3</v>
      </c>
      <c r="O52" s="84">
        <f>L52/'סכום נכסי הקרן'!$C$42</f>
        <v>4.1065639021509631E-4</v>
      </c>
    </row>
    <row r="53" spans="2:15">
      <c r="B53" s="76" t="s">
        <v>1218</v>
      </c>
      <c r="C53" s="73" t="s">
        <v>1219</v>
      </c>
      <c r="D53" s="86" t="s">
        <v>124</v>
      </c>
      <c r="E53" s="86" t="s">
        <v>327</v>
      </c>
      <c r="F53" s="73" t="s">
        <v>457</v>
      </c>
      <c r="G53" s="86" t="s">
        <v>4486</v>
      </c>
      <c r="H53" s="86" t="s">
        <v>137</v>
      </c>
      <c r="I53" s="83">
        <v>115489.511434</v>
      </c>
      <c r="J53" s="85">
        <v>207340</v>
      </c>
      <c r="K53" s="73"/>
      <c r="L53" s="83">
        <v>239455.95300870898</v>
      </c>
      <c r="M53" s="84">
        <v>5.4049018925426642E-2</v>
      </c>
      <c r="N53" s="84">
        <f t="shared" si="0"/>
        <v>2.4264590987830809E-2</v>
      </c>
      <c r="O53" s="84">
        <f>L53/'סכום נכסי הקרן'!$C$42</f>
        <v>3.3805908647292181E-3</v>
      </c>
    </row>
    <row r="54" spans="2:15">
      <c r="B54" s="76" t="s">
        <v>1220</v>
      </c>
      <c r="C54" s="73" t="s">
        <v>1221</v>
      </c>
      <c r="D54" s="86" t="s">
        <v>124</v>
      </c>
      <c r="E54" s="86" t="s">
        <v>327</v>
      </c>
      <c r="F54" s="73" t="s">
        <v>1222</v>
      </c>
      <c r="G54" s="86" t="s">
        <v>657</v>
      </c>
      <c r="H54" s="86" t="s">
        <v>137</v>
      </c>
      <c r="I54" s="83">
        <v>276274.09935500001</v>
      </c>
      <c r="J54" s="85">
        <v>9800</v>
      </c>
      <c r="K54" s="73"/>
      <c r="L54" s="83">
        <v>27074.861736867002</v>
      </c>
      <c r="M54" s="84">
        <v>1.4767800106971018E-2</v>
      </c>
      <c r="N54" s="84">
        <f t="shared" si="0"/>
        <v>2.743554452677377E-3</v>
      </c>
      <c r="O54" s="84">
        <f>L54/'סכום נכסי הקרן'!$C$42</f>
        <v>3.8223743908396521E-4</v>
      </c>
    </row>
    <row r="55" spans="2:15">
      <c r="B55" s="76" t="s">
        <v>1223</v>
      </c>
      <c r="C55" s="73" t="s">
        <v>1224</v>
      </c>
      <c r="D55" s="86" t="s">
        <v>124</v>
      </c>
      <c r="E55" s="86" t="s">
        <v>327</v>
      </c>
      <c r="F55" s="73" t="s">
        <v>1225</v>
      </c>
      <c r="G55" s="86" t="s">
        <v>133</v>
      </c>
      <c r="H55" s="86" t="s">
        <v>137</v>
      </c>
      <c r="I55" s="83">
        <v>261434.77391199998</v>
      </c>
      <c r="J55" s="85">
        <v>24770</v>
      </c>
      <c r="K55" s="73"/>
      <c r="L55" s="83">
        <v>64757.393498323006</v>
      </c>
      <c r="M55" s="84">
        <v>4.9100462431779811E-2</v>
      </c>
      <c r="N55" s="84">
        <f t="shared" si="0"/>
        <v>6.5620071120874304E-3</v>
      </c>
      <c r="O55" s="84">
        <f>L55/'סכום נכסי הקרן'!$C$42</f>
        <v>9.1423182482393316E-4</v>
      </c>
    </row>
    <row r="56" spans="2:15">
      <c r="B56" s="76" t="s">
        <v>1226</v>
      </c>
      <c r="C56" s="73" t="s">
        <v>1227</v>
      </c>
      <c r="D56" s="86" t="s">
        <v>124</v>
      </c>
      <c r="E56" s="86" t="s">
        <v>327</v>
      </c>
      <c r="F56" s="73" t="s">
        <v>1228</v>
      </c>
      <c r="G56" s="86" t="s">
        <v>861</v>
      </c>
      <c r="H56" s="86" t="s">
        <v>137</v>
      </c>
      <c r="I56" s="83">
        <v>528148.12077899999</v>
      </c>
      <c r="J56" s="85">
        <v>5140</v>
      </c>
      <c r="K56" s="73"/>
      <c r="L56" s="83">
        <v>27146.813408066006</v>
      </c>
      <c r="M56" s="84">
        <v>3.7602247526619087E-2</v>
      </c>
      <c r="N56" s="84">
        <f t="shared" si="0"/>
        <v>2.7508454715499428E-3</v>
      </c>
      <c r="O56" s="84">
        <f>L56/'סכום נכסי הקרן'!$C$42</f>
        <v>3.8325323827083488E-4</v>
      </c>
    </row>
    <row r="57" spans="2:15">
      <c r="B57" s="76" t="s">
        <v>1229</v>
      </c>
      <c r="C57" s="73" t="s">
        <v>1230</v>
      </c>
      <c r="D57" s="86" t="s">
        <v>124</v>
      </c>
      <c r="E57" s="86" t="s">
        <v>327</v>
      </c>
      <c r="F57" s="73" t="s">
        <v>1231</v>
      </c>
      <c r="G57" s="86" t="s">
        <v>1232</v>
      </c>
      <c r="H57" s="86" t="s">
        <v>137</v>
      </c>
      <c r="I57" s="83">
        <v>234137.27930300002</v>
      </c>
      <c r="J57" s="85">
        <v>23400</v>
      </c>
      <c r="K57" s="73"/>
      <c r="L57" s="83">
        <v>54788.123356946991</v>
      </c>
      <c r="M57" s="84">
        <v>3.4418539731281193E-2</v>
      </c>
      <c r="N57" s="84">
        <f t="shared" si="0"/>
        <v>5.5517993499154651E-3</v>
      </c>
      <c r="O57" s="84">
        <f>L57/'סכום נכסי הקרן'!$C$42</f>
        <v>7.7348767900297809E-4</v>
      </c>
    </row>
    <row r="58" spans="2:15">
      <c r="B58" s="76" t="s">
        <v>1233</v>
      </c>
      <c r="C58" s="73" t="s">
        <v>1234</v>
      </c>
      <c r="D58" s="86" t="s">
        <v>124</v>
      </c>
      <c r="E58" s="86" t="s">
        <v>327</v>
      </c>
      <c r="F58" s="73" t="s">
        <v>1235</v>
      </c>
      <c r="G58" s="86" t="s">
        <v>1232</v>
      </c>
      <c r="H58" s="86" t="s">
        <v>137</v>
      </c>
      <c r="I58" s="83">
        <v>677642.17677599995</v>
      </c>
      <c r="J58" s="85">
        <v>11160</v>
      </c>
      <c r="K58" s="73"/>
      <c r="L58" s="83">
        <v>75624.866928402</v>
      </c>
      <c r="M58" s="84">
        <v>3.0087106287409793E-2</v>
      </c>
      <c r="N58" s="84">
        <f t="shared" si="0"/>
        <v>7.6632317612921001E-3</v>
      </c>
      <c r="O58" s="84">
        <f>L58/'סכום נכסי הקרן'!$C$42</f>
        <v>1.0676566235762797E-3</v>
      </c>
    </row>
    <row r="59" spans="2:15">
      <c r="B59" s="76" t="s">
        <v>1236</v>
      </c>
      <c r="C59" s="73" t="s">
        <v>1237</v>
      </c>
      <c r="D59" s="86" t="s">
        <v>124</v>
      </c>
      <c r="E59" s="86" t="s">
        <v>327</v>
      </c>
      <c r="F59" s="73" t="s">
        <v>746</v>
      </c>
      <c r="G59" s="86" t="s">
        <v>134</v>
      </c>
      <c r="H59" s="86" t="s">
        <v>137</v>
      </c>
      <c r="I59" s="83">
        <v>4268568.672576</v>
      </c>
      <c r="J59" s="85">
        <v>950.5</v>
      </c>
      <c r="K59" s="73"/>
      <c r="L59" s="83">
        <v>40572.745233993992</v>
      </c>
      <c r="M59" s="84">
        <v>2.1342843362880001E-2</v>
      </c>
      <c r="N59" s="84">
        <f t="shared" si="0"/>
        <v>4.1113242581215783E-3</v>
      </c>
      <c r="O59" s="84">
        <f>L59/'סכום נכסי הקרן'!$C$42</f>
        <v>5.727978368115054E-4</v>
      </c>
    </row>
    <row r="60" spans="2:15">
      <c r="B60" s="76" t="s">
        <v>1238</v>
      </c>
      <c r="C60" s="73" t="s">
        <v>1239</v>
      </c>
      <c r="D60" s="86" t="s">
        <v>124</v>
      </c>
      <c r="E60" s="86" t="s">
        <v>327</v>
      </c>
      <c r="F60" s="73" t="s">
        <v>915</v>
      </c>
      <c r="G60" s="86" t="s">
        <v>131</v>
      </c>
      <c r="H60" s="86" t="s">
        <v>137</v>
      </c>
      <c r="I60" s="83">
        <v>299539398.20777607</v>
      </c>
      <c r="J60" s="85">
        <v>33</v>
      </c>
      <c r="K60" s="73"/>
      <c r="L60" s="83">
        <v>98848.001409577977</v>
      </c>
      <c r="M60" s="84">
        <v>5.7815936871829496E-2</v>
      </c>
      <c r="N60" s="84">
        <f t="shared" si="0"/>
        <v>1.0016482338531377E-2</v>
      </c>
      <c r="O60" s="84">
        <f>L60/'סכום נכסי הקרן'!$C$42</f>
        <v>1.3955161538615273E-3</v>
      </c>
    </row>
    <row r="61" spans="2:15">
      <c r="B61" s="76" t="s">
        <v>1240</v>
      </c>
      <c r="C61" s="73" t="s">
        <v>1241</v>
      </c>
      <c r="D61" s="86" t="s">
        <v>124</v>
      </c>
      <c r="E61" s="86" t="s">
        <v>327</v>
      </c>
      <c r="F61" s="73" t="s">
        <v>474</v>
      </c>
      <c r="G61" s="86" t="s">
        <v>4486</v>
      </c>
      <c r="H61" s="86" t="s">
        <v>137</v>
      </c>
      <c r="I61" s="83">
        <v>52503.574611999997</v>
      </c>
      <c r="J61" s="85">
        <v>64800</v>
      </c>
      <c r="K61" s="83">
        <v>420.02859690300005</v>
      </c>
      <c r="L61" s="83">
        <v>34442.344946190999</v>
      </c>
      <c r="M61" s="84">
        <v>9.7158743639773962E-3</v>
      </c>
      <c r="N61" s="84">
        <f t="shared" si="0"/>
        <v>3.4901175029493242E-3</v>
      </c>
      <c r="O61" s="84">
        <f>L61/'סכום נכסי הקרן'!$C$42</f>
        <v>4.8625008157851518E-4</v>
      </c>
    </row>
    <row r="62" spans="2:15">
      <c r="B62" s="76" t="s">
        <v>1242</v>
      </c>
      <c r="C62" s="73" t="s">
        <v>1243</v>
      </c>
      <c r="D62" s="86" t="s">
        <v>124</v>
      </c>
      <c r="E62" s="86" t="s">
        <v>327</v>
      </c>
      <c r="F62" s="73" t="s">
        <v>1244</v>
      </c>
      <c r="G62" s="86" t="s">
        <v>463</v>
      </c>
      <c r="H62" s="86" t="s">
        <v>137</v>
      </c>
      <c r="I62" s="83">
        <v>879343.91683999985</v>
      </c>
      <c r="J62" s="85">
        <v>2959</v>
      </c>
      <c r="K62" s="73"/>
      <c r="L62" s="83">
        <v>26019.786499934999</v>
      </c>
      <c r="M62" s="84">
        <v>1.2999418224002123E-2</v>
      </c>
      <c r="N62" s="84">
        <f t="shared" si="0"/>
        <v>2.6366413909477623E-3</v>
      </c>
      <c r="O62" s="84">
        <f>L62/'סכום נכסי הקרן'!$C$42</f>
        <v>3.6734209961648232E-4</v>
      </c>
    </row>
    <row r="63" spans="2:15">
      <c r="B63" s="76" t="s">
        <v>1245</v>
      </c>
      <c r="C63" s="73" t="s">
        <v>1246</v>
      </c>
      <c r="D63" s="86" t="s">
        <v>124</v>
      </c>
      <c r="E63" s="86" t="s">
        <v>327</v>
      </c>
      <c r="F63" s="73" t="s">
        <v>1247</v>
      </c>
      <c r="G63" s="86" t="s">
        <v>132</v>
      </c>
      <c r="H63" s="86" t="s">
        <v>137</v>
      </c>
      <c r="I63" s="83">
        <v>117587.06769799998</v>
      </c>
      <c r="J63" s="85">
        <v>14030</v>
      </c>
      <c r="K63" s="73"/>
      <c r="L63" s="83">
        <v>16497.465598043</v>
      </c>
      <c r="M63" s="84">
        <v>9.2568489478229432E-3</v>
      </c>
      <c r="N63" s="84">
        <f t="shared" si="0"/>
        <v>1.6717239644393554E-3</v>
      </c>
      <c r="O63" s="84">
        <f>L63/'סכום נכסי הקרן'!$C$42</f>
        <v>2.3290789304327849E-4</v>
      </c>
    </row>
    <row r="64" spans="2:15">
      <c r="B64" s="76" t="s">
        <v>1248</v>
      </c>
      <c r="C64" s="73" t="s">
        <v>1249</v>
      </c>
      <c r="D64" s="86" t="s">
        <v>124</v>
      </c>
      <c r="E64" s="86" t="s">
        <v>327</v>
      </c>
      <c r="F64" s="73" t="s">
        <v>581</v>
      </c>
      <c r="G64" s="86" t="s">
        <v>4486</v>
      </c>
      <c r="H64" s="86" t="s">
        <v>137</v>
      </c>
      <c r="I64" s="83">
        <v>269265.02442099998</v>
      </c>
      <c r="J64" s="85">
        <v>8629</v>
      </c>
      <c r="K64" s="83">
        <v>222.34512579500006</v>
      </c>
      <c r="L64" s="83">
        <v>23457.224083160996</v>
      </c>
      <c r="M64" s="84">
        <v>7.4131049340029577E-3</v>
      </c>
      <c r="N64" s="84">
        <f t="shared" si="0"/>
        <v>2.376971384240738E-3</v>
      </c>
      <c r="O64" s="84">
        <f>L64/'סכום נכסי הקרן'!$C$42</f>
        <v>3.3116436008820448E-4</v>
      </c>
    </row>
    <row r="65" spans="2:15">
      <c r="B65" s="76" t="s">
        <v>1250</v>
      </c>
      <c r="C65" s="73" t="s">
        <v>1251</v>
      </c>
      <c r="D65" s="86" t="s">
        <v>124</v>
      </c>
      <c r="E65" s="86" t="s">
        <v>327</v>
      </c>
      <c r="F65" s="73" t="s">
        <v>1252</v>
      </c>
      <c r="G65" s="86" t="s">
        <v>1232</v>
      </c>
      <c r="H65" s="86" t="s">
        <v>137</v>
      </c>
      <c r="I65" s="83">
        <v>1940555.6583059998</v>
      </c>
      <c r="J65" s="85">
        <v>5810</v>
      </c>
      <c r="K65" s="73"/>
      <c r="L65" s="83">
        <v>112746.28374766502</v>
      </c>
      <c r="M65" s="84">
        <v>3.1230319702332168E-2</v>
      </c>
      <c r="N65" s="84">
        <f t="shared" si="0"/>
        <v>1.1424825426810371E-2</v>
      </c>
      <c r="O65" s="84">
        <f>L65/'סכום נכסי הקרן'!$C$42</f>
        <v>1.5917293016960924E-3</v>
      </c>
    </row>
    <row r="66" spans="2:15">
      <c r="B66" s="76" t="s">
        <v>1253</v>
      </c>
      <c r="C66" s="73" t="s">
        <v>1254</v>
      </c>
      <c r="D66" s="86" t="s">
        <v>124</v>
      </c>
      <c r="E66" s="86" t="s">
        <v>327</v>
      </c>
      <c r="F66" s="73" t="s">
        <v>1255</v>
      </c>
      <c r="G66" s="86" t="s">
        <v>1217</v>
      </c>
      <c r="H66" s="86" t="s">
        <v>137</v>
      </c>
      <c r="I66" s="83">
        <v>3569022.19551</v>
      </c>
      <c r="J66" s="85">
        <v>2236</v>
      </c>
      <c r="K66" s="73"/>
      <c r="L66" s="83">
        <v>79803.336292790991</v>
      </c>
      <c r="M66" s="84">
        <v>3.3032133443935838E-2</v>
      </c>
      <c r="N66" s="84">
        <f t="shared" si="0"/>
        <v>8.0866451231574148E-3</v>
      </c>
      <c r="O66" s="84">
        <f>L66/'סכום נכסי הקרן'!$C$42</f>
        <v>1.1266474115868438E-3</v>
      </c>
    </row>
    <row r="67" spans="2:15">
      <c r="B67" s="76" t="s">
        <v>1256</v>
      </c>
      <c r="C67" s="73" t="s">
        <v>1257</v>
      </c>
      <c r="D67" s="86" t="s">
        <v>124</v>
      </c>
      <c r="E67" s="86" t="s">
        <v>327</v>
      </c>
      <c r="F67" s="73" t="s">
        <v>1258</v>
      </c>
      <c r="G67" s="86" t="s">
        <v>861</v>
      </c>
      <c r="H67" s="86" t="s">
        <v>137</v>
      </c>
      <c r="I67" s="83">
        <v>201552.541168</v>
      </c>
      <c r="J67" s="85">
        <v>8896</v>
      </c>
      <c r="K67" s="73"/>
      <c r="L67" s="83">
        <v>17930.114062178</v>
      </c>
      <c r="M67" s="84">
        <v>2.2777948056310039E-2</v>
      </c>
      <c r="N67" s="84">
        <f t="shared" si="0"/>
        <v>1.8168973400635373E-3</v>
      </c>
      <c r="O67" s="84">
        <f>L67/'סכום נכסי הקרן'!$C$42</f>
        <v>2.5313373520493475E-4</v>
      </c>
    </row>
    <row r="68" spans="2:15">
      <c r="B68" s="76" t="s">
        <v>1259</v>
      </c>
      <c r="C68" s="73" t="s">
        <v>1260</v>
      </c>
      <c r="D68" s="86" t="s">
        <v>124</v>
      </c>
      <c r="E68" s="86" t="s">
        <v>327</v>
      </c>
      <c r="F68" s="73" t="s">
        <v>600</v>
      </c>
      <c r="G68" s="86" t="s">
        <v>463</v>
      </c>
      <c r="H68" s="86" t="s">
        <v>137</v>
      </c>
      <c r="I68" s="83">
        <v>810858.31466399995</v>
      </c>
      <c r="J68" s="85">
        <v>4006</v>
      </c>
      <c r="K68" s="73"/>
      <c r="L68" s="83">
        <v>32482.984085430999</v>
      </c>
      <c r="M68" s="84">
        <v>1.2815450735397976E-2</v>
      </c>
      <c r="N68" s="84">
        <f t="shared" si="0"/>
        <v>3.2915712179790091E-3</v>
      </c>
      <c r="O68" s="84">
        <f>L68/'סכום נכסי הקרן'!$C$42</f>
        <v>4.5858821999868497E-4</v>
      </c>
    </row>
    <row r="69" spans="2:15">
      <c r="B69" s="76" t="s">
        <v>1261</v>
      </c>
      <c r="C69" s="73" t="s">
        <v>1262</v>
      </c>
      <c r="D69" s="86" t="s">
        <v>124</v>
      </c>
      <c r="E69" s="86" t="s">
        <v>327</v>
      </c>
      <c r="F69" s="73" t="s">
        <v>1263</v>
      </c>
      <c r="G69" s="86" t="s">
        <v>1165</v>
      </c>
      <c r="H69" s="86" t="s">
        <v>137</v>
      </c>
      <c r="I69" s="83">
        <v>154154.48931000003</v>
      </c>
      <c r="J69" s="85">
        <v>11700</v>
      </c>
      <c r="K69" s="73"/>
      <c r="L69" s="83">
        <v>18036.07524907</v>
      </c>
      <c r="M69" s="84">
        <v>5.5044132507418081E-3</v>
      </c>
      <c r="N69" s="84">
        <f t="shared" si="0"/>
        <v>1.8276346169122193E-3</v>
      </c>
      <c r="O69" s="84">
        <f>L69/'סכום נכסי הקרן'!$C$42</f>
        <v>2.546296738772547E-4</v>
      </c>
    </row>
    <row r="70" spans="2:15">
      <c r="B70" s="76" t="s">
        <v>1264</v>
      </c>
      <c r="C70" s="73" t="s">
        <v>1265</v>
      </c>
      <c r="D70" s="86" t="s">
        <v>124</v>
      </c>
      <c r="E70" s="86" t="s">
        <v>327</v>
      </c>
      <c r="F70" s="73" t="s">
        <v>1266</v>
      </c>
      <c r="G70" s="86" t="s">
        <v>131</v>
      </c>
      <c r="H70" s="86" t="s">
        <v>137</v>
      </c>
      <c r="I70" s="83">
        <v>2359645.6945219999</v>
      </c>
      <c r="J70" s="85">
        <v>1260</v>
      </c>
      <c r="K70" s="73"/>
      <c r="L70" s="83">
        <v>29731.535751699997</v>
      </c>
      <c r="M70" s="84">
        <v>2.4034436481217222E-2</v>
      </c>
      <c r="N70" s="84">
        <f t="shared" si="0"/>
        <v>3.0127609917003449E-3</v>
      </c>
      <c r="O70" s="84">
        <f>L70/'סכום נכסי הקרן'!$C$42</f>
        <v>4.1974382717856928E-4</v>
      </c>
    </row>
    <row r="71" spans="2:15">
      <c r="B71" s="76" t="s">
        <v>1267</v>
      </c>
      <c r="C71" s="73" t="s">
        <v>1268</v>
      </c>
      <c r="D71" s="86" t="s">
        <v>124</v>
      </c>
      <c r="E71" s="86" t="s">
        <v>327</v>
      </c>
      <c r="F71" s="73" t="s">
        <v>676</v>
      </c>
      <c r="G71" s="86" t="s">
        <v>161</v>
      </c>
      <c r="H71" s="86" t="s">
        <v>137</v>
      </c>
      <c r="I71" s="83">
        <v>2039323.9685550001</v>
      </c>
      <c r="J71" s="85">
        <v>1040</v>
      </c>
      <c r="K71" s="73"/>
      <c r="L71" s="83">
        <v>21208.969272968003</v>
      </c>
      <c r="M71" s="84">
        <v>1.3671286462421939E-2</v>
      </c>
      <c r="N71" s="84">
        <f t="shared" si="0"/>
        <v>2.1491508488967197E-3</v>
      </c>
      <c r="O71" s="84">
        <f>L71/'סכום נכסי הקרן'!$C$42</f>
        <v>2.9942395197796829E-4</v>
      </c>
    </row>
    <row r="72" spans="2:15">
      <c r="B72" s="76" t="s">
        <v>1269</v>
      </c>
      <c r="C72" s="73" t="s">
        <v>1270</v>
      </c>
      <c r="D72" s="86" t="s">
        <v>124</v>
      </c>
      <c r="E72" s="86" t="s">
        <v>327</v>
      </c>
      <c r="F72" s="73" t="s">
        <v>1271</v>
      </c>
      <c r="G72" s="86" t="s">
        <v>132</v>
      </c>
      <c r="H72" s="86" t="s">
        <v>137</v>
      </c>
      <c r="I72" s="83">
        <v>319242.9331989999</v>
      </c>
      <c r="J72" s="85">
        <v>5784</v>
      </c>
      <c r="K72" s="73"/>
      <c r="L72" s="83">
        <v>18465.011256296002</v>
      </c>
      <c r="M72" s="84">
        <v>2.9304817717612241E-2</v>
      </c>
      <c r="N72" s="84">
        <f t="shared" si="0"/>
        <v>1.8710996326886851E-3</v>
      </c>
      <c r="O72" s="84">
        <f>L72/'סכום נכסי הקרן'!$C$42</f>
        <v>2.606853059438708E-4</v>
      </c>
    </row>
    <row r="73" spans="2:15">
      <c r="B73" s="76" t="s">
        <v>1272</v>
      </c>
      <c r="C73" s="73" t="s">
        <v>1273</v>
      </c>
      <c r="D73" s="86" t="s">
        <v>124</v>
      </c>
      <c r="E73" s="86" t="s">
        <v>327</v>
      </c>
      <c r="F73" s="73" t="s">
        <v>1274</v>
      </c>
      <c r="G73" s="86" t="s">
        <v>696</v>
      </c>
      <c r="H73" s="86" t="s">
        <v>137</v>
      </c>
      <c r="I73" s="83">
        <v>133129.43215600002</v>
      </c>
      <c r="J73" s="85">
        <v>25990</v>
      </c>
      <c r="K73" s="73"/>
      <c r="L73" s="83">
        <v>34600.339415784001</v>
      </c>
      <c r="M73" s="84">
        <v>1.7277888654025582E-2</v>
      </c>
      <c r="N73" s="84">
        <f t="shared" si="0"/>
        <v>3.5061274251702765E-3</v>
      </c>
      <c r="O73" s="84">
        <f>L73/'סכום נכסי הקרן'!$C$42</f>
        <v>4.8848061564489694E-4</v>
      </c>
    </row>
    <row r="74" spans="2:15">
      <c r="B74" s="76" t="s">
        <v>1275</v>
      </c>
      <c r="C74" s="73" t="s">
        <v>1276</v>
      </c>
      <c r="D74" s="86" t="s">
        <v>124</v>
      </c>
      <c r="E74" s="86" t="s">
        <v>327</v>
      </c>
      <c r="F74" s="73" t="s">
        <v>1277</v>
      </c>
      <c r="G74" s="86" t="s">
        <v>158</v>
      </c>
      <c r="H74" s="86" t="s">
        <v>137</v>
      </c>
      <c r="I74" s="83">
        <v>46320.010540000003</v>
      </c>
      <c r="J74" s="85">
        <v>11790</v>
      </c>
      <c r="K74" s="73"/>
      <c r="L74" s="83">
        <v>5461.1292427500002</v>
      </c>
      <c r="M74" s="84">
        <v>3.4269388956662331E-3</v>
      </c>
      <c r="N74" s="84">
        <f t="shared" si="0"/>
        <v>5.5338806883699191E-4</v>
      </c>
      <c r="O74" s="84">
        <f>L74/'סכום נכסי הקרן'!$C$42</f>
        <v>7.7099121559424285E-5</v>
      </c>
    </row>
    <row r="75" spans="2:15">
      <c r="B75" s="76" t="s">
        <v>1278</v>
      </c>
      <c r="C75" s="73" t="s">
        <v>1279</v>
      </c>
      <c r="D75" s="86" t="s">
        <v>124</v>
      </c>
      <c r="E75" s="86" t="s">
        <v>327</v>
      </c>
      <c r="F75" s="73" t="s">
        <v>614</v>
      </c>
      <c r="G75" s="86" t="s">
        <v>467</v>
      </c>
      <c r="H75" s="86" t="s">
        <v>137</v>
      </c>
      <c r="I75" s="83">
        <v>343424.80169600004</v>
      </c>
      <c r="J75" s="85">
        <v>29840</v>
      </c>
      <c r="K75" s="73"/>
      <c r="L75" s="83">
        <v>102477.96082626599</v>
      </c>
      <c r="M75" s="84">
        <v>3.3738400850059851E-2</v>
      </c>
      <c r="N75" s="84">
        <f t="shared" si="0"/>
        <v>1.03843139979312E-2</v>
      </c>
      <c r="O75" s="84">
        <f>L75/'סכום נכסי הקרן'!$C$42</f>
        <v>1.4467631890227161E-3</v>
      </c>
    </row>
    <row r="76" spans="2:15">
      <c r="B76" s="76" t="s">
        <v>1280</v>
      </c>
      <c r="C76" s="73" t="s">
        <v>1281</v>
      </c>
      <c r="D76" s="86" t="s">
        <v>124</v>
      </c>
      <c r="E76" s="86" t="s">
        <v>327</v>
      </c>
      <c r="F76" s="73" t="s">
        <v>1282</v>
      </c>
      <c r="G76" s="86" t="s">
        <v>523</v>
      </c>
      <c r="H76" s="86" t="s">
        <v>137</v>
      </c>
      <c r="I76" s="83">
        <v>193301.76783699999</v>
      </c>
      <c r="J76" s="85">
        <v>11670</v>
      </c>
      <c r="K76" s="73"/>
      <c r="L76" s="83">
        <v>22558.316306742006</v>
      </c>
      <c r="M76" s="84">
        <v>2.0245358072697242E-2</v>
      </c>
      <c r="N76" s="84">
        <f t="shared" ref="N76:N83" si="1">L76/$L$11</f>
        <v>2.2858831099400612E-3</v>
      </c>
      <c r="O76" s="84">
        <f>L76/'סכום נכסי הקרן'!$C$42</f>
        <v>3.184737613412793E-4</v>
      </c>
    </row>
    <row r="77" spans="2:15">
      <c r="B77" s="76" t="s">
        <v>1283</v>
      </c>
      <c r="C77" s="73" t="s">
        <v>1284</v>
      </c>
      <c r="D77" s="86" t="s">
        <v>124</v>
      </c>
      <c r="E77" s="86" t="s">
        <v>327</v>
      </c>
      <c r="F77" s="73" t="s">
        <v>847</v>
      </c>
      <c r="G77" s="86" t="s">
        <v>161</v>
      </c>
      <c r="H77" s="86" t="s">
        <v>137</v>
      </c>
      <c r="I77" s="83">
        <v>2738799.3722049999</v>
      </c>
      <c r="J77" s="85">
        <v>1323</v>
      </c>
      <c r="K77" s="73"/>
      <c r="L77" s="83">
        <v>36234.315694274002</v>
      </c>
      <c r="M77" s="84">
        <v>1.4920390845061157E-2</v>
      </c>
      <c r="N77" s="84">
        <f t="shared" si="1"/>
        <v>3.6717017848101716E-3</v>
      </c>
      <c r="O77" s="84">
        <f>L77/'סכום נכסי הקרן'!$C$42</f>
        <v>5.1154876329728228E-4</v>
      </c>
    </row>
    <row r="78" spans="2:15">
      <c r="B78" s="76" t="s">
        <v>1285</v>
      </c>
      <c r="C78" s="73" t="s">
        <v>1286</v>
      </c>
      <c r="D78" s="86" t="s">
        <v>124</v>
      </c>
      <c r="E78" s="86" t="s">
        <v>327</v>
      </c>
      <c r="F78" s="73" t="s">
        <v>1287</v>
      </c>
      <c r="G78" s="86" t="s">
        <v>1288</v>
      </c>
      <c r="H78" s="86" t="s">
        <v>137</v>
      </c>
      <c r="I78" s="83">
        <v>239768.45558199997</v>
      </c>
      <c r="J78" s="85">
        <v>2149</v>
      </c>
      <c r="K78" s="73"/>
      <c r="L78" s="83">
        <v>5152.6241104699993</v>
      </c>
      <c r="M78" s="84">
        <v>5.3856627371014149E-3</v>
      </c>
      <c r="N78" s="84">
        <f t="shared" si="1"/>
        <v>5.2212657477779592E-4</v>
      </c>
      <c r="O78" s="84">
        <f>L78/'סכום נכסי הקרן'!$C$42</f>
        <v>7.274370830365144E-5</v>
      </c>
    </row>
    <row r="79" spans="2:15">
      <c r="B79" s="76" t="s">
        <v>1289</v>
      </c>
      <c r="C79" s="73" t="s">
        <v>1290</v>
      </c>
      <c r="D79" s="86" t="s">
        <v>124</v>
      </c>
      <c r="E79" s="86" t="s">
        <v>327</v>
      </c>
      <c r="F79" s="73" t="s">
        <v>1291</v>
      </c>
      <c r="G79" s="86" t="s">
        <v>1165</v>
      </c>
      <c r="H79" s="86" t="s">
        <v>137</v>
      </c>
      <c r="I79" s="83">
        <v>213748.42548299997</v>
      </c>
      <c r="J79" s="85">
        <v>3075</v>
      </c>
      <c r="K79" s="73"/>
      <c r="L79" s="83">
        <v>6572.7640835959992</v>
      </c>
      <c r="M79" s="84">
        <v>5.5618411816065749E-3</v>
      </c>
      <c r="N79" s="84">
        <f t="shared" si="1"/>
        <v>6.6603243788289129E-4</v>
      </c>
      <c r="O79" s="84">
        <f>L79/'סכום נכסי הקרן'!$C$42</f>
        <v>9.2792958111243164E-5</v>
      </c>
    </row>
    <row r="80" spans="2:15">
      <c r="B80" s="76" t="s">
        <v>1292</v>
      </c>
      <c r="C80" s="73" t="s">
        <v>1293</v>
      </c>
      <c r="D80" s="86" t="s">
        <v>124</v>
      </c>
      <c r="E80" s="86" t="s">
        <v>327</v>
      </c>
      <c r="F80" s="73" t="s">
        <v>1294</v>
      </c>
      <c r="G80" s="86" t="s">
        <v>730</v>
      </c>
      <c r="H80" s="86" t="s">
        <v>137</v>
      </c>
      <c r="I80" s="83">
        <v>312869.70033200004</v>
      </c>
      <c r="J80" s="85">
        <v>8571</v>
      </c>
      <c r="K80" s="83">
        <v>993.25002979900012</v>
      </c>
      <c r="L80" s="83">
        <v>27809.312045102</v>
      </c>
      <c r="M80" s="84">
        <v>2.4875281619751537E-2</v>
      </c>
      <c r="N80" s="84">
        <f t="shared" si="1"/>
        <v>2.8179778950946149E-3</v>
      </c>
      <c r="O80" s="84">
        <f>L80/'סכום נכסי הקרן'!$C$42</f>
        <v>3.9260626045349069E-4</v>
      </c>
    </row>
    <row r="81" spans="2:15">
      <c r="B81" s="76" t="s">
        <v>1295</v>
      </c>
      <c r="C81" s="73" t="s">
        <v>1296</v>
      </c>
      <c r="D81" s="86" t="s">
        <v>124</v>
      </c>
      <c r="E81" s="86" t="s">
        <v>327</v>
      </c>
      <c r="F81" s="73" t="s">
        <v>510</v>
      </c>
      <c r="G81" s="86" t="s">
        <v>4486</v>
      </c>
      <c r="H81" s="86" t="s">
        <v>137</v>
      </c>
      <c r="I81" s="83">
        <v>3775033.3515470005</v>
      </c>
      <c r="J81" s="85">
        <v>1726</v>
      </c>
      <c r="K81" s="83">
        <v>641.75566976300013</v>
      </c>
      <c r="L81" s="83">
        <v>65798.831317501987</v>
      </c>
      <c r="M81" s="84">
        <v>2.1154792849990882E-2</v>
      </c>
      <c r="N81" s="84">
        <f t="shared" si="1"/>
        <v>6.6675382647028653E-3</v>
      </c>
      <c r="O81" s="84">
        <f>L81/'סכום נכסי הקרן'!$C$42</f>
        <v>9.2893463397719709E-4</v>
      </c>
    </row>
    <row r="82" spans="2:15">
      <c r="B82" s="76" t="s">
        <v>1297</v>
      </c>
      <c r="C82" s="73" t="s">
        <v>1298</v>
      </c>
      <c r="D82" s="86" t="s">
        <v>124</v>
      </c>
      <c r="E82" s="86" t="s">
        <v>327</v>
      </c>
      <c r="F82" s="73" t="s">
        <v>1299</v>
      </c>
      <c r="G82" s="86" t="s">
        <v>132</v>
      </c>
      <c r="H82" s="86" t="s">
        <v>137</v>
      </c>
      <c r="I82" s="83">
        <v>207106.04355600002</v>
      </c>
      <c r="J82" s="85">
        <v>19640</v>
      </c>
      <c r="K82" s="73"/>
      <c r="L82" s="83">
        <v>40675.626954672989</v>
      </c>
      <c r="M82" s="84">
        <v>1.5034285195479568E-2</v>
      </c>
      <c r="N82" s="84">
        <f t="shared" si="1"/>
        <v>4.1217494859809561E-3</v>
      </c>
      <c r="O82" s="84">
        <f>L82/'סכום נכסי הקרן'!$C$42</f>
        <v>5.742503002007217E-4</v>
      </c>
    </row>
    <row r="83" spans="2:15">
      <c r="B83" s="76" t="s">
        <v>1300</v>
      </c>
      <c r="C83" s="73" t="s">
        <v>1301</v>
      </c>
      <c r="D83" s="86" t="s">
        <v>124</v>
      </c>
      <c r="E83" s="86" t="s">
        <v>327</v>
      </c>
      <c r="F83" s="73" t="s">
        <v>1302</v>
      </c>
      <c r="G83" s="86" t="s">
        <v>131</v>
      </c>
      <c r="H83" s="86" t="s">
        <v>137</v>
      </c>
      <c r="I83" s="83">
        <v>22503619.022816997</v>
      </c>
      <c r="J83" s="85">
        <v>99.3</v>
      </c>
      <c r="K83" s="73"/>
      <c r="L83" s="83">
        <v>22346.093689060002</v>
      </c>
      <c r="M83" s="84">
        <v>2.0024268841288238E-2</v>
      </c>
      <c r="N83" s="84">
        <f t="shared" si="1"/>
        <v>2.2643781318774222E-3</v>
      </c>
      <c r="O83" s="84">
        <f>L83/'סכום נכסי הקרן'!$C$42</f>
        <v>3.1547764521382344E-4</v>
      </c>
    </row>
    <row r="84" spans="2:15">
      <c r="B84" s="72"/>
      <c r="C84" s="73"/>
      <c r="D84" s="73"/>
      <c r="E84" s="73"/>
      <c r="F84" s="73"/>
      <c r="G84" s="73"/>
      <c r="H84" s="73"/>
      <c r="I84" s="83"/>
      <c r="J84" s="85"/>
      <c r="K84" s="73"/>
      <c r="L84" s="73"/>
      <c r="M84" s="73"/>
      <c r="N84" s="84"/>
      <c r="O84" s="73"/>
    </row>
    <row r="85" spans="2:15">
      <c r="B85" s="89" t="s">
        <v>30</v>
      </c>
      <c r="C85" s="71"/>
      <c r="D85" s="71"/>
      <c r="E85" s="71"/>
      <c r="F85" s="71"/>
      <c r="G85" s="71"/>
      <c r="H85" s="71"/>
      <c r="I85" s="80"/>
      <c r="J85" s="82"/>
      <c r="K85" s="80">
        <v>213.175820802</v>
      </c>
      <c r="L85" s="80">
        <v>348741.72132339503</v>
      </c>
      <c r="M85" s="71"/>
      <c r="N85" s="81">
        <f t="shared" ref="N85:N127" si="2">L85/$L$11</f>
        <v>3.5338754881556397E-2</v>
      </c>
      <c r="O85" s="81">
        <f>L85/'סכום נכסי הקרן'!$C$42</f>
        <v>4.9234653072623069E-3</v>
      </c>
    </row>
    <row r="86" spans="2:15">
      <c r="B86" s="76" t="s">
        <v>1303</v>
      </c>
      <c r="C86" s="73" t="s">
        <v>1304</v>
      </c>
      <c r="D86" s="86" t="s">
        <v>124</v>
      </c>
      <c r="E86" s="86" t="s">
        <v>327</v>
      </c>
      <c r="F86" s="73" t="s">
        <v>1305</v>
      </c>
      <c r="G86" s="86" t="s">
        <v>1306</v>
      </c>
      <c r="H86" s="86" t="s">
        <v>137</v>
      </c>
      <c r="I86" s="83">
        <v>8738923.370414</v>
      </c>
      <c r="J86" s="85">
        <v>223.5</v>
      </c>
      <c r="K86" s="73"/>
      <c r="L86" s="83">
        <v>19531.493734686999</v>
      </c>
      <c r="M86" s="84">
        <v>2.9438545390732439E-2</v>
      </c>
      <c r="N86" s="84">
        <f t="shared" si="2"/>
        <v>1.9791686149323818E-3</v>
      </c>
      <c r="O86" s="84">
        <f>L86/'סכום נכסי הקרן'!$C$42</f>
        <v>2.7574169054630853E-4</v>
      </c>
    </row>
    <row r="87" spans="2:15">
      <c r="B87" s="76" t="s">
        <v>1307</v>
      </c>
      <c r="C87" s="73" t="s">
        <v>1308</v>
      </c>
      <c r="D87" s="86" t="s">
        <v>124</v>
      </c>
      <c r="E87" s="86" t="s">
        <v>327</v>
      </c>
      <c r="F87" s="73" t="s">
        <v>1309</v>
      </c>
      <c r="G87" s="86" t="s">
        <v>1217</v>
      </c>
      <c r="H87" s="86" t="s">
        <v>137</v>
      </c>
      <c r="I87" s="83">
        <v>120647.418905</v>
      </c>
      <c r="J87" s="85">
        <v>2400</v>
      </c>
      <c r="K87" s="73"/>
      <c r="L87" s="83">
        <v>2895.5380537190003</v>
      </c>
      <c r="M87" s="84">
        <v>2.5030127853474873E-2</v>
      </c>
      <c r="N87" s="84">
        <f t="shared" si="2"/>
        <v>2.9341115006915658E-4</v>
      </c>
      <c r="O87" s="84">
        <f>L87/'סכום נכסי הקרן'!$C$42</f>
        <v>4.0878622435092526E-5</v>
      </c>
    </row>
    <row r="88" spans="2:15">
      <c r="B88" s="76" t="s">
        <v>1310</v>
      </c>
      <c r="C88" s="73" t="s">
        <v>1311</v>
      </c>
      <c r="D88" s="86" t="s">
        <v>124</v>
      </c>
      <c r="E88" s="86" t="s">
        <v>327</v>
      </c>
      <c r="F88" s="73" t="s">
        <v>1312</v>
      </c>
      <c r="G88" s="86" t="s">
        <v>133</v>
      </c>
      <c r="H88" s="86" t="s">
        <v>137</v>
      </c>
      <c r="I88" s="83">
        <v>1576990.9205080001</v>
      </c>
      <c r="J88" s="85">
        <v>259.3</v>
      </c>
      <c r="K88" s="73"/>
      <c r="L88" s="83">
        <v>4089.1374561549997</v>
      </c>
      <c r="M88" s="84">
        <v>2.8678871542793961E-2</v>
      </c>
      <c r="N88" s="84">
        <f t="shared" si="2"/>
        <v>4.1436116588427992E-4</v>
      </c>
      <c r="O88" s="84">
        <f>L88/'סכום נכסי הקרן'!$C$42</f>
        <v>5.7729618141491344E-5</v>
      </c>
    </row>
    <row r="89" spans="2:15">
      <c r="B89" s="76" t="s">
        <v>1313</v>
      </c>
      <c r="C89" s="73" t="s">
        <v>1314</v>
      </c>
      <c r="D89" s="86" t="s">
        <v>124</v>
      </c>
      <c r="E89" s="86" t="s">
        <v>327</v>
      </c>
      <c r="F89" s="73" t="s">
        <v>1315</v>
      </c>
      <c r="G89" s="86" t="s">
        <v>133</v>
      </c>
      <c r="H89" s="86" t="s">
        <v>137</v>
      </c>
      <c r="I89" s="83">
        <v>501976.35563999991</v>
      </c>
      <c r="J89" s="85">
        <v>1423</v>
      </c>
      <c r="K89" s="73"/>
      <c r="L89" s="83">
        <v>7143.1235407810009</v>
      </c>
      <c r="M89" s="84">
        <v>3.7814379274092424E-2</v>
      </c>
      <c r="N89" s="84">
        <f t="shared" si="2"/>
        <v>7.2382819852590159E-4</v>
      </c>
      <c r="O89" s="84">
        <f>L89/'סכום נכסי הקרן'!$C$42</f>
        <v>1.0084517793014825E-4</v>
      </c>
    </row>
    <row r="90" spans="2:15">
      <c r="B90" s="76" t="s">
        <v>1316</v>
      </c>
      <c r="C90" s="73" t="s">
        <v>1317</v>
      </c>
      <c r="D90" s="86" t="s">
        <v>124</v>
      </c>
      <c r="E90" s="86" t="s">
        <v>327</v>
      </c>
      <c r="F90" s="73" t="s">
        <v>1318</v>
      </c>
      <c r="G90" s="86" t="s">
        <v>132</v>
      </c>
      <c r="H90" s="86" t="s">
        <v>137</v>
      </c>
      <c r="I90" s="83">
        <v>54201.561943999994</v>
      </c>
      <c r="J90" s="85">
        <v>9999</v>
      </c>
      <c r="K90" s="73"/>
      <c r="L90" s="83">
        <v>5419.6141786909993</v>
      </c>
      <c r="M90" s="84">
        <v>5.4012518130543089E-3</v>
      </c>
      <c r="N90" s="84">
        <f t="shared" si="2"/>
        <v>5.4918125736887766E-4</v>
      </c>
      <c r="O90" s="84">
        <f>L90/'סכום נכסי הקרן'!$C$42</f>
        <v>7.6513020255434554E-5</v>
      </c>
    </row>
    <row r="91" spans="2:15">
      <c r="B91" s="76" t="s">
        <v>1319</v>
      </c>
      <c r="C91" s="73" t="s">
        <v>1320</v>
      </c>
      <c r="D91" s="86" t="s">
        <v>124</v>
      </c>
      <c r="E91" s="86" t="s">
        <v>327</v>
      </c>
      <c r="F91" s="73" t="s">
        <v>1321</v>
      </c>
      <c r="G91" s="86" t="s">
        <v>1322</v>
      </c>
      <c r="H91" s="86" t="s">
        <v>137</v>
      </c>
      <c r="I91" s="83">
        <v>7404539.0732479999</v>
      </c>
      <c r="J91" s="85">
        <v>140</v>
      </c>
      <c r="K91" s="73"/>
      <c r="L91" s="83">
        <v>10366.354702547003</v>
      </c>
      <c r="M91" s="84">
        <v>1.7500558683681881E-2</v>
      </c>
      <c r="N91" s="84">
        <f t="shared" si="2"/>
        <v>1.050445201848589E-3</v>
      </c>
      <c r="O91" s="84">
        <f>L91/'סכום נכסי הקרן'!$C$42</f>
        <v>1.463501055941533E-4</v>
      </c>
    </row>
    <row r="92" spans="2:15">
      <c r="B92" s="76" t="s">
        <v>1323</v>
      </c>
      <c r="C92" s="73" t="s">
        <v>1324</v>
      </c>
      <c r="D92" s="86" t="s">
        <v>124</v>
      </c>
      <c r="E92" s="86" t="s">
        <v>327</v>
      </c>
      <c r="F92" s="73" t="s">
        <v>1325</v>
      </c>
      <c r="G92" s="86" t="s">
        <v>1326</v>
      </c>
      <c r="H92" s="86" t="s">
        <v>137</v>
      </c>
      <c r="I92" s="83">
        <v>790122.99917300011</v>
      </c>
      <c r="J92" s="85">
        <v>274.39999999999998</v>
      </c>
      <c r="K92" s="73"/>
      <c r="L92" s="83">
        <v>2168.0975104539998</v>
      </c>
      <c r="M92" s="84">
        <v>4.093194042589323E-2</v>
      </c>
      <c r="N92" s="84">
        <f t="shared" si="2"/>
        <v>2.1969802233727382E-4</v>
      </c>
      <c r="O92" s="84">
        <f>L92/'סכום נכסי הקרן'!$C$42</f>
        <v>3.0608763514083028E-5</v>
      </c>
    </row>
    <row r="93" spans="2:15">
      <c r="B93" s="76" t="s">
        <v>1327</v>
      </c>
      <c r="C93" s="73" t="s">
        <v>1328</v>
      </c>
      <c r="D93" s="86" t="s">
        <v>124</v>
      </c>
      <c r="E93" s="86" t="s">
        <v>327</v>
      </c>
      <c r="F93" s="73" t="s">
        <v>1329</v>
      </c>
      <c r="G93" s="86" t="s">
        <v>159</v>
      </c>
      <c r="H93" s="86" t="s">
        <v>137</v>
      </c>
      <c r="I93" s="83">
        <v>474229.68196800002</v>
      </c>
      <c r="J93" s="85">
        <v>556.70000000000005</v>
      </c>
      <c r="K93" s="73"/>
      <c r="L93" s="83">
        <v>2640.036640029</v>
      </c>
      <c r="M93" s="84">
        <v>1.101183186909363E-2</v>
      </c>
      <c r="N93" s="84">
        <f t="shared" si="2"/>
        <v>2.6752063775529095E-4</v>
      </c>
      <c r="O93" s="84">
        <f>L93/'סכום נכסי הקרן'!$C$42</f>
        <v>3.72715049916001E-5</v>
      </c>
    </row>
    <row r="94" spans="2:15">
      <c r="B94" s="76" t="s">
        <v>1330</v>
      </c>
      <c r="C94" s="73" t="s">
        <v>1331</v>
      </c>
      <c r="D94" s="86" t="s">
        <v>124</v>
      </c>
      <c r="E94" s="86" t="s">
        <v>327</v>
      </c>
      <c r="F94" s="73" t="s">
        <v>1332</v>
      </c>
      <c r="G94" s="86" t="s">
        <v>696</v>
      </c>
      <c r="H94" s="86" t="s">
        <v>137</v>
      </c>
      <c r="I94" s="83">
        <v>497134.20155999996</v>
      </c>
      <c r="J94" s="85">
        <v>1103</v>
      </c>
      <c r="K94" s="73"/>
      <c r="L94" s="83">
        <v>5483.3902432100003</v>
      </c>
      <c r="M94" s="84">
        <v>1.7758741695921385E-2</v>
      </c>
      <c r="N94" s="84">
        <f t="shared" si="2"/>
        <v>5.5564382428744069E-4</v>
      </c>
      <c r="O94" s="84">
        <f>L94/'סכום נכסי הקרן'!$C$42</f>
        <v>7.7413397875586995E-5</v>
      </c>
    </row>
    <row r="95" spans="2:15">
      <c r="B95" s="76" t="s">
        <v>1333</v>
      </c>
      <c r="C95" s="73" t="s">
        <v>1334</v>
      </c>
      <c r="D95" s="86" t="s">
        <v>124</v>
      </c>
      <c r="E95" s="86" t="s">
        <v>327</v>
      </c>
      <c r="F95" s="73" t="s">
        <v>1335</v>
      </c>
      <c r="G95" s="86" t="s">
        <v>133</v>
      </c>
      <c r="H95" s="86" t="s">
        <v>137</v>
      </c>
      <c r="I95" s="83">
        <v>265390.36184299999</v>
      </c>
      <c r="J95" s="85">
        <v>1674</v>
      </c>
      <c r="K95" s="73"/>
      <c r="L95" s="83">
        <v>4442.6346572730008</v>
      </c>
      <c r="M95" s="84">
        <v>3.9893867311696057E-2</v>
      </c>
      <c r="N95" s="84">
        <f t="shared" si="2"/>
        <v>4.5018180384586489E-4</v>
      </c>
      <c r="O95" s="84">
        <f>L95/'סכום נכסי הקרן'!$C$42</f>
        <v>6.2720220353679391E-5</v>
      </c>
    </row>
    <row r="96" spans="2:15">
      <c r="B96" s="76" t="s">
        <v>1336</v>
      </c>
      <c r="C96" s="73" t="s">
        <v>1337</v>
      </c>
      <c r="D96" s="86" t="s">
        <v>124</v>
      </c>
      <c r="E96" s="86" t="s">
        <v>327</v>
      </c>
      <c r="F96" s="73" t="s">
        <v>1338</v>
      </c>
      <c r="G96" s="86" t="s">
        <v>1326</v>
      </c>
      <c r="H96" s="86" t="s">
        <v>137</v>
      </c>
      <c r="I96" s="83">
        <v>115700.87834299999</v>
      </c>
      <c r="J96" s="85">
        <v>12180</v>
      </c>
      <c r="K96" s="73"/>
      <c r="L96" s="83">
        <v>14092.366982853997</v>
      </c>
      <c r="M96" s="84">
        <v>2.2877550539427586E-2</v>
      </c>
      <c r="N96" s="84">
        <f t="shared" si="2"/>
        <v>1.4280101062132584E-3</v>
      </c>
      <c r="O96" s="84">
        <f>L96/'סכום נכסי הקרן'!$C$42</f>
        <v>1.9895319571744033E-4</v>
      </c>
    </row>
    <row r="97" spans="2:15">
      <c r="B97" s="76" t="s">
        <v>1339</v>
      </c>
      <c r="C97" s="73" t="s">
        <v>1340</v>
      </c>
      <c r="D97" s="86" t="s">
        <v>124</v>
      </c>
      <c r="E97" s="86" t="s">
        <v>327</v>
      </c>
      <c r="F97" s="73" t="s">
        <v>1341</v>
      </c>
      <c r="G97" s="86" t="s">
        <v>657</v>
      </c>
      <c r="H97" s="86" t="s">
        <v>137</v>
      </c>
      <c r="I97" s="83">
        <v>290192.17635200004</v>
      </c>
      <c r="J97" s="85">
        <v>8198</v>
      </c>
      <c r="K97" s="73"/>
      <c r="L97" s="83">
        <v>23789.954617444004</v>
      </c>
      <c r="M97" s="84">
        <v>2.2951821100679434E-2</v>
      </c>
      <c r="N97" s="84">
        <f t="shared" si="2"/>
        <v>2.4106876908186162E-3</v>
      </c>
      <c r="O97" s="84">
        <f>L97/'סכום נכסי הקרן'!$C$42</f>
        <v>3.3586178268505551E-4</v>
      </c>
    </row>
    <row r="98" spans="2:15">
      <c r="B98" s="76" t="s">
        <v>1342</v>
      </c>
      <c r="C98" s="73" t="s">
        <v>1343</v>
      </c>
      <c r="D98" s="86" t="s">
        <v>124</v>
      </c>
      <c r="E98" s="86" t="s">
        <v>327</v>
      </c>
      <c r="F98" s="73" t="s">
        <v>1344</v>
      </c>
      <c r="G98" s="86" t="s">
        <v>861</v>
      </c>
      <c r="H98" s="86" t="s">
        <v>137</v>
      </c>
      <c r="I98" s="83">
        <v>44108.291725000003</v>
      </c>
      <c r="J98" s="85">
        <v>0</v>
      </c>
      <c r="K98" s="73"/>
      <c r="L98" s="83">
        <v>4.3351999999999994E-5</v>
      </c>
      <c r="M98" s="84">
        <v>2.7900200404065708E-2</v>
      </c>
      <c r="N98" s="84">
        <f t="shared" si="2"/>
        <v>4.3929521704819882E-12</v>
      </c>
      <c r="O98" s="84">
        <f>L98/'סכום נכסי הקרן'!$C$42</f>
        <v>6.1203479523606098E-13</v>
      </c>
    </row>
    <row r="99" spans="2:15">
      <c r="B99" s="76" t="s">
        <v>1345</v>
      </c>
      <c r="C99" s="73" t="s">
        <v>1346</v>
      </c>
      <c r="D99" s="86" t="s">
        <v>124</v>
      </c>
      <c r="E99" s="86" t="s">
        <v>327</v>
      </c>
      <c r="F99" s="73" t="s">
        <v>1347</v>
      </c>
      <c r="G99" s="86" t="s">
        <v>1322</v>
      </c>
      <c r="H99" s="86" t="s">
        <v>137</v>
      </c>
      <c r="I99" s="83">
        <v>494151.53868900001</v>
      </c>
      <c r="J99" s="85">
        <v>569.5</v>
      </c>
      <c r="K99" s="73"/>
      <c r="L99" s="83">
        <v>2814.1930154560005</v>
      </c>
      <c r="M99" s="84">
        <v>1.8246826402084138E-2</v>
      </c>
      <c r="N99" s="84">
        <f t="shared" si="2"/>
        <v>2.851682809421178E-4</v>
      </c>
      <c r="O99" s="84">
        <f>L99/'סכום נכסי הקרן'!$C$42</f>
        <v>3.9730209585932974E-5</v>
      </c>
    </row>
    <row r="100" spans="2:15">
      <c r="B100" s="76" t="s">
        <v>1348</v>
      </c>
      <c r="C100" s="73" t="s">
        <v>1349</v>
      </c>
      <c r="D100" s="86" t="s">
        <v>124</v>
      </c>
      <c r="E100" s="86" t="s">
        <v>327</v>
      </c>
      <c r="F100" s="73" t="s">
        <v>1350</v>
      </c>
      <c r="G100" s="86" t="s">
        <v>158</v>
      </c>
      <c r="H100" s="86" t="s">
        <v>137</v>
      </c>
      <c r="I100" s="83">
        <v>305693.71685500001</v>
      </c>
      <c r="J100" s="85">
        <v>358</v>
      </c>
      <c r="K100" s="73"/>
      <c r="L100" s="83">
        <v>1094.3835063400002</v>
      </c>
      <c r="M100" s="84">
        <v>5.0674096509698063E-2</v>
      </c>
      <c r="N100" s="84">
        <f t="shared" si="2"/>
        <v>1.1089625391022313E-4</v>
      </c>
      <c r="O100" s="84">
        <f>L100/'סכום נכסי הקרן'!$C$42</f>
        <v>1.545028568953046E-5</v>
      </c>
    </row>
    <row r="101" spans="2:15">
      <c r="B101" s="76" t="s">
        <v>1351</v>
      </c>
      <c r="C101" s="73" t="s">
        <v>1352</v>
      </c>
      <c r="D101" s="86" t="s">
        <v>124</v>
      </c>
      <c r="E101" s="86" t="s">
        <v>327</v>
      </c>
      <c r="F101" s="73" t="s">
        <v>1353</v>
      </c>
      <c r="G101" s="86" t="s">
        <v>160</v>
      </c>
      <c r="H101" s="86" t="s">
        <v>137</v>
      </c>
      <c r="I101" s="83">
        <v>698505.13756299997</v>
      </c>
      <c r="J101" s="85">
        <v>440.9</v>
      </c>
      <c r="K101" s="73"/>
      <c r="L101" s="83">
        <v>3079.7091511949989</v>
      </c>
      <c r="M101" s="84">
        <v>4.5216301775391918E-2</v>
      </c>
      <c r="N101" s="84">
        <f t="shared" si="2"/>
        <v>3.1207360675851892E-4</v>
      </c>
      <c r="O101" s="84">
        <f>L101/'סכום נכסי הקרן'!$C$42</f>
        <v>4.3478712856114008E-5</v>
      </c>
    </row>
    <row r="102" spans="2:15">
      <c r="B102" s="76" t="s">
        <v>1354</v>
      </c>
      <c r="C102" s="73" t="s">
        <v>1355</v>
      </c>
      <c r="D102" s="86" t="s">
        <v>124</v>
      </c>
      <c r="E102" s="86" t="s">
        <v>327</v>
      </c>
      <c r="F102" s="73" t="s">
        <v>1356</v>
      </c>
      <c r="G102" s="86" t="s">
        <v>523</v>
      </c>
      <c r="H102" s="86" t="s">
        <v>137</v>
      </c>
      <c r="I102" s="83">
        <v>977854.55209100014</v>
      </c>
      <c r="J102" s="85">
        <v>535</v>
      </c>
      <c r="K102" s="73"/>
      <c r="L102" s="83">
        <v>5231.5218576549996</v>
      </c>
      <c r="M102" s="84">
        <v>2.8565645586748806E-2</v>
      </c>
      <c r="N102" s="84">
        <f t="shared" si="2"/>
        <v>5.3012145459285602E-4</v>
      </c>
      <c r="O102" s="84">
        <f>L102/'סכום נכסי הקרן'!$C$42</f>
        <v>7.3857570790802164E-5</v>
      </c>
    </row>
    <row r="103" spans="2:15">
      <c r="B103" s="76" t="s">
        <v>1357</v>
      </c>
      <c r="C103" s="73" t="s">
        <v>1358</v>
      </c>
      <c r="D103" s="86" t="s">
        <v>124</v>
      </c>
      <c r="E103" s="86" t="s">
        <v>327</v>
      </c>
      <c r="F103" s="73" t="s">
        <v>1359</v>
      </c>
      <c r="G103" s="86" t="s">
        <v>523</v>
      </c>
      <c r="H103" s="86" t="s">
        <v>137</v>
      </c>
      <c r="I103" s="83">
        <v>610498.33864099975</v>
      </c>
      <c r="J103" s="85">
        <v>1216</v>
      </c>
      <c r="K103" s="73"/>
      <c r="L103" s="83">
        <v>7423.6597978759974</v>
      </c>
      <c r="M103" s="84">
        <v>4.0217899170718482E-2</v>
      </c>
      <c r="N103" s="84">
        <f t="shared" si="2"/>
        <v>7.5225554581101776E-4</v>
      </c>
      <c r="O103" s="84">
        <f>L103/'סכום נכסי הקרן'!$C$42</f>
        <v>1.0480573224523008E-4</v>
      </c>
    </row>
    <row r="104" spans="2:15">
      <c r="B104" s="76" t="s">
        <v>1360</v>
      </c>
      <c r="C104" s="73" t="s">
        <v>1361</v>
      </c>
      <c r="D104" s="86" t="s">
        <v>124</v>
      </c>
      <c r="E104" s="86" t="s">
        <v>327</v>
      </c>
      <c r="F104" s="73" t="s">
        <v>1362</v>
      </c>
      <c r="G104" s="144" t="s">
        <v>467</v>
      </c>
      <c r="H104" s="86" t="s">
        <v>137</v>
      </c>
      <c r="I104" s="83">
        <v>32879063.647643004</v>
      </c>
      <c r="J104" s="85">
        <v>70</v>
      </c>
      <c r="K104" s="73"/>
      <c r="L104" s="83">
        <v>23015.344553350995</v>
      </c>
      <c r="M104" s="84">
        <v>3.4853049731661985E-2</v>
      </c>
      <c r="N104" s="84">
        <f t="shared" si="2"/>
        <v>2.3321947732523082E-3</v>
      </c>
      <c r="O104" s="84">
        <f>L104/'סכום נכסי הקרן'!$C$42</f>
        <v>3.2492599397946042E-4</v>
      </c>
    </row>
    <row r="105" spans="2:15">
      <c r="B105" s="76" t="s">
        <v>1363</v>
      </c>
      <c r="C105" s="73" t="s">
        <v>1364</v>
      </c>
      <c r="D105" s="86" t="s">
        <v>124</v>
      </c>
      <c r="E105" s="86" t="s">
        <v>327</v>
      </c>
      <c r="F105" s="73" t="s">
        <v>1365</v>
      </c>
      <c r="G105" s="86" t="s">
        <v>131</v>
      </c>
      <c r="H105" s="86" t="s">
        <v>137</v>
      </c>
      <c r="I105" s="83">
        <v>574606.13795600005</v>
      </c>
      <c r="J105" s="85">
        <v>712.1</v>
      </c>
      <c r="K105" s="73"/>
      <c r="L105" s="83">
        <v>4091.7703083409988</v>
      </c>
      <c r="M105" s="84">
        <v>2.8728870454277289E-2</v>
      </c>
      <c r="N105" s="84">
        <f t="shared" si="2"/>
        <v>4.146279585057286E-4</v>
      </c>
      <c r="O105" s="84">
        <f>L105/'סכום נכסי הקרן'!$C$42</f>
        <v>5.7766788217809499E-5</v>
      </c>
    </row>
    <row r="106" spans="2:15">
      <c r="B106" s="76" t="s">
        <v>1366</v>
      </c>
      <c r="C106" s="73" t="s">
        <v>1367</v>
      </c>
      <c r="D106" s="86" t="s">
        <v>124</v>
      </c>
      <c r="E106" s="86" t="s">
        <v>327</v>
      </c>
      <c r="F106" s="73" t="s">
        <v>1368</v>
      </c>
      <c r="G106" s="86" t="s">
        <v>730</v>
      </c>
      <c r="H106" s="86" t="s">
        <v>137</v>
      </c>
      <c r="I106" s="83">
        <v>423501.52290400001</v>
      </c>
      <c r="J106" s="85">
        <v>1896</v>
      </c>
      <c r="K106" s="73"/>
      <c r="L106" s="83">
        <v>8029.5888742870011</v>
      </c>
      <c r="M106" s="84">
        <v>2.9194005213816883E-2</v>
      </c>
      <c r="N106" s="84">
        <f t="shared" si="2"/>
        <v>8.1365565310428836E-4</v>
      </c>
      <c r="O106" s="84">
        <f>L106/'סכום נכסי הקרן'!$C$42</f>
        <v>1.1336011677671154E-4</v>
      </c>
    </row>
    <row r="107" spans="2:15">
      <c r="B107" s="76" t="s">
        <v>1369</v>
      </c>
      <c r="C107" s="73" t="s">
        <v>1370</v>
      </c>
      <c r="D107" s="86" t="s">
        <v>124</v>
      </c>
      <c r="E107" s="86" t="s">
        <v>327</v>
      </c>
      <c r="F107" s="73" t="s">
        <v>1371</v>
      </c>
      <c r="G107" s="86" t="s">
        <v>133</v>
      </c>
      <c r="H107" s="86" t="s">
        <v>137</v>
      </c>
      <c r="I107" s="83">
        <v>423852.68113600003</v>
      </c>
      <c r="J107" s="85">
        <v>386.2</v>
      </c>
      <c r="K107" s="73"/>
      <c r="L107" s="83">
        <v>1636.9190531029999</v>
      </c>
      <c r="M107" s="84">
        <v>3.6777839232617043E-2</v>
      </c>
      <c r="N107" s="84">
        <f t="shared" si="2"/>
        <v>1.6587255737295038E-4</v>
      </c>
      <c r="O107" s="84">
        <f>L107/'סכום נכסי הקרן'!$C$42</f>
        <v>2.3109693151040355E-5</v>
      </c>
    </row>
    <row r="108" spans="2:15">
      <c r="B108" s="76" t="s">
        <v>1372</v>
      </c>
      <c r="C108" s="73" t="s">
        <v>1373</v>
      </c>
      <c r="D108" s="86" t="s">
        <v>124</v>
      </c>
      <c r="E108" s="86" t="s">
        <v>327</v>
      </c>
      <c r="F108" s="73" t="s">
        <v>1374</v>
      </c>
      <c r="G108" s="86" t="s">
        <v>657</v>
      </c>
      <c r="H108" s="86" t="s">
        <v>137</v>
      </c>
      <c r="I108" s="83">
        <v>177793.72440700003</v>
      </c>
      <c r="J108" s="85">
        <v>17650</v>
      </c>
      <c r="K108" s="73"/>
      <c r="L108" s="83">
        <v>31380.592357834998</v>
      </c>
      <c r="M108" s="84">
        <v>4.8708047249843303E-2</v>
      </c>
      <c r="N108" s="84">
        <f t="shared" si="2"/>
        <v>3.1798634736427793E-3</v>
      </c>
      <c r="O108" s="84">
        <f>L108/'סכום נכסי הקרן'!$C$42</f>
        <v>4.4302487585610453E-4</v>
      </c>
    </row>
    <row r="109" spans="2:15">
      <c r="B109" s="76" t="s">
        <v>1375</v>
      </c>
      <c r="C109" s="73" t="s">
        <v>1376</v>
      </c>
      <c r="D109" s="86" t="s">
        <v>124</v>
      </c>
      <c r="E109" s="86" t="s">
        <v>327</v>
      </c>
      <c r="F109" s="73" t="s">
        <v>1377</v>
      </c>
      <c r="G109" s="86" t="s">
        <v>132</v>
      </c>
      <c r="H109" s="86" t="s">
        <v>137</v>
      </c>
      <c r="I109" s="83">
        <v>439469.82928499999</v>
      </c>
      <c r="J109" s="85">
        <v>1996</v>
      </c>
      <c r="K109" s="73"/>
      <c r="L109" s="83">
        <v>8771.8177925380005</v>
      </c>
      <c r="M109" s="84">
        <v>3.0529728847176651E-2</v>
      </c>
      <c r="N109" s="84">
        <f t="shared" si="2"/>
        <v>8.8886731894266319E-4</v>
      </c>
      <c r="O109" s="84">
        <f>L109/'סכום נכסי הקרן'!$C$42</f>
        <v>1.2383875499409559E-4</v>
      </c>
    </row>
    <row r="110" spans="2:15">
      <c r="B110" s="76" t="s">
        <v>1378</v>
      </c>
      <c r="C110" s="73" t="s">
        <v>1379</v>
      </c>
      <c r="D110" s="86" t="s">
        <v>124</v>
      </c>
      <c r="E110" s="86" t="s">
        <v>327</v>
      </c>
      <c r="F110" s="73" t="s">
        <v>1380</v>
      </c>
      <c r="G110" s="86" t="s">
        <v>730</v>
      </c>
      <c r="H110" s="86" t="s">
        <v>137</v>
      </c>
      <c r="I110" s="83">
        <v>17859.997936</v>
      </c>
      <c r="J110" s="85">
        <v>10160</v>
      </c>
      <c r="K110" s="73"/>
      <c r="L110" s="83">
        <v>1814.5757896720008</v>
      </c>
      <c r="M110" s="84">
        <v>5.3717122879286244E-3</v>
      </c>
      <c r="N110" s="84">
        <f t="shared" si="2"/>
        <v>1.8387489974496413E-4</v>
      </c>
      <c r="O110" s="84">
        <f>L110/'סכום נכסי הקרן'!$C$42</f>
        <v>2.5617815138222385E-5</v>
      </c>
    </row>
    <row r="111" spans="2:15">
      <c r="B111" s="76" t="s">
        <v>1381</v>
      </c>
      <c r="C111" s="73" t="s">
        <v>1382</v>
      </c>
      <c r="D111" s="86" t="s">
        <v>124</v>
      </c>
      <c r="E111" s="86" t="s">
        <v>327</v>
      </c>
      <c r="F111" s="73" t="s">
        <v>1383</v>
      </c>
      <c r="G111" s="86" t="s">
        <v>132</v>
      </c>
      <c r="H111" s="86" t="s">
        <v>137</v>
      </c>
      <c r="I111" s="83">
        <v>1148584.7431350001</v>
      </c>
      <c r="J111" s="85">
        <v>574.20000000000005</v>
      </c>
      <c r="K111" s="73"/>
      <c r="L111" s="83">
        <v>6595.1735965310008</v>
      </c>
      <c r="M111" s="84">
        <v>2.8989945512640846E-2</v>
      </c>
      <c r="N111" s="84">
        <f t="shared" si="2"/>
        <v>6.6830324242448703E-4</v>
      </c>
      <c r="O111" s="84">
        <f>L111/'סכום נכסי הקרן'!$C$42</f>
        <v>9.3109331096584414E-5</v>
      </c>
    </row>
    <row r="112" spans="2:15">
      <c r="B112" s="76" t="s">
        <v>1384</v>
      </c>
      <c r="C112" s="73" t="s">
        <v>1385</v>
      </c>
      <c r="D112" s="86" t="s">
        <v>124</v>
      </c>
      <c r="E112" s="86" t="s">
        <v>327</v>
      </c>
      <c r="F112" s="73" t="s">
        <v>372</v>
      </c>
      <c r="G112" s="86" t="s">
        <v>4486</v>
      </c>
      <c r="H112" s="86" t="s">
        <v>137</v>
      </c>
      <c r="I112" s="83">
        <v>6021207.5817409996</v>
      </c>
      <c r="J112" s="85">
        <v>162.1</v>
      </c>
      <c r="K112" s="73"/>
      <c r="L112" s="83">
        <v>9760.377490001998</v>
      </c>
      <c r="M112" s="84">
        <v>1.2433211670276589E-2</v>
      </c>
      <c r="N112" s="84">
        <f t="shared" si="2"/>
        <v>9.8904021681647499E-4</v>
      </c>
      <c r="O112" s="84">
        <f>L112/'סכום נכסי הקרן'!$C$42</f>
        <v>1.3779504148643735E-4</v>
      </c>
    </row>
    <row r="113" spans="2:15">
      <c r="B113" s="76" t="s">
        <v>1386</v>
      </c>
      <c r="C113" s="73" t="s">
        <v>1387</v>
      </c>
      <c r="D113" s="86" t="s">
        <v>124</v>
      </c>
      <c r="E113" s="86" t="s">
        <v>327</v>
      </c>
      <c r="F113" s="73" t="s">
        <v>1388</v>
      </c>
      <c r="G113" s="86" t="s">
        <v>132</v>
      </c>
      <c r="H113" s="86" t="s">
        <v>137</v>
      </c>
      <c r="I113" s="83">
        <v>1878899.5707109999</v>
      </c>
      <c r="J113" s="85">
        <v>39.799999999999997</v>
      </c>
      <c r="K113" s="73"/>
      <c r="L113" s="83">
        <v>747.80203059099983</v>
      </c>
      <c r="M113" s="84">
        <v>1.0746100521028425E-2</v>
      </c>
      <c r="N113" s="84">
        <f t="shared" si="2"/>
        <v>7.5776401397295882E-5</v>
      </c>
      <c r="O113" s="84">
        <f>L113/'סכום נכסי הקרן'!$C$42</f>
        <v>1.0557318293732082E-5</v>
      </c>
    </row>
    <row r="114" spans="2:15">
      <c r="B114" s="76" t="s">
        <v>1389</v>
      </c>
      <c r="C114" s="73" t="s">
        <v>1390</v>
      </c>
      <c r="D114" s="86" t="s">
        <v>124</v>
      </c>
      <c r="E114" s="86" t="s">
        <v>327</v>
      </c>
      <c r="F114" s="73" t="s">
        <v>1391</v>
      </c>
      <c r="G114" s="86" t="s">
        <v>133</v>
      </c>
      <c r="H114" s="86" t="s">
        <v>137</v>
      </c>
      <c r="I114" s="83">
        <v>13023746.709515002</v>
      </c>
      <c r="J114" s="85">
        <v>208.4</v>
      </c>
      <c r="K114" s="73"/>
      <c r="L114" s="83">
        <v>27141.488144076</v>
      </c>
      <c r="M114" s="84">
        <v>2.8099552968314224E-2</v>
      </c>
      <c r="N114" s="84">
        <f t="shared" si="2"/>
        <v>2.7503058510017953E-3</v>
      </c>
      <c r="O114" s="84">
        <f>L114/'סכום נכסי הקרן'!$C$42</f>
        <v>3.8317805726752012E-4</v>
      </c>
    </row>
    <row r="115" spans="2:15">
      <c r="B115" s="76" t="s">
        <v>1392</v>
      </c>
      <c r="C115" s="73" t="s">
        <v>1393</v>
      </c>
      <c r="D115" s="86" t="s">
        <v>124</v>
      </c>
      <c r="E115" s="86" t="s">
        <v>327</v>
      </c>
      <c r="F115" s="73" t="s">
        <v>1394</v>
      </c>
      <c r="G115" s="86" t="s">
        <v>1306</v>
      </c>
      <c r="H115" s="86" t="s">
        <v>137</v>
      </c>
      <c r="I115" s="83">
        <v>210974.080372</v>
      </c>
      <c r="J115" s="85">
        <v>2433</v>
      </c>
      <c r="K115" s="73"/>
      <c r="L115" s="83">
        <v>5132.9993762349995</v>
      </c>
      <c r="M115" s="84">
        <v>2.0034109686077262E-2</v>
      </c>
      <c r="N115" s="84">
        <f t="shared" si="2"/>
        <v>5.2013795790077123E-4</v>
      </c>
      <c r="O115" s="84">
        <f>L115/'סכום נכסי הקרן'!$C$42</f>
        <v>7.246665026252115E-5</v>
      </c>
    </row>
    <row r="116" spans="2:15">
      <c r="B116" s="76" t="s">
        <v>1395</v>
      </c>
      <c r="C116" s="73" t="s">
        <v>1396</v>
      </c>
      <c r="D116" s="86" t="s">
        <v>124</v>
      </c>
      <c r="E116" s="86" t="s">
        <v>327</v>
      </c>
      <c r="F116" s="73" t="s">
        <v>1397</v>
      </c>
      <c r="G116" s="86" t="s">
        <v>657</v>
      </c>
      <c r="H116" s="86" t="s">
        <v>137</v>
      </c>
      <c r="I116" s="83">
        <v>5524.9725910000006</v>
      </c>
      <c r="J116" s="85">
        <v>212</v>
      </c>
      <c r="K116" s="73"/>
      <c r="L116" s="83">
        <v>11.712944203999999</v>
      </c>
      <c r="M116" s="84">
        <v>8.0590614581970408E-4</v>
      </c>
      <c r="N116" s="84">
        <f t="shared" si="2"/>
        <v>1.1868980361620278E-6</v>
      </c>
      <c r="O116" s="84">
        <f>L116/'סכום נכסי הקרן'!$C$42</f>
        <v>1.6536098467213847E-7</v>
      </c>
    </row>
    <row r="117" spans="2:15">
      <c r="B117" s="76" t="s">
        <v>1398</v>
      </c>
      <c r="C117" s="73" t="s">
        <v>1399</v>
      </c>
      <c r="D117" s="86" t="s">
        <v>124</v>
      </c>
      <c r="E117" s="86" t="s">
        <v>327</v>
      </c>
      <c r="F117" s="73" t="s">
        <v>1400</v>
      </c>
      <c r="G117" s="86" t="s">
        <v>523</v>
      </c>
      <c r="H117" s="86" t="s">
        <v>137</v>
      </c>
      <c r="I117" s="83">
        <v>266731.04928800004</v>
      </c>
      <c r="J117" s="85">
        <v>600</v>
      </c>
      <c r="K117" s="73"/>
      <c r="L117" s="83">
        <v>1600.3862957250001</v>
      </c>
      <c r="M117" s="84">
        <v>2.0321788134173409E-2</v>
      </c>
      <c r="N117" s="84">
        <f t="shared" si="2"/>
        <v>1.6217061384514599E-4</v>
      </c>
      <c r="O117" s="84">
        <f>L117/'סכום נכסי הקרן'!$C$42</f>
        <v>2.2593931048224966E-5</v>
      </c>
    </row>
    <row r="118" spans="2:15">
      <c r="B118" s="76" t="s">
        <v>1401</v>
      </c>
      <c r="C118" s="73" t="s">
        <v>1402</v>
      </c>
      <c r="D118" s="86" t="s">
        <v>124</v>
      </c>
      <c r="E118" s="86" t="s">
        <v>327</v>
      </c>
      <c r="F118" s="73" t="s">
        <v>1403</v>
      </c>
      <c r="G118" s="86" t="s">
        <v>523</v>
      </c>
      <c r="H118" s="86" t="s">
        <v>137</v>
      </c>
      <c r="I118" s="83">
        <v>585197.60487500008</v>
      </c>
      <c r="J118" s="85">
        <v>1420</v>
      </c>
      <c r="K118" s="73"/>
      <c r="L118" s="83">
        <v>8309.8059892439978</v>
      </c>
      <c r="M118" s="84">
        <v>2.2747775576610077E-2</v>
      </c>
      <c r="N118" s="84">
        <f t="shared" si="2"/>
        <v>8.4205066102448906E-4</v>
      </c>
      <c r="O118" s="84">
        <f>L118/'סכום נכסי הקרן'!$C$42</f>
        <v>1.173161655074355E-4</v>
      </c>
    </row>
    <row r="119" spans="2:15">
      <c r="B119" s="76" t="s">
        <v>1404</v>
      </c>
      <c r="C119" s="73" t="s">
        <v>1405</v>
      </c>
      <c r="D119" s="86" t="s">
        <v>124</v>
      </c>
      <c r="E119" s="86" t="s">
        <v>327</v>
      </c>
      <c r="F119" s="73" t="s">
        <v>1406</v>
      </c>
      <c r="G119" s="86" t="s">
        <v>134</v>
      </c>
      <c r="H119" s="86" t="s">
        <v>137</v>
      </c>
      <c r="I119" s="83">
        <v>8246327.8528599991</v>
      </c>
      <c r="J119" s="85">
        <v>228.5</v>
      </c>
      <c r="K119" s="83">
        <v>213.175820802</v>
      </c>
      <c r="L119" s="83">
        <v>19056.034966394</v>
      </c>
      <c r="M119" s="84">
        <v>3.5529657553044214E-2</v>
      </c>
      <c r="N119" s="84">
        <f t="shared" si="2"/>
        <v>1.9309893468905978E-3</v>
      </c>
      <c r="O119" s="84">
        <f>L119/'סכום נכסי הקרן'!$C$42</f>
        <v>2.6902925951901115E-4</v>
      </c>
    </row>
    <row r="120" spans="2:15">
      <c r="B120" s="76" t="s">
        <v>1407</v>
      </c>
      <c r="C120" s="73" t="s">
        <v>1408</v>
      </c>
      <c r="D120" s="86" t="s">
        <v>124</v>
      </c>
      <c r="E120" s="86" t="s">
        <v>327</v>
      </c>
      <c r="F120" s="73" t="s">
        <v>1409</v>
      </c>
      <c r="G120" s="86" t="s">
        <v>161</v>
      </c>
      <c r="H120" s="86" t="s">
        <v>137</v>
      </c>
      <c r="I120" s="83">
        <v>259503.04237099999</v>
      </c>
      <c r="J120" s="85">
        <v>1269</v>
      </c>
      <c r="K120" s="73"/>
      <c r="L120" s="83">
        <v>3293.0936076759999</v>
      </c>
      <c r="M120" s="84">
        <v>3.0016515526048591E-2</v>
      </c>
      <c r="N120" s="84">
        <f t="shared" si="2"/>
        <v>3.3369631646615257E-4</v>
      </c>
      <c r="O120" s="84">
        <f>L120/'סכום נכסי הקרן'!$C$42</f>
        <v>4.6491231589480583E-5</v>
      </c>
    </row>
    <row r="121" spans="2:15">
      <c r="B121" s="76" t="s">
        <v>1410</v>
      </c>
      <c r="C121" s="73" t="s">
        <v>1411</v>
      </c>
      <c r="D121" s="86" t="s">
        <v>124</v>
      </c>
      <c r="E121" s="86" t="s">
        <v>327</v>
      </c>
      <c r="F121" s="73" t="s">
        <v>1412</v>
      </c>
      <c r="G121" s="86" t="s">
        <v>861</v>
      </c>
      <c r="H121" s="86" t="s">
        <v>137</v>
      </c>
      <c r="I121" s="83">
        <v>47401.303325000008</v>
      </c>
      <c r="J121" s="85">
        <v>21090</v>
      </c>
      <c r="K121" s="73"/>
      <c r="L121" s="83">
        <v>9996.9348709040005</v>
      </c>
      <c r="M121" s="84">
        <v>2.0581781163064451E-2</v>
      </c>
      <c r="N121" s="84">
        <f t="shared" si="2"/>
        <v>1.013011089207068E-3</v>
      </c>
      <c r="O121" s="84">
        <f>L121/'סכום נכסי הקרן'!$C$42</f>
        <v>1.4113471089458314E-4</v>
      </c>
    </row>
    <row r="122" spans="2:15">
      <c r="B122" s="76" t="s">
        <v>1413</v>
      </c>
      <c r="C122" s="73" t="s">
        <v>1414</v>
      </c>
      <c r="D122" s="86" t="s">
        <v>124</v>
      </c>
      <c r="E122" s="86" t="s">
        <v>327</v>
      </c>
      <c r="F122" s="73" t="s">
        <v>1415</v>
      </c>
      <c r="G122" s="86" t="s">
        <v>158</v>
      </c>
      <c r="H122" s="86" t="s">
        <v>137</v>
      </c>
      <c r="I122" s="83">
        <v>135845.482104</v>
      </c>
      <c r="J122" s="85">
        <v>3378</v>
      </c>
      <c r="K122" s="73"/>
      <c r="L122" s="83">
        <v>4588.8603839079997</v>
      </c>
      <c r="M122" s="84">
        <v>1.6470850669101304E-2</v>
      </c>
      <c r="N122" s="84">
        <f t="shared" si="2"/>
        <v>4.6499917382191038E-4</v>
      </c>
      <c r="O122" s="84">
        <f>L122/'סכום נכסי הקרן'!$C$42</f>
        <v>6.4784605679830341E-5</v>
      </c>
    </row>
    <row r="123" spans="2:15">
      <c r="B123" s="76" t="s">
        <v>1416</v>
      </c>
      <c r="C123" s="73" t="s">
        <v>1417</v>
      </c>
      <c r="D123" s="86" t="s">
        <v>124</v>
      </c>
      <c r="E123" s="86" t="s">
        <v>327</v>
      </c>
      <c r="F123" s="73" t="s">
        <v>1418</v>
      </c>
      <c r="G123" s="86" t="s">
        <v>523</v>
      </c>
      <c r="H123" s="86" t="s">
        <v>137</v>
      </c>
      <c r="I123" s="83">
        <v>2991254.6833339999</v>
      </c>
      <c r="J123" s="85">
        <v>560.4</v>
      </c>
      <c r="K123" s="73"/>
      <c r="L123" s="83">
        <v>16762.991246123998</v>
      </c>
      <c r="M123" s="84">
        <v>3.5240879334039667E-2</v>
      </c>
      <c r="N123" s="84">
        <f t="shared" si="2"/>
        <v>1.6986302541619994E-3</v>
      </c>
      <c r="O123" s="84">
        <f>L123/'סכום נכסי הקרן'!$C$42</f>
        <v>2.3665653060678596E-4</v>
      </c>
    </row>
    <row r="124" spans="2:15">
      <c r="B124" s="76" t="s">
        <v>1419</v>
      </c>
      <c r="C124" s="73" t="s">
        <v>1420</v>
      </c>
      <c r="D124" s="86" t="s">
        <v>124</v>
      </c>
      <c r="E124" s="86" t="s">
        <v>327</v>
      </c>
      <c r="F124" s="73" t="s">
        <v>1421</v>
      </c>
      <c r="G124" s="144" t="s">
        <v>4486</v>
      </c>
      <c r="H124" s="86" t="s">
        <v>137</v>
      </c>
      <c r="I124" s="83">
        <v>3070828.1500000004</v>
      </c>
      <c r="J124" s="85">
        <v>853.7</v>
      </c>
      <c r="K124" s="73"/>
      <c r="L124" s="83">
        <v>26215.659916555996</v>
      </c>
      <c r="M124" s="84">
        <v>4.944972866344606E-2</v>
      </c>
      <c r="N124" s="84">
        <f t="shared" si="2"/>
        <v>2.6564896690130175E-3</v>
      </c>
      <c r="O124" s="84">
        <f>L124/'סכום נכסי הקרן'!$C$42</f>
        <v>3.7010740101973527E-4</v>
      </c>
    </row>
    <row r="125" spans="2:15">
      <c r="B125" s="76" t="s">
        <v>1422</v>
      </c>
      <c r="C125" s="73" t="s">
        <v>1423</v>
      </c>
      <c r="D125" s="86" t="s">
        <v>124</v>
      </c>
      <c r="E125" s="86" t="s">
        <v>327</v>
      </c>
      <c r="F125" s="73" t="s">
        <v>1424</v>
      </c>
      <c r="G125" s="86" t="s">
        <v>523</v>
      </c>
      <c r="H125" s="86" t="s">
        <v>137</v>
      </c>
      <c r="I125" s="83">
        <v>708310.71814699995</v>
      </c>
      <c r="J125" s="85">
        <v>588.5</v>
      </c>
      <c r="K125" s="73"/>
      <c r="L125" s="83">
        <v>4168.4085763029998</v>
      </c>
      <c r="M125" s="84">
        <v>4.225514863988563E-2</v>
      </c>
      <c r="N125" s="84">
        <f t="shared" si="2"/>
        <v>4.2239388039135446E-4</v>
      </c>
      <c r="O125" s="84">
        <f>L125/'סכום נכסי הקרן'!$C$42</f>
        <v>5.8848751832853091E-5</v>
      </c>
    </row>
    <row r="126" spans="2:15">
      <c r="B126" s="76" t="s">
        <v>1425</v>
      </c>
      <c r="C126" s="73" t="s">
        <v>1426</v>
      </c>
      <c r="D126" s="86" t="s">
        <v>124</v>
      </c>
      <c r="E126" s="86" t="s">
        <v>327</v>
      </c>
      <c r="F126" s="73" t="s">
        <v>1427</v>
      </c>
      <c r="G126" s="86" t="s">
        <v>861</v>
      </c>
      <c r="H126" s="86" t="s">
        <v>137</v>
      </c>
      <c r="I126" s="83">
        <v>3660948.4730350007</v>
      </c>
      <c r="J126" s="85">
        <v>13</v>
      </c>
      <c r="K126" s="73"/>
      <c r="L126" s="83">
        <v>475.92330149399993</v>
      </c>
      <c r="M126" s="84">
        <v>8.891097221805578E-3</v>
      </c>
      <c r="N126" s="84">
        <f t="shared" si="2"/>
        <v>4.8226340198399632E-5</v>
      </c>
      <c r="O126" s="84">
        <f>L126/'סכום נכסי הקרן'!$C$42</f>
        <v>6.7189892133684806E-6</v>
      </c>
    </row>
    <row r="127" spans="2:15">
      <c r="B127" s="76" t="s">
        <v>1428</v>
      </c>
      <c r="C127" s="73" t="s">
        <v>1429</v>
      </c>
      <c r="D127" s="86" t="s">
        <v>124</v>
      </c>
      <c r="E127" s="86" t="s">
        <v>327</v>
      </c>
      <c r="F127" s="73" t="s">
        <v>921</v>
      </c>
      <c r="G127" s="86" t="s">
        <v>131</v>
      </c>
      <c r="H127" s="86" t="s">
        <v>137</v>
      </c>
      <c r="I127" s="83">
        <v>2399054.1451789998</v>
      </c>
      <c r="J127" s="85">
        <v>185</v>
      </c>
      <c r="K127" s="73"/>
      <c r="L127" s="83">
        <v>4438.2501685830002</v>
      </c>
      <c r="M127" s="84">
        <v>2.7109311601960756E-2</v>
      </c>
      <c r="N127" s="84">
        <f t="shared" si="2"/>
        <v>4.4973751409897451E-4</v>
      </c>
      <c r="O127" s="84">
        <f>L127/'סכום נכסי הקרן'!$C$42</f>
        <v>6.2658321026368095E-5</v>
      </c>
    </row>
    <row r="128" spans="2:15">
      <c r="B128" s="72"/>
      <c r="C128" s="73"/>
      <c r="D128" s="73"/>
      <c r="E128" s="73"/>
      <c r="F128" s="73"/>
      <c r="G128" s="73"/>
      <c r="H128" s="73"/>
      <c r="I128" s="83"/>
      <c r="J128" s="85"/>
      <c r="K128" s="73"/>
      <c r="L128" s="73"/>
      <c r="M128" s="73"/>
      <c r="N128" s="84"/>
      <c r="O128" s="73"/>
    </row>
    <row r="129" spans="2:15">
      <c r="B129" s="70" t="s">
        <v>205</v>
      </c>
      <c r="C129" s="71"/>
      <c r="D129" s="71"/>
      <c r="E129" s="71"/>
      <c r="F129" s="71"/>
      <c r="G129" s="71"/>
      <c r="H129" s="71"/>
      <c r="I129" s="80"/>
      <c r="J129" s="82"/>
      <c r="K129" s="80">
        <v>2903.0709665720001</v>
      </c>
      <c r="L129" s="80">
        <v>3575585.1035954696</v>
      </c>
      <c r="M129" s="71"/>
      <c r="N129" s="81">
        <f t="shared" ref="N129:N157" si="3">L129/$L$11</f>
        <v>0.36232179234136336</v>
      </c>
      <c r="O129" s="81">
        <f>L129/'סכום נכסי הקרן'!$C$42</f>
        <v>5.0479389572065034E-2</v>
      </c>
    </row>
    <row r="130" spans="2:15">
      <c r="B130" s="89" t="s">
        <v>68</v>
      </c>
      <c r="C130" s="71"/>
      <c r="D130" s="71"/>
      <c r="E130" s="71"/>
      <c r="F130" s="71"/>
      <c r="G130" s="71"/>
      <c r="H130" s="71"/>
      <c r="I130" s="80"/>
      <c r="J130" s="82"/>
      <c r="K130" s="80">
        <v>435.44311374900002</v>
      </c>
      <c r="L130" s="80">
        <f>SUM(L131:L157)</f>
        <v>1236383.2009059754</v>
      </c>
      <c r="M130" s="71"/>
      <c r="N130" s="81">
        <f t="shared" si="3"/>
        <v>0.12528539089240112</v>
      </c>
      <c r="O130" s="81">
        <f>L130/'סכום נכסי הקרן'!$C$42</f>
        <v>1.7455008746996549E-2</v>
      </c>
    </row>
    <row r="131" spans="2:15">
      <c r="B131" s="76" t="s">
        <v>1430</v>
      </c>
      <c r="C131" s="73" t="s">
        <v>1431</v>
      </c>
      <c r="D131" s="86" t="s">
        <v>1432</v>
      </c>
      <c r="E131" s="86" t="s">
        <v>930</v>
      </c>
      <c r="F131" s="73" t="s">
        <v>1206</v>
      </c>
      <c r="G131" s="86" t="s">
        <v>162</v>
      </c>
      <c r="H131" s="86" t="s">
        <v>136</v>
      </c>
      <c r="I131" s="83">
        <v>728119.72735799989</v>
      </c>
      <c r="J131" s="85">
        <v>945</v>
      </c>
      <c r="K131" s="73"/>
      <c r="L131" s="83">
        <v>24529.807523959993</v>
      </c>
      <c r="M131" s="84">
        <v>2.1092247166919535E-2</v>
      </c>
      <c r="N131" s="84">
        <f t="shared" si="3"/>
        <v>2.4856585902354096E-3</v>
      </c>
      <c r="O131" s="84">
        <f>L131/'סכום נכסי הקרן'!$C$42</f>
        <v>3.4630687684782346E-4</v>
      </c>
    </row>
    <row r="132" spans="2:15">
      <c r="B132" s="76" t="s">
        <v>1433</v>
      </c>
      <c r="C132" s="73" t="s">
        <v>1434</v>
      </c>
      <c r="D132" s="86" t="s">
        <v>1432</v>
      </c>
      <c r="E132" s="86" t="s">
        <v>930</v>
      </c>
      <c r="F132" s="73" t="s">
        <v>1435</v>
      </c>
      <c r="G132" s="86" t="s">
        <v>1061</v>
      </c>
      <c r="H132" s="86" t="s">
        <v>136</v>
      </c>
      <c r="I132" s="83">
        <v>357962.46343399992</v>
      </c>
      <c r="J132" s="85">
        <v>1057</v>
      </c>
      <c r="K132" s="73"/>
      <c r="L132" s="83">
        <v>13488.759445296997</v>
      </c>
      <c r="M132" s="84">
        <v>1.0406558361040548E-2</v>
      </c>
      <c r="N132" s="84">
        <f t="shared" si="3"/>
        <v>1.3668452454864105E-3</v>
      </c>
      <c r="O132" s="84">
        <f>L132/'סכום נכסי הקרן'!$C$42</f>
        <v>1.9043158620342388E-4</v>
      </c>
    </row>
    <row r="133" spans="2:15">
      <c r="B133" s="76" t="s">
        <v>1436</v>
      </c>
      <c r="C133" s="73" t="s">
        <v>1437</v>
      </c>
      <c r="D133" s="86" t="s">
        <v>1432</v>
      </c>
      <c r="E133" s="86" t="s">
        <v>930</v>
      </c>
      <c r="F133" s="73" t="s">
        <v>1291</v>
      </c>
      <c r="G133" s="86" t="s">
        <v>1165</v>
      </c>
      <c r="H133" s="86" t="s">
        <v>136</v>
      </c>
      <c r="I133" s="83">
        <v>353782.88568400004</v>
      </c>
      <c r="J133" s="85">
        <v>842</v>
      </c>
      <c r="K133" s="73"/>
      <c r="L133" s="83">
        <v>10619.607012801001</v>
      </c>
      <c r="M133" s="84">
        <v>9.1483369529108093E-3</v>
      </c>
      <c r="N133" s="84">
        <f t="shared" si="3"/>
        <v>1.0761078076340171E-3</v>
      </c>
      <c r="O133" s="84">
        <f>L133/'סכום נכסי הקרן'!$C$42</f>
        <v>1.4992547064880741E-4</v>
      </c>
    </row>
    <row r="134" spans="2:15">
      <c r="B134" s="76" t="s">
        <v>1438</v>
      </c>
      <c r="C134" s="73" t="s">
        <v>1439</v>
      </c>
      <c r="D134" s="86" t="s">
        <v>1432</v>
      </c>
      <c r="E134" s="86" t="s">
        <v>930</v>
      </c>
      <c r="F134" s="73" t="s">
        <v>1440</v>
      </c>
      <c r="G134" s="86" t="s">
        <v>947</v>
      </c>
      <c r="H134" s="86" t="s">
        <v>136</v>
      </c>
      <c r="I134" s="83">
        <v>102117.319299</v>
      </c>
      <c r="J134" s="85">
        <v>10054</v>
      </c>
      <c r="K134" s="73"/>
      <c r="L134" s="83">
        <v>36601.410381544003</v>
      </c>
      <c r="M134" s="84">
        <v>7.0199487404487917E-4</v>
      </c>
      <c r="N134" s="84">
        <f t="shared" si="3"/>
        <v>3.7089002855302112E-3</v>
      </c>
      <c r="O134" s="84">
        <f>L134/'סכום נכסי הקרן'!$C$42</f>
        <v>5.1673133207739714E-4</v>
      </c>
    </row>
    <row r="135" spans="2:15">
      <c r="B135" s="76" t="s">
        <v>1441</v>
      </c>
      <c r="C135" s="73" t="s">
        <v>1442</v>
      </c>
      <c r="D135" s="86" t="s">
        <v>1432</v>
      </c>
      <c r="E135" s="86" t="s">
        <v>930</v>
      </c>
      <c r="F135" s="73" t="s">
        <v>946</v>
      </c>
      <c r="G135" s="86" t="s">
        <v>947</v>
      </c>
      <c r="H135" s="86" t="s">
        <v>136</v>
      </c>
      <c r="I135" s="83">
        <v>102963.06150000001</v>
      </c>
      <c r="J135" s="85">
        <v>8556</v>
      </c>
      <c r="K135" s="73"/>
      <c r="L135" s="83">
        <v>31405.937167013999</v>
      </c>
      <c r="M135" s="84">
        <v>2.7007654616782719E-3</v>
      </c>
      <c r="N135" s="84">
        <f t="shared" si="3"/>
        <v>3.1824317181180822E-3</v>
      </c>
      <c r="O135" s="84">
        <f>L135/'סכום נכסי הקרן'!$C$42</f>
        <v>4.4338268876199512E-4</v>
      </c>
    </row>
    <row r="136" spans="2:15">
      <c r="B136" s="76" t="s">
        <v>1443</v>
      </c>
      <c r="C136" s="73" t="s">
        <v>1444</v>
      </c>
      <c r="D136" s="86" t="s">
        <v>1432</v>
      </c>
      <c r="E136" s="86" t="s">
        <v>930</v>
      </c>
      <c r="F136" s="73" t="s">
        <v>719</v>
      </c>
      <c r="G136" s="86" t="s">
        <v>720</v>
      </c>
      <c r="H136" s="86" t="s">
        <v>136</v>
      </c>
      <c r="I136" s="83">
        <v>2528.9173000000005</v>
      </c>
      <c r="J136" s="85">
        <v>12769</v>
      </c>
      <c r="K136" s="73"/>
      <c r="L136" s="83">
        <v>1151.2007093830002</v>
      </c>
      <c r="M136" s="84">
        <v>5.7217485366528569E-5</v>
      </c>
      <c r="N136" s="84">
        <f t="shared" si="3"/>
        <v>1.1665366430486381E-4</v>
      </c>
      <c r="O136" s="84">
        <f>L136/'סכום נכסי הקרן'!$C$42</f>
        <v>1.625241950643183E-5</v>
      </c>
    </row>
    <row r="137" spans="2:15">
      <c r="B137" s="76" t="s">
        <v>1445</v>
      </c>
      <c r="C137" s="73" t="s">
        <v>1446</v>
      </c>
      <c r="D137" s="86" t="s">
        <v>1447</v>
      </c>
      <c r="E137" s="86" t="s">
        <v>930</v>
      </c>
      <c r="F137" s="73" t="s">
        <v>1448</v>
      </c>
      <c r="G137" s="86" t="s">
        <v>932</v>
      </c>
      <c r="H137" s="86" t="s">
        <v>136</v>
      </c>
      <c r="I137" s="83">
        <v>1000</v>
      </c>
      <c r="J137" s="85">
        <v>1419</v>
      </c>
      <c r="K137" s="73"/>
      <c r="L137" s="83">
        <v>50.587350000000001</v>
      </c>
      <c r="M137" s="84">
        <v>9.3640902496035713E-5</v>
      </c>
      <c r="N137" s="84">
        <f t="shared" si="3"/>
        <v>5.1261258761171813E-6</v>
      </c>
      <c r="O137" s="84">
        <f>L137/'סכום נכסי הקרן'!$C$42</f>
        <v>7.1418200772247996E-7</v>
      </c>
    </row>
    <row r="138" spans="2:15">
      <c r="B138" s="76" t="s">
        <v>1449</v>
      </c>
      <c r="C138" s="73" t="s">
        <v>1450</v>
      </c>
      <c r="D138" s="86" t="s">
        <v>125</v>
      </c>
      <c r="E138" s="86" t="s">
        <v>930</v>
      </c>
      <c r="F138" s="73" t="s">
        <v>1147</v>
      </c>
      <c r="G138" s="86" t="s">
        <v>131</v>
      </c>
      <c r="H138" s="86" t="s">
        <v>139</v>
      </c>
      <c r="I138" s="83">
        <v>1379449.6034530001</v>
      </c>
      <c r="J138" s="85">
        <v>577</v>
      </c>
      <c r="K138" s="73"/>
      <c r="L138" s="83">
        <v>35010.323341034993</v>
      </c>
      <c r="M138" s="84">
        <v>7.7895659295000403E-3</v>
      </c>
      <c r="N138" s="84">
        <f t="shared" si="3"/>
        <v>3.5476719853818946E-3</v>
      </c>
      <c r="O138" s="84">
        <f>L138/'סכום נכסי הקרן'!$C$42</f>
        <v>4.942686860393671E-4</v>
      </c>
    </row>
    <row r="139" spans="2:15">
      <c r="B139" s="76" t="s">
        <v>1451</v>
      </c>
      <c r="C139" s="73" t="s">
        <v>1452</v>
      </c>
      <c r="D139" s="86" t="s">
        <v>1447</v>
      </c>
      <c r="E139" s="86" t="s">
        <v>930</v>
      </c>
      <c r="F139" s="73" t="s">
        <v>1453</v>
      </c>
      <c r="G139" s="86" t="s">
        <v>1125</v>
      </c>
      <c r="H139" s="86" t="s">
        <v>136</v>
      </c>
      <c r="I139" s="83">
        <v>212206.14720199999</v>
      </c>
      <c r="J139" s="85">
        <v>2517</v>
      </c>
      <c r="K139" s="73"/>
      <c r="L139" s="83">
        <v>19041.480404265003</v>
      </c>
      <c r="M139" s="84">
        <v>6.6763663258871562E-3</v>
      </c>
      <c r="N139" s="84">
        <f t="shared" si="3"/>
        <v>1.9295145015479377E-3</v>
      </c>
      <c r="O139" s="84">
        <f>L139/'סכום נכסי הקרן'!$C$42</f>
        <v>2.6882378114540965E-4</v>
      </c>
    </row>
    <row r="140" spans="2:15">
      <c r="B140" s="76" t="s">
        <v>1454</v>
      </c>
      <c r="C140" s="73" t="s">
        <v>1455</v>
      </c>
      <c r="D140" s="86" t="s">
        <v>1447</v>
      </c>
      <c r="E140" s="86" t="s">
        <v>930</v>
      </c>
      <c r="F140" s="73">
        <v>1760</v>
      </c>
      <c r="G140" s="86" t="s">
        <v>730</v>
      </c>
      <c r="H140" s="86" t="s">
        <v>136</v>
      </c>
      <c r="I140" s="83">
        <v>120304.20870000002</v>
      </c>
      <c r="J140" s="85">
        <v>10208</v>
      </c>
      <c r="K140" s="83">
        <v>321.66337801200001</v>
      </c>
      <c r="L140" s="83">
        <v>44102.193547914001</v>
      </c>
      <c r="M140" s="84">
        <v>1.1264207615435317E-3</v>
      </c>
      <c r="N140" s="84">
        <f t="shared" si="3"/>
        <v>4.4689709095157215E-3</v>
      </c>
      <c r="O140" s="84">
        <f>L140/'סכום נכסי הקרן'!$C$42</f>
        <v>6.2262587648917412E-4</v>
      </c>
    </row>
    <row r="141" spans="2:15">
      <c r="B141" s="76" t="s">
        <v>1456</v>
      </c>
      <c r="C141" s="73" t="s">
        <v>1457</v>
      </c>
      <c r="D141" s="86" t="s">
        <v>1432</v>
      </c>
      <c r="E141" s="86" t="s">
        <v>930</v>
      </c>
      <c r="F141" s="73" t="s">
        <v>1458</v>
      </c>
      <c r="G141" s="86" t="s">
        <v>1010</v>
      </c>
      <c r="H141" s="86" t="s">
        <v>136</v>
      </c>
      <c r="I141" s="83">
        <v>132982.39367300001</v>
      </c>
      <c r="J141" s="85">
        <v>1421</v>
      </c>
      <c r="K141" s="83">
        <v>113.779735737</v>
      </c>
      <c r="L141" s="83">
        <v>6850.4882749709986</v>
      </c>
      <c r="M141" s="84">
        <v>5.6647476961338861E-3</v>
      </c>
      <c r="N141" s="84">
        <f t="shared" si="3"/>
        <v>6.9417483245052733E-4</v>
      </c>
      <c r="O141" s="84">
        <f>L141/'סכום נכסי הקרן'!$C$42</f>
        <v>9.6713812249467427E-5</v>
      </c>
    </row>
    <row r="142" spans="2:15">
      <c r="B142" s="76" t="s">
        <v>1459</v>
      </c>
      <c r="C142" s="73" t="s">
        <v>1460</v>
      </c>
      <c r="D142" s="86" t="s">
        <v>1432</v>
      </c>
      <c r="E142" s="86" t="s">
        <v>930</v>
      </c>
      <c r="F142" s="73" t="s">
        <v>1287</v>
      </c>
      <c r="G142" s="86" t="s">
        <v>1288</v>
      </c>
      <c r="H142" s="86" t="s">
        <v>136</v>
      </c>
      <c r="I142" s="83">
        <v>166790.76650900001</v>
      </c>
      <c r="J142" s="85">
        <v>583</v>
      </c>
      <c r="K142" s="73"/>
      <c r="L142" s="83">
        <v>3466.5709543579992</v>
      </c>
      <c r="M142" s="84">
        <v>3.7464428500391107E-3</v>
      </c>
      <c r="N142" s="84">
        <f t="shared" si="3"/>
        <v>3.5127515219774845E-4</v>
      </c>
      <c r="O142" s="84">
        <f>L142/'סכום נכסי הקרן'!$C$42</f>
        <v>4.8940349792899401E-5</v>
      </c>
    </row>
    <row r="143" spans="2:15">
      <c r="B143" s="76" t="s">
        <v>1461</v>
      </c>
      <c r="C143" s="73" t="s">
        <v>1462</v>
      </c>
      <c r="D143" s="86" t="s">
        <v>1432</v>
      </c>
      <c r="E143" s="86" t="s">
        <v>930</v>
      </c>
      <c r="F143" s="73" t="s">
        <v>1463</v>
      </c>
      <c r="G143" s="86" t="s">
        <v>29</v>
      </c>
      <c r="H143" s="86" t="s">
        <v>136</v>
      </c>
      <c r="I143" s="83">
        <v>665738.20177499996</v>
      </c>
      <c r="J143" s="85">
        <v>2489</v>
      </c>
      <c r="K143" s="73"/>
      <c r="L143" s="83">
        <v>59072.847999632009</v>
      </c>
      <c r="M143" s="84">
        <v>1.6316379351354646E-2</v>
      </c>
      <c r="N143" s="84">
        <f t="shared" si="3"/>
        <v>5.9859797895491802E-3</v>
      </c>
      <c r="O143" s="84">
        <f>L143/'סכום נכסי הקרן'!$C$42</f>
        <v>8.3397855760900842E-4</v>
      </c>
    </row>
    <row r="144" spans="2:15">
      <c r="B144" s="76" t="s">
        <v>1464</v>
      </c>
      <c r="C144" s="73" t="s">
        <v>1465</v>
      </c>
      <c r="D144" s="86" t="s">
        <v>1432</v>
      </c>
      <c r="E144" s="86" t="s">
        <v>930</v>
      </c>
      <c r="F144" s="73" t="s">
        <v>1466</v>
      </c>
      <c r="G144" s="86" t="s">
        <v>962</v>
      </c>
      <c r="H144" s="86" t="s">
        <v>136</v>
      </c>
      <c r="I144" s="83">
        <v>689712.33777599991</v>
      </c>
      <c r="J144" s="85">
        <v>157</v>
      </c>
      <c r="K144" s="73"/>
      <c r="L144" s="83">
        <v>3860.3544402980006</v>
      </c>
      <c r="M144" s="84">
        <v>2.5354465883965231E-2</v>
      </c>
      <c r="N144" s="84">
        <f t="shared" si="3"/>
        <v>3.9117808676270726E-4</v>
      </c>
      <c r="O144" s="84">
        <f>L144/'סכום נכסי הקרן'!$C$42</f>
        <v>5.4499705651559464E-5</v>
      </c>
    </row>
    <row r="145" spans="2:15">
      <c r="B145" s="76" t="s">
        <v>1467</v>
      </c>
      <c r="C145" s="73" t="s">
        <v>1468</v>
      </c>
      <c r="D145" s="86" t="s">
        <v>1432</v>
      </c>
      <c r="E145" s="86" t="s">
        <v>930</v>
      </c>
      <c r="F145" s="73" t="s">
        <v>1469</v>
      </c>
      <c r="G145" s="86" t="s">
        <v>1165</v>
      </c>
      <c r="H145" s="86" t="s">
        <v>136</v>
      </c>
      <c r="I145" s="83">
        <v>94572.836445000008</v>
      </c>
      <c r="J145" s="85">
        <v>12132</v>
      </c>
      <c r="K145" s="73"/>
      <c r="L145" s="83">
        <v>40903.300285229008</v>
      </c>
      <c r="M145" s="84">
        <v>1.6869254825114136E-3</v>
      </c>
      <c r="N145" s="84">
        <f t="shared" si="3"/>
        <v>4.1448201182845848E-3</v>
      </c>
      <c r="O145" s="84">
        <f>L145/'סכום נכסי הקרן'!$C$42</f>
        <v>5.7746454637731251E-4</v>
      </c>
    </row>
    <row r="146" spans="2:15">
      <c r="B146" s="76" t="s">
        <v>1470</v>
      </c>
      <c r="C146" s="73" t="s">
        <v>1471</v>
      </c>
      <c r="D146" s="86" t="s">
        <v>1432</v>
      </c>
      <c r="E146" s="86" t="s">
        <v>930</v>
      </c>
      <c r="F146" s="73" t="s">
        <v>1180</v>
      </c>
      <c r="G146" s="86" t="s">
        <v>162</v>
      </c>
      <c r="H146" s="86" t="s">
        <v>136</v>
      </c>
      <c r="I146" s="83">
        <v>518417.20828100003</v>
      </c>
      <c r="J146" s="85">
        <v>14356</v>
      </c>
      <c r="K146" s="73"/>
      <c r="L146" s="83">
        <v>265321.468808359</v>
      </c>
      <c r="M146" s="84">
        <v>8.3435662276429151E-3</v>
      </c>
      <c r="N146" s="84">
        <f t="shared" si="3"/>
        <v>2.6885599794176738E-2</v>
      </c>
      <c r="O146" s="84">
        <f>L146/'סכום נכסי הקרן'!$C$42</f>
        <v>3.7457550017036111E-3</v>
      </c>
    </row>
    <row r="147" spans="2:15">
      <c r="B147" s="76" t="s">
        <v>1472</v>
      </c>
      <c r="C147" s="73" t="s">
        <v>1473</v>
      </c>
      <c r="D147" s="86" t="s">
        <v>1432</v>
      </c>
      <c r="E147" s="86" t="s">
        <v>930</v>
      </c>
      <c r="F147" s="73" t="s">
        <v>1263</v>
      </c>
      <c r="G147" s="86" t="s">
        <v>1165</v>
      </c>
      <c r="H147" s="86" t="s">
        <v>136</v>
      </c>
      <c r="I147" s="83">
        <v>360917.32265999995</v>
      </c>
      <c r="J147" s="85">
        <v>3265</v>
      </c>
      <c r="K147" s="73"/>
      <c r="L147" s="83">
        <v>42009.783833531998</v>
      </c>
      <c r="M147" s="84">
        <v>1.2887319092452059E-2</v>
      </c>
      <c r="N147" s="84">
        <f t="shared" si="3"/>
        <v>4.256942495686325E-3</v>
      </c>
      <c r="O147" s="84">
        <f>L147/'סכום נכסי הקרן'!$C$42</f>
        <v>5.9308565801962873E-4</v>
      </c>
    </row>
    <row r="148" spans="2:15">
      <c r="B148" s="76" t="s">
        <v>1476</v>
      </c>
      <c r="C148" s="73" t="s">
        <v>1477</v>
      </c>
      <c r="D148" s="86" t="s">
        <v>1432</v>
      </c>
      <c r="E148" s="86" t="s">
        <v>930</v>
      </c>
      <c r="F148" s="73" t="s">
        <v>847</v>
      </c>
      <c r="G148" s="86" t="s">
        <v>161</v>
      </c>
      <c r="H148" s="86" t="s">
        <v>136</v>
      </c>
      <c r="I148" s="83">
        <v>26718.733822999999</v>
      </c>
      <c r="J148" s="85">
        <v>371</v>
      </c>
      <c r="K148" s="73"/>
      <c r="L148" s="83">
        <v>353.38598294999991</v>
      </c>
      <c r="M148" s="84">
        <v>1.455579242386637E-4</v>
      </c>
      <c r="N148" s="84">
        <f t="shared" si="3"/>
        <v>3.5809367983440515E-5</v>
      </c>
      <c r="O148" s="84">
        <f>L148/'סכום נכסי הקרן'!$C$42</f>
        <v>4.9890320565163625E-6</v>
      </c>
    </row>
    <row r="149" spans="2:15">
      <c r="B149" s="76" t="s">
        <v>1480</v>
      </c>
      <c r="C149" s="73" t="s">
        <v>1481</v>
      </c>
      <c r="D149" s="86" t="s">
        <v>1432</v>
      </c>
      <c r="E149" s="86" t="s">
        <v>930</v>
      </c>
      <c r="F149" s="73" t="s">
        <v>1482</v>
      </c>
      <c r="G149" s="86" t="s">
        <v>1288</v>
      </c>
      <c r="H149" s="86" t="s">
        <v>136</v>
      </c>
      <c r="I149" s="83">
        <v>321656.06221399998</v>
      </c>
      <c r="J149" s="85">
        <v>453</v>
      </c>
      <c r="K149" s="73"/>
      <c r="L149" s="83">
        <v>5194.5685015909994</v>
      </c>
      <c r="M149" s="84">
        <v>9.1199322694832056E-3</v>
      </c>
      <c r="N149" s="84">
        <f t="shared" si="3"/>
        <v>5.2637689088811475E-4</v>
      </c>
      <c r="O149" s="84">
        <f>L149/'סכום נכסי הקרן'!$C$42</f>
        <v>7.3335870760540226E-5</v>
      </c>
    </row>
    <row r="150" spans="2:15">
      <c r="B150" s="76" t="s">
        <v>1483</v>
      </c>
      <c r="C150" s="73" t="s">
        <v>1484</v>
      </c>
      <c r="D150" s="86" t="s">
        <v>1432</v>
      </c>
      <c r="E150" s="86" t="s">
        <v>930</v>
      </c>
      <c r="F150" s="73" t="s">
        <v>1485</v>
      </c>
      <c r="G150" s="86" t="s">
        <v>1020</v>
      </c>
      <c r="H150" s="86" t="s">
        <v>136</v>
      </c>
      <c r="I150" s="83">
        <v>447486.85840200004</v>
      </c>
      <c r="J150" s="85">
        <v>706</v>
      </c>
      <c r="K150" s="73"/>
      <c r="L150" s="83">
        <v>11262.751990249999</v>
      </c>
      <c r="M150" s="84">
        <v>1.9889051762255073E-2</v>
      </c>
      <c r="N150" s="84">
        <f t="shared" si="3"/>
        <v>1.1412790828835826E-3</v>
      </c>
      <c r="O150" s="84">
        <f>L150/'סכום נכסי הקרן'!$C$42</f>
        <v>1.5900526176755852E-4</v>
      </c>
    </row>
    <row r="151" spans="2:15">
      <c r="B151" s="76" t="s">
        <v>1486</v>
      </c>
      <c r="C151" s="73" t="s">
        <v>1487</v>
      </c>
      <c r="D151" s="86" t="s">
        <v>1432</v>
      </c>
      <c r="E151" s="86" t="s">
        <v>930</v>
      </c>
      <c r="F151" s="73" t="s">
        <v>1488</v>
      </c>
      <c r="G151" s="86" t="s">
        <v>950</v>
      </c>
      <c r="H151" s="86" t="s">
        <v>136</v>
      </c>
      <c r="I151" s="83">
        <v>461556.67043599993</v>
      </c>
      <c r="J151" s="85">
        <v>8188</v>
      </c>
      <c r="K151" s="73"/>
      <c r="L151" s="83">
        <v>134729.407521952</v>
      </c>
      <c r="M151" s="84">
        <v>9.3744694211481301E-3</v>
      </c>
      <c r="N151" s="84">
        <f t="shared" si="3"/>
        <v>1.3652423030109601E-2</v>
      </c>
      <c r="O151" s="84">
        <f>L151/'סכום נכסי הקרן'!$C$42</f>
        <v>1.902082610836264E-3</v>
      </c>
    </row>
    <row r="152" spans="2:15">
      <c r="B152" s="76" t="s">
        <v>1489</v>
      </c>
      <c r="C152" s="73" t="s">
        <v>1490</v>
      </c>
      <c r="D152" s="86" t="s">
        <v>1432</v>
      </c>
      <c r="E152" s="86" t="s">
        <v>930</v>
      </c>
      <c r="F152" s="73" t="s">
        <v>941</v>
      </c>
      <c r="G152" s="86" t="s">
        <v>942</v>
      </c>
      <c r="H152" s="86" t="s">
        <v>136</v>
      </c>
      <c r="I152" s="83">
        <v>7898459.0209189998</v>
      </c>
      <c r="J152" s="85">
        <v>898</v>
      </c>
      <c r="K152" s="73"/>
      <c r="L152" s="83">
        <v>252858.89755802602</v>
      </c>
      <c r="M152" s="84">
        <v>7.211122112030695E-3</v>
      </c>
      <c r="N152" s="84">
        <f t="shared" si="3"/>
        <v>2.5622740423814662E-2</v>
      </c>
      <c r="O152" s="84">
        <f>L152/'סכום נכסי הקרן'!$C$42</f>
        <v>3.5698109335334607E-3</v>
      </c>
    </row>
    <row r="153" spans="2:15">
      <c r="B153" s="76" t="s">
        <v>1491</v>
      </c>
      <c r="C153" s="73" t="s">
        <v>1492</v>
      </c>
      <c r="D153" s="86" t="s">
        <v>1432</v>
      </c>
      <c r="E153" s="86" t="s">
        <v>930</v>
      </c>
      <c r="F153" s="73" t="s">
        <v>1164</v>
      </c>
      <c r="G153" s="86" t="s">
        <v>1165</v>
      </c>
      <c r="H153" s="86" t="s">
        <v>136</v>
      </c>
      <c r="I153" s="83">
        <v>533991.72611099994</v>
      </c>
      <c r="J153" s="85">
        <v>1592</v>
      </c>
      <c r="K153" s="73"/>
      <c r="L153" s="83">
        <v>30306.593615693997</v>
      </c>
      <c r="M153" s="84">
        <v>4.999544660922256E-3</v>
      </c>
      <c r="N153" s="84">
        <f t="shared" si="3"/>
        <v>3.071032852093987E-3</v>
      </c>
      <c r="O153" s="84">
        <f>L153/'סכום נכסי הקרן'!$C$42</f>
        <v>4.2786237815749652E-4</v>
      </c>
    </row>
    <row r="154" spans="2:15">
      <c r="B154" s="76" t="s">
        <v>1493</v>
      </c>
      <c r="C154" s="73" t="s">
        <v>1494</v>
      </c>
      <c r="D154" s="86" t="s">
        <v>1447</v>
      </c>
      <c r="E154" s="86" t="s">
        <v>930</v>
      </c>
      <c r="F154" s="73" t="s">
        <v>1495</v>
      </c>
      <c r="G154" s="86" t="s">
        <v>947</v>
      </c>
      <c r="H154" s="86" t="s">
        <v>136</v>
      </c>
      <c r="I154" s="83">
        <v>375181.50005599996</v>
      </c>
      <c r="J154" s="85">
        <v>878</v>
      </c>
      <c r="K154" s="73"/>
      <c r="L154" s="83">
        <v>11743.443576153002</v>
      </c>
      <c r="M154" s="84">
        <v>1.0568436098160711E-2</v>
      </c>
      <c r="N154" s="84">
        <f t="shared" si="3"/>
        <v>1.189988603681355E-3</v>
      </c>
      <c r="O154" s="84">
        <f>L154/'סכום נכסי הקרן'!$C$42</f>
        <v>1.657915686588171E-4</v>
      </c>
    </row>
    <row r="155" spans="2:15">
      <c r="B155" s="76" t="s">
        <v>1496</v>
      </c>
      <c r="C155" s="73" t="s">
        <v>1497</v>
      </c>
      <c r="D155" s="86" t="s">
        <v>1432</v>
      </c>
      <c r="E155" s="86" t="s">
        <v>930</v>
      </c>
      <c r="F155" s="73" t="s">
        <v>1498</v>
      </c>
      <c r="G155" s="86" t="s">
        <v>1020</v>
      </c>
      <c r="H155" s="86" t="s">
        <v>136</v>
      </c>
      <c r="I155" s="83">
        <v>266729.24291900004</v>
      </c>
      <c r="J155" s="85">
        <v>1784</v>
      </c>
      <c r="K155" s="73"/>
      <c r="L155" s="83">
        <v>16963.873158162998</v>
      </c>
      <c r="M155" s="84">
        <v>1.2608351888977364E-2</v>
      </c>
      <c r="N155" s="84">
        <f t="shared" si="3"/>
        <v>1.7189860539290757E-3</v>
      </c>
      <c r="O155" s="84">
        <f>L155/'סכום נכסי הקרן'!$C$42</f>
        <v>2.3949254093852193E-4</v>
      </c>
    </row>
    <row r="156" spans="2:15">
      <c r="B156" s="76" t="s">
        <v>1499</v>
      </c>
      <c r="C156" s="73" t="s">
        <v>1500</v>
      </c>
      <c r="D156" s="86" t="s">
        <v>1432</v>
      </c>
      <c r="E156" s="86" t="s">
        <v>930</v>
      </c>
      <c r="F156" s="73" t="s">
        <v>1501</v>
      </c>
      <c r="G156" s="86" t="s">
        <v>947</v>
      </c>
      <c r="H156" s="86" t="s">
        <v>136</v>
      </c>
      <c r="I156" s="83">
        <v>630061.68160000001</v>
      </c>
      <c r="J156" s="85">
        <v>4300</v>
      </c>
      <c r="K156" s="73"/>
      <c r="L156" s="83">
        <v>96585.305480870986</v>
      </c>
      <c r="M156" s="84">
        <v>9.4286742598972129E-3</v>
      </c>
      <c r="N156" s="84">
        <f t="shared" si="3"/>
        <v>9.7871984533322142E-3</v>
      </c>
      <c r="O156" s="84">
        <f>L156/'סכום נכסי הקרן'!$C$42</f>
        <v>1.3635718689517732E-3</v>
      </c>
    </row>
    <row r="157" spans="2:15">
      <c r="B157" s="76" t="s">
        <v>1502</v>
      </c>
      <c r="C157" s="73" t="s">
        <v>1503</v>
      </c>
      <c r="D157" s="86" t="s">
        <v>1432</v>
      </c>
      <c r="E157" s="86" t="s">
        <v>930</v>
      </c>
      <c r="F157" s="73" t="s">
        <v>1504</v>
      </c>
      <c r="G157" s="86" t="s">
        <v>947</v>
      </c>
      <c r="H157" s="86" t="s">
        <v>136</v>
      </c>
      <c r="I157" s="83">
        <v>108225.73840100001</v>
      </c>
      <c r="J157" s="85">
        <v>10082</v>
      </c>
      <c r="K157" s="73"/>
      <c r="L157" s="83">
        <v>38898.852040734004</v>
      </c>
      <c r="M157" s="84">
        <v>2.1157695946443802E-3</v>
      </c>
      <c r="N157" s="84">
        <f t="shared" si="3"/>
        <v>3.9417050309466734E-3</v>
      </c>
      <c r="O157" s="84">
        <f>L157/'סכום נכסי הקרן'!$C$42</f>
        <v>5.4916615020456886E-4</v>
      </c>
    </row>
    <row r="158" spans="2:15">
      <c r="B158" s="72"/>
      <c r="C158" s="73"/>
      <c r="D158" s="73"/>
      <c r="E158" s="73"/>
      <c r="F158" s="73"/>
      <c r="G158" s="73"/>
      <c r="H158" s="73"/>
      <c r="I158" s="83"/>
      <c r="J158" s="85"/>
      <c r="K158" s="73"/>
      <c r="L158" s="73"/>
      <c r="M158" s="73"/>
      <c r="N158" s="84"/>
      <c r="O158" s="73"/>
    </row>
    <row r="159" spans="2:15">
      <c r="B159" s="89" t="s">
        <v>67</v>
      </c>
      <c r="C159" s="71"/>
      <c r="D159" s="71"/>
      <c r="E159" s="71"/>
      <c r="F159" s="71"/>
      <c r="G159" s="71"/>
      <c r="H159" s="71"/>
      <c r="I159" s="80"/>
      <c r="J159" s="82"/>
      <c r="K159" s="80">
        <v>2467.627852823</v>
      </c>
      <c r="L159" s="80">
        <f>SUM(L160:L228)</f>
        <v>2339201.9026894937</v>
      </c>
      <c r="M159" s="71"/>
      <c r="N159" s="81">
        <f t="shared" ref="N159:N224" si="4">L159/$L$11</f>
        <v>0.23703640144896221</v>
      </c>
      <c r="O159" s="81">
        <f>L159/'סכום נכסי הקרן'!$C$42</f>
        <v>3.3024380825068478E-2</v>
      </c>
    </row>
    <row r="160" spans="2:15">
      <c r="B160" s="76" t="s">
        <v>1505</v>
      </c>
      <c r="C160" s="73" t="s">
        <v>1506</v>
      </c>
      <c r="D160" s="86" t="s">
        <v>129</v>
      </c>
      <c r="E160" s="86" t="s">
        <v>930</v>
      </c>
      <c r="F160" s="73"/>
      <c r="G160" s="86" t="s">
        <v>1106</v>
      </c>
      <c r="H160" s="86" t="s">
        <v>1507</v>
      </c>
      <c r="I160" s="83">
        <v>220390.47420499998</v>
      </c>
      <c r="J160" s="85">
        <v>1700.5</v>
      </c>
      <c r="K160" s="83">
        <v>649.78164304400013</v>
      </c>
      <c r="L160" s="83">
        <v>14461.702690980001</v>
      </c>
      <c r="M160" s="84">
        <v>1.0164917126027318E-4</v>
      </c>
      <c r="N160" s="84">
        <f t="shared" si="4"/>
        <v>1.4654356944363769E-3</v>
      </c>
      <c r="O160" s="84">
        <f>L160/'סכום נכסי הקרן'!$C$42</f>
        <v>2.0416740277815872E-4</v>
      </c>
    </row>
    <row r="161" spans="2:15">
      <c r="B161" s="76" t="s">
        <v>1508</v>
      </c>
      <c r="C161" s="73" t="s">
        <v>1509</v>
      </c>
      <c r="D161" s="86" t="s">
        <v>29</v>
      </c>
      <c r="E161" s="86" t="s">
        <v>930</v>
      </c>
      <c r="F161" s="73"/>
      <c r="G161" s="86" t="s">
        <v>1510</v>
      </c>
      <c r="H161" s="86" t="s">
        <v>138</v>
      </c>
      <c r="I161" s="83">
        <v>25475.439989999995</v>
      </c>
      <c r="J161" s="85">
        <v>20260</v>
      </c>
      <c r="K161" s="73"/>
      <c r="L161" s="83">
        <v>20130.712550940996</v>
      </c>
      <c r="M161" s="84">
        <v>1.2711268734552205E-4</v>
      </c>
      <c r="N161" s="84">
        <f t="shared" si="4"/>
        <v>2.0398887570124854E-3</v>
      </c>
      <c r="O161" s="84">
        <f>L161/'סכום נכסי הקרן'!$C$42</f>
        <v>2.8420134097783672E-4</v>
      </c>
    </row>
    <row r="162" spans="2:15">
      <c r="B162" s="76" t="s">
        <v>1511</v>
      </c>
      <c r="C162" s="73" t="s">
        <v>1512</v>
      </c>
      <c r="D162" s="86" t="s">
        <v>29</v>
      </c>
      <c r="E162" s="86" t="s">
        <v>930</v>
      </c>
      <c r="F162" s="73"/>
      <c r="G162" s="86" t="s">
        <v>1007</v>
      </c>
      <c r="H162" s="86" t="s">
        <v>138</v>
      </c>
      <c r="I162" s="83">
        <v>83101.667572999999</v>
      </c>
      <c r="J162" s="85">
        <v>2038</v>
      </c>
      <c r="K162" s="73"/>
      <c r="L162" s="83">
        <v>6605.5948239689988</v>
      </c>
      <c r="M162" s="84">
        <v>1.156670033186299E-3</v>
      </c>
      <c r="N162" s="84">
        <f t="shared" si="4"/>
        <v>6.693592479996125E-4</v>
      </c>
      <c r="O162" s="84">
        <f>L162/'סכום נכסי הקרן'!$C$42</f>
        <v>9.3256455884394054E-5</v>
      </c>
    </row>
    <row r="163" spans="2:15">
      <c r="B163" s="76" t="s">
        <v>1513</v>
      </c>
      <c r="C163" s="73" t="s">
        <v>1514</v>
      </c>
      <c r="D163" s="86" t="s">
        <v>29</v>
      </c>
      <c r="E163" s="86" t="s">
        <v>930</v>
      </c>
      <c r="F163" s="73"/>
      <c r="G163" s="86" t="s">
        <v>1106</v>
      </c>
      <c r="H163" s="86" t="s">
        <v>138</v>
      </c>
      <c r="I163" s="83">
        <v>63376.264102000008</v>
      </c>
      <c r="J163" s="85">
        <v>5934</v>
      </c>
      <c r="K163" s="73"/>
      <c r="L163" s="83">
        <v>14668.043519356001</v>
      </c>
      <c r="M163" s="84">
        <v>8.0922420456172085E-5</v>
      </c>
      <c r="N163" s="84">
        <f t="shared" si="4"/>
        <v>1.486344658033752E-3</v>
      </c>
      <c r="O163" s="84">
        <f>L163/'סכום נכסי הקרן'!$C$42</f>
        <v>2.0708048099009693E-4</v>
      </c>
    </row>
    <row r="164" spans="2:15">
      <c r="B164" s="76" t="s">
        <v>1515</v>
      </c>
      <c r="C164" s="73" t="s">
        <v>1516</v>
      </c>
      <c r="D164" s="86" t="s">
        <v>1447</v>
      </c>
      <c r="E164" s="86" t="s">
        <v>930</v>
      </c>
      <c r="F164" s="73"/>
      <c r="G164" s="86" t="s">
        <v>1125</v>
      </c>
      <c r="H164" s="86" t="s">
        <v>136</v>
      </c>
      <c r="I164" s="83">
        <v>52021.197439999989</v>
      </c>
      <c r="J164" s="85">
        <v>19448</v>
      </c>
      <c r="K164" s="73"/>
      <c r="L164" s="83">
        <v>36067.399033158006</v>
      </c>
      <c r="M164" s="84">
        <v>1.9391192009048514E-5</v>
      </c>
      <c r="N164" s="84">
        <f t="shared" si="4"/>
        <v>3.6547877575740782E-3</v>
      </c>
      <c r="O164" s="84">
        <f>L164/'סכום נכסי הקרן'!$C$42</f>
        <v>5.0919226752989862E-4</v>
      </c>
    </row>
    <row r="165" spans="2:15">
      <c r="B165" s="76" t="s">
        <v>1517</v>
      </c>
      <c r="C165" s="73" t="s">
        <v>1518</v>
      </c>
      <c r="D165" s="86" t="s">
        <v>1432</v>
      </c>
      <c r="E165" s="86" t="s">
        <v>930</v>
      </c>
      <c r="F165" s="73"/>
      <c r="G165" s="86" t="s">
        <v>947</v>
      </c>
      <c r="H165" s="86" t="s">
        <v>136</v>
      </c>
      <c r="I165" s="83">
        <v>34071.362951000003</v>
      </c>
      <c r="J165" s="85">
        <v>116281</v>
      </c>
      <c r="K165" s="73"/>
      <c r="L165" s="83">
        <v>141240.02933392898</v>
      </c>
      <c r="M165" s="84">
        <v>9.9921930136325486E-5</v>
      </c>
      <c r="N165" s="84">
        <f t="shared" si="4"/>
        <v>1.4312158456851427E-2</v>
      </c>
      <c r="O165" s="84">
        <f>L165/'סכום נכסי הקרן'!$C$42</f>
        <v>1.993998256886106E-3</v>
      </c>
    </row>
    <row r="166" spans="2:15">
      <c r="B166" s="76" t="s">
        <v>1519</v>
      </c>
      <c r="C166" s="73" t="s">
        <v>1520</v>
      </c>
      <c r="D166" s="86" t="s">
        <v>1432</v>
      </c>
      <c r="E166" s="86" t="s">
        <v>930</v>
      </c>
      <c r="F166" s="73"/>
      <c r="G166" s="86" t="s">
        <v>1125</v>
      </c>
      <c r="H166" s="86" t="s">
        <v>136</v>
      </c>
      <c r="I166" s="83">
        <v>22803.659597999995</v>
      </c>
      <c r="J166" s="85">
        <v>194972</v>
      </c>
      <c r="K166" s="73"/>
      <c r="L166" s="83">
        <v>158502.578002669</v>
      </c>
      <c r="M166" s="84">
        <v>4.5807917195887508E-5</v>
      </c>
      <c r="N166" s="84">
        <f t="shared" si="4"/>
        <v>1.6061409947956622E-2</v>
      </c>
      <c r="O166" s="84">
        <f>L166/'סכום נכסי הקרן'!$C$42</f>
        <v>2.2377074384630768E-3</v>
      </c>
    </row>
    <row r="167" spans="2:15">
      <c r="B167" s="76" t="s">
        <v>1521</v>
      </c>
      <c r="C167" s="73" t="s">
        <v>1522</v>
      </c>
      <c r="D167" s="86" t="s">
        <v>1447</v>
      </c>
      <c r="E167" s="86" t="s">
        <v>930</v>
      </c>
      <c r="F167" s="73"/>
      <c r="G167" s="86" t="s">
        <v>1015</v>
      </c>
      <c r="H167" s="86" t="s">
        <v>136</v>
      </c>
      <c r="I167" s="83">
        <v>81835.488740000001</v>
      </c>
      <c r="J167" s="85">
        <v>8561</v>
      </c>
      <c r="K167" s="73"/>
      <c r="L167" s="83">
        <v>24976.162521246999</v>
      </c>
      <c r="M167" s="84">
        <v>1.0156082227117005E-4</v>
      </c>
      <c r="N167" s="84">
        <f t="shared" si="4"/>
        <v>2.5308887100485076E-3</v>
      </c>
      <c r="O167" s="84">
        <f>L167/'סכום נכסי הקרן'!$C$42</f>
        <v>3.5260842670405032E-4</v>
      </c>
    </row>
    <row r="168" spans="2:15">
      <c r="B168" s="76" t="s">
        <v>1523</v>
      </c>
      <c r="C168" s="73" t="s">
        <v>1524</v>
      </c>
      <c r="D168" s="86" t="s">
        <v>1447</v>
      </c>
      <c r="E168" s="86" t="s">
        <v>930</v>
      </c>
      <c r="F168" s="73"/>
      <c r="G168" s="86" t="s">
        <v>1007</v>
      </c>
      <c r="H168" s="86" t="s">
        <v>136</v>
      </c>
      <c r="I168" s="83">
        <v>50950.879979999998</v>
      </c>
      <c r="J168" s="85">
        <v>21775</v>
      </c>
      <c r="K168" s="73"/>
      <c r="L168" s="83">
        <v>39552.085422273012</v>
      </c>
      <c r="M168" s="84">
        <v>1.1503617541879737E-4</v>
      </c>
      <c r="N168" s="84">
        <f t="shared" si="4"/>
        <v>4.0078985860597721E-3</v>
      </c>
      <c r="O168" s="84">
        <f>L168/'סכום נכסי הקרן'!$C$42</f>
        <v>5.5838836737820766E-4</v>
      </c>
    </row>
    <row r="169" spans="2:15">
      <c r="B169" s="76" t="s">
        <v>1525</v>
      </c>
      <c r="C169" s="73" t="s">
        <v>1526</v>
      </c>
      <c r="D169" s="86" t="s">
        <v>1432</v>
      </c>
      <c r="E169" s="86" t="s">
        <v>930</v>
      </c>
      <c r="F169" s="73"/>
      <c r="G169" s="86" t="s">
        <v>1010</v>
      </c>
      <c r="H169" s="86" t="s">
        <v>136</v>
      </c>
      <c r="I169" s="83">
        <v>41528.456969999999</v>
      </c>
      <c r="J169" s="85">
        <v>25429</v>
      </c>
      <c r="K169" s="73"/>
      <c r="L169" s="83">
        <v>37647.367266143003</v>
      </c>
      <c r="M169" s="84">
        <v>9.4911774182489691E-6</v>
      </c>
      <c r="N169" s="84">
        <f t="shared" si="4"/>
        <v>3.8148893648444243E-3</v>
      </c>
      <c r="O169" s="84">
        <f>L169/'סכום נכסי הקרן'!$C$42</f>
        <v>5.3149794048511299E-4</v>
      </c>
    </row>
    <row r="170" spans="2:15">
      <c r="B170" s="76" t="s">
        <v>1527</v>
      </c>
      <c r="C170" s="73" t="s">
        <v>1528</v>
      </c>
      <c r="D170" s="86" t="s">
        <v>29</v>
      </c>
      <c r="E170" s="86" t="s">
        <v>930</v>
      </c>
      <c r="F170" s="73"/>
      <c r="G170" s="86" t="s">
        <v>1007</v>
      </c>
      <c r="H170" s="86" t="s">
        <v>138</v>
      </c>
      <c r="I170" s="83">
        <v>3330945.3579999995</v>
      </c>
      <c r="J170" s="85">
        <v>450.1</v>
      </c>
      <c r="K170" s="73"/>
      <c r="L170" s="83">
        <v>58475.579496755985</v>
      </c>
      <c r="M170" s="84">
        <v>2.1680227376686349E-3</v>
      </c>
      <c r="N170" s="84">
        <f t="shared" si="4"/>
        <v>5.9254572769529956E-3</v>
      </c>
      <c r="O170" s="84">
        <f>L170/'סכום נכסי הקרן'!$C$42</f>
        <v>8.255464413085223E-4</v>
      </c>
    </row>
    <row r="171" spans="2:15">
      <c r="B171" s="76" t="s">
        <v>1529</v>
      </c>
      <c r="C171" s="73" t="s">
        <v>1530</v>
      </c>
      <c r="D171" s="86" t="s">
        <v>29</v>
      </c>
      <c r="E171" s="86" t="s">
        <v>930</v>
      </c>
      <c r="F171" s="73"/>
      <c r="G171" s="86" t="s">
        <v>950</v>
      </c>
      <c r="H171" s="86" t="s">
        <v>138</v>
      </c>
      <c r="I171" s="83">
        <v>52355.169989999988</v>
      </c>
      <c r="J171" s="85">
        <v>24245</v>
      </c>
      <c r="K171" s="73"/>
      <c r="L171" s="83">
        <v>49508.500808493001</v>
      </c>
      <c r="M171" s="84">
        <v>1.2299771272217958E-4</v>
      </c>
      <c r="N171" s="84">
        <f t="shared" si="4"/>
        <v>5.0168037480157459E-3</v>
      </c>
      <c r="O171" s="84">
        <f>L171/'סכום נכסי הקרן'!$C$42</f>
        <v>6.9895103235768539E-4</v>
      </c>
    </row>
    <row r="172" spans="2:15">
      <c r="B172" s="76" t="s">
        <v>1531</v>
      </c>
      <c r="C172" s="73" t="s">
        <v>1532</v>
      </c>
      <c r="D172" s="86" t="s">
        <v>29</v>
      </c>
      <c r="E172" s="86" t="s">
        <v>930</v>
      </c>
      <c r="F172" s="73"/>
      <c r="G172" s="86" t="s">
        <v>1032</v>
      </c>
      <c r="H172" s="86" t="s">
        <v>138</v>
      </c>
      <c r="I172" s="83">
        <v>506019.0135</v>
      </c>
      <c r="J172" s="85">
        <v>1441.5</v>
      </c>
      <c r="K172" s="73"/>
      <c r="L172" s="83">
        <v>28449.818191420003</v>
      </c>
      <c r="M172" s="84">
        <v>6.2683096328615081E-4</v>
      </c>
      <c r="N172" s="84">
        <f t="shared" si="4"/>
        <v>2.8828817718632698E-3</v>
      </c>
      <c r="O172" s="84">
        <f>L172/'סכום נכסי הקרן'!$C$42</f>
        <v>4.0164879708638371E-4</v>
      </c>
    </row>
    <row r="173" spans="2:15">
      <c r="B173" s="76" t="s">
        <v>1533</v>
      </c>
      <c r="C173" s="73" t="s">
        <v>1534</v>
      </c>
      <c r="D173" s="86" t="s">
        <v>1447</v>
      </c>
      <c r="E173" s="86" t="s">
        <v>930</v>
      </c>
      <c r="F173" s="73"/>
      <c r="G173" s="86" t="s">
        <v>1106</v>
      </c>
      <c r="H173" s="86" t="s">
        <v>136</v>
      </c>
      <c r="I173" s="83">
        <v>72943.513244000002</v>
      </c>
      <c r="J173" s="85">
        <v>11604</v>
      </c>
      <c r="K173" s="73"/>
      <c r="L173" s="83">
        <v>30175.462210635</v>
      </c>
      <c r="M173" s="84">
        <v>1.3260465231576762E-4</v>
      </c>
      <c r="N173" s="84">
        <f t="shared" si="4"/>
        <v>3.0577450224558555E-3</v>
      </c>
      <c r="O173" s="84">
        <f>L173/'סכום נכסי הקרן'!$C$42</f>
        <v>4.2601109141999192E-4</v>
      </c>
    </row>
    <row r="174" spans="2:15">
      <c r="B174" s="76" t="s">
        <v>1535</v>
      </c>
      <c r="C174" s="73" t="s">
        <v>1536</v>
      </c>
      <c r="D174" s="86" t="s">
        <v>1432</v>
      </c>
      <c r="E174" s="86" t="s">
        <v>930</v>
      </c>
      <c r="F174" s="73"/>
      <c r="G174" s="86" t="s">
        <v>1010</v>
      </c>
      <c r="H174" s="86" t="s">
        <v>136</v>
      </c>
      <c r="I174" s="83">
        <v>97714.016400000008</v>
      </c>
      <c r="J174" s="85">
        <v>3931</v>
      </c>
      <c r="K174" s="73"/>
      <c r="L174" s="83">
        <v>13693.656915400001</v>
      </c>
      <c r="M174" s="84">
        <v>2.3040975620720919E-5</v>
      </c>
      <c r="N174" s="84">
        <f t="shared" si="4"/>
        <v>1.3876079504600049E-3</v>
      </c>
      <c r="O174" s="84">
        <f>L174/'סכום נכסי הקרן'!$C$42</f>
        <v>1.9332428737427824E-4</v>
      </c>
    </row>
    <row r="175" spans="2:15">
      <c r="B175" s="76" t="s">
        <v>1537</v>
      </c>
      <c r="C175" s="73" t="s">
        <v>1538</v>
      </c>
      <c r="D175" s="86" t="s">
        <v>1432</v>
      </c>
      <c r="E175" s="86" t="s">
        <v>930</v>
      </c>
      <c r="F175" s="73"/>
      <c r="G175" s="86" t="s">
        <v>1032</v>
      </c>
      <c r="H175" s="86" t="s">
        <v>136</v>
      </c>
      <c r="I175" s="83">
        <v>23032.589580000007</v>
      </c>
      <c r="J175" s="85">
        <v>28513</v>
      </c>
      <c r="K175" s="73"/>
      <c r="L175" s="83">
        <v>23412.361281660007</v>
      </c>
      <c r="M175" s="84">
        <v>5.215950016680107E-5</v>
      </c>
      <c r="N175" s="84">
        <f t="shared" si="4"/>
        <v>2.3724253392779296E-3</v>
      </c>
      <c r="O175" s="84">
        <f>L175/'סכום נכסי הקרן'!$C$42</f>
        <v>3.3053099610198989E-4</v>
      </c>
    </row>
    <row r="176" spans="2:15">
      <c r="B176" s="76" t="s">
        <v>1539</v>
      </c>
      <c r="C176" s="73" t="s">
        <v>1540</v>
      </c>
      <c r="D176" s="86" t="s">
        <v>1447</v>
      </c>
      <c r="E176" s="86" t="s">
        <v>930</v>
      </c>
      <c r="F176" s="73"/>
      <c r="G176" s="86" t="s">
        <v>1007</v>
      </c>
      <c r="H176" s="86" t="s">
        <v>136</v>
      </c>
      <c r="I176" s="83">
        <v>41877.435599999997</v>
      </c>
      <c r="J176" s="85">
        <v>14440</v>
      </c>
      <c r="K176" s="73"/>
      <c r="L176" s="83">
        <v>21557.917562783001</v>
      </c>
      <c r="M176" s="84">
        <v>1.0048587632393599E-4</v>
      </c>
      <c r="N176" s="84">
        <f t="shared" si="4"/>
        <v>2.1845105358114822E-3</v>
      </c>
      <c r="O176" s="84">
        <f>L176/'סכום נכסי הקרן'!$C$42</f>
        <v>3.0435033357754606E-4</v>
      </c>
    </row>
    <row r="177" spans="2:15">
      <c r="B177" s="76" t="s">
        <v>1541</v>
      </c>
      <c r="C177" s="73" t="s">
        <v>1542</v>
      </c>
      <c r="D177" s="86" t="s">
        <v>29</v>
      </c>
      <c r="E177" s="86" t="s">
        <v>930</v>
      </c>
      <c r="F177" s="73"/>
      <c r="G177" s="86" t="s">
        <v>991</v>
      </c>
      <c r="H177" s="86" t="s">
        <v>138</v>
      </c>
      <c r="I177" s="83">
        <v>505754.48770000006</v>
      </c>
      <c r="J177" s="85">
        <v>2465.5</v>
      </c>
      <c r="K177" s="73"/>
      <c r="L177" s="83">
        <v>48634.310697867004</v>
      </c>
      <c r="M177" s="84">
        <v>4.0901878135224981E-4</v>
      </c>
      <c r="N177" s="84">
        <f t="shared" si="4"/>
        <v>4.9282201683910837E-3</v>
      </c>
      <c r="O177" s="84">
        <f>L177/'סכום נכסי הקרן'!$C$42</f>
        <v>6.8660939263277365E-4</v>
      </c>
    </row>
    <row r="178" spans="2:15">
      <c r="B178" s="76" t="s">
        <v>1543</v>
      </c>
      <c r="C178" s="73" t="s">
        <v>1544</v>
      </c>
      <c r="D178" s="86" t="s">
        <v>1447</v>
      </c>
      <c r="E178" s="86" t="s">
        <v>930</v>
      </c>
      <c r="F178" s="73"/>
      <c r="G178" s="86" t="s">
        <v>1125</v>
      </c>
      <c r="H178" s="86" t="s">
        <v>136</v>
      </c>
      <c r="I178" s="83">
        <v>31408.076699999994</v>
      </c>
      <c r="J178" s="85">
        <v>15101</v>
      </c>
      <c r="K178" s="73"/>
      <c r="L178" s="83">
        <v>16908.558506693997</v>
      </c>
      <c r="M178" s="84">
        <v>1.2466425792051125E-4</v>
      </c>
      <c r="N178" s="84">
        <f t="shared" si="4"/>
        <v>1.7133809003437692E-3</v>
      </c>
      <c r="O178" s="84">
        <f>L178/'סכום נכסי הקרן'!$C$42</f>
        <v>2.3871161984179319E-4</v>
      </c>
    </row>
    <row r="179" spans="2:15">
      <c r="B179" s="76" t="s">
        <v>1545</v>
      </c>
      <c r="C179" s="73" t="s">
        <v>1546</v>
      </c>
      <c r="D179" s="86" t="s">
        <v>1447</v>
      </c>
      <c r="E179" s="86" t="s">
        <v>930</v>
      </c>
      <c r="F179" s="73"/>
      <c r="G179" s="86" t="s">
        <v>955</v>
      </c>
      <c r="H179" s="86" t="s">
        <v>136</v>
      </c>
      <c r="I179" s="83">
        <v>19193.824650000006</v>
      </c>
      <c r="J179" s="85">
        <v>32407</v>
      </c>
      <c r="K179" s="73"/>
      <c r="L179" s="83">
        <v>22174.808919169005</v>
      </c>
      <c r="M179" s="84">
        <v>4.9182422896290037E-4</v>
      </c>
      <c r="N179" s="84">
        <f t="shared" si="4"/>
        <v>2.2470214747067458E-3</v>
      </c>
      <c r="O179" s="84">
        <f>L179/'סכום נכסי הקרן'!$C$42</f>
        <v>3.1305948136746588E-4</v>
      </c>
    </row>
    <row r="180" spans="2:15">
      <c r="B180" s="76" t="s">
        <v>1547</v>
      </c>
      <c r="C180" s="73" t="s">
        <v>1548</v>
      </c>
      <c r="D180" s="86" t="s">
        <v>29</v>
      </c>
      <c r="E180" s="86" t="s">
        <v>930</v>
      </c>
      <c r="F180" s="73"/>
      <c r="G180" s="86" t="s">
        <v>1106</v>
      </c>
      <c r="H180" s="86" t="s">
        <v>138</v>
      </c>
      <c r="I180" s="83">
        <v>45360.242326</v>
      </c>
      <c r="J180" s="85">
        <v>6450</v>
      </c>
      <c r="K180" s="73"/>
      <c r="L180" s="83">
        <v>11411.246677100999</v>
      </c>
      <c r="M180" s="84">
        <v>4.6285961557142856E-4</v>
      </c>
      <c r="N180" s="84">
        <f t="shared" si="4"/>
        <v>1.1563263715186429E-3</v>
      </c>
      <c r="O180" s="84">
        <f>L180/'סכום נכסי הקרן'!$C$42</f>
        <v>1.6110167981656421E-4</v>
      </c>
    </row>
    <row r="181" spans="2:15">
      <c r="B181" s="76" t="s">
        <v>1549</v>
      </c>
      <c r="C181" s="73" t="s">
        <v>1550</v>
      </c>
      <c r="D181" s="86" t="s">
        <v>1432</v>
      </c>
      <c r="E181" s="86" t="s">
        <v>930</v>
      </c>
      <c r="F181" s="73"/>
      <c r="G181" s="86" t="s">
        <v>1007</v>
      </c>
      <c r="H181" s="86" t="s">
        <v>136</v>
      </c>
      <c r="I181" s="83">
        <v>18460.969525999997</v>
      </c>
      <c r="J181" s="85">
        <v>62457</v>
      </c>
      <c r="K181" s="73"/>
      <c r="L181" s="83">
        <v>41105.047985854995</v>
      </c>
      <c r="M181" s="84">
        <v>2.1605958060215964E-4</v>
      </c>
      <c r="N181" s="84">
        <f t="shared" si="4"/>
        <v>4.1652636502866767E-3</v>
      </c>
      <c r="O181" s="84">
        <f>L181/'סכום נכסי הקרן'!$C$42</f>
        <v>5.803127797377566E-4</v>
      </c>
    </row>
    <row r="182" spans="2:15">
      <c r="B182" s="76" t="s">
        <v>1551</v>
      </c>
      <c r="C182" s="73" t="s">
        <v>1552</v>
      </c>
      <c r="D182" s="86" t="s">
        <v>29</v>
      </c>
      <c r="E182" s="86" t="s">
        <v>930</v>
      </c>
      <c r="F182" s="73"/>
      <c r="G182" s="86" t="s">
        <v>1010</v>
      </c>
      <c r="H182" s="86" t="s">
        <v>142</v>
      </c>
      <c r="I182" s="83">
        <v>1698863.2176810002</v>
      </c>
      <c r="J182" s="85">
        <v>8106</v>
      </c>
      <c r="K182" s="73"/>
      <c r="L182" s="83">
        <v>48460.097069008014</v>
      </c>
      <c r="M182" s="84">
        <v>5.5294413702242366E-4</v>
      </c>
      <c r="N182" s="84">
        <f t="shared" si="4"/>
        <v>4.9105667235898372E-3</v>
      </c>
      <c r="O182" s="84">
        <f>L182/'סכום נכסי הקרן'!$C$42</f>
        <v>6.8414987974603156E-4</v>
      </c>
    </row>
    <row r="183" spans="2:15">
      <c r="B183" s="76" t="s">
        <v>1553</v>
      </c>
      <c r="C183" s="73" t="s">
        <v>1554</v>
      </c>
      <c r="D183" s="86" t="s">
        <v>1447</v>
      </c>
      <c r="E183" s="86" t="s">
        <v>930</v>
      </c>
      <c r="F183" s="73"/>
      <c r="G183" s="86" t="s">
        <v>1555</v>
      </c>
      <c r="H183" s="86" t="s">
        <v>136</v>
      </c>
      <c r="I183" s="83">
        <v>27918.290399999994</v>
      </c>
      <c r="J183" s="85">
        <v>15934</v>
      </c>
      <c r="K183" s="73"/>
      <c r="L183" s="83">
        <v>15858.903898679002</v>
      </c>
      <c r="M183" s="84">
        <v>1.2557743021645996E-4</v>
      </c>
      <c r="N183" s="84">
        <f t="shared" si="4"/>
        <v>1.6070171226971581E-3</v>
      </c>
      <c r="O183" s="84">
        <f>L183/'סכום נכסי הקרן'!$C$42</f>
        <v>2.2389280772043674E-4</v>
      </c>
    </row>
    <row r="184" spans="2:15">
      <c r="B184" s="76" t="s">
        <v>1556</v>
      </c>
      <c r="C184" s="73" t="s">
        <v>1557</v>
      </c>
      <c r="D184" s="86" t="s">
        <v>1432</v>
      </c>
      <c r="E184" s="86" t="s">
        <v>930</v>
      </c>
      <c r="F184" s="73"/>
      <c r="G184" s="86" t="s">
        <v>1010</v>
      </c>
      <c r="H184" s="86" t="s">
        <v>136</v>
      </c>
      <c r="I184" s="83">
        <v>112772.44428400001</v>
      </c>
      <c r="J184" s="85">
        <v>16680</v>
      </c>
      <c r="K184" s="73"/>
      <c r="L184" s="83">
        <v>67059.231814222992</v>
      </c>
      <c r="M184" s="84">
        <v>4.6876293869692154E-5</v>
      </c>
      <c r="N184" s="84">
        <f t="shared" si="4"/>
        <v>6.7952573802626346E-3</v>
      </c>
      <c r="O184" s="84">
        <f>L184/'סכום נכסי הקרן'!$C$42</f>
        <v>9.4672871406406903E-4</v>
      </c>
    </row>
    <row r="185" spans="2:15">
      <c r="B185" s="76" t="s">
        <v>1558</v>
      </c>
      <c r="C185" s="73" t="s">
        <v>1559</v>
      </c>
      <c r="D185" s="86" t="s">
        <v>1560</v>
      </c>
      <c r="E185" s="86" t="s">
        <v>930</v>
      </c>
      <c r="F185" s="73"/>
      <c r="G185" s="86" t="s">
        <v>1106</v>
      </c>
      <c r="H185" s="86" t="s">
        <v>138</v>
      </c>
      <c r="I185" s="83">
        <v>174489.31499999997</v>
      </c>
      <c r="J185" s="85">
        <v>2187</v>
      </c>
      <c r="K185" s="73"/>
      <c r="L185" s="83">
        <v>14883.86196869</v>
      </c>
      <c r="M185" s="84">
        <v>2.3733086221367628E-4</v>
      </c>
      <c r="N185" s="84">
        <f t="shared" si="4"/>
        <v>1.5082140095153871E-3</v>
      </c>
      <c r="O185" s="84">
        <f>L185/'סכום נכסי הקרן'!$C$42</f>
        <v>2.10127362343813E-4</v>
      </c>
    </row>
    <row r="186" spans="2:15">
      <c r="B186" s="76" t="s">
        <v>1561</v>
      </c>
      <c r="C186" s="73" t="s">
        <v>1562</v>
      </c>
      <c r="D186" s="86" t="s">
        <v>29</v>
      </c>
      <c r="E186" s="86" t="s">
        <v>930</v>
      </c>
      <c r="F186" s="73"/>
      <c r="G186" s="86" t="s">
        <v>1125</v>
      </c>
      <c r="H186" s="86" t="s">
        <v>142</v>
      </c>
      <c r="I186" s="83">
        <v>261733.97250000003</v>
      </c>
      <c r="J186" s="85">
        <v>12800</v>
      </c>
      <c r="K186" s="73"/>
      <c r="L186" s="83">
        <v>11789.335670111001</v>
      </c>
      <c r="M186" s="84">
        <v>1.7918736889596025E-4</v>
      </c>
      <c r="N186" s="84">
        <f t="shared" si="4"/>
        <v>1.1946389490808925E-3</v>
      </c>
      <c r="O186" s="84">
        <f>L186/'סכום נכסי הקרן'!$C$42</f>
        <v>1.664394639884106E-4</v>
      </c>
    </row>
    <row r="187" spans="2:15">
      <c r="B187" s="76" t="s">
        <v>1563</v>
      </c>
      <c r="C187" s="73" t="s">
        <v>1564</v>
      </c>
      <c r="D187" s="86" t="s">
        <v>1447</v>
      </c>
      <c r="E187" s="86" t="s">
        <v>930</v>
      </c>
      <c r="F187" s="73"/>
      <c r="G187" s="86" t="s">
        <v>1125</v>
      </c>
      <c r="H187" s="86" t="s">
        <v>136</v>
      </c>
      <c r="I187" s="83">
        <v>22683.610949999991</v>
      </c>
      <c r="J187" s="85">
        <v>18671</v>
      </c>
      <c r="K187" s="73"/>
      <c r="L187" s="83">
        <v>15098.691206691001</v>
      </c>
      <c r="M187" s="84">
        <v>2.1106106918024619E-5</v>
      </c>
      <c r="N187" s="84">
        <f t="shared" si="4"/>
        <v>1.5299831220675067E-3</v>
      </c>
      <c r="O187" s="84">
        <f>L187/'סכום נכסי הקרן'!$C$42</f>
        <v>2.131602782113776E-4</v>
      </c>
    </row>
    <row r="188" spans="2:15">
      <c r="B188" s="76" t="s">
        <v>1565</v>
      </c>
      <c r="C188" s="73" t="s">
        <v>1566</v>
      </c>
      <c r="D188" s="86" t="s">
        <v>1432</v>
      </c>
      <c r="E188" s="86" t="s">
        <v>930</v>
      </c>
      <c r="F188" s="73"/>
      <c r="G188" s="86" t="s">
        <v>950</v>
      </c>
      <c r="H188" s="86" t="s">
        <v>136</v>
      </c>
      <c r="I188" s="83">
        <v>76775.298600000024</v>
      </c>
      <c r="J188" s="85">
        <v>5412</v>
      </c>
      <c r="K188" s="73"/>
      <c r="L188" s="83">
        <v>14812.857206226003</v>
      </c>
      <c r="M188" s="84">
        <v>1.7950736170212771E-5</v>
      </c>
      <c r="N188" s="84">
        <f t="shared" si="4"/>
        <v>1.5010189429583477E-3</v>
      </c>
      <c r="O188" s="84">
        <f>L188/'סכום נכסי הקרן'!$C$42</f>
        <v>2.0912493142354545E-4</v>
      </c>
    </row>
    <row r="189" spans="2:15">
      <c r="B189" s="76" t="s">
        <v>1567</v>
      </c>
      <c r="C189" s="73" t="s">
        <v>1568</v>
      </c>
      <c r="D189" s="86" t="s">
        <v>29</v>
      </c>
      <c r="E189" s="86" t="s">
        <v>930</v>
      </c>
      <c r="F189" s="73"/>
      <c r="G189" s="86" t="s">
        <v>1510</v>
      </c>
      <c r="H189" s="86" t="s">
        <v>138</v>
      </c>
      <c r="I189" s="83">
        <v>4187.7435599999999</v>
      </c>
      <c r="J189" s="85">
        <v>47590</v>
      </c>
      <c r="K189" s="73"/>
      <c r="L189" s="83">
        <v>7773.0918089450015</v>
      </c>
      <c r="M189" s="84">
        <v>3.3162543904060556E-5</v>
      </c>
      <c r="N189" s="84">
        <f t="shared" si="4"/>
        <v>7.8766424924941666E-4</v>
      </c>
      <c r="O189" s="84">
        <f>L189/'סכום נכסי הקרן'!$C$42</f>
        <v>1.0973894292394255E-4</v>
      </c>
    </row>
    <row r="190" spans="2:15">
      <c r="B190" s="76" t="s">
        <v>1569</v>
      </c>
      <c r="C190" s="73" t="s">
        <v>1570</v>
      </c>
      <c r="D190" s="86" t="s">
        <v>1447</v>
      </c>
      <c r="E190" s="86" t="s">
        <v>930</v>
      </c>
      <c r="F190" s="73"/>
      <c r="G190" s="86" t="s">
        <v>1510</v>
      </c>
      <c r="H190" s="86" t="s">
        <v>136</v>
      </c>
      <c r="I190" s="83">
        <v>367792.41692399996</v>
      </c>
      <c r="J190" s="85">
        <v>1243</v>
      </c>
      <c r="K190" s="73"/>
      <c r="L190" s="83">
        <v>16297.966982329999</v>
      </c>
      <c r="M190" s="84">
        <v>5.8273649976081634E-3</v>
      </c>
      <c r="N190" s="84">
        <f t="shared" si="4"/>
        <v>1.6515083370887238E-3</v>
      </c>
      <c r="O190" s="84">
        <f>L190/'סכום נכסי הקרן'!$C$42</f>
        <v>2.3009141181016849E-4</v>
      </c>
    </row>
    <row r="191" spans="2:15">
      <c r="B191" s="76" t="s">
        <v>1571</v>
      </c>
      <c r="C191" s="73" t="s">
        <v>1572</v>
      </c>
      <c r="D191" s="86" t="s">
        <v>1447</v>
      </c>
      <c r="E191" s="86" t="s">
        <v>930</v>
      </c>
      <c r="F191" s="73"/>
      <c r="G191" s="86" t="s">
        <v>1106</v>
      </c>
      <c r="H191" s="86" t="s">
        <v>136</v>
      </c>
      <c r="I191" s="83">
        <v>44609.938274000015</v>
      </c>
      <c r="J191" s="85">
        <v>33895</v>
      </c>
      <c r="K191" s="73"/>
      <c r="L191" s="83">
        <v>53904.72002826901</v>
      </c>
      <c r="M191" s="84">
        <v>1.5826513258806666E-4</v>
      </c>
      <c r="N191" s="84">
        <f t="shared" si="4"/>
        <v>5.4622821749263769E-3</v>
      </c>
      <c r="O191" s="84">
        <f>L191/'סכום נכסי הקרן'!$C$42</f>
        <v>7.6101596892320586E-4</v>
      </c>
    </row>
    <row r="192" spans="2:15">
      <c r="B192" s="76" t="s">
        <v>1573</v>
      </c>
      <c r="C192" s="73" t="s">
        <v>1574</v>
      </c>
      <c r="D192" s="86" t="s">
        <v>29</v>
      </c>
      <c r="E192" s="86" t="s">
        <v>930</v>
      </c>
      <c r="F192" s="73"/>
      <c r="G192" s="86" t="s">
        <v>1555</v>
      </c>
      <c r="H192" s="86" t="s">
        <v>138</v>
      </c>
      <c r="I192" s="83">
        <v>9153.7094640000014</v>
      </c>
      <c r="J192" s="85">
        <v>23890</v>
      </c>
      <c r="K192" s="73"/>
      <c r="L192" s="83">
        <v>8529.2586904679993</v>
      </c>
      <c r="M192" s="84">
        <v>1.6394864030671787E-5</v>
      </c>
      <c r="N192" s="84">
        <f t="shared" si="4"/>
        <v>8.6428827913115336E-4</v>
      </c>
      <c r="O192" s="84">
        <f>L192/'סכום נכסי הקרן'!$C$42</f>
        <v>1.2041435449658553E-4</v>
      </c>
    </row>
    <row r="193" spans="2:15">
      <c r="B193" s="76" t="s">
        <v>1575</v>
      </c>
      <c r="C193" s="73" t="s">
        <v>1576</v>
      </c>
      <c r="D193" s="86" t="s">
        <v>1447</v>
      </c>
      <c r="E193" s="86" t="s">
        <v>930</v>
      </c>
      <c r="F193" s="73"/>
      <c r="G193" s="86" t="s">
        <v>1510</v>
      </c>
      <c r="H193" s="86" t="s">
        <v>136</v>
      </c>
      <c r="I193" s="83">
        <v>22683.610949999991</v>
      </c>
      <c r="J193" s="85">
        <v>18955</v>
      </c>
      <c r="K193" s="73"/>
      <c r="L193" s="83">
        <v>15328.353694115001</v>
      </c>
      <c r="M193" s="84">
        <v>1.8276263652403281E-4</v>
      </c>
      <c r="N193" s="84">
        <f t="shared" si="4"/>
        <v>1.5532553199501316E-3</v>
      </c>
      <c r="O193" s="84">
        <f>L193/'סכום נכסי הקרן'!$C$42</f>
        <v>2.1640260690357065E-4</v>
      </c>
    </row>
    <row r="194" spans="2:15">
      <c r="B194" s="76" t="s">
        <v>1577</v>
      </c>
      <c r="C194" s="73" t="s">
        <v>1578</v>
      </c>
      <c r="D194" s="86" t="s">
        <v>29</v>
      </c>
      <c r="E194" s="86" t="s">
        <v>930</v>
      </c>
      <c r="F194" s="73"/>
      <c r="G194" s="86" t="s">
        <v>1510</v>
      </c>
      <c r="H194" s="86" t="s">
        <v>138</v>
      </c>
      <c r="I194" s="83">
        <v>5932.6367099999998</v>
      </c>
      <c r="J194" s="85">
        <v>33845</v>
      </c>
      <c r="K194" s="73"/>
      <c r="L194" s="83">
        <v>7831.4158570719992</v>
      </c>
      <c r="M194" s="84">
        <v>1.1747159513675358E-5</v>
      </c>
      <c r="N194" s="84">
        <f t="shared" si="4"/>
        <v>7.935743515240705E-4</v>
      </c>
      <c r="O194" s="84">
        <f>L194/'סכום נכסי הקרן'!$C$42</f>
        <v>1.1056235007592504E-4</v>
      </c>
    </row>
    <row r="195" spans="2:15">
      <c r="B195" s="76" t="s">
        <v>1579</v>
      </c>
      <c r="C195" s="73" t="s">
        <v>1580</v>
      </c>
      <c r="D195" s="86" t="s">
        <v>1447</v>
      </c>
      <c r="E195" s="86" t="s">
        <v>930</v>
      </c>
      <c r="F195" s="73"/>
      <c r="G195" s="86" t="s">
        <v>947</v>
      </c>
      <c r="H195" s="86" t="s">
        <v>136</v>
      </c>
      <c r="I195" s="83">
        <v>36052.633285000004</v>
      </c>
      <c r="J195" s="85">
        <v>24156</v>
      </c>
      <c r="K195" s="73"/>
      <c r="L195" s="83">
        <v>31047.13615392799</v>
      </c>
      <c r="M195" s="84">
        <v>3.6259992944049207E-5</v>
      </c>
      <c r="N195" s="84">
        <f t="shared" si="4"/>
        <v>3.1460736333882586E-3</v>
      </c>
      <c r="O195" s="84">
        <f>L195/'סכום נכסי הקרן'!$C$42</f>
        <v>4.3831720840181363E-4</v>
      </c>
    </row>
    <row r="196" spans="2:15">
      <c r="B196" s="76" t="s">
        <v>1581</v>
      </c>
      <c r="C196" s="73" t="s">
        <v>1582</v>
      </c>
      <c r="D196" s="86" t="s">
        <v>1447</v>
      </c>
      <c r="E196" s="86" t="s">
        <v>930</v>
      </c>
      <c r="F196" s="73"/>
      <c r="G196" s="86" t="s">
        <v>1128</v>
      </c>
      <c r="H196" s="86" t="s">
        <v>136</v>
      </c>
      <c r="I196" s="83">
        <v>70514.272998</v>
      </c>
      <c r="J196" s="85">
        <v>16535</v>
      </c>
      <c r="K196" s="73"/>
      <c r="L196" s="83">
        <v>41566.242418287999</v>
      </c>
      <c r="M196" s="84">
        <v>9.4593318683548186E-5</v>
      </c>
      <c r="N196" s="84">
        <f t="shared" si="4"/>
        <v>4.2119974822430054E-3</v>
      </c>
      <c r="O196" s="84">
        <f>L196/'סכום נכסי הקרן'!$C$42</f>
        <v>5.8682382974740196E-4</v>
      </c>
    </row>
    <row r="197" spans="2:15">
      <c r="B197" s="76" t="s">
        <v>1583</v>
      </c>
      <c r="C197" s="73" t="s">
        <v>1584</v>
      </c>
      <c r="D197" s="86" t="s">
        <v>1432</v>
      </c>
      <c r="E197" s="86" t="s">
        <v>930</v>
      </c>
      <c r="F197" s="73"/>
      <c r="G197" s="86" t="s">
        <v>984</v>
      </c>
      <c r="H197" s="86" t="s">
        <v>136</v>
      </c>
      <c r="I197" s="83">
        <v>213753.94759699999</v>
      </c>
      <c r="J197" s="85">
        <v>15771</v>
      </c>
      <c r="K197" s="73"/>
      <c r="L197" s="83">
        <v>120180.19654261702</v>
      </c>
      <c r="M197" s="84">
        <v>2.8103158883447396E-5</v>
      </c>
      <c r="N197" s="84">
        <f t="shared" si="4"/>
        <v>1.2178119931049119E-2</v>
      </c>
      <c r="O197" s="84">
        <f>L197/'סכום נכסי הקרן'!$C$42</f>
        <v>1.6966797836868005E-3</v>
      </c>
    </row>
    <row r="198" spans="2:15">
      <c r="B198" s="76" t="s">
        <v>1585</v>
      </c>
      <c r="C198" s="73" t="s">
        <v>1586</v>
      </c>
      <c r="D198" s="86" t="s">
        <v>1447</v>
      </c>
      <c r="E198" s="86" t="s">
        <v>930</v>
      </c>
      <c r="F198" s="73"/>
      <c r="G198" s="86" t="s">
        <v>1015</v>
      </c>
      <c r="H198" s="86" t="s">
        <v>136</v>
      </c>
      <c r="I198" s="83">
        <v>13142.884185000001</v>
      </c>
      <c r="J198" s="85">
        <v>21150</v>
      </c>
      <c r="K198" s="73"/>
      <c r="L198" s="83">
        <v>9909.7018187220019</v>
      </c>
      <c r="M198" s="84">
        <v>7.0204815339597277E-5</v>
      </c>
      <c r="N198" s="84">
        <f t="shared" si="4"/>
        <v>1.0041715748612321E-3</v>
      </c>
      <c r="O198" s="84">
        <f>L198/'סכום נכסי הקרן'!$C$42</f>
        <v>1.399031722520747E-4</v>
      </c>
    </row>
    <row r="199" spans="2:15">
      <c r="B199" s="76" t="s">
        <v>1587</v>
      </c>
      <c r="C199" s="73" t="s">
        <v>1588</v>
      </c>
      <c r="D199" s="86" t="s">
        <v>129</v>
      </c>
      <c r="E199" s="86" t="s">
        <v>930</v>
      </c>
      <c r="F199" s="73"/>
      <c r="G199" s="86" t="s">
        <v>955</v>
      </c>
      <c r="H199" s="86" t="s">
        <v>1507</v>
      </c>
      <c r="I199" s="83">
        <v>84103.849829999992</v>
      </c>
      <c r="J199" s="85">
        <v>9945</v>
      </c>
      <c r="K199" s="73"/>
      <c r="L199" s="83">
        <v>30825.156835858994</v>
      </c>
      <c r="M199" s="84">
        <v>2.8260702227822577E-5</v>
      </c>
      <c r="N199" s="84">
        <f t="shared" si="4"/>
        <v>3.1235799877176252E-3</v>
      </c>
      <c r="O199" s="84">
        <f>L199/'סכום נכסי הקרן'!$C$42</f>
        <v>4.3518334914547025E-4</v>
      </c>
    </row>
    <row r="200" spans="2:15">
      <c r="B200" s="76" t="s">
        <v>1589</v>
      </c>
      <c r="C200" s="73" t="s">
        <v>1590</v>
      </c>
      <c r="D200" s="86" t="s">
        <v>1432</v>
      </c>
      <c r="E200" s="86" t="s">
        <v>930</v>
      </c>
      <c r="F200" s="73"/>
      <c r="G200" s="86" t="s">
        <v>984</v>
      </c>
      <c r="H200" s="86" t="s">
        <v>136</v>
      </c>
      <c r="I200" s="83">
        <v>53439.097611000005</v>
      </c>
      <c r="J200" s="85">
        <v>37550</v>
      </c>
      <c r="K200" s="73"/>
      <c r="L200" s="83">
        <v>71536.648809657985</v>
      </c>
      <c r="M200" s="84">
        <v>1.2178278914593203E-4</v>
      </c>
      <c r="N200" s="84">
        <f t="shared" si="4"/>
        <v>7.2489637538612943E-3</v>
      </c>
      <c r="O200" s="84">
        <f>L200/'סכום נכסי הקרן'!$C$42</f>
        <v>1.0099399844549972E-3</v>
      </c>
    </row>
    <row r="201" spans="2:15">
      <c r="B201" s="76" t="s">
        <v>1591</v>
      </c>
      <c r="C201" s="73" t="s">
        <v>1592</v>
      </c>
      <c r="D201" s="86" t="s">
        <v>125</v>
      </c>
      <c r="E201" s="86" t="s">
        <v>930</v>
      </c>
      <c r="F201" s="73"/>
      <c r="G201" s="86" t="s">
        <v>1125</v>
      </c>
      <c r="H201" s="86" t="s">
        <v>139</v>
      </c>
      <c r="I201" s="83">
        <v>76775.298600000024</v>
      </c>
      <c r="J201" s="85">
        <v>4072</v>
      </c>
      <c r="K201" s="73"/>
      <c r="L201" s="83">
        <v>13751.299893339998</v>
      </c>
      <c r="M201" s="84">
        <v>5.7747812481506126E-4</v>
      </c>
      <c r="N201" s="84">
        <f t="shared" si="4"/>
        <v>1.3934490384156829E-3</v>
      </c>
      <c r="O201" s="84">
        <f>L201/'סכום נכסי הקרן'!$C$42</f>
        <v>1.9413807931468013E-4</v>
      </c>
    </row>
    <row r="202" spans="2:15">
      <c r="B202" s="76" t="s">
        <v>1593</v>
      </c>
      <c r="C202" s="73" t="s">
        <v>1594</v>
      </c>
      <c r="D202" s="86" t="s">
        <v>1447</v>
      </c>
      <c r="E202" s="86" t="s">
        <v>930</v>
      </c>
      <c r="F202" s="73"/>
      <c r="G202" s="86" t="s">
        <v>1510</v>
      </c>
      <c r="H202" s="86" t="s">
        <v>136</v>
      </c>
      <c r="I202" s="83">
        <v>53742.709019999995</v>
      </c>
      <c r="J202" s="85">
        <v>8274</v>
      </c>
      <c r="K202" s="83">
        <v>46.940225626000007</v>
      </c>
      <c r="L202" s="83">
        <v>15899.324994108003</v>
      </c>
      <c r="M202" s="84">
        <v>4.3258719688414852E-5</v>
      </c>
      <c r="N202" s="84">
        <f t="shared" si="4"/>
        <v>1.6111130799516813E-3</v>
      </c>
      <c r="O202" s="84">
        <f>L202/'סכום נכסי הקרן'!$C$42</f>
        <v>2.2446346459587744E-4</v>
      </c>
    </row>
    <row r="203" spans="2:15">
      <c r="B203" s="76" t="s">
        <v>1595</v>
      </c>
      <c r="C203" s="73" t="s">
        <v>1596</v>
      </c>
      <c r="D203" s="86" t="s">
        <v>29</v>
      </c>
      <c r="E203" s="86" t="s">
        <v>930</v>
      </c>
      <c r="F203" s="73"/>
      <c r="G203" s="86" t="s">
        <v>1010</v>
      </c>
      <c r="H203" s="86" t="s">
        <v>138</v>
      </c>
      <c r="I203" s="83">
        <v>1172917.1754300001</v>
      </c>
      <c r="J203" s="85">
        <v>286.89999999999998</v>
      </c>
      <c r="K203" s="73"/>
      <c r="L203" s="83">
        <v>13124.897096474</v>
      </c>
      <c r="M203" s="84">
        <v>2.0745327062571302E-4</v>
      </c>
      <c r="N203" s="84">
        <f t="shared" si="4"/>
        <v>1.3299742846306563E-3</v>
      </c>
      <c r="O203" s="84">
        <f>L203/'סכום נכסי הקרן'!$C$42</f>
        <v>1.8529465092578974E-4</v>
      </c>
    </row>
    <row r="204" spans="2:15">
      <c r="B204" s="76" t="s">
        <v>1597</v>
      </c>
      <c r="C204" s="73" t="s">
        <v>1598</v>
      </c>
      <c r="D204" s="86" t="s">
        <v>1447</v>
      </c>
      <c r="E204" s="86" t="s">
        <v>930</v>
      </c>
      <c r="F204" s="73"/>
      <c r="G204" s="86" t="s">
        <v>1061</v>
      </c>
      <c r="H204" s="86" t="s">
        <v>136</v>
      </c>
      <c r="I204" s="83">
        <v>112356.18290000001</v>
      </c>
      <c r="J204" s="85">
        <v>3394</v>
      </c>
      <c r="K204" s="83">
        <v>180.24740641700001</v>
      </c>
      <c r="L204" s="83">
        <v>13774.907348206998</v>
      </c>
      <c r="M204" s="84">
        <v>1.9621090990642591E-4</v>
      </c>
      <c r="N204" s="84">
        <f t="shared" si="4"/>
        <v>1.3958412330110314E-3</v>
      </c>
      <c r="O204" s="84">
        <f>L204/'סכום נכסי הקרן'!$C$42</f>
        <v>1.9447136460268459E-4</v>
      </c>
    </row>
    <row r="205" spans="2:15">
      <c r="B205" s="76" t="s">
        <v>1599</v>
      </c>
      <c r="C205" s="73" t="s">
        <v>1600</v>
      </c>
      <c r="D205" s="86" t="s">
        <v>1432</v>
      </c>
      <c r="E205" s="86" t="s">
        <v>930</v>
      </c>
      <c r="F205" s="73"/>
      <c r="G205" s="86" t="s">
        <v>950</v>
      </c>
      <c r="H205" s="86" t="s">
        <v>136</v>
      </c>
      <c r="I205" s="83">
        <v>17448.931500000002</v>
      </c>
      <c r="J205" s="85">
        <v>26360</v>
      </c>
      <c r="K205" s="73"/>
      <c r="L205" s="83">
        <v>16397.354194220996</v>
      </c>
      <c r="M205" s="84">
        <v>2.8488722320540006E-5</v>
      </c>
      <c r="N205" s="84">
        <f t="shared" si="4"/>
        <v>1.661579458794636E-3</v>
      </c>
      <c r="O205" s="84">
        <f>L205/'סכום נכסי הקרן'!$C$42</f>
        <v>2.3149454042888941E-4</v>
      </c>
    </row>
    <row r="206" spans="2:15">
      <c r="B206" s="76" t="s">
        <v>1474</v>
      </c>
      <c r="C206" s="73" t="s">
        <v>1475</v>
      </c>
      <c r="D206" s="86" t="s">
        <v>1447</v>
      </c>
      <c r="E206" s="86" t="s">
        <v>930</v>
      </c>
      <c r="F206" s="73"/>
      <c r="G206" s="86" t="s">
        <v>160</v>
      </c>
      <c r="H206" s="86" t="s">
        <v>136</v>
      </c>
      <c r="I206" s="83">
        <v>354899.94457999995</v>
      </c>
      <c r="J206" s="85">
        <v>6766</v>
      </c>
      <c r="K206" s="73"/>
      <c r="L206" s="83">
        <v>85604.670346316998</v>
      </c>
      <c r="M206" s="84">
        <v>6.9545062852364638E-3</v>
      </c>
      <c r="N206" s="84">
        <f t="shared" si="4"/>
        <v>8.6745068832175774E-3</v>
      </c>
      <c r="O206" s="84">
        <f>L206/'סכום נכסי הקרן'!$C$42</f>
        <v>1.2085494760716606E-3</v>
      </c>
    </row>
    <row r="207" spans="2:15">
      <c r="B207" s="76" t="s">
        <v>1601</v>
      </c>
      <c r="C207" s="73" t="s">
        <v>1602</v>
      </c>
      <c r="D207" s="86" t="s">
        <v>1447</v>
      </c>
      <c r="E207" s="86" t="s">
        <v>930</v>
      </c>
      <c r="F207" s="73"/>
      <c r="G207" s="86" t="s">
        <v>1015</v>
      </c>
      <c r="H207" s="86" t="s">
        <v>136</v>
      </c>
      <c r="I207" s="83">
        <v>806731</v>
      </c>
      <c r="J207" s="85">
        <v>1154</v>
      </c>
      <c r="K207" s="83">
        <v>230.07969000000003</v>
      </c>
      <c r="L207" s="83">
        <v>33419.073710000004</v>
      </c>
      <c r="M207" s="84">
        <v>2.0426017277660261E-3</v>
      </c>
      <c r="N207" s="84">
        <f t="shared" si="4"/>
        <v>3.3864272095829968E-3</v>
      </c>
      <c r="O207" s="84">
        <f>L207/'סכום נכסי הקרן'!$C$42</f>
        <v>4.7180374458107314E-4</v>
      </c>
    </row>
    <row r="208" spans="2:15">
      <c r="B208" s="76" t="s">
        <v>1603</v>
      </c>
      <c r="C208" s="73" t="s">
        <v>1604</v>
      </c>
      <c r="D208" s="86" t="s">
        <v>1447</v>
      </c>
      <c r="E208" s="86" t="s">
        <v>930</v>
      </c>
      <c r="F208" s="73"/>
      <c r="G208" s="86" t="s">
        <v>1010</v>
      </c>
      <c r="H208" s="86" t="s">
        <v>136</v>
      </c>
      <c r="I208" s="83">
        <v>55780.690159000012</v>
      </c>
      <c r="J208" s="85">
        <v>16396</v>
      </c>
      <c r="K208" s="73"/>
      <c r="L208" s="83">
        <v>32604.783982528996</v>
      </c>
      <c r="M208" s="84">
        <v>5.5945806935214391E-4</v>
      </c>
      <c r="N208" s="84">
        <f t="shared" si="4"/>
        <v>3.3039134656797178E-3</v>
      </c>
      <c r="O208" s="84">
        <f>L208/'סכום נכסי הקרן'!$C$42</f>
        <v>4.6030776638824358E-4</v>
      </c>
    </row>
    <row r="209" spans="2:15">
      <c r="B209" s="76" t="s">
        <v>1605</v>
      </c>
      <c r="C209" s="73" t="s">
        <v>1606</v>
      </c>
      <c r="D209" s="86" t="s">
        <v>1432</v>
      </c>
      <c r="E209" s="86" t="s">
        <v>930</v>
      </c>
      <c r="F209" s="73"/>
      <c r="G209" s="86" t="s">
        <v>1010</v>
      </c>
      <c r="H209" s="86" t="s">
        <v>136</v>
      </c>
      <c r="I209" s="83">
        <v>152534.02244999999</v>
      </c>
      <c r="J209" s="85">
        <v>9574</v>
      </c>
      <c r="K209" s="73"/>
      <c r="L209" s="83">
        <v>52061.860058261009</v>
      </c>
      <c r="M209" s="84">
        <v>1.3004246486813606E-4</v>
      </c>
      <c r="N209" s="84">
        <f t="shared" si="4"/>
        <v>5.275541177852631E-3</v>
      </c>
      <c r="O209" s="84">
        <f>L209/'סכום נכסי הקרן'!$C$42</f>
        <v>7.3499884342974353E-4</v>
      </c>
    </row>
    <row r="210" spans="2:15">
      <c r="B210" s="76" t="s">
        <v>1478</v>
      </c>
      <c r="C210" s="73" t="s">
        <v>1479</v>
      </c>
      <c r="D210" s="86" t="s">
        <v>1432</v>
      </c>
      <c r="E210" s="86" t="s">
        <v>930</v>
      </c>
      <c r="F210" s="73"/>
      <c r="G210" s="86" t="s">
        <v>942</v>
      </c>
      <c r="H210" s="86" t="s">
        <v>136</v>
      </c>
      <c r="I210" s="83">
        <v>363466.47129899991</v>
      </c>
      <c r="J210" s="85">
        <v>4809</v>
      </c>
      <c r="K210" s="73"/>
      <c r="L210" s="83">
        <v>62313.000786505007</v>
      </c>
      <c r="M210" s="84">
        <v>2.6700610886920373E-3</v>
      </c>
      <c r="N210" s="84">
        <f>L210/$L$11</f>
        <v>6.3143114978391549E-3</v>
      </c>
      <c r="O210" s="84">
        <f>L210/'סכום נכסי הקרן'!$C$42</f>
        <v>8.7972238136448382E-4</v>
      </c>
    </row>
    <row r="211" spans="2:15">
      <c r="B211" s="76" t="s">
        <v>1607</v>
      </c>
      <c r="C211" s="73" t="s">
        <v>1608</v>
      </c>
      <c r="D211" s="86" t="s">
        <v>1447</v>
      </c>
      <c r="E211" s="86" t="s">
        <v>930</v>
      </c>
      <c r="F211" s="73"/>
      <c r="G211" s="86" t="s">
        <v>1007</v>
      </c>
      <c r="H211" s="86" t="s">
        <v>136</v>
      </c>
      <c r="I211" s="83">
        <v>177383.04579900004</v>
      </c>
      <c r="J211" s="85">
        <v>8037</v>
      </c>
      <c r="K211" s="73"/>
      <c r="L211" s="83">
        <v>50823.621767803001</v>
      </c>
      <c r="M211" s="84">
        <v>2.4000210134075597E-4</v>
      </c>
      <c r="N211" s="84">
        <f t="shared" si="4"/>
        <v>5.1500678067130891E-3</v>
      </c>
      <c r="O211" s="84">
        <f>L211/'סכום נכסי הקרן'!$C$42</f>
        <v>7.1751764490248025E-4</v>
      </c>
    </row>
    <row r="212" spans="2:15">
      <c r="B212" s="76" t="s">
        <v>1609</v>
      </c>
      <c r="C212" s="73" t="s">
        <v>1610</v>
      </c>
      <c r="D212" s="86" t="s">
        <v>1432</v>
      </c>
      <c r="E212" s="86" t="s">
        <v>930</v>
      </c>
      <c r="F212" s="73"/>
      <c r="G212" s="86" t="s">
        <v>1125</v>
      </c>
      <c r="H212" s="86" t="s">
        <v>136</v>
      </c>
      <c r="I212" s="83">
        <v>62816.153399999988</v>
      </c>
      <c r="J212" s="85">
        <v>8697</v>
      </c>
      <c r="K212" s="73"/>
      <c r="L212" s="83">
        <v>19476.025870170004</v>
      </c>
      <c r="M212" s="84">
        <v>1.7650102415497549E-4</v>
      </c>
      <c r="N212" s="84">
        <f t="shared" si="4"/>
        <v>1.9735479359366736E-3</v>
      </c>
      <c r="O212" s="84">
        <f>L212/'סכום נכסי הקרן'!$C$42</f>
        <v>2.7495860641865949E-4</v>
      </c>
    </row>
    <row r="213" spans="2:15">
      <c r="B213" s="76" t="s">
        <v>1611</v>
      </c>
      <c r="C213" s="73" t="s">
        <v>1612</v>
      </c>
      <c r="D213" s="86" t="s">
        <v>1447</v>
      </c>
      <c r="E213" s="86" t="s">
        <v>930</v>
      </c>
      <c r="F213" s="73"/>
      <c r="G213" s="86" t="s">
        <v>1015</v>
      </c>
      <c r="H213" s="86" t="s">
        <v>136</v>
      </c>
      <c r="I213" s="83">
        <v>11162.430458999997</v>
      </c>
      <c r="J213" s="85">
        <v>24505</v>
      </c>
      <c r="K213" s="73"/>
      <c r="L213" s="83">
        <v>9751.5355289579984</v>
      </c>
      <c r="M213" s="84">
        <v>4.6375792280558043E-5</v>
      </c>
      <c r="N213" s="84">
        <f t="shared" si="4"/>
        <v>9.8814424172975345E-4</v>
      </c>
      <c r="O213" s="84">
        <f>L213/'סכום נכסי הקרן'!$C$42</f>
        <v>1.3767021246316162E-4</v>
      </c>
    </row>
    <row r="214" spans="2:15">
      <c r="B214" s="76" t="s">
        <v>1613</v>
      </c>
      <c r="C214" s="73" t="s">
        <v>1614</v>
      </c>
      <c r="D214" s="86" t="s">
        <v>29</v>
      </c>
      <c r="E214" s="86" t="s">
        <v>930</v>
      </c>
      <c r="F214" s="73"/>
      <c r="G214" s="86" t="s">
        <v>1010</v>
      </c>
      <c r="H214" s="86" t="s">
        <v>136</v>
      </c>
      <c r="I214" s="83">
        <v>8161.2142400000002</v>
      </c>
      <c r="J214" s="85">
        <v>99300</v>
      </c>
      <c r="K214" s="73"/>
      <c r="L214" s="83">
        <v>28891.065668418003</v>
      </c>
      <c r="M214" s="84">
        <v>3.4177183890893982E-5</v>
      </c>
      <c r="N214" s="84">
        <f t="shared" si="4"/>
        <v>2.9275943355696285E-3</v>
      </c>
      <c r="O214" s="84">
        <f>L214/'סכום נכסי הקרן'!$C$42</f>
        <v>4.0787824000096433E-4</v>
      </c>
    </row>
    <row r="215" spans="2:15">
      <c r="B215" s="76" t="s">
        <v>1615</v>
      </c>
      <c r="C215" s="73" t="s">
        <v>1616</v>
      </c>
      <c r="D215" s="86" t="s">
        <v>29</v>
      </c>
      <c r="E215" s="86" t="s">
        <v>930</v>
      </c>
      <c r="F215" s="73"/>
      <c r="G215" s="86" t="s">
        <v>947</v>
      </c>
      <c r="H215" s="86" t="s">
        <v>138</v>
      </c>
      <c r="I215" s="83">
        <v>34897.863000000005</v>
      </c>
      <c r="J215" s="85">
        <v>10116</v>
      </c>
      <c r="K215" s="73"/>
      <c r="L215" s="83">
        <v>13769.103582556998</v>
      </c>
      <c r="M215" s="84">
        <v>2.8406791031713763E-5</v>
      </c>
      <c r="N215" s="84">
        <f t="shared" si="4"/>
        <v>1.3952531248520273E-3</v>
      </c>
      <c r="O215" s="84">
        <f>L215/'סכום נכסי הקרן'!$C$42</f>
        <v>1.9438942820941102E-4</v>
      </c>
    </row>
    <row r="216" spans="2:15">
      <c r="B216" s="76" t="s">
        <v>1617</v>
      </c>
      <c r="C216" s="73" t="s">
        <v>1618</v>
      </c>
      <c r="D216" s="86" t="s">
        <v>125</v>
      </c>
      <c r="E216" s="86" t="s">
        <v>930</v>
      </c>
      <c r="F216" s="73"/>
      <c r="G216" s="86" t="s">
        <v>1007</v>
      </c>
      <c r="H216" s="86" t="s">
        <v>139</v>
      </c>
      <c r="I216" s="83">
        <v>1669417.7967980003</v>
      </c>
      <c r="J216" s="85">
        <v>764</v>
      </c>
      <c r="K216" s="83">
        <v>1057.40656455</v>
      </c>
      <c r="L216" s="83">
        <v>57158.699129822999</v>
      </c>
      <c r="M216" s="84">
        <v>1.522294953993904E-3</v>
      </c>
      <c r="N216" s="84">
        <f t="shared" si="4"/>
        <v>5.7920149336658728E-3</v>
      </c>
      <c r="O216" s="84">
        <f>L216/'סכום נכסי הקרן'!$C$42</f>
        <v>8.0695498980164323E-4</v>
      </c>
    </row>
    <row r="217" spans="2:15">
      <c r="B217" s="76" t="s">
        <v>1619</v>
      </c>
      <c r="C217" s="73" t="s">
        <v>1620</v>
      </c>
      <c r="D217" s="86" t="s">
        <v>29</v>
      </c>
      <c r="E217" s="86" t="s">
        <v>930</v>
      </c>
      <c r="F217" s="73"/>
      <c r="G217" s="86" t="s">
        <v>1106</v>
      </c>
      <c r="H217" s="86" t="s">
        <v>138</v>
      </c>
      <c r="I217" s="83">
        <v>70197.051423999976</v>
      </c>
      <c r="J217" s="85">
        <v>7596</v>
      </c>
      <c r="K217" s="73"/>
      <c r="L217" s="83">
        <v>20797.054953932999</v>
      </c>
      <c r="M217" s="84">
        <v>8.2584766381176437E-5</v>
      </c>
      <c r="N217" s="84">
        <f t="shared" si="4"/>
        <v>2.1074106776968345E-3</v>
      </c>
      <c r="O217" s="84">
        <f>L217/'סכום נכסי הקרן'!$C$42</f>
        <v>2.9360862867326747E-4</v>
      </c>
    </row>
    <row r="218" spans="2:15">
      <c r="B218" s="76" t="s">
        <v>1621</v>
      </c>
      <c r="C218" s="73" t="s">
        <v>1622</v>
      </c>
      <c r="D218" s="86" t="s">
        <v>1432</v>
      </c>
      <c r="E218" s="86" t="s">
        <v>930</v>
      </c>
      <c r="F218" s="73"/>
      <c r="G218" s="86" t="s">
        <v>1128</v>
      </c>
      <c r="H218" s="86" t="s">
        <v>136</v>
      </c>
      <c r="I218" s="83">
        <v>43622.328749999993</v>
      </c>
      <c r="J218" s="85">
        <v>6574</v>
      </c>
      <c r="K218" s="73"/>
      <c r="L218" s="83">
        <v>10223.464195068</v>
      </c>
      <c r="M218" s="84">
        <v>3.7166506560449853E-5</v>
      </c>
      <c r="N218" s="84">
        <f t="shared" si="4"/>
        <v>1.0359657968621718E-3</v>
      </c>
      <c r="O218" s="84">
        <f>L218/'סכום נכסי הקרן'!$C$42</f>
        <v>1.4433280621958952E-4</v>
      </c>
    </row>
    <row r="219" spans="2:15">
      <c r="B219" s="76" t="s">
        <v>1623</v>
      </c>
      <c r="C219" s="73" t="s">
        <v>1624</v>
      </c>
      <c r="D219" s="86" t="s">
        <v>1447</v>
      </c>
      <c r="E219" s="86" t="s">
        <v>930</v>
      </c>
      <c r="F219" s="73"/>
      <c r="G219" s="86" t="s">
        <v>1125</v>
      </c>
      <c r="H219" s="86" t="s">
        <v>136</v>
      </c>
      <c r="I219" s="83">
        <v>109579.28981999999</v>
      </c>
      <c r="J219" s="85">
        <v>9297</v>
      </c>
      <c r="K219" s="73"/>
      <c r="L219" s="83">
        <v>36318.746138325994</v>
      </c>
      <c r="M219" s="84">
        <v>2.1873774964598059E-4</v>
      </c>
      <c r="N219" s="84">
        <f t="shared" si="4"/>
        <v>3.6802573047966304E-3</v>
      </c>
      <c r="O219" s="84">
        <f>L219/'סכום נכסי הקרן'!$C$42</f>
        <v>5.1274073528328177E-4</v>
      </c>
    </row>
    <row r="220" spans="2:15">
      <c r="B220" s="76" t="s">
        <v>1625</v>
      </c>
      <c r="C220" s="73" t="s">
        <v>1626</v>
      </c>
      <c r="D220" s="86" t="s">
        <v>125</v>
      </c>
      <c r="E220" s="86" t="s">
        <v>930</v>
      </c>
      <c r="F220" s="73"/>
      <c r="G220" s="86" t="s">
        <v>1555</v>
      </c>
      <c r="H220" s="86" t="s">
        <v>139</v>
      </c>
      <c r="I220" s="83">
        <v>4069638.7222489999</v>
      </c>
      <c r="J220" s="85">
        <v>228.8</v>
      </c>
      <c r="K220" s="73"/>
      <c r="L220" s="83">
        <v>40956.831076830997</v>
      </c>
      <c r="M220" s="84">
        <v>4.1554501978948518E-4</v>
      </c>
      <c r="N220" s="84">
        <f t="shared" si="4"/>
        <v>4.1502445094811977E-3</v>
      </c>
      <c r="O220" s="84">
        <f>L220/'סכום נכסי הקרן'!$C$42</f>
        <v>5.7822028330010609E-4</v>
      </c>
    </row>
    <row r="221" spans="2:15">
      <c r="B221" s="76" t="s">
        <v>1627</v>
      </c>
      <c r="C221" s="73" t="s">
        <v>1628</v>
      </c>
      <c r="D221" s="86" t="s">
        <v>29</v>
      </c>
      <c r="E221" s="86" t="s">
        <v>930</v>
      </c>
      <c r="F221" s="73"/>
      <c r="G221" s="86" t="s">
        <v>1106</v>
      </c>
      <c r="H221" s="86" t="s">
        <v>138</v>
      </c>
      <c r="I221" s="83">
        <v>31697.728963999998</v>
      </c>
      <c r="J221" s="85">
        <v>7638</v>
      </c>
      <c r="K221" s="73"/>
      <c r="L221" s="83">
        <v>9442.9092211710031</v>
      </c>
      <c r="M221" s="84">
        <v>1.4859412881003774E-4</v>
      </c>
      <c r="N221" s="84">
        <f t="shared" si="4"/>
        <v>9.5687046869365991E-4</v>
      </c>
      <c r="O221" s="84">
        <f>L221/'סכום נכסי הקרן'!$C$42</f>
        <v>1.3331308847601281E-4</v>
      </c>
    </row>
    <row r="222" spans="2:15">
      <c r="B222" s="76" t="s">
        <v>1629</v>
      </c>
      <c r="C222" s="73" t="s">
        <v>1630</v>
      </c>
      <c r="D222" s="86" t="s">
        <v>1447</v>
      </c>
      <c r="E222" s="86" t="s">
        <v>930</v>
      </c>
      <c r="F222" s="73"/>
      <c r="G222" s="86" t="s">
        <v>1125</v>
      </c>
      <c r="H222" s="86" t="s">
        <v>136</v>
      </c>
      <c r="I222" s="83">
        <v>94224.230100000001</v>
      </c>
      <c r="J222" s="85">
        <v>4781</v>
      </c>
      <c r="K222" s="73"/>
      <c r="L222" s="83">
        <v>16059.827472453006</v>
      </c>
      <c r="M222" s="84">
        <v>7.8671096812246323E-5</v>
      </c>
      <c r="N222" s="84">
        <f t="shared" si="4"/>
        <v>1.6273771441381874E-3</v>
      </c>
      <c r="O222" s="84">
        <f>L222/'סכום נכסי הקרן'!$C$42</f>
        <v>2.267294062241475E-4</v>
      </c>
    </row>
    <row r="223" spans="2:15">
      <c r="B223" s="76" t="s">
        <v>1631</v>
      </c>
      <c r="C223" s="73" t="s">
        <v>1632</v>
      </c>
      <c r="D223" s="86" t="s">
        <v>1447</v>
      </c>
      <c r="E223" s="86" t="s">
        <v>930</v>
      </c>
      <c r="F223" s="73"/>
      <c r="G223" s="86" t="s">
        <v>991</v>
      </c>
      <c r="H223" s="86" t="s">
        <v>136</v>
      </c>
      <c r="I223" s="83">
        <v>177785.767138</v>
      </c>
      <c r="J223" s="85">
        <v>9342</v>
      </c>
      <c r="K223" s="73"/>
      <c r="L223" s="83">
        <v>59210.180793207008</v>
      </c>
      <c r="M223" s="84">
        <v>2.5306114936195727E-4</v>
      </c>
      <c r="N223" s="84">
        <f t="shared" si="4"/>
        <v>5.9998960193335879E-3</v>
      </c>
      <c r="O223" s="84">
        <f>L223/'סכום נכסי הקרן'!$C$42</f>
        <v>8.3591739429923892E-4</v>
      </c>
    </row>
    <row r="224" spans="2:15">
      <c r="B224" s="76" t="s">
        <v>1633</v>
      </c>
      <c r="C224" s="73" t="s">
        <v>1634</v>
      </c>
      <c r="D224" s="86" t="s">
        <v>1432</v>
      </c>
      <c r="E224" s="86" t="s">
        <v>930</v>
      </c>
      <c r="F224" s="73"/>
      <c r="G224" s="86" t="s">
        <v>947</v>
      </c>
      <c r="H224" s="86" t="s">
        <v>136</v>
      </c>
      <c r="I224" s="83">
        <v>107298.3483</v>
      </c>
      <c r="J224" s="85">
        <v>6367</v>
      </c>
      <c r="K224" s="73"/>
      <c r="L224" s="83">
        <v>24354.960006268004</v>
      </c>
      <c r="M224" s="84">
        <v>3.5055406298249909E-3</v>
      </c>
      <c r="N224" s="84">
        <f t="shared" si="4"/>
        <v>2.4679409121041028E-3</v>
      </c>
      <c r="O224" s="84">
        <f>L224/'סכום נכסי הקרן'!$C$42</f>
        <v>3.4383841484634376E-4</v>
      </c>
    </row>
    <row r="225" spans="2:15">
      <c r="B225" s="76" t="s">
        <v>1635</v>
      </c>
      <c r="C225" s="73" t="s">
        <v>1636</v>
      </c>
      <c r="D225" s="86" t="s">
        <v>29</v>
      </c>
      <c r="E225" s="86" t="s">
        <v>930</v>
      </c>
      <c r="F225" s="73"/>
      <c r="G225" s="86" t="s">
        <v>1106</v>
      </c>
      <c r="H225" s="86" t="s">
        <v>138</v>
      </c>
      <c r="I225" s="83">
        <v>92050.791194999983</v>
      </c>
      <c r="J225" s="85">
        <v>7540</v>
      </c>
      <c r="K225" s="73"/>
      <c r="L225" s="83">
        <v>27070.537849491004</v>
      </c>
      <c r="M225" s="84">
        <v>1.5184569552759329E-4</v>
      </c>
      <c r="N225" s="84">
        <f t="shared" ref="N225:N228" si="5">L225/$L$11</f>
        <v>2.7431163037930505E-3</v>
      </c>
      <c r="O225" s="84">
        <f>L225/'סכום נכסי הקרן'!$C$42</f>
        <v>3.8217639531378634E-4</v>
      </c>
    </row>
    <row r="226" spans="2:15">
      <c r="B226" s="76" t="s">
        <v>1637</v>
      </c>
      <c r="C226" s="73" t="s">
        <v>1638</v>
      </c>
      <c r="D226" s="86" t="s">
        <v>1447</v>
      </c>
      <c r="E226" s="86" t="s">
        <v>930</v>
      </c>
      <c r="F226" s="73"/>
      <c r="G226" s="86" t="s">
        <v>947</v>
      </c>
      <c r="H226" s="86" t="s">
        <v>136</v>
      </c>
      <c r="I226" s="83">
        <v>51153.985541999995</v>
      </c>
      <c r="J226" s="85">
        <v>16112</v>
      </c>
      <c r="K226" s="73"/>
      <c r="L226" s="83">
        <v>29382.480987146995</v>
      </c>
      <c r="M226" s="84">
        <v>2.9984322294597328E-5</v>
      </c>
      <c r="N226" s="84">
        <f t="shared" si="5"/>
        <v>2.977390515469486E-3</v>
      </c>
      <c r="O226" s="84">
        <f>L226/'סכום נכסי הקרן'!$C$42</f>
        <v>4.1481594239010813E-4</v>
      </c>
    </row>
    <row r="227" spans="2:15">
      <c r="B227" s="76" t="s">
        <v>1639</v>
      </c>
      <c r="C227" s="73" t="s">
        <v>1640</v>
      </c>
      <c r="D227" s="86" t="s">
        <v>1447</v>
      </c>
      <c r="E227" s="86" t="s">
        <v>930</v>
      </c>
      <c r="F227" s="73"/>
      <c r="G227" s="86" t="s">
        <v>1032</v>
      </c>
      <c r="H227" s="86" t="s">
        <v>136</v>
      </c>
      <c r="I227" s="83">
        <v>157483.93533700003</v>
      </c>
      <c r="J227" s="85">
        <v>11362</v>
      </c>
      <c r="K227" s="83">
        <v>303.17232318599991</v>
      </c>
      <c r="L227" s="83">
        <v>64092.874998289015</v>
      </c>
      <c r="M227" s="84">
        <v>5.5603291310940257E-5</v>
      </c>
      <c r="N227" s="84">
        <f t="shared" si="5"/>
        <v>6.4946700114450204E-3</v>
      </c>
      <c r="O227" s="84">
        <f>L227/'סכום נכסי הקרן'!$C$42</f>
        <v>9.0485028662272264E-4</v>
      </c>
    </row>
    <row r="228" spans="2:15">
      <c r="B228" s="76" t="s">
        <v>1641</v>
      </c>
      <c r="C228" s="73" t="s">
        <v>1642</v>
      </c>
      <c r="D228" s="86" t="s">
        <v>1447</v>
      </c>
      <c r="E228" s="86" t="s">
        <v>930</v>
      </c>
      <c r="F228" s="73"/>
      <c r="G228" s="86" t="s">
        <v>1128</v>
      </c>
      <c r="H228" s="86" t="s">
        <v>136</v>
      </c>
      <c r="I228" s="83">
        <v>134356.77255000002</v>
      </c>
      <c r="J228" s="85">
        <v>4263</v>
      </c>
      <c r="K228" s="73"/>
      <c r="L228" s="83">
        <v>20418.998147220995</v>
      </c>
      <c r="M228" s="84">
        <v>3.5723562009398773E-4</v>
      </c>
      <c r="N228" s="84">
        <f t="shared" si="5"/>
        <v>2.0691013616419584E-3</v>
      </c>
      <c r="O228" s="84">
        <f>L228/'סכום נכסי הקרן'!$C$42</f>
        <v>2.8827129890108671E-4</v>
      </c>
    </row>
    <row r="229" spans="2:15">
      <c r="B229" s="113"/>
      <c r="C229" s="113"/>
      <c r="D229" s="113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</row>
    <row r="230" spans="2:15">
      <c r="B230" s="113"/>
      <c r="C230" s="113"/>
      <c r="D230" s="113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</row>
    <row r="231" spans="2:15">
      <c r="B231" s="113"/>
      <c r="C231" s="113"/>
      <c r="D231" s="113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</row>
    <row r="232" spans="2:15">
      <c r="B232" s="131" t="s">
        <v>229</v>
      </c>
      <c r="C232" s="113"/>
      <c r="D232" s="113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</row>
    <row r="233" spans="2:15">
      <c r="B233" s="131" t="s">
        <v>116</v>
      </c>
      <c r="C233" s="113"/>
      <c r="D233" s="113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</row>
    <row r="234" spans="2:15">
      <c r="B234" s="131" t="s">
        <v>211</v>
      </c>
      <c r="C234" s="113"/>
      <c r="D234" s="113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</row>
    <row r="235" spans="2:15">
      <c r="B235" s="131" t="s">
        <v>219</v>
      </c>
      <c r="C235" s="113"/>
      <c r="D235" s="113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</row>
    <row r="236" spans="2:15">
      <c r="B236" s="131" t="s">
        <v>226</v>
      </c>
      <c r="C236" s="113"/>
      <c r="D236" s="113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</row>
    <row r="237" spans="2:15">
      <c r="B237" s="113"/>
      <c r="C237" s="113"/>
      <c r="D237" s="113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</row>
    <row r="238" spans="2:15">
      <c r="B238" s="113"/>
      <c r="C238" s="113"/>
      <c r="D238" s="113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</row>
    <row r="239" spans="2:15">
      <c r="B239" s="113"/>
      <c r="C239" s="113"/>
      <c r="D239" s="113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</row>
    <row r="240" spans="2:15">
      <c r="B240" s="113"/>
      <c r="C240" s="113"/>
      <c r="D240" s="113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</row>
    <row r="241" spans="2:15">
      <c r="B241" s="113"/>
      <c r="C241" s="113"/>
      <c r="D241" s="113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</row>
    <row r="242" spans="2:15">
      <c r="B242" s="113"/>
      <c r="C242" s="113"/>
      <c r="D242" s="113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</row>
    <row r="243" spans="2:15">
      <c r="B243" s="113"/>
      <c r="C243" s="113"/>
      <c r="D243" s="113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</row>
    <row r="244" spans="2:15">
      <c r="B244" s="113"/>
      <c r="C244" s="113"/>
      <c r="D244" s="113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</row>
    <row r="245" spans="2:15">
      <c r="B245" s="113"/>
      <c r="C245" s="113"/>
      <c r="D245" s="113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</row>
    <row r="246" spans="2:15">
      <c r="B246" s="113"/>
      <c r="C246" s="113"/>
      <c r="D246" s="113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</row>
    <row r="247" spans="2:15">
      <c r="B247" s="113"/>
      <c r="C247" s="113"/>
      <c r="D247" s="113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</row>
    <row r="248" spans="2:15">
      <c r="B248" s="113"/>
      <c r="C248" s="113"/>
      <c r="D248" s="113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</row>
    <row r="249" spans="2:15">
      <c r="B249" s="113"/>
      <c r="C249" s="113"/>
      <c r="D249" s="113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</row>
    <row r="250" spans="2:15">
      <c r="B250" s="113"/>
      <c r="C250" s="113"/>
      <c r="D250" s="113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</row>
    <row r="251" spans="2:15">
      <c r="B251" s="113"/>
      <c r="C251" s="113"/>
      <c r="D251" s="113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</row>
    <row r="252" spans="2:15">
      <c r="B252" s="113"/>
      <c r="C252" s="113"/>
      <c r="D252" s="113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</row>
    <row r="253" spans="2:15">
      <c r="B253" s="113"/>
      <c r="C253" s="113"/>
      <c r="D253" s="113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</row>
    <row r="254" spans="2:15">
      <c r="B254" s="113"/>
      <c r="C254" s="113"/>
      <c r="D254" s="113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</row>
    <row r="255" spans="2:15">
      <c r="B255" s="113"/>
      <c r="C255" s="113"/>
      <c r="D255" s="113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</row>
    <row r="256" spans="2:15">
      <c r="B256" s="113"/>
      <c r="C256" s="113"/>
      <c r="D256" s="113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</row>
    <row r="257" spans="2:15">
      <c r="B257" s="113"/>
      <c r="C257" s="113"/>
      <c r="D257" s="113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</row>
    <row r="258" spans="2:15">
      <c r="B258" s="113"/>
      <c r="C258" s="113"/>
      <c r="D258" s="113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</row>
    <row r="259" spans="2:15">
      <c r="B259" s="113"/>
      <c r="C259" s="113"/>
      <c r="D259" s="113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</row>
    <row r="260" spans="2:15">
      <c r="B260" s="113"/>
      <c r="C260" s="113"/>
      <c r="D260" s="113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</row>
    <row r="261" spans="2:15">
      <c r="B261" s="113"/>
      <c r="C261" s="113"/>
      <c r="D261" s="113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</row>
    <row r="262" spans="2:15">
      <c r="B262" s="113"/>
      <c r="C262" s="113"/>
      <c r="D262" s="113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</row>
    <row r="263" spans="2:15">
      <c r="B263" s="113"/>
      <c r="C263" s="113"/>
      <c r="D263" s="113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</row>
    <row r="264" spans="2:15">
      <c r="B264" s="113"/>
      <c r="C264" s="113"/>
      <c r="D264" s="113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</row>
    <row r="265" spans="2:15">
      <c r="B265" s="113"/>
      <c r="C265" s="113"/>
      <c r="D265" s="113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</row>
    <row r="266" spans="2:15">
      <c r="B266" s="113"/>
      <c r="C266" s="113"/>
      <c r="D266" s="113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</row>
    <row r="267" spans="2:15">
      <c r="B267" s="113"/>
      <c r="C267" s="113"/>
      <c r="D267" s="113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</row>
    <row r="268" spans="2:15">
      <c r="B268" s="113"/>
      <c r="C268" s="113"/>
      <c r="D268" s="113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</row>
    <row r="269" spans="2:15">
      <c r="B269" s="113"/>
      <c r="C269" s="113"/>
      <c r="D269" s="113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</row>
    <row r="270" spans="2:15">
      <c r="B270" s="113"/>
      <c r="C270" s="113"/>
      <c r="D270" s="113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</row>
    <row r="271" spans="2:15">
      <c r="B271" s="113"/>
      <c r="C271" s="113"/>
      <c r="D271" s="113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</row>
    <row r="272" spans="2:15">
      <c r="B272" s="113"/>
      <c r="C272" s="113"/>
      <c r="D272" s="113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</row>
    <row r="273" spans="2:15">
      <c r="B273" s="149"/>
      <c r="C273" s="113"/>
      <c r="D273" s="113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</row>
    <row r="274" spans="2:15">
      <c r="B274" s="149"/>
      <c r="C274" s="113"/>
      <c r="D274" s="113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</row>
    <row r="275" spans="2:15">
      <c r="B275" s="150"/>
      <c r="C275" s="113"/>
      <c r="D275" s="113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</row>
    <row r="276" spans="2:15">
      <c r="B276" s="113"/>
      <c r="C276" s="113"/>
      <c r="D276" s="113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</row>
    <row r="277" spans="2:15">
      <c r="B277" s="113"/>
      <c r="C277" s="113"/>
      <c r="D277" s="113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</row>
    <row r="278" spans="2:15">
      <c r="B278" s="113"/>
      <c r="C278" s="113"/>
      <c r="D278" s="113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</row>
    <row r="279" spans="2:15">
      <c r="B279" s="113"/>
      <c r="C279" s="113"/>
      <c r="D279" s="113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</row>
    <row r="280" spans="2:15">
      <c r="B280" s="113"/>
      <c r="C280" s="113"/>
      <c r="D280" s="113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</row>
    <row r="281" spans="2:15">
      <c r="B281" s="113"/>
      <c r="C281" s="113"/>
      <c r="D281" s="113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</row>
    <row r="282" spans="2:15">
      <c r="B282" s="113"/>
      <c r="C282" s="113"/>
      <c r="D282" s="113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</row>
    <row r="283" spans="2:15">
      <c r="B283" s="113"/>
      <c r="C283" s="113"/>
      <c r="D283" s="113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</row>
    <row r="284" spans="2:15">
      <c r="B284" s="113"/>
      <c r="C284" s="113"/>
      <c r="D284" s="113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</row>
    <row r="285" spans="2:15">
      <c r="B285" s="113"/>
      <c r="C285" s="113"/>
      <c r="D285" s="113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</row>
    <row r="286" spans="2:15">
      <c r="B286" s="113"/>
      <c r="C286" s="113"/>
      <c r="D286" s="113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</row>
    <row r="287" spans="2:15">
      <c r="B287" s="113"/>
      <c r="C287" s="113"/>
      <c r="D287" s="113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</row>
    <row r="288" spans="2:15">
      <c r="B288" s="113"/>
      <c r="C288" s="113"/>
      <c r="D288" s="113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</row>
    <row r="289" spans="2:15">
      <c r="B289" s="113"/>
      <c r="C289" s="113"/>
      <c r="D289" s="113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</row>
    <row r="290" spans="2:15">
      <c r="B290" s="113"/>
      <c r="C290" s="113"/>
      <c r="D290" s="113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</row>
    <row r="291" spans="2:15">
      <c r="B291" s="113"/>
      <c r="C291" s="113"/>
      <c r="D291" s="113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</row>
    <row r="292" spans="2:15">
      <c r="B292" s="113"/>
      <c r="C292" s="113"/>
      <c r="D292" s="113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</row>
    <row r="293" spans="2:15">
      <c r="B293" s="113"/>
      <c r="C293" s="113"/>
      <c r="D293" s="113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</row>
    <row r="294" spans="2:15">
      <c r="B294" s="149"/>
      <c r="C294" s="113"/>
      <c r="D294" s="113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</row>
    <row r="295" spans="2:15">
      <c r="B295" s="149"/>
      <c r="C295" s="113"/>
      <c r="D295" s="113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</row>
    <row r="296" spans="2:15">
      <c r="B296" s="150"/>
      <c r="C296" s="113"/>
      <c r="D296" s="113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</row>
    <row r="297" spans="2:15">
      <c r="B297" s="113"/>
      <c r="C297" s="113"/>
      <c r="D297" s="113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</row>
    <row r="298" spans="2:15">
      <c r="B298" s="113"/>
      <c r="C298" s="113"/>
      <c r="D298" s="113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</row>
    <row r="299" spans="2:15">
      <c r="B299" s="113"/>
      <c r="C299" s="113"/>
      <c r="D299" s="113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</row>
    <row r="300" spans="2:15">
      <c r="B300" s="113"/>
      <c r="C300" s="113"/>
      <c r="D300" s="113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</row>
    <row r="301" spans="2:15">
      <c r="B301" s="113"/>
      <c r="C301" s="113"/>
      <c r="D301" s="113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</row>
    <row r="302" spans="2:15">
      <c r="B302" s="113"/>
      <c r="C302" s="113"/>
      <c r="D302" s="113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</row>
    <row r="303" spans="2:15">
      <c r="B303" s="113"/>
      <c r="C303" s="113"/>
      <c r="D303" s="113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</row>
    <row r="304" spans="2:15">
      <c r="B304" s="113"/>
      <c r="C304" s="113"/>
      <c r="D304" s="113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</row>
    <row r="305" spans="2:15">
      <c r="B305" s="113"/>
      <c r="C305" s="113"/>
      <c r="D305" s="113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</row>
    <row r="306" spans="2:15">
      <c r="B306" s="113"/>
      <c r="C306" s="113"/>
      <c r="D306" s="113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</row>
    <row r="307" spans="2:15">
      <c r="B307" s="113"/>
      <c r="C307" s="113"/>
      <c r="D307" s="113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</row>
    <row r="308" spans="2:15">
      <c r="B308" s="113"/>
      <c r="C308" s="113"/>
      <c r="D308" s="113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</row>
    <row r="309" spans="2:15">
      <c r="B309" s="113"/>
      <c r="C309" s="113"/>
      <c r="D309" s="113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</row>
    <row r="310" spans="2:15">
      <c r="B310" s="113"/>
      <c r="C310" s="113"/>
      <c r="D310" s="113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</row>
    <row r="311" spans="2:15">
      <c r="B311" s="113"/>
      <c r="C311" s="113"/>
      <c r="D311" s="113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</row>
    <row r="312" spans="2:15">
      <c r="B312" s="113"/>
      <c r="C312" s="113"/>
      <c r="D312" s="113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</row>
    <row r="313" spans="2:15">
      <c r="B313" s="113"/>
      <c r="C313" s="113"/>
      <c r="D313" s="113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</row>
    <row r="314" spans="2:15">
      <c r="B314" s="113"/>
      <c r="C314" s="113"/>
      <c r="D314" s="113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</row>
    <row r="315" spans="2:15">
      <c r="B315" s="113"/>
      <c r="C315" s="113"/>
      <c r="D315" s="113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</row>
    <row r="316" spans="2:15">
      <c r="B316" s="113"/>
      <c r="C316" s="113"/>
      <c r="D316" s="113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</row>
    <row r="317" spans="2:15">
      <c r="B317" s="113"/>
      <c r="C317" s="113"/>
      <c r="D317" s="113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</row>
    <row r="318" spans="2:15">
      <c r="B318" s="113"/>
      <c r="C318" s="113"/>
      <c r="D318" s="113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</row>
    <row r="319" spans="2:15">
      <c r="B319" s="113"/>
      <c r="C319" s="113"/>
      <c r="D319" s="113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</row>
    <row r="320" spans="2:15">
      <c r="B320" s="113"/>
      <c r="C320" s="113"/>
      <c r="D320" s="113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</row>
    <row r="321" spans="2:15">
      <c r="B321" s="113"/>
      <c r="C321" s="113"/>
      <c r="D321" s="113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</row>
    <row r="322" spans="2:15">
      <c r="B322" s="113"/>
      <c r="C322" s="113"/>
      <c r="D322" s="113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</row>
    <row r="323" spans="2:15">
      <c r="B323" s="113"/>
      <c r="C323" s="113"/>
      <c r="D323" s="113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</row>
    <row r="324" spans="2:15">
      <c r="B324" s="113"/>
      <c r="C324" s="113"/>
      <c r="D324" s="113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</row>
    <row r="325" spans="2:15">
      <c r="B325" s="113"/>
      <c r="C325" s="113"/>
      <c r="D325" s="113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</row>
    <row r="326" spans="2:15">
      <c r="B326" s="113"/>
      <c r="C326" s="113"/>
      <c r="D326" s="113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</row>
    <row r="327" spans="2:15">
      <c r="B327" s="113"/>
      <c r="C327" s="113"/>
      <c r="D327" s="113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</row>
    <row r="328" spans="2:15">
      <c r="B328" s="113"/>
      <c r="C328" s="113"/>
      <c r="D328" s="113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</row>
    <row r="329" spans="2:15">
      <c r="B329" s="113"/>
      <c r="C329" s="113"/>
      <c r="D329" s="113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</row>
    <row r="330" spans="2:15">
      <c r="B330" s="113"/>
      <c r="C330" s="113"/>
      <c r="D330" s="113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</row>
    <row r="331" spans="2:15">
      <c r="B331" s="113"/>
      <c r="C331" s="113"/>
      <c r="D331" s="113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</row>
    <row r="332" spans="2:15">
      <c r="B332" s="113"/>
      <c r="C332" s="113"/>
      <c r="D332" s="113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</row>
    <row r="333" spans="2:15">
      <c r="B333" s="113"/>
      <c r="C333" s="113"/>
      <c r="D333" s="113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</row>
    <row r="334" spans="2:15">
      <c r="B334" s="113"/>
      <c r="C334" s="113"/>
      <c r="D334" s="113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</row>
    <row r="335" spans="2:15">
      <c r="B335" s="113"/>
      <c r="C335" s="113"/>
      <c r="D335" s="113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</row>
    <row r="336" spans="2:15">
      <c r="B336" s="113"/>
      <c r="C336" s="113"/>
      <c r="D336" s="113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</row>
    <row r="337" spans="2:15">
      <c r="B337" s="113"/>
      <c r="C337" s="113"/>
      <c r="D337" s="113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</row>
    <row r="338" spans="2:15">
      <c r="B338" s="113"/>
      <c r="C338" s="113"/>
      <c r="D338" s="113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</row>
    <row r="339" spans="2:15">
      <c r="B339" s="113"/>
      <c r="C339" s="113"/>
      <c r="D339" s="113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</row>
    <row r="340" spans="2:15">
      <c r="B340" s="113"/>
      <c r="C340" s="113"/>
      <c r="D340" s="113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</row>
    <row r="341" spans="2:15">
      <c r="B341" s="113"/>
      <c r="C341" s="113"/>
      <c r="D341" s="113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</row>
    <row r="342" spans="2:15">
      <c r="B342" s="113"/>
      <c r="C342" s="113"/>
      <c r="D342" s="113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</row>
    <row r="343" spans="2:15">
      <c r="B343" s="113"/>
      <c r="C343" s="113"/>
      <c r="D343" s="113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</row>
    <row r="344" spans="2:15">
      <c r="B344" s="113"/>
      <c r="C344" s="113"/>
      <c r="D344" s="113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</row>
    <row r="345" spans="2:15">
      <c r="B345" s="113"/>
      <c r="C345" s="113"/>
      <c r="D345" s="113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</row>
    <row r="346" spans="2:15">
      <c r="B346" s="113"/>
      <c r="C346" s="113"/>
      <c r="D346" s="113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</row>
    <row r="347" spans="2:15">
      <c r="B347" s="113"/>
      <c r="C347" s="113"/>
      <c r="D347" s="113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</row>
    <row r="348" spans="2:15">
      <c r="B348" s="113"/>
      <c r="C348" s="113"/>
      <c r="D348" s="113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</row>
    <row r="349" spans="2:15">
      <c r="B349" s="113"/>
      <c r="C349" s="113"/>
      <c r="D349" s="113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</row>
    <row r="350" spans="2:15">
      <c r="B350" s="113"/>
      <c r="C350" s="113"/>
      <c r="D350" s="113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</row>
    <row r="351" spans="2:15">
      <c r="B351" s="113"/>
      <c r="C351" s="113"/>
      <c r="D351" s="113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</row>
    <row r="352" spans="2:15">
      <c r="B352" s="113"/>
      <c r="C352" s="113"/>
      <c r="D352" s="113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</row>
    <row r="353" spans="2:15">
      <c r="B353" s="113"/>
      <c r="C353" s="113"/>
      <c r="D353" s="113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</row>
    <row r="354" spans="2:15">
      <c r="B354" s="113"/>
      <c r="C354" s="113"/>
      <c r="D354" s="113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</row>
    <row r="355" spans="2:15">
      <c r="B355" s="113"/>
      <c r="C355" s="113"/>
      <c r="D355" s="113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</row>
    <row r="356" spans="2:15">
      <c r="B356" s="113"/>
      <c r="C356" s="113"/>
      <c r="D356" s="113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</row>
    <row r="357" spans="2:15">
      <c r="B357" s="113"/>
      <c r="C357" s="113"/>
      <c r="D357" s="113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</row>
    <row r="358" spans="2:15">
      <c r="B358" s="113"/>
      <c r="C358" s="113"/>
      <c r="D358" s="113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</row>
    <row r="359" spans="2:15">
      <c r="B359" s="113"/>
      <c r="C359" s="113"/>
      <c r="D359" s="113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</row>
    <row r="360" spans="2:15">
      <c r="B360" s="113"/>
      <c r="C360" s="113"/>
      <c r="D360" s="113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</row>
    <row r="361" spans="2:15">
      <c r="B361" s="149"/>
      <c r="C361" s="113"/>
      <c r="D361" s="113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</row>
    <row r="362" spans="2:15">
      <c r="B362" s="149"/>
      <c r="C362" s="113"/>
      <c r="D362" s="113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</row>
    <row r="363" spans="2:15">
      <c r="B363" s="150"/>
      <c r="C363" s="113"/>
      <c r="D363" s="113"/>
      <c r="E363" s="113"/>
      <c r="F363" s="113"/>
      <c r="G363" s="113"/>
      <c r="H363" s="117"/>
      <c r="I363" s="117"/>
      <c r="J363" s="117"/>
      <c r="K363" s="117"/>
      <c r="L363" s="117"/>
      <c r="M363" s="117"/>
      <c r="N363" s="117"/>
      <c r="O363" s="117"/>
    </row>
    <row r="364" spans="2:15">
      <c r="B364" s="113"/>
      <c r="C364" s="113"/>
      <c r="D364" s="113"/>
      <c r="E364" s="113"/>
      <c r="F364" s="113"/>
      <c r="G364" s="113"/>
      <c r="H364" s="117"/>
      <c r="I364" s="117"/>
      <c r="J364" s="117"/>
      <c r="K364" s="117"/>
      <c r="L364" s="117"/>
      <c r="M364" s="117"/>
      <c r="N364" s="117"/>
      <c r="O364" s="117"/>
    </row>
    <row r="365" spans="2:15">
      <c r="B365" s="113"/>
      <c r="C365" s="113"/>
      <c r="D365" s="113"/>
      <c r="E365" s="113"/>
      <c r="F365" s="113"/>
      <c r="G365" s="113"/>
      <c r="H365" s="117"/>
      <c r="I365" s="117"/>
      <c r="J365" s="117"/>
      <c r="K365" s="117"/>
      <c r="L365" s="117"/>
      <c r="M365" s="117"/>
      <c r="N365" s="117"/>
      <c r="O365" s="117"/>
    </row>
    <row r="366" spans="2:15">
      <c r="B366" s="113"/>
      <c r="C366" s="113"/>
      <c r="D366" s="113"/>
      <c r="E366" s="113"/>
      <c r="F366" s="113"/>
      <c r="G366" s="113"/>
      <c r="H366" s="117"/>
      <c r="I366" s="117"/>
      <c r="J366" s="117"/>
      <c r="K366" s="117"/>
      <c r="L366" s="117"/>
      <c r="M366" s="117"/>
      <c r="N366" s="117"/>
      <c r="O366" s="117"/>
    </row>
    <row r="367" spans="2:15">
      <c r="B367" s="113"/>
      <c r="C367" s="113"/>
      <c r="D367" s="113"/>
      <c r="E367" s="113"/>
      <c r="F367" s="113"/>
      <c r="G367" s="113"/>
      <c r="H367" s="117"/>
      <c r="I367" s="117"/>
      <c r="J367" s="117"/>
      <c r="K367" s="117"/>
      <c r="L367" s="117"/>
      <c r="M367" s="117"/>
      <c r="N367" s="117"/>
      <c r="O367" s="117"/>
    </row>
    <row r="368" spans="2:15">
      <c r="B368" s="113"/>
      <c r="C368" s="113"/>
      <c r="D368" s="113"/>
      <c r="E368" s="113"/>
      <c r="F368" s="113"/>
      <c r="G368" s="113"/>
      <c r="H368" s="117"/>
      <c r="I368" s="117"/>
      <c r="J368" s="117"/>
      <c r="K368" s="117"/>
      <c r="L368" s="117"/>
      <c r="M368" s="117"/>
      <c r="N368" s="117"/>
      <c r="O368" s="117"/>
    </row>
    <row r="369" spans="2:15">
      <c r="B369" s="113"/>
      <c r="C369" s="113"/>
      <c r="D369" s="113"/>
      <c r="E369" s="113"/>
      <c r="F369" s="113"/>
      <c r="G369" s="113"/>
      <c r="H369" s="117"/>
      <c r="I369" s="117"/>
      <c r="J369" s="117"/>
      <c r="K369" s="117"/>
      <c r="L369" s="117"/>
      <c r="M369" s="117"/>
      <c r="N369" s="117"/>
      <c r="O369" s="117"/>
    </row>
    <row r="370" spans="2:15">
      <c r="B370" s="113"/>
      <c r="C370" s="113"/>
      <c r="D370" s="113"/>
      <c r="E370" s="113"/>
      <c r="F370" s="113"/>
      <c r="G370" s="113"/>
      <c r="H370" s="117"/>
      <c r="I370" s="117"/>
      <c r="J370" s="117"/>
      <c r="K370" s="117"/>
      <c r="L370" s="117"/>
      <c r="M370" s="117"/>
      <c r="N370" s="117"/>
      <c r="O370" s="117"/>
    </row>
    <row r="371" spans="2:15">
      <c r="B371" s="113"/>
      <c r="C371" s="113"/>
      <c r="D371" s="113"/>
      <c r="E371" s="113"/>
      <c r="F371" s="113"/>
      <c r="G371" s="113"/>
      <c r="H371" s="117"/>
      <c r="I371" s="117"/>
      <c r="J371" s="117"/>
      <c r="K371" s="117"/>
      <c r="L371" s="117"/>
      <c r="M371" s="117"/>
      <c r="N371" s="117"/>
      <c r="O371" s="117"/>
    </row>
    <row r="372" spans="2:15">
      <c r="B372" s="113"/>
      <c r="C372" s="113"/>
      <c r="D372" s="113"/>
      <c r="E372" s="113"/>
      <c r="F372" s="113"/>
      <c r="G372" s="113"/>
      <c r="H372" s="117"/>
      <c r="I372" s="117"/>
      <c r="J372" s="117"/>
      <c r="K372" s="117"/>
      <c r="L372" s="117"/>
      <c r="M372" s="117"/>
      <c r="N372" s="117"/>
      <c r="O372" s="117"/>
    </row>
    <row r="373" spans="2:15">
      <c r="B373" s="113"/>
      <c r="C373" s="113"/>
      <c r="D373" s="113"/>
      <c r="E373" s="113"/>
      <c r="F373" s="113"/>
      <c r="G373" s="113"/>
      <c r="H373" s="117"/>
      <c r="I373" s="117"/>
      <c r="J373" s="117"/>
      <c r="K373" s="117"/>
      <c r="L373" s="117"/>
      <c r="M373" s="117"/>
      <c r="N373" s="117"/>
      <c r="O373" s="117"/>
    </row>
    <row r="374" spans="2:15">
      <c r="B374" s="113"/>
      <c r="C374" s="113"/>
      <c r="D374" s="113"/>
      <c r="E374" s="113"/>
      <c r="F374" s="113"/>
      <c r="G374" s="113"/>
      <c r="H374" s="117"/>
      <c r="I374" s="117"/>
      <c r="J374" s="117"/>
      <c r="K374" s="117"/>
      <c r="L374" s="117"/>
      <c r="M374" s="117"/>
      <c r="N374" s="117"/>
      <c r="O374" s="117"/>
    </row>
    <row r="375" spans="2:15">
      <c r="B375" s="113"/>
      <c r="C375" s="113"/>
      <c r="D375" s="113"/>
      <c r="E375" s="113"/>
      <c r="F375" s="113"/>
      <c r="G375" s="113"/>
      <c r="H375" s="117"/>
      <c r="I375" s="117"/>
      <c r="J375" s="117"/>
      <c r="K375" s="117"/>
      <c r="L375" s="117"/>
      <c r="M375" s="117"/>
      <c r="N375" s="117"/>
      <c r="O375" s="117"/>
    </row>
    <row r="376" spans="2:15">
      <c r="B376" s="113"/>
      <c r="C376" s="113"/>
      <c r="D376" s="113"/>
      <c r="E376" s="113"/>
      <c r="F376" s="113"/>
      <c r="G376" s="113"/>
      <c r="H376" s="117"/>
      <c r="I376" s="117"/>
      <c r="J376" s="117"/>
      <c r="K376" s="117"/>
      <c r="L376" s="117"/>
      <c r="M376" s="117"/>
      <c r="N376" s="117"/>
      <c r="O376" s="117"/>
    </row>
    <row r="377" spans="2:15">
      <c r="B377" s="113"/>
      <c r="C377" s="113"/>
      <c r="D377" s="113"/>
      <c r="E377" s="113"/>
      <c r="F377" s="113"/>
      <c r="G377" s="113"/>
      <c r="H377" s="117"/>
      <c r="I377" s="117"/>
      <c r="J377" s="117"/>
      <c r="K377" s="117"/>
      <c r="L377" s="117"/>
      <c r="M377" s="117"/>
      <c r="N377" s="117"/>
      <c r="O377" s="117"/>
    </row>
    <row r="378" spans="2:15">
      <c r="B378" s="113"/>
      <c r="C378" s="113"/>
      <c r="D378" s="113"/>
      <c r="E378" s="113"/>
      <c r="F378" s="113"/>
      <c r="G378" s="113"/>
      <c r="H378" s="117"/>
      <c r="I378" s="117"/>
      <c r="J378" s="117"/>
      <c r="K378" s="117"/>
      <c r="L378" s="117"/>
      <c r="M378" s="117"/>
      <c r="N378" s="117"/>
      <c r="O378" s="117"/>
    </row>
    <row r="379" spans="2:15">
      <c r="B379" s="113"/>
      <c r="C379" s="113"/>
      <c r="D379" s="113"/>
      <c r="E379" s="113"/>
      <c r="F379" s="113"/>
      <c r="G379" s="113"/>
      <c r="H379" s="117"/>
      <c r="I379" s="117"/>
      <c r="J379" s="117"/>
      <c r="K379" s="117"/>
      <c r="L379" s="117"/>
      <c r="M379" s="117"/>
      <c r="N379" s="117"/>
      <c r="O379" s="117"/>
    </row>
    <row r="380" spans="2:15">
      <c r="B380" s="113"/>
      <c r="C380" s="113"/>
      <c r="D380" s="113"/>
      <c r="E380" s="113"/>
      <c r="F380" s="113"/>
      <c r="G380" s="113"/>
      <c r="H380" s="117"/>
      <c r="I380" s="117"/>
      <c r="J380" s="117"/>
      <c r="K380" s="117"/>
      <c r="L380" s="117"/>
      <c r="M380" s="117"/>
      <c r="N380" s="117"/>
      <c r="O380" s="117"/>
    </row>
    <row r="381" spans="2:15">
      <c r="B381" s="113"/>
      <c r="C381" s="113"/>
      <c r="D381" s="113"/>
      <c r="E381" s="113"/>
      <c r="F381" s="113"/>
      <c r="G381" s="113"/>
      <c r="H381" s="117"/>
      <c r="I381" s="117"/>
      <c r="J381" s="117"/>
      <c r="K381" s="117"/>
      <c r="L381" s="117"/>
      <c r="M381" s="117"/>
      <c r="N381" s="117"/>
      <c r="O381" s="117"/>
    </row>
    <row r="382" spans="2:15">
      <c r="B382" s="113"/>
      <c r="C382" s="113"/>
      <c r="D382" s="113"/>
      <c r="E382" s="113"/>
      <c r="F382" s="113"/>
      <c r="G382" s="113"/>
      <c r="H382" s="117"/>
      <c r="I382" s="117"/>
      <c r="J382" s="117"/>
      <c r="K382" s="117"/>
      <c r="L382" s="117"/>
      <c r="M382" s="117"/>
      <c r="N382" s="117"/>
      <c r="O382" s="117"/>
    </row>
    <row r="383" spans="2:15">
      <c r="B383" s="113"/>
      <c r="C383" s="113"/>
      <c r="D383" s="113"/>
      <c r="E383" s="113"/>
      <c r="F383" s="113"/>
      <c r="G383" s="113"/>
      <c r="H383" s="117"/>
      <c r="I383" s="117"/>
      <c r="J383" s="117"/>
      <c r="K383" s="117"/>
      <c r="L383" s="117"/>
      <c r="M383" s="117"/>
      <c r="N383" s="117"/>
      <c r="O383" s="117"/>
    </row>
    <row r="384" spans="2:15">
      <c r="B384" s="113"/>
      <c r="C384" s="113"/>
      <c r="D384" s="113"/>
      <c r="E384" s="113"/>
      <c r="F384" s="113"/>
      <c r="G384" s="113"/>
      <c r="H384" s="117"/>
      <c r="I384" s="117"/>
      <c r="J384" s="117"/>
      <c r="K384" s="117"/>
      <c r="L384" s="117"/>
      <c r="M384" s="117"/>
      <c r="N384" s="117"/>
      <c r="O384" s="117"/>
    </row>
    <row r="385" spans="2:15">
      <c r="B385" s="113"/>
      <c r="C385" s="113"/>
      <c r="D385" s="113"/>
      <c r="E385" s="113"/>
      <c r="F385" s="113"/>
      <c r="G385" s="113"/>
      <c r="H385" s="117"/>
      <c r="I385" s="117"/>
      <c r="J385" s="117"/>
      <c r="K385" s="117"/>
      <c r="L385" s="117"/>
      <c r="M385" s="117"/>
      <c r="N385" s="117"/>
      <c r="O385" s="117"/>
    </row>
    <row r="386" spans="2:15">
      <c r="B386" s="113"/>
      <c r="C386" s="113"/>
      <c r="D386" s="113"/>
      <c r="E386" s="113"/>
      <c r="F386" s="113"/>
      <c r="G386" s="113"/>
      <c r="H386" s="117"/>
      <c r="I386" s="117"/>
      <c r="J386" s="117"/>
      <c r="K386" s="117"/>
      <c r="L386" s="117"/>
      <c r="M386" s="117"/>
      <c r="N386" s="117"/>
      <c r="O386" s="117"/>
    </row>
    <row r="387" spans="2:15">
      <c r="B387" s="113"/>
      <c r="C387" s="113"/>
      <c r="D387" s="113"/>
      <c r="E387" s="113"/>
      <c r="F387" s="113"/>
      <c r="G387" s="113"/>
      <c r="H387" s="117"/>
      <c r="I387" s="117"/>
      <c r="J387" s="117"/>
      <c r="K387" s="117"/>
      <c r="L387" s="117"/>
      <c r="M387" s="117"/>
      <c r="N387" s="117"/>
      <c r="O387" s="117"/>
    </row>
    <row r="388" spans="2:15">
      <c r="B388" s="113"/>
      <c r="C388" s="113"/>
      <c r="D388" s="113"/>
      <c r="E388" s="113"/>
      <c r="F388" s="113"/>
      <c r="G388" s="113"/>
      <c r="H388" s="117"/>
      <c r="I388" s="117"/>
      <c r="J388" s="117"/>
      <c r="K388" s="117"/>
      <c r="L388" s="117"/>
      <c r="M388" s="117"/>
      <c r="N388" s="117"/>
      <c r="O388" s="117"/>
    </row>
    <row r="389" spans="2:15">
      <c r="B389" s="113"/>
      <c r="C389" s="113"/>
      <c r="D389" s="113"/>
      <c r="E389" s="113"/>
      <c r="F389" s="113"/>
      <c r="G389" s="113"/>
      <c r="H389" s="117"/>
      <c r="I389" s="117"/>
      <c r="J389" s="117"/>
      <c r="K389" s="117"/>
      <c r="L389" s="117"/>
      <c r="M389" s="117"/>
      <c r="N389" s="117"/>
      <c r="O389" s="117"/>
    </row>
    <row r="390" spans="2:15">
      <c r="B390" s="113"/>
      <c r="C390" s="113"/>
      <c r="D390" s="113"/>
      <c r="E390" s="113"/>
      <c r="F390" s="113"/>
      <c r="G390" s="113"/>
      <c r="H390" s="117"/>
      <c r="I390" s="117"/>
      <c r="J390" s="117"/>
      <c r="K390" s="117"/>
      <c r="L390" s="117"/>
      <c r="M390" s="117"/>
      <c r="N390" s="117"/>
      <c r="O390" s="117"/>
    </row>
    <row r="391" spans="2:15">
      <c r="B391" s="113"/>
      <c r="C391" s="113"/>
      <c r="D391" s="113"/>
      <c r="E391" s="113"/>
      <c r="F391" s="113"/>
      <c r="G391" s="113"/>
      <c r="H391" s="117"/>
      <c r="I391" s="117"/>
      <c r="J391" s="117"/>
      <c r="K391" s="117"/>
      <c r="L391" s="117"/>
      <c r="M391" s="117"/>
      <c r="N391" s="117"/>
      <c r="O391" s="117"/>
    </row>
    <row r="392" spans="2:15">
      <c r="B392" s="113"/>
      <c r="C392" s="113"/>
      <c r="D392" s="113"/>
      <c r="E392" s="113"/>
      <c r="F392" s="113"/>
      <c r="G392" s="113"/>
      <c r="H392" s="117"/>
      <c r="I392" s="117"/>
      <c r="J392" s="117"/>
      <c r="K392" s="117"/>
      <c r="L392" s="117"/>
      <c r="M392" s="117"/>
      <c r="N392" s="117"/>
      <c r="O392" s="117"/>
    </row>
    <row r="393" spans="2:15">
      <c r="B393" s="113"/>
      <c r="C393" s="113"/>
      <c r="D393" s="113"/>
      <c r="E393" s="113"/>
      <c r="F393" s="113"/>
      <c r="G393" s="113"/>
      <c r="H393" s="117"/>
      <c r="I393" s="117"/>
      <c r="J393" s="117"/>
      <c r="K393" s="117"/>
      <c r="L393" s="117"/>
      <c r="M393" s="117"/>
      <c r="N393" s="117"/>
      <c r="O393" s="117"/>
    </row>
    <row r="394" spans="2:15">
      <c r="B394" s="113"/>
      <c r="C394" s="113"/>
      <c r="D394" s="113"/>
      <c r="E394" s="113"/>
      <c r="F394" s="113"/>
      <c r="G394" s="113"/>
      <c r="H394" s="117"/>
      <c r="I394" s="117"/>
      <c r="J394" s="117"/>
      <c r="K394" s="117"/>
      <c r="L394" s="117"/>
      <c r="M394" s="117"/>
      <c r="N394" s="117"/>
      <c r="O394" s="117"/>
    </row>
    <row r="395" spans="2:15">
      <c r="B395" s="113"/>
      <c r="C395" s="113"/>
      <c r="D395" s="113"/>
      <c r="E395" s="113"/>
      <c r="F395" s="113"/>
      <c r="G395" s="113"/>
      <c r="H395" s="117"/>
      <c r="I395" s="117"/>
      <c r="J395" s="117"/>
      <c r="K395" s="117"/>
      <c r="L395" s="117"/>
      <c r="M395" s="117"/>
      <c r="N395" s="117"/>
      <c r="O395" s="117"/>
    </row>
    <row r="396" spans="2:15">
      <c r="B396" s="113"/>
      <c r="C396" s="113"/>
      <c r="D396" s="113"/>
      <c r="E396" s="113"/>
      <c r="F396" s="113"/>
      <c r="G396" s="113"/>
      <c r="H396" s="117"/>
      <c r="I396" s="117"/>
      <c r="J396" s="117"/>
      <c r="K396" s="117"/>
      <c r="L396" s="117"/>
      <c r="M396" s="117"/>
      <c r="N396" s="117"/>
      <c r="O396" s="117"/>
    </row>
    <row r="397" spans="2:15">
      <c r="B397" s="113"/>
      <c r="C397" s="113"/>
      <c r="D397" s="113"/>
      <c r="E397" s="113"/>
      <c r="F397" s="113"/>
      <c r="G397" s="113"/>
      <c r="H397" s="117"/>
      <c r="I397" s="117"/>
      <c r="J397" s="117"/>
      <c r="K397" s="117"/>
      <c r="L397" s="117"/>
      <c r="M397" s="117"/>
      <c r="N397" s="117"/>
      <c r="O397" s="117"/>
    </row>
    <row r="398" spans="2:15">
      <c r="B398" s="113"/>
      <c r="C398" s="113"/>
      <c r="D398" s="113"/>
      <c r="E398" s="113"/>
      <c r="F398" s="113"/>
      <c r="G398" s="113"/>
      <c r="H398" s="117"/>
      <c r="I398" s="117"/>
      <c r="J398" s="117"/>
      <c r="K398" s="117"/>
      <c r="L398" s="117"/>
      <c r="M398" s="117"/>
      <c r="N398" s="117"/>
      <c r="O398" s="117"/>
    </row>
    <row r="399" spans="2:15">
      <c r="B399" s="113"/>
      <c r="C399" s="113"/>
      <c r="D399" s="113"/>
      <c r="E399" s="113"/>
      <c r="F399" s="113"/>
      <c r="G399" s="113"/>
      <c r="H399" s="117"/>
      <c r="I399" s="117"/>
      <c r="J399" s="117"/>
      <c r="K399" s="117"/>
      <c r="L399" s="117"/>
      <c r="M399" s="117"/>
      <c r="N399" s="117"/>
      <c r="O399" s="117"/>
    </row>
    <row r="400" spans="2:15">
      <c r="B400" s="113"/>
      <c r="C400" s="113"/>
      <c r="D400" s="113"/>
      <c r="E400" s="113"/>
      <c r="F400" s="113"/>
      <c r="G400" s="113"/>
      <c r="H400" s="117"/>
      <c r="I400" s="117"/>
      <c r="J400" s="117"/>
      <c r="K400" s="117"/>
      <c r="L400" s="117"/>
      <c r="M400" s="117"/>
      <c r="N400" s="117"/>
      <c r="O400" s="117"/>
    </row>
    <row r="401" spans="2:15">
      <c r="B401" s="113"/>
      <c r="C401" s="113"/>
      <c r="D401" s="113"/>
      <c r="E401" s="113"/>
      <c r="F401" s="113"/>
      <c r="G401" s="113"/>
      <c r="H401" s="117"/>
      <c r="I401" s="117"/>
      <c r="J401" s="117"/>
      <c r="K401" s="117"/>
      <c r="L401" s="117"/>
      <c r="M401" s="117"/>
      <c r="N401" s="117"/>
      <c r="O401" s="117"/>
    </row>
    <row r="402" spans="2:15">
      <c r="B402" s="113"/>
      <c r="C402" s="113"/>
      <c r="D402" s="113"/>
      <c r="E402" s="113"/>
      <c r="F402" s="113"/>
      <c r="G402" s="113"/>
      <c r="H402" s="117"/>
      <c r="I402" s="117"/>
      <c r="J402" s="117"/>
      <c r="K402" s="117"/>
      <c r="L402" s="117"/>
      <c r="M402" s="117"/>
      <c r="N402" s="117"/>
      <c r="O402" s="117"/>
    </row>
    <row r="403" spans="2:15">
      <c r="B403" s="113"/>
      <c r="C403" s="113"/>
      <c r="D403" s="113"/>
      <c r="E403" s="113"/>
      <c r="F403" s="113"/>
      <c r="G403" s="113"/>
      <c r="H403" s="117"/>
      <c r="I403" s="117"/>
      <c r="J403" s="117"/>
      <c r="K403" s="117"/>
      <c r="L403" s="117"/>
      <c r="M403" s="117"/>
      <c r="N403" s="117"/>
      <c r="O403" s="117"/>
    </row>
    <row r="404" spans="2:15">
      <c r="B404" s="113"/>
      <c r="C404" s="113"/>
      <c r="D404" s="113"/>
      <c r="E404" s="113"/>
      <c r="F404" s="113"/>
      <c r="G404" s="113"/>
      <c r="H404" s="117"/>
      <c r="I404" s="117"/>
      <c r="J404" s="117"/>
      <c r="K404" s="117"/>
      <c r="L404" s="117"/>
      <c r="M404" s="117"/>
      <c r="N404" s="117"/>
      <c r="O404" s="117"/>
    </row>
    <row r="405" spans="2:15">
      <c r="B405" s="113"/>
      <c r="C405" s="113"/>
      <c r="D405" s="113"/>
      <c r="E405" s="113"/>
      <c r="F405" s="113"/>
      <c r="G405" s="113"/>
      <c r="H405" s="117"/>
      <c r="I405" s="117"/>
      <c r="J405" s="117"/>
      <c r="K405" s="117"/>
      <c r="L405" s="117"/>
      <c r="M405" s="117"/>
      <c r="N405" s="117"/>
      <c r="O405" s="117"/>
    </row>
    <row r="406" spans="2:15">
      <c r="B406" s="113"/>
      <c r="C406" s="113"/>
      <c r="D406" s="113"/>
      <c r="E406" s="113"/>
      <c r="F406" s="113"/>
      <c r="G406" s="113"/>
      <c r="H406" s="117"/>
      <c r="I406" s="117"/>
      <c r="J406" s="117"/>
      <c r="K406" s="117"/>
      <c r="L406" s="117"/>
      <c r="M406" s="117"/>
      <c r="N406" s="117"/>
      <c r="O406" s="117"/>
    </row>
    <row r="407" spans="2:15">
      <c r="B407" s="113"/>
      <c r="C407" s="113"/>
      <c r="D407" s="113"/>
      <c r="E407" s="113"/>
      <c r="F407" s="113"/>
      <c r="G407" s="113"/>
      <c r="H407" s="117"/>
      <c r="I407" s="117"/>
      <c r="J407" s="117"/>
      <c r="K407" s="117"/>
      <c r="L407" s="117"/>
      <c r="M407" s="117"/>
      <c r="N407" s="117"/>
      <c r="O407" s="117"/>
    </row>
    <row r="408" spans="2:15">
      <c r="B408" s="113"/>
      <c r="C408" s="113"/>
      <c r="D408" s="113"/>
      <c r="E408" s="113"/>
      <c r="F408" s="113"/>
      <c r="G408" s="113"/>
      <c r="H408" s="117"/>
      <c r="I408" s="117"/>
      <c r="J408" s="117"/>
      <c r="K408" s="117"/>
      <c r="L408" s="117"/>
      <c r="M408" s="117"/>
      <c r="N408" s="117"/>
      <c r="O408" s="117"/>
    </row>
    <row r="409" spans="2:15">
      <c r="B409" s="113"/>
      <c r="C409" s="113"/>
      <c r="D409" s="113"/>
      <c r="E409" s="113"/>
      <c r="F409" s="113"/>
      <c r="G409" s="113"/>
      <c r="H409" s="117"/>
      <c r="I409" s="117"/>
      <c r="J409" s="117"/>
      <c r="K409" s="117"/>
      <c r="L409" s="117"/>
      <c r="M409" s="117"/>
      <c r="N409" s="117"/>
      <c r="O409" s="117"/>
    </row>
    <row r="410" spans="2:15">
      <c r="B410" s="113"/>
      <c r="C410" s="113"/>
      <c r="D410" s="113"/>
      <c r="E410" s="113"/>
      <c r="F410" s="113"/>
      <c r="G410" s="113"/>
      <c r="H410" s="117"/>
      <c r="I410" s="117"/>
      <c r="J410" s="117"/>
      <c r="K410" s="117"/>
      <c r="L410" s="117"/>
      <c r="M410" s="117"/>
      <c r="N410" s="117"/>
      <c r="O410" s="117"/>
    </row>
    <row r="411" spans="2:15">
      <c r="B411" s="113"/>
      <c r="C411" s="113"/>
      <c r="D411" s="113"/>
      <c r="E411" s="113"/>
      <c r="F411" s="113"/>
      <c r="G411" s="113"/>
      <c r="H411" s="117"/>
      <c r="I411" s="117"/>
      <c r="J411" s="117"/>
      <c r="K411" s="117"/>
      <c r="L411" s="117"/>
      <c r="M411" s="117"/>
      <c r="N411" s="117"/>
      <c r="O411" s="117"/>
    </row>
    <row r="412" spans="2:15">
      <c r="B412" s="113"/>
      <c r="C412" s="113"/>
      <c r="D412" s="113"/>
      <c r="E412" s="113"/>
      <c r="F412" s="113"/>
      <c r="G412" s="113"/>
      <c r="H412" s="117"/>
      <c r="I412" s="117"/>
      <c r="J412" s="117"/>
      <c r="K412" s="117"/>
      <c r="L412" s="117"/>
      <c r="M412" s="117"/>
      <c r="N412" s="117"/>
      <c r="O412" s="117"/>
    </row>
    <row r="413" spans="2:15">
      <c r="B413" s="113"/>
      <c r="C413" s="113"/>
      <c r="D413" s="113"/>
      <c r="E413" s="113"/>
      <c r="F413" s="113"/>
      <c r="G413" s="113"/>
      <c r="H413" s="117"/>
      <c r="I413" s="117"/>
      <c r="J413" s="117"/>
      <c r="K413" s="117"/>
      <c r="L413" s="117"/>
      <c r="M413" s="117"/>
      <c r="N413" s="117"/>
      <c r="O413" s="117"/>
    </row>
    <row r="414" spans="2:15">
      <c r="B414" s="113"/>
      <c r="C414" s="113"/>
      <c r="D414" s="113"/>
      <c r="E414" s="113"/>
      <c r="F414" s="113"/>
      <c r="G414" s="113"/>
      <c r="H414" s="117"/>
      <c r="I414" s="117"/>
      <c r="J414" s="117"/>
      <c r="K414" s="117"/>
      <c r="L414" s="117"/>
      <c r="M414" s="117"/>
      <c r="N414" s="117"/>
      <c r="O414" s="117"/>
    </row>
    <row r="415" spans="2:15">
      <c r="B415" s="113"/>
      <c r="C415" s="113"/>
      <c r="D415" s="113"/>
      <c r="E415" s="113"/>
      <c r="F415" s="113"/>
      <c r="G415" s="113"/>
      <c r="H415" s="117"/>
      <c r="I415" s="117"/>
      <c r="J415" s="117"/>
      <c r="K415" s="117"/>
      <c r="L415" s="117"/>
      <c r="M415" s="117"/>
      <c r="N415" s="117"/>
      <c r="O415" s="117"/>
    </row>
    <row r="416" spans="2:15">
      <c r="B416" s="113"/>
      <c r="C416" s="113"/>
      <c r="D416" s="113"/>
      <c r="E416" s="113"/>
      <c r="F416" s="113"/>
      <c r="G416" s="113"/>
      <c r="H416" s="117"/>
      <c r="I416" s="117"/>
      <c r="J416" s="117"/>
      <c r="K416" s="117"/>
      <c r="L416" s="117"/>
      <c r="M416" s="117"/>
      <c r="N416" s="117"/>
      <c r="O416" s="117"/>
    </row>
    <row r="417" spans="2:15">
      <c r="B417" s="113"/>
      <c r="C417" s="113"/>
      <c r="D417" s="113"/>
      <c r="E417" s="113"/>
      <c r="F417" s="113"/>
      <c r="G417" s="113"/>
      <c r="H417" s="117"/>
      <c r="I417" s="117"/>
      <c r="J417" s="117"/>
      <c r="K417" s="117"/>
      <c r="L417" s="117"/>
      <c r="M417" s="117"/>
      <c r="N417" s="117"/>
      <c r="O417" s="117"/>
    </row>
    <row r="418" spans="2:15">
      <c r="B418" s="113"/>
      <c r="C418" s="113"/>
      <c r="D418" s="113"/>
      <c r="E418" s="113"/>
      <c r="F418" s="113"/>
      <c r="G418" s="113"/>
      <c r="H418" s="117"/>
      <c r="I418" s="117"/>
      <c r="J418" s="117"/>
      <c r="K418" s="117"/>
      <c r="L418" s="117"/>
      <c r="M418" s="117"/>
      <c r="N418" s="117"/>
      <c r="O418" s="117"/>
    </row>
    <row r="419" spans="2:15">
      <c r="B419" s="113"/>
      <c r="C419" s="113"/>
      <c r="D419" s="113"/>
      <c r="E419" s="113"/>
      <c r="F419" s="113"/>
      <c r="G419" s="113"/>
      <c r="H419" s="117"/>
      <c r="I419" s="117"/>
      <c r="J419" s="117"/>
      <c r="K419" s="117"/>
      <c r="L419" s="117"/>
      <c r="M419" s="117"/>
      <c r="N419" s="117"/>
      <c r="O419" s="117"/>
    </row>
    <row r="420" spans="2:15">
      <c r="B420" s="113"/>
      <c r="C420" s="113"/>
      <c r="D420" s="113"/>
      <c r="E420" s="113"/>
      <c r="F420" s="113"/>
      <c r="G420" s="113"/>
      <c r="H420" s="117"/>
      <c r="I420" s="117"/>
      <c r="J420" s="117"/>
      <c r="K420" s="117"/>
      <c r="L420" s="117"/>
      <c r="M420" s="117"/>
      <c r="N420" s="117"/>
      <c r="O420" s="117"/>
    </row>
    <row r="421" spans="2:15">
      <c r="B421" s="113"/>
      <c r="C421" s="113"/>
      <c r="D421" s="113"/>
      <c r="E421" s="113"/>
      <c r="F421" s="113"/>
      <c r="G421" s="113"/>
      <c r="H421" s="117"/>
      <c r="I421" s="117"/>
      <c r="J421" s="117"/>
      <c r="K421" s="117"/>
      <c r="L421" s="117"/>
      <c r="M421" s="117"/>
      <c r="N421" s="117"/>
      <c r="O421" s="117"/>
    </row>
    <row r="422" spans="2:15">
      <c r="B422" s="113"/>
      <c r="C422" s="113"/>
      <c r="D422" s="113"/>
      <c r="E422" s="113"/>
      <c r="F422" s="113"/>
      <c r="G422" s="113"/>
      <c r="H422" s="117"/>
      <c r="I422" s="117"/>
      <c r="J422" s="117"/>
      <c r="K422" s="117"/>
      <c r="L422" s="117"/>
      <c r="M422" s="117"/>
      <c r="N422" s="117"/>
      <c r="O422" s="117"/>
    </row>
    <row r="423" spans="2:15">
      <c r="B423" s="113"/>
      <c r="C423" s="113"/>
      <c r="D423" s="113"/>
      <c r="E423" s="113"/>
      <c r="F423" s="113"/>
      <c r="G423" s="113"/>
      <c r="H423" s="117"/>
      <c r="I423" s="117"/>
      <c r="J423" s="117"/>
      <c r="K423" s="117"/>
      <c r="L423" s="117"/>
      <c r="M423" s="117"/>
      <c r="N423" s="117"/>
      <c r="O423" s="117"/>
    </row>
    <row r="424" spans="2:15">
      <c r="B424" s="113"/>
      <c r="C424" s="113"/>
      <c r="D424" s="113"/>
      <c r="E424" s="113"/>
      <c r="F424" s="113"/>
      <c r="G424" s="113"/>
      <c r="H424" s="117"/>
      <c r="I424" s="117"/>
      <c r="J424" s="117"/>
      <c r="K424" s="117"/>
      <c r="L424" s="117"/>
      <c r="M424" s="117"/>
      <c r="N424" s="117"/>
      <c r="O424" s="117"/>
    </row>
    <row r="425" spans="2:15">
      <c r="B425" s="113"/>
      <c r="C425" s="113"/>
      <c r="D425" s="113"/>
      <c r="E425" s="113"/>
      <c r="F425" s="113"/>
      <c r="G425" s="113"/>
      <c r="H425" s="117"/>
      <c r="I425" s="117"/>
      <c r="J425" s="117"/>
      <c r="K425" s="117"/>
      <c r="L425" s="117"/>
      <c r="M425" s="117"/>
      <c r="N425" s="117"/>
      <c r="O425" s="117"/>
    </row>
    <row r="426" spans="2:15">
      <c r="B426" s="113"/>
      <c r="C426" s="113"/>
      <c r="D426" s="113"/>
      <c r="E426" s="113"/>
      <c r="F426" s="113"/>
      <c r="G426" s="113"/>
      <c r="H426" s="117"/>
      <c r="I426" s="117"/>
      <c r="J426" s="117"/>
      <c r="K426" s="117"/>
      <c r="L426" s="117"/>
      <c r="M426" s="117"/>
      <c r="N426" s="117"/>
      <c r="O426" s="117"/>
    </row>
    <row r="427" spans="2:15">
      <c r="B427" s="113"/>
      <c r="C427" s="113"/>
      <c r="D427" s="113"/>
      <c r="E427" s="113"/>
      <c r="F427" s="113"/>
      <c r="G427" s="113"/>
      <c r="H427" s="117"/>
      <c r="I427" s="117"/>
      <c r="J427" s="117"/>
      <c r="K427" s="117"/>
      <c r="L427" s="117"/>
      <c r="M427" s="117"/>
      <c r="N427" s="117"/>
      <c r="O427" s="117"/>
    </row>
    <row r="428" spans="2:15">
      <c r="B428" s="113"/>
      <c r="C428" s="113"/>
      <c r="D428" s="113"/>
      <c r="E428" s="113"/>
      <c r="F428" s="113"/>
      <c r="G428" s="113"/>
      <c r="H428" s="117"/>
      <c r="I428" s="117"/>
      <c r="J428" s="117"/>
      <c r="K428" s="117"/>
      <c r="L428" s="117"/>
      <c r="M428" s="117"/>
      <c r="N428" s="117"/>
      <c r="O428" s="117"/>
    </row>
    <row r="429" spans="2:15">
      <c r="B429" s="113"/>
      <c r="C429" s="113"/>
      <c r="D429" s="113"/>
      <c r="E429" s="113"/>
      <c r="F429" s="113"/>
      <c r="G429" s="113"/>
      <c r="H429" s="117"/>
      <c r="I429" s="117"/>
      <c r="J429" s="117"/>
      <c r="K429" s="117"/>
      <c r="L429" s="117"/>
      <c r="M429" s="117"/>
      <c r="N429" s="117"/>
      <c r="O429" s="117"/>
    </row>
    <row r="430" spans="2:15">
      <c r="B430" s="113"/>
      <c r="C430" s="113"/>
      <c r="D430" s="113"/>
      <c r="E430" s="113"/>
      <c r="F430" s="113"/>
      <c r="G430" s="113"/>
      <c r="H430" s="117"/>
      <c r="I430" s="117"/>
      <c r="J430" s="117"/>
      <c r="K430" s="117"/>
      <c r="L430" s="117"/>
      <c r="M430" s="117"/>
      <c r="N430" s="117"/>
      <c r="O430" s="117"/>
    </row>
    <row r="431" spans="2:15">
      <c r="B431" s="113"/>
      <c r="C431" s="113"/>
      <c r="D431" s="113"/>
      <c r="E431" s="113"/>
      <c r="F431" s="113"/>
      <c r="G431" s="113"/>
      <c r="H431" s="117"/>
      <c r="I431" s="117"/>
      <c r="J431" s="117"/>
      <c r="K431" s="117"/>
      <c r="L431" s="117"/>
      <c r="M431" s="117"/>
      <c r="N431" s="117"/>
      <c r="O431" s="117"/>
    </row>
    <row r="432" spans="2:15">
      <c r="B432" s="113"/>
      <c r="C432" s="113"/>
      <c r="D432" s="113"/>
      <c r="E432" s="113"/>
      <c r="F432" s="113"/>
      <c r="G432" s="113"/>
      <c r="H432" s="117"/>
      <c r="I432" s="117"/>
      <c r="J432" s="117"/>
      <c r="K432" s="117"/>
      <c r="L432" s="117"/>
      <c r="M432" s="117"/>
      <c r="N432" s="117"/>
      <c r="O432" s="117"/>
    </row>
    <row r="433" spans="2:15">
      <c r="B433" s="113"/>
      <c r="C433" s="113"/>
      <c r="D433" s="113"/>
      <c r="E433" s="113"/>
      <c r="F433" s="113"/>
      <c r="G433" s="113"/>
      <c r="H433" s="117"/>
      <c r="I433" s="117"/>
      <c r="J433" s="117"/>
      <c r="K433" s="117"/>
      <c r="L433" s="117"/>
      <c r="M433" s="117"/>
      <c r="N433" s="117"/>
      <c r="O433" s="117"/>
    </row>
    <row r="434" spans="2:15">
      <c r="B434" s="113"/>
      <c r="C434" s="113"/>
      <c r="D434" s="113"/>
      <c r="E434" s="113"/>
      <c r="F434" s="113"/>
      <c r="G434" s="113"/>
      <c r="H434" s="117"/>
      <c r="I434" s="117"/>
      <c r="J434" s="117"/>
      <c r="K434" s="117"/>
      <c r="L434" s="117"/>
      <c r="M434" s="117"/>
      <c r="N434" s="117"/>
      <c r="O434" s="117"/>
    </row>
    <row r="435" spans="2:15">
      <c r="B435" s="113"/>
      <c r="C435" s="113"/>
      <c r="D435" s="113"/>
      <c r="E435" s="113"/>
      <c r="F435" s="113"/>
      <c r="G435" s="113"/>
      <c r="H435" s="117"/>
      <c r="I435" s="117"/>
      <c r="J435" s="117"/>
      <c r="K435" s="117"/>
      <c r="L435" s="117"/>
      <c r="M435" s="117"/>
      <c r="N435" s="117"/>
      <c r="O435" s="117"/>
    </row>
    <row r="436" spans="2:15">
      <c r="B436" s="113"/>
      <c r="C436" s="113"/>
      <c r="D436" s="113"/>
      <c r="E436" s="113"/>
      <c r="F436" s="113"/>
      <c r="G436" s="113"/>
      <c r="H436" s="117"/>
      <c r="I436" s="117"/>
      <c r="J436" s="117"/>
      <c r="K436" s="117"/>
      <c r="L436" s="117"/>
      <c r="M436" s="117"/>
      <c r="N436" s="117"/>
      <c r="O436" s="117"/>
    </row>
    <row r="437" spans="2:15">
      <c r="B437" s="113"/>
      <c r="C437" s="113"/>
      <c r="D437" s="113"/>
      <c r="E437" s="113"/>
      <c r="F437" s="113"/>
      <c r="G437" s="113"/>
      <c r="H437" s="117"/>
      <c r="I437" s="117"/>
      <c r="J437" s="117"/>
      <c r="K437" s="117"/>
      <c r="L437" s="117"/>
      <c r="M437" s="117"/>
      <c r="N437" s="117"/>
      <c r="O437" s="117"/>
    </row>
    <row r="438" spans="2:15">
      <c r="B438" s="113"/>
      <c r="C438" s="113"/>
      <c r="D438" s="113"/>
      <c r="E438" s="113"/>
      <c r="F438" s="113"/>
      <c r="G438" s="113"/>
      <c r="H438" s="117"/>
      <c r="I438" s="117"/>
      <c r="J438" s="117"/>
      <c r="K438" s="117"/>
      <c r="L438" s="117"/>
      <c r="M438" s="117"/>
      <c r="N438" s="117"/>
      <c r="O438" s="117"/>
    </row>
    <row r="439" spans="2:15">
      <c r="B439" s="113"/>
      <c r="C439" s="113"/>
      <c r="D439" s="113"/>
      <c r="E439" s="113"/>
      <c r="F439" s="113"/>
      <c r="G439" s="113"/>
      <c r="H439" s="117"/>
      <c r="I439" s="117"/>
      <c r="J439" s="117"/>
      <c r="K439" s="117"/>
      <c r="L439" s="117"/>
      <c r="M439" s="117"/>
      <c r="N439" s="117"/>
      <c r="O439" s="117"/>
    </row>
    <row r="440" spans="2:15">
      <c r="B440" s="113"/>
      <c r="C440" s="113"/>
      <c r="D440" s="113"/>
      <c r="E440" s="113"/>
      <c r="F440" s="113"/>
      <c r="G440" s="113"/>
      <c r="H440" s="117"/>
      <c r="I440" s="117"/>
      <c r="J440" s="117"/>
      <c r="K440" s="117"/>
      <c r="L440" s="117"/>
      <c r="M440" s="117"/>
      <c r="N440" s="117"/>
      <c r="O440" s="117"/>
    </row>
    <row r="441" spans="2:15">
      <c r="B441" s="113"/>
      <c r="C441" s="113"/>
      <c r="D441" s="113"/>
      <c r="E441" s="113"/>
      <c r="F441" s="113"/>
      <c r="G441" s="113"/>
      <c r="H441" s="117"/>
      <c r="I441" s="117"/>
      <c r="J441" s="117"/>
      <c r="K441" s="117"/>
      <c r="L441" s="117"/>
      <c r="M441" s="117"/>
      <c r="N441" s="117"/>
      <c r="O441" s="117"/>
    </row>
    <row r="442" spans="2:15">
      <c r="B442" s="113"/>
      <c r="C442" s="113"/>
      <c r="D442" s="113"/>
      <c r="E442" s="113"/>
      <c r="F442" s="113"/>
      <c r="G442" s="113"/>
      <c r="H442" s="117"/>
      <c r="I442" s="117"/>
      <c r="J442" s="117"/>
      <c r="K442" s="117"/>
      <c r="L442" s="117"/>
      <c r="M442" s="117"/>
      <c r="N442" s="117"/>
      <c r="O442" s="117"/>
    </row>
    <row r="443" spans="2:15">
      <c r="B443" s="113"/>
      <c r="C443" s="113"/>
      <c r="D443" s="113"/>
      <c r="E443" s="113"/>
      <c r="F443" s="113"/>
      <c r="G443" s="113"/>
      <c r="H443" s="117"/>
      <c r="I443" s="117"/>
      <c r="J443" s="117"/>
      <c r="K443" s="117"/>
      <c r="L443" s="117"/>
      <c r="M443" s="117"/>
      <c r="N443" s="117"/>
      <c r="O443" s="117"/>
    </row>
    <row r="444" spans="2:15">
      <c r="B444" s="113"/>
      <c r="C444" s="113"/>
      <c r="D444" s="113"/>
      <c r="E444" s="113"/>
      <c r="F444" s="113"/>
      <c r="G444" s="113"/>
      <c r="H444" s="117"/>
      <c r="I444" s="117"/>
      <c r="J444" s="117"/>
      <c r="K444" s="117"/>
      <c r="L444" s="117"/>
      <c r="M444" s="117"/>
      <c r="N444" s="117"/>
      <c r="O444" s="117"/>
    </row>
    <row r="445" spans="2:15">
      <c r="B445" s="113"/>
      <c r="C445" s="113"/>
      <c r="D445" s="113"/>
      <c r="E445" s="113"/>
      <c r="F445" s="113"/>
      <c r="G445" s="113"/>
      <c r="H445" s="117"/>
      <c r="I445" s="117"/>
      <c r="J445" s="117"/>
      <c r="K445" s="117"/>
      <c r="L445" s="117"/>
      <c r="M445" s="117"/>
      <c r="N445" s="117"/>
      <c r="O445" s="117"/>
    </row>
    <row r="446" spans="2:15">
      <c r="B446" s="113"/>
      <c r="C446" s="113"/>
      <c r="D446" s="113"/>
      <c r="E446" s="113"/>
      <c r="F446" s="113"/>
      <c r="G446" s="113"/>
      <c r="H446" s="117"/>
      <c r="I446" s="117"/>
      <c r="J446" s="117"/>
      <c r="K446" s="117"/>
      <c r="L446" s="117"/>
      <c r="M446" s="117"/>
      <c r="N446" s="117"/>
      <c r="O446" s="117"/>
    </row>
    <row r="447" spans="2:15">
      <c r="B447" s="113"/>
      <c r="C447" s="113"/>
      <c r="D447" s="113"/>
      <c r="E447" s="113"/>
      <c r="F447" s="113"/>
      <c r="G447" s="113"/>
      <c r="H447" s="117"/>
      <c r="I447" s="117"/>
      <c r="J447" s="117"/>
      <c r="K447" s="117"/>
      <c r="L447" s="117"/>
      <c r="M447" s="117"/>
      <c r="N447" s="117"/>
      <c r="O447" s="117"/>
    </row>
    <row r="448" spans="2:15">
      <c r="B448" s="113"/>
      <c r="C448" s="113"/>
      <c r="D448" s="113"/>
      <c r="E448" s="113"/>
      <c r="F448" s="113"/>
      <c r="G448" s="113"/>
      <c r="H448" s="117"/>
      <c r="I448" s="117"/>
      <c r="J448" s="117"/>
      <c r="K448" s="117"/>
      <c r="L448" s="117"/>
      <c r="M448" s="117"/>
      <c r="N448" s="117"/>
      <c r="O448" s="117"/>
    </row>
    <row r="449" spans="2:15">
      <c r="B449" s="113"/>
      <c r="C449" s="113"/>
      <c r="D449" s="113"/>
      <c r="E449" s="113"/>
      <c r="F449" s="113"/>
      <c r="G449" s="113"/>
      <c r="H449" s="117"/>
      <c r="I449" s="117"/>
      <c r="J449" s="117"/>
      <c r="K449" s="117"/>
      <c r="L449" s="117"/>
      <c r="M449" s="117"/>
      <c r="N449" s="117"/>
      <c r="O449" s="117"/>
    </row>
    <row r="450" spans="2:15">
      <c r="B450" s="113"/>
      <c r="C450" s="113"/>
      <c r="D450" s="113"/>
      <c r="E450" s="113"/>
      <c r="F450" s="113"/>
      <c r="G450" s="113"/>
      <c r="H450" s="117"/>
      <c r="I450" s="117"/>
      <c r="J450" s="117"/>
      <c r="K450" s="117"/>
      <c r="L450" s="117"/>
      <c r="M450" s="117"/>
      <c r="N450" s="117"/>
      <c r="O450" s="117"/>
    </row>
    <row r="451" spans="2:15">
      <c r="B451" s="113"/>
      <c r="C451" s="113"/>
      <c r="D451" s="113"/>
      <c r="E451" s="113"/>
      <c r="F451" s="113"/>
      <c r="G451" s="113"/>
      <c r="H451" s="117"/>
      <c r="I451" s="117"/>
      <c r="J451" s="117"/>
      <c r="K451" s="117"/>
      <c r="L451" s="117"/>
      <c r="M451" s="117"/>
      <c r="N451" s="117"/>
      <c r="O451" s="117"/>
    </row>
    <row r="452" spans="2:15">
      <c r="B452" s="113"/>
      <c r="C452" s="113"/>
      <c r="D452" s="113"/>
      <c r="E452" s="113"/>
      <c r="F452" s="113"/>
      <c r="G452" s="113"/>
      <c r="H452" s="117"/>
      <c r="I452" s="117"/>
      <c r="J452" s="117"/>
      <c r="K452" s="117"/>
      <c r="L452" s="117"/>
      <c r="M452" s="117"/>
      <c r="N452" s="117"/>
      <c r="O452" s="117"/>
    </row>
    <row r="453" spans="2:15">
      <c r="B453" s="113"/>
      <c r="C453" s="113"/>
      <c r="D453" s="113"/>
      <c r="E453" s="113"/>
      <c r="F453" s="113"/>
      <c r="G453" s="113"/>
      <c r="H453" s="117"/>
      <c r="I453" s="117"/>
      <c r="J453" s="117"/>
      <c r="K453" s="117"/>
      <c r="L453" s="117"/>
      <c r="M453" s="117"/>
      <c r="N453" s="117"/>
      <c r="O453" s="117"/>
    </row>
    <row r="454" spans="2:15">
      <c r="B454" s="113"/>
      <c r="C454" s="113"/>
      <c r="D454" s="113"/>
      <c r="E454" s="113"/>
      <c r="F454" s="113"/>
      <c r="G454" s="113"/>
      <c r="H454" s="117"/>
      <c r="I454" s="117"/>
      <c r="J454" s="117"/>
      <c r="K454" s="117"/>
      <c r="L454" s="117"/>
      <c r="M454" s="117"/>
      <c r="N454" s="117"/>
      <c r="O454" s="117"/>
    </row>
    <row r="455" spans="2:15">
      <c r="B455" s="113"/>
      <c r="C455" s="113"/>
      <c r="D455" s="113"/>
      <c r="E455" s="113"/>
      <c r="F455" s="113"/>
      <c r="G455" s="113"/>
      <c r="H455" s="117"/>
      <c r="I455" s="117"/>
      <c r="J455" s="117"/>
      <c r="K455" s="117"/>
      <c r="L455" s="117"/>
      <c r="M455" s="117"/>
      <c r="N455" s="117"/>
      <c r="O455" s="117"/>
    </row>
    <row r="456" spans="2:15">
      <c r="B456" s="113"/>
      <c r="C456" s="113"/>
      <c r="D456" s="113"/>
      <c r="E456" s="113"/>
      <c r="F456" s="113"/>
      <c r="G456" s="113"/>
      <c r="H456" s="117"/>
      <c r="I456" s="117"/>
      <c r="J456" s="117"/>
      <c r="K456" s="117"/>
      <c r="L456" s="117"/>
      <c r="M456" s="117"/>
      <c r="N456" s="117"/>
      <c r="O456" s="117"/>
    </row>
    <row r="457" spans="2:15">
      <c r="B457" s="113"/>
      <c r="C457" s="113"/>
      <c r="D457" s="113"/>
      <c r="E457" s="113"/>
      <c r="F457" s="113"/>
      <c r="G457" s="113"/>
      <c r="H457" s="117"/>
      <c r="I457" s="117"/>
      <c r="J457" s="117"/>
      <c r="K457" s="117"/>
      <c r="L457" s="117"/>
      <c r="M457" s="117"/>
      <c r="N457" s="117"/>
      <c r="O457" s="117"/>
    </row>
    <row r="458" spans="2:15">
      <c r="B458" s="113"/>
      <c r="C458" s="113"/>
      <c r="D458" s="113"/>
      <c r="E458" s="113"/>
      <c r="F458" s="113"/>
      <c r="G458" s="113"/>
      <c r="H458" s="117"/>
      <c r="I458" s="117"/>
      <c r="J458" s="117"/>
      <c r="K458" s="117"/>
      <c r="L458" s="117"/>
      <c r="M458" s="117"/>
      <c r="N458" s="117"/>
      <c r="O458" s="117"/>
    </row>
    <row r="459" spans="2:15">
      <c r="B459" s="113"/>
      <c r="C459" s="113"/>
      <c r="D459" s="113"/>
      <c r="E459" s="113"/>
      <c r="F459" s="113"/>
      <c r="G459" s="113"/>
      <c r="H459" s="117"/>
      <c r="I459" s="117"/>
      <c r="J459" s="117"/>
      <c r="K459" s="117"/>
      <c r="L459" s="117"/>
      <c r="M459" s="117"/>
      <c r="N459" s="117"/>
      <c r="O459" s="117"/>
    </row>
    <row r="460" spans="2:15">
      <c r="B460" s="113"/>
      <c r="C460" s="113"/>
      <c r="D460" s="113"/>
      <c r="E460" s="113"/>
      <c r="F460" s="113"/>
      <c r="G460" s="113"/>
      <c r="H460" s="117"/>
      <c r="I460" s="117"/>
      <c r="J460" s="117"/>
      <c r="K460" s="117"/>
      <c r="L460" s="117"/>
      <c r="M460" s="117"/>
      <c r="N460" s="117"/>
      <c r="O460" s="117"/>
    </row>
    <row r="461" spans="2:15">
      <c r="B461" s="113"/>
      <c r="C461" s="113"/>
      <c r="D461" s="113"/>
      <c r="E461" s="113"/>
      <c r="F461" s="113"/>
      <c r="G461" s="113"/>
      <c r="H461" s="117"/>
      <c r="I461" s="117"/>
      <c r="J461" s="117"/>
      <c r="K461" s="117"/>
      <c r="L461" s="117"/>
      <c r="M461" s="117"/>
      <c r="N461" s="117"/>
      <c r="O461" s="117"/>
    </row>
    <row r="462" spans="2:15">
      <c r="B462" s="113"/>
      <c r="C462" s="113"/>
      <c r="D462" s="113"/>
      <c r="E462" s="113"/>
      <c r="F462" s="113"/>
      <c r="G462" s="113"/>
      <c r="H462" s="117"/>
      <c r="I462" s="117"/>
      <c r="J462" s="117"/>
      <c r="K462" s="117"/>
      <c r="L462" s="117"/>
      <c r="M462" s="117"/>
      <c r="N462" s="117"/>
      <c r="O462" s="117"/>
    </row>
    <row r="463" spans="2:15">
      <c r="B463" s="113"/>
      <c r="C463" s="113"/>
      <c r="D463" s="113"/>
      <c r="E463" s="113"/>
      <c r="F463" s="113"/>
      <c r="G463" s="113"/>
      <c r="H463" s="117"/>
      <c r="I463" s="117"/>
      <c r="J463" s="117"/>
      <c r="K463" s="117"/>
      <c r="L463" s="117"/>
      <c r="M463" s="117"/>
      <c r="N463" s="117"/>
      <c r="O463" s="117"/>
    </row>
    <row r="464" spans="2:15">
      <c r="B464" s="113"/>
      <c r="C464" s="113"/>
      <c r="D464" s="113"/>
      <c r="E464" s="113"/>
      <c r="F464" s="113"/>
      <c r="G464" s="113"/>
      <c r="H464" s="117"/>
      <c r="I464" s="117"/>
      <c r="J464" s="117"/>
      <c r="K464" s="117"/>
      <c r="L464" s="117"/>
      <c r="M464" s="117"/>
      <c r="N464" s="117"/>
      <c r="O464" s="117"/>
    </row>
    <row r="465" spans="2:15">
      <c r="B465" s="113"/>
      <c r="C465" s="113"/>
      <c r="D465" s="113"/>
      <c r="E465" s="113"/>
      <c r="F465" s="113"/>
      <c r="G465" s="113"/>
      <c r="H465" s="117"/>
      <c r="I465" s="117"/>
      <c r="J465" s="117"/>
      <c r="K465" s="117"/>
      <c r="L465" s="117"/>
      <c r="M465" s="117"/>
      <c r="N465" s="117"/>
      <c r="O465" s="117"/>
    </row>
    <row r="466" spans="2:15">
      <c r="B466" s="113"/>
      <c r="C466" s="113"/>
      <c r="D466" s="113"/>
      <c r="E466" s="113"/>
      <c r="F466" s="113"/>
      <c r="G466" s="113"/>
      <c r="H466" s="117"/>
      <c r="I466" s="117"/>
      <c r="J466" s="117"/>
      <c r="K466" s="117"/>
      <c r="L466" s="117"/>
      <c r="M466" s="117"/>
      <c r="N466" s="117"/>
      <c r="O466" s="117"/>
    </row>
    <row r="467" spans="2:15">
      <c r="B467" s="113"/>
      <c r="C467" s="113"/>
      <c r="D467" s="113"/>
      <c r="E467" s="113"/>
      <c r="F467" s="113"/>
      <c r="G467" s="113"/>
      <c r="H467" s="117"/>
      <c r="I467" s="117"/>
      <c r="J467" s="117"/>
      <c r="K467" s="117"/>
      <c r="L467" s="117"/>
      <c r="M467" s="117"/>
      <c r="N467" s="117"/>
      <c r="O467" s="117"/>
    </row>
    <row r="468" spans="2:15">
      <c r="B468" s="113"/>
      <c r="C468" s="113"/>
      <c r="D468" s="113"/>
      <c r="E468" s="113"/>
      <c r="F468" s="113"/>
      <c r="G468" s="113"/>
      <c r="H468" s="117"/>
      <c r="I468" s="117"/>
      <c r="J468" s="117"/>
      <c r="K468" s="117"/>
      <c r="L468" s="117"/>
      <c r="M468" s="117"/>
      <c r="N468" s="117"/>
      <c r="O468" s="117"/>
    </row>
    <row r="469" spans="2:15">
      <c r="B469" s="113"/>
      <c r="C469" s="113"/>
      <c r="D469" s="113"/>
      <c r="E469" s="113"/>
      <c r="F469" s="113"/>
      <c r="G469" s="113"/>
      <c r="H469" s="117"/>
      <c r="I469" s="117"/>
      <c r="J469" s="117"/>
      <c r="K469" s="117"/>
      <c r="L469" s="117"/>
      <c r="M469" s="117"/>
      <c r="N469" s="117"/>
      <c r="O469" s="117"/>
    </row>
    <row r="470" spans="2:15">
      <c r="B470" s="113"/>
      <c r="C470" s="113"/>
      <c r="D470" s="113"/>
      <c r="E470" s="113"/>
      <c r="F470" s="113"/>
      <c r="G470" s="113"/>
      <c r="H470" s="117"/>
      <c r="I470" s="117"/>
      <c r="J470" s="117"/>
      <c r="K470" s="117"/>
      <c r="L470" s="117"/>
      <c r="M470" s="117"/>
      <c r="N470" s="117"/>
      <c r="O470" s="117"/>
    </row>
    <row r="471" spans="2:15">
      <c r="B471" s="113"/>
      <c r="C471" s="113"/>
      <c r="D471" s="113"/>
      <c r="E471" s="113"/>
      <c r="F471" s="113"/>
      <c r="G471" s="113"/>
      <c r="H471" s="117"/>
      <c r="I471" s="117"/>
      <c r="J471" s="117"/>
      <c r="K471" s="117"/>
      <c r="L471" s="117"/>
      <c r="M471" s="117"/>
      <c r="N471" s="117"/>
      <c r="O471" s="117"/>
    </row>
    <row r="472" spans="2:15">
      <c r="B472" s="113"/>
      <c r="C472" s="113"/>
      <c r="D472" s="113"/>
      <c r="E472" s="113"/>
      <c r="F472" s="113"/>
      <c r="G472" s="113"/>
      <c r="H472" s="117"/>
      <c r="I472" s="117"/>
      <c r="J472" s="117"/>
      <c r="K472" s="117"/>
      <c r="L472" s="117"/>
      <c r="M472" s="117"/>
      <c r="N472" s="117"/>
      <c r="O472" s="117"/>
    </row>
    <row r="473" spans="2:15">
      <c r="B473" s="113"/>
      <c r="C473" s="113"/>
      <c r="D473" s="113"/>
      <c r="E473" s="113"/>
      <c r="F473" s="113"/>
      <c r="G473" s="113"/>
      <c r="H473" s="117"/>
      <c r="I473" s="117"/>
      <c r="J473" s="117"/>
      <c r="K473" s="117"/>
      <c r="L473" s="117"/>
      <c r="M473" s="117"/>
      <c r="N473" s="117"/>
      <c r="O473" s="117"/>
    </row>
    <row r="474" spans="2:15">
      <c r="B474" s="113"/>
      <c r="C474" s="113"/>
      <c r="D474" s="113"/>
      <c r="E474" s="113"/>
      <c r="F474" s="113"/>
      <c r="G474" s="113"/>
      <c r="H474" s="117"/>
      <c r="I474" s="117"/>
      <c r="J474" s="117"/>
      <c r="K474" s="117"/>
      <c r="L474" s="117"/>
      <c r="M474" s="117"/>
      <c r="N474" s="117"/>
      <c r="O474" s="117"/>
    </row>
    <row r="475" spans="2:15">
      <c r="B475" s="113"/>
      <c r="C475" s="113"/>
      <c r="D475" s="113"/>
      <c r="E475" s="113"/>
      <c r="F475" s="113"/>
      <c r="G475" s="113"/>
      <c r="H475" s="117"/>
      <c r="I475" s="117"/>
      <c r="J475" s="117"/>
      <c r="K475" s="117"/>
      <c r="L475" s="117"/>
      <c r="M475" s="117"/>
      <c r="N475" s="117"/>
      <c r="O475" s="117"/>
    </row>
    <row r="476" spans="2:15">
      <c r="B476" s="113"/>
      <c r="C476" s="113"/>
      <c r="D476" s="113"/>
      <c r="E476" s="113"/>
      <c r="F476" s="113"/>
      <c r="G476" s="113"/>
      <c r="H476" s="117"/>
      <c r="I476" s="117"/>
      <c r="J476" s="117"/>
      <c r="K476" s="117"/>
      <c r="L476" s="117"/>
      <c r="M476" s="117"/>
      <c r="N476" s="117"/>
      <c r="O476" s="117"/>
    </row>
    <row r="477" spans="2:15">
      <c r="B477" s="113"/>
      <c r="C477" s="113"/>
      <c r="D477" s="113"/>
      <c r="E477" s="113"/>
      <c r="F477" s="113"/>
      <c r="G477" s="113"/>
      <c r="H477" s="117"/>
      <c r="I477" s="117"/>
      <c r="J477" s="117"/>
      <c r="K477" s="117"/>
      <c r="L477" s="117"/>
      <c r="M477" s="117"/>
      <c r="N477" s="117"/>
      <c r="O477" s="117"/>
    </row>
    <row r="478" spans="2:15">
      <c r="B478" s="113"/>
      <c r="C478" s="113"/>
      <c r="D478" s="113"/>
      <c r="E478" s="113"/>
      <c r="F478" s="113"/>
      <c r="G478" s="113"/>
      <c r="H478" s="117"/>
      <c r="I478" s="117"/>
      <c r="J478" s="117"/>
      <c r="K478" s="117"/>
      <c r="L478" s="117"/>
      <c r="M478" s="117"/>
      <c r="N478" s="117"/>
      <c r="O478" s="117"/>
    </row>
    <row r="479" spans="2:15">
      <c r="B479" s="113"/>
      <c r="C479" s="113"/>
      <c r="D479" s="113"/>
      <c r="E479" s="113"/>
      <c r="F479" s="113"/>
      <c r="G479" s="113"/>
      <c r="H479" s="117"/>
      <c r="I479" s="117"/>
      <c r="J479" s="117"/>
      <c r="K479" s="117"/>
      <c r="L479" s="117"/>
      <c r="M479" s="117"/>
      <c r="N479" s="117"/>
      <c r="O479" s="117"/>
    </row>
    <row r="480" spans="2:15">
      <c r="B480" s="113"/>
      <c r="C480" s="113"/>
      <c r="D480" s="113"/>
      <c r="E480" s="113"/>
      <c r="F480" s="113"/>
      <c r="G480" s="113"/>
      <c r="H480" s="117"/>
      <c r="I480" s="117"/>
      <c r="J480" s="117"/>
      <c r="K480" s="117"/>
      <c r="L480" s="117"/>
      <c r="M480" s="117"/>
      <c r="N480" s="117"/>
      <c r="O480" s="117"/>
    </row>
    <row r="481" spans="2:15">
      <c r="B481" s="113"/>
      <c r="C481" s="113"/>
      <c r="D481" s="113"/>
      <c r="E481" s="113"/>
      <c r="F481" s="113"/>
      <c r="G481" s="113"/>
      <c r="H481" s="117"/>
      <c r="I481" s="117"/>
      <c r="J481" s="117"/>
      <c r="K481" s="117"/>
      <c r="L481" s="117"/>
      <c r="M481" s="117"/>
      <c r="N481" s="117"/>
      <c r="O481" s="117"/>
    </row>
    <row r="482" spans="2:15">
      <c r="B482" s="113"/>
      <c r="C482" s="113"/>
      <c r="D482" s="113"/>
      <c r="E482" s="113"/>
      <c r="F482" s="113"/>
      <c r="G482" s="113"/>
      <c r="H482" s="117"/>
      <c r="I482" s="117"/>
      <c r="J482" s="117"/>
      <c r="K482" s="117"/>
      <c r="L482" s="117"/>
      <c r="M482" s="117"/>
      <c r="N482" s="117"/>
      <c r="O482" s="117"/>
    </row>
    <row r="483" spans="2:15">
      <c r="B483" s="113"/>
      <c r="C483" s="113"/>
      <c r="D483" s="113"/>
      <c r="E483" s="113"/>
      <c r="F483" s="113"/>
      <c r="G483" s="113"/>
      <c r="H483" s="117"/>
      <c r="I483" s="117"/>
      <c r="J483" s="117"/>
      <c r="K483" s="117"/>
      <c r="L483" s="117"/>
      <c r="M483" s="117"/>
      <c r="N483" s="117"/>
      <c r="O483" s="117"/>
    </row>
    <row r="484" spans="2:15">
      <c r="B484" s="113"/>
      <c r="C484" s="113"/>
      <c r="D484" s="113"/>
      <c r="E484" s="113"/>
      <c r="F484" s="113"/>
      <c r="G484" s="113"/>
      <c r="H484" s="117"/>
      <c r="I484" s="117"/>
      <c r="J484" s="117"/>
      <c r="K484" s="117"/>
      <c r="L484" s="117"/>
      <c r="M484" s="117"/>
      <c r="N484" s="117"/>
      <c r="O484" s="117"/>
    </row>
    <row r="485" spans="2:15">
      <c r="B485" s="113"/>
      <c r="C485" s="113"/>
      <c r="D485" s="113"/>
      <c r="E485" s="113"/>
      <c r="F485" s="113"/>
      <c r="G485" s="113"/>
      <c r="H485" s="117"/>
      <c r="I485" s="117"/>
      <c r="J485" s="117"/>
      <c r="K485" s="117"/>
      <c r="L485" s="117"/>
      <c r="M485" s="117"/>
      <c r="N485" s="117"/>
      <c r="O485" s="117"/>
    </row>
    <row r="486" spans="2:15">
      <c r="B486" s="113"/>
      <c r="C486" s="113"/>
      <c r="D486" s="113"/>
      <c r="E486" s="113"/>
      <c r="F486" s="113"/>
      <c r="G486" s="113"/>
      <c r="H486" s="117"/>
      <c r="I486" s="117"/>
      <c r="J486" s="117"/>
      <c r="K486" s="117"/>
      <c r="L486" s="117"/>
      <c r="M486" s="117"/>
      <c r="N486" s="117"/>
      <c r="O486" s="117"/>
    </row>
    <row r="487" spans="2:15">
      <c r="B487" s="113"/>
      <c r="C487" s="113"/>
      <c r="D487" s="113"/>
      <c r="E487" s="113"/>
      <c r="F487" s="113"/>
      <c r="G487" s="113"/>
      <c r="H487" s="117"/>
      <c r="I487" s="117"/>
      <c r="J487" s="117"/>
      <c r="K487" s="117"/>
      <c r="L487" s="117"/>
      <c r="M487" s="117"/>
      <c r="N487" s="117"/>
      <c r="O487" s="117"/>
    </row>
    <row r="488" spans="2:15">
      <c r="B488" s="113"/>
      <c r="C488" s="113"/>
      <c r="D488" s="113"/>
      <c r="E488" s="113"/>
      <c r="F488" s="113"/>
      <c r="G488" s="113"/>
      <c r="H488" s="117"/>
      <c r="I488" s="117"/>
      <c r="J488" s="117"/>
      <c r="K488" s="117"/>
      <c r="L488" s="117"/>
      <c r="M488" s="117"/>
      <c r="N488" s="117"/>
      <c r="O488" s="117"/>
    </row>
    <row r="489" spans="2:15">
      <c r="B489" s="113"/>
      <c r="C489" s="113"/>
      <c r="D489" s="113"/>
      <c r="E489" s="113"/>
      <c r="F489" s="113"/>
      <c r="G489" s="113"/>
      <c r="H489" s="117"/>
      <c r="I489" s="117"/>
      <c r="J489" s="117"/>
      <c r="K489" s="117"/>
      <c r="L489" s="117"/>
      <c r="M489" s="117"/>
      <c r="N489" s="117"/>
      <c r="O489" s="117"/>
    </row>
    <row r="490" spans="2:15">
      <c r="B490" s="113"/>
      <c r="C490" s="113"/>
      <c r="D490" s="113"/>
      <c r="E490" s="113"/>
      <c r="F490" s="113"/>
      <c r="G490" s="113"/>
      <c r="H490" s="117"/>
      <c r="I490" s="117"/>
      <c r="J490" s="117"/>
      <c r="K490" s="117"/>
      <c r="L490" s="117"/>
      <c r="M490" s="117"/>
      <c r="N490" s="117"/>
      <c r="O490" s="117"/>
    </row>
    <row r="491" spans="2:15">
      <c r="B491" s="113"/>
      <c r="C491" s="113"/>
      <c r="D491" s="113"/>
      <c r="E491" s="113"/>
      <c r="F491" s="113"/>
      <c r="G491" s="113"/>
      <c r="H491" s="117"/>
      <c r="I491" s="117"/>
      <c r="J491" s="117"/>
      <c r="K491" s="117"/>
      <c r="L491" s="117"/>
      <c r="M491" s="117"/>
      <c r="N491" s="117"/>
      <c r="O491" s="117"/>
    </row>
    <row r="492" spans="2:15">
      <c r="B492" s="113"/>
      <c r="C492" s="113"/>
      <c r="D492" s="113"/>
      <c r="E492" s="113"/>
      <c r="F492" s="113"/>
      <c r="G492" s="113"/>
      <c r="H492" s="117"/>
      <c r="I492" s="117"/>
      <c r="J492" s="117"/>
      <c r="K492" s="117"/>
      <c r="L492" s="117"/>
      <c r="M492" s="117"/>
      <c r="N492" s="117"/>
      <c r="O492" s="117"/>
    </row>
    <row r="493" spans="2:15">
      <c r="B493" s="113"/>
      <c r="C493" s="113"/>
      <c r="D493" s="113"/>
      <c r="E493" s="113"/>
      <c r="F493" s="113"/>
      <c r="G493" s="113"/>
      <c r="H493" s="117"/>
      <c r="I493" s="117"/>
      <c r="J493" s="117"/>
      <c r="K493" s="117"/>
      <c r="L493" s="117"/>
      <c r="M493" s="117"/>
      <c r="N493" s="117"/>
      <c r="O493" s="117"/>
    </row>
    <row r="494" spans="2:15">
      <c r="B494" s="113"/>
      <c r="C494" s="113"/>
      <c r="D494" s="113"/>
      <c r="E494" s="113"/>
      <c r="F494" s="113"/>
      <c r="G494" s="113"/>
      <c r="H494" s="117"/>
      <c r="I494" s="117"/>
      <c r="J494" s="117"/>
      <c r="K494" s="117"/>
      <c r="L494" s="117"/>
      <c r="M494" s="117"/>
      <c r="N494" s="117"/>
      <c r="O494" s="117"/>
    </row>
    <row r="495" spans="2:15">
      <c r="B495" s="113"/>
      <c r="C495" s="113"/>
      <c r="D495" s="113"/>
      <c r="E495" s="113"/>
      <c r="F495" s="113"/>
      <c r="G495" s="113"/>
      <c r="H495" s="117"/>
      <c r="I495" s="117"/>
      <c r="J495" s="117"/>
      <c r="K495" s="117"/>
      <c r="L495" s="117"/>
      <c r="M495" s="117"/>
      <c r="N495" s="117"/>
      <c r="O495" s="117"/>
    </row>
    <row r="496" spans="2:15">
      <c r="B496" s="113"/>
      <c r="C496" s="113"/>
      <c r="D496" s="113"/>
      <c r="E496" s="113"/>
      <c r="F496" s="113"/>
      <c r="G496" s="113"/>
      <c r="H496" s="117"/>
      <c r="I496" s="117"/>
      <c r="J496" s="117"/>
      <c r="K496" s="117"/>
      <c r="L496" s="117"/>
      <c r="M496" s="117"/>
      <c r="N496" s="117"/>
      <c r="O496" s="117"/>
    </row>
    <row r="497" spans="2:15">
      <c r="B497" s="113"/>
      <c r="C497" s="113"/>
      <c r="D497" s="113"/>
      <c r="E497" s="113"/>
      <c r="F497" s="113"/>
      <c r="G497" s="113"/>
      <c r="H497" s="117"/>
      <c r="I497" s="117"/>
      <c r="J497" s="117"/>
      <c r="K497" s="117"/>
      <c r="L497" s="117"/>
      <c r="M497" s="117"/>
      <c r="N497" s="117"/>
      <c r="O497" s="117"/>
    </row>
    <row r="498" spans="2:15">
      <c r="B498" s="113"/>
      <c r="C498" s="113"/>
      <c r="D498" s="113"/>
      <c r="E498" s="113"/>
      <c r="F498" s="113"/>
      <c r="G498" s="113"/>
      <c r="H498" s="117"/>
      <c r="I498" s="117"/>
      <c r="J498" s="117"/>
      <c r="K498" s="117"/>
      <c r="L498" s="117"/>
      <c r="M498" s="117"/>
      <c r="N498" s="117"/>
      <c r="O498" s="117"/>
    </row>
    <row r="499" spans="2:15">
      <c r="B499" s="113"/>
      <c r="C499" s="113"/>
      <c r="D499" s="113"/>
      <c r="E499" s="113"/>
      <c r="F499" s="113"/>
      <c r="G499" s="113"/>
      <c r="H499" s="117"/>
      <c r="I499" s="117"/>
      <c r="J499" s="117"/>
      <c r="K499" s="117"/>
      <c r="L499" s="117"/>
      <c r="M499" s="117"/>
      <c r="N499" s="117"/>
      <c r="O499" s="117"/>
    </row>
    <row r="500" spans="2:15">
      <c r="B500" s="113"/>
      <c r="C500" s="113"/>
      <c r="D500" s="113"/>
      <c r="E500" s="113"/>
      <c r="F500" s="113"/>
      <c r="G500" s="113"/>
      <c r="H500" s="117"/>
      <c r="I500" s="117"/>
      <c r="J500" s="117"/>
      <c r="K500" s="117"/>
      <c r="L500" s="117"/>
      <c r="M500" s="117"/>
      <c r="N500" s="117"/>
      <c r="O500" s="117"/>
    </row>
  </sheetData>
  <sheetProtection sheet="1" objects="1" scenarios="1"/>
  <mergeCells count="2">
    <mergeCell ref="B6:O6"/>
    <mergeCell ref="B7:O7"/>
  </mergeCells>
  <phoneticPr fontId="5" type="noConversion"/>
  <dataValidations count="4">
    <dataValidation allowBlank="1" showInputMessage="1" showErrorMessage="1" sqref="A1 B34 K9 B36:I36 B234 B236"/>
    <dataValidation type="list" allowBlank="1" showInputMessage="1" showErrorMessage="1" sqref="E12:E35 E37:E357">
      <formula1>#REF!</formula1>
    </dataValidation>
    <dataValidation type="list" allowBlank="1" showInputMessage="1" showErrorMessage="1" sqref="H12:H35 H37:H357">
      <formula1>#REF!</formula1>
    </dataValidation>
    <dataValidation type="list" allowBlank="1" showInputMessage="1" showErrorMessage="1" sqref="G12:G35 G125:G363 G105:G123 G37:G103">
      <formula1>#REF!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>
    <tabColor indexed="44"/>
    <pageSetUpPr fitToPage="1"/>
  </sheetPr>
  <dimension ref="B1:N573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8.140625" style="2" bestFit="1" customWidth="1"/>
    <col min="3" max="3" width="41.7109375" style="2" bestFit="1" customWidth="1"/>
    <col min="4" max="4" width="9.7109375" style="2" bestFit="1" customWidth="1"/>
    <col min="5" max="5" width="11.28515625" style="2" bestFit="1" customWidth="1"/>
    <col min="6" max="6" width="5.28515625" style="2" bestFit="1" customWidth="1"/>
    <col min="7" max="7" width="12.28515625" style="2" bestFit="1" customWidth="1"/>
    <col min="8" max="8" width="14.28515625" style="1" bestFit="1" customWidth="1"/>
    <col min="9" max="9" width="10.7109375" style="1" bestFit="1" customWidth="1"/>
    <col min="10" max="10" width="8.28515625" style="1" bestFit="1" customWidth="1"/>
    <col min="11" max="11" width="13.140625" style="1" bestFit="1" customWidth="1"/>
    <col min="12" max="12" width="11.28515625" style="1" bestFit="1" customWidth="1"/>
    <col min="13" max="13" width="11.85546875" style="1" bestFit="1" customWidth="1"/>
    <col min="14" max="14" width="11.5703125" style="1" customWidth="1"/>
    <col min="15" max="16384" width="9.140625" style="1"/>
  </cols>
  <sheetData>
    <row r="1" spans="2:14">
      <c r="B1" s="46" t="s">
        <v>150</v>
      </c>
      <c r="C1" s="67" t="s" vm="1">
        <v>238</v>
      </c>
    </row>
    <row r="2" spans="2:14">
      <c r="B2" s="46" t="s">
        <v>149</v>
      </c>
      <c r="C2" s="67" t="s">
        <v>239</v>
      </c>
    </row>
    <row r="3" spans="2:14">
      <c r="B3" s="46" t="s">
        <v>151</v>
      </c>
      <c r="C3" s="67" t="s">
        <v>240</v>
      </c>
    </row>
    <row r="4" spans="2:14">
      <c r="B4" s="46" t="s">
        <v>152</v>
      </c>
      <c r="C4" s="67" t="s">
        <v>241</v>
      </c>
    </row>
    <row r="6" spans="2:14" ht="26.25" customHeight="1">
      <c r="B6" s="164" t="s">
        <v>178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6"/>
    </row>
    <row r="7" spans="2:14" ht="26.25" customHeight="1">
      <c r="B7" s="164" t="s">
        <v>236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</row>
    <row r="8" spans="2:14" s="3" customFormat="1" ht="74.25" customHeight="1">
      <c r="B8" s="21" t="s">
        <v>119</v>
      </c>
      <c r="C8" s="29" t="s">
        <v>48</v>
      </c>
      <c r="D8" s="29" t="s">
        <v>123</v>
      </c>
      <c r="E8" s="29" t="s">
        <v>121</v>
      </c>
      <c r="F8" s="29" t="s">
        <v>69</v>
      </c>
      <c r="G8" s="29" t="s">
        <v>107</v>
      </c>
      <c r="H8" s="29" t="s">
        <v>213</v>
      </c>
      <c r="I8" s="29" t="s">
        <v>212</v>
      </c>
      <c r="J8" s="29" t="s">
        <v>228</v>
      </c>
      <c r="K8" s="29" t="s">
        <v>65</v>
      </c>
      <c r="L8" s="29" t="s">
        <v>62</v>
      </c>
      <c r="M8" s="29" t="s">
        <v>153</v>
      </c>
      <c r="N8" s="13" t="s">
        <v>155</v>
      </c>
    </row>
    <row r="9" spans="2:14" s="3" customFormat="1" ht="26.25" customHeight="1">
      <c r="B9" s="14"/>
      <c r="C9" s="15"/>
      <c r="D9" s="15"/>
      <c r="E9" s="15"/>
      <c r="F9" s="15"/>
      <c r="G9" s="15"/>
      <c r="H9" s="31" t="s">
        <v>220</v>
      </c>
      <c r="I9" s="31"/>
      <c r="J9" s="15" t="s">
        <v>216</v>
      </c>
      <c r="K9" s="15" t="s">
        <v>216</v>
      </c>
      <c r="L9" s="15" t="s">
        <v>19</v>
      </c>
      <c r="M9" s="15" t="s">
        <v>19</v>
      </c>
      <c r="N9" s="16" t="s">
        <v>19</v>
      </c>
    </row>
    <row r="10" spans="2:14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9" t="s">
        <v>11</v>
      </c>
    </row>
    <row r="11" spans="2:14" s="4" customFormat="1" ht="18" customHeight="1">
      <c r="B11" s="68" t="s">
        <v>231</v>
      </c>
      <c r="C11" s="69"/>
      <c r="D11" s="69"/>
      <c r="E11" s="69"/>
      <c r="F11" s="69"/>
      <c r="G11" s="69"/>
      <c r="H11" s="77"/>
      <c r="I11" s="79"/>
      <c r="J11" s="77">
        <v>228.69926626000006</v>
      </c>
      <c r="K11" s="77">
        <v>6730472.5764661385</v>
      </c>
      <c r="L11" s="69"/>
      <c r="M11" s="78">
        <f>K11/$K$11</f>
        <v>1</v>
      </c>
      <c r="N11" s="78">
        <f>K11/'סכום נכסי הקרן'!$C$42</f>
        <v>9.5019454815911078E-2</v>
      </c>
    </row>
    <row r="12" spans="2:14">
      <c r="B12" s="70" t="s">
        <v>206</v>
      </c>
      <c r="C12" s="71"/>
      <c r="D12" s="71"/>
      <c r="E12" s="71"/>
      <c r="F12" s="71"/>
      <c r="G12" s="71"/>
      <c r="H12" s="80"/>
      <c r="I12" s="82"/>
      <c r="J12" s="71"/>
      <c r="K12" s="80">
        <v>1094573.483910341</v>
      </c>
      <c r="L12" s="71"/>
      <c r="M12" s="81">
        <f t="shared" ref="M12:M27" si="0">K12/$K$11</f>
        <v>0.16262951397166991</v>
      </c>
      <c r="N12" s="81">
        <f>K12/'סכום נכסי הקרן'!$C$42</f>
        <v>1.5452967754564669E-2</v>
      </c>
    </row>
    <row r="13" spans="2:14">
      <c r="B13" s="89" t="s">
        <v>232</v>
      </c>
      <c r="C13" s="71"/>
      <c r="D13" s="71"/>
      <c r="E13" s="71"/>
      <c r="F13" s="71"/>
      <c r="G13" s="71"/>
      <c r="H13" s="80"/>
      <c r="I13" s="82"/>
      <c r="J13" s="71"/>
      <c r="K13" s="80">
        <v>772064.63865041698</v>
      </c>
      <c r="L13" s="71"/>
      <c r="M13" s="81">
        <f t="shared" si="0"/>
        <v>0.1147118021623071</v>
      </c>
      <c r="N13" s="81">
        <f>K13/'סכום נכסי הקרן'!$C$42</f>
        <v>1.0899852902413069E-2</v>
      </c>
    </row>
    <row r="14" spans="2:14">
      <c r="B14" s="76" t="s">
        <v>1643</v>
      </c>
      <c r="C14" s="73" t="s">
        <v>1644</v>
      </c>
      <c r="D14" s="86" t="s">
        <v>124</v>
      </c>
      <c r="E14" s="73" t="s">
        <v>1645</v>
      </c>
      <c r="F14" s="86" t="s">
        <v>1646</v>
      </c>
      <c r="G14" s="86" t="s">
        <v>137</v>
      </c>
      <c r="H14" s="83">
        <v>1954775</v>
      </c>
      <c r="I14" s="85">
        <v>1253</v>
      </c>
      <c r="J14" s="73"/>
      <c r="K14" s="83">
        <v>24493.330750000001</v>
      </c>
      <c r="L14" s="84">
        <v>0.17193240581175553</v>
      </c>
      <c r="M14" s="84">
        <f t="shared" si="0"/>
        <v>3.6391695340448624E-3</v>
      </c>
      <c r="N14" s="84">
        <f>K14/'סכום נכסי הקרן'!$C$42</f>
        <v>3.45791905107616E-4</v>
      </c>
    </row>
    <row r="15" spans="2:14">
      <c r="B15" s="76" t="s">
        <v>1647</v>
      </c>
      <c r="C15" s="73" t="s">
        <v>1648</v>
      </c>
      <c r="D15" s="86" t="s">
        <v>124</v>
      </c>
      <c r="E15" s="73" t="s">
        <v>1645</v>
      </c>
      <c r="F15" s="86" t="s">
        <v>1646</v>
      </c>
      <c r="G15" s="86" t="s">
        <v>137</v>
      </c>
      <c r="H15" s="83">
        <v>4497860.0550000006</v>
      </c>
      <c r="I15" s="85">
        <v>1253</v>
      </c>
      <c r="J15" s="73"/>
      <c r="K15" s="83">
        <v>56358.186489156004</v>
      </c>
      <c r="L15" s="84">
        <v>6.4323004412512347E-2</v>
      </c>
      <c r="M15" s="84">
        <f t="shared" si="0"/>
        <v>8.3735853387500309E-3</v>
      </c>
      <c r="N15" s="84">
        <f>K15/'סכום נכסי הקרן'!$C$42</f>
        <v>7.9565351374253409E-4</v>
      </c>
    </row>
    <row r="16" spans="2:14">
      <c r="B16" s="76" t="s">
        <v>1649</v>
      </c>
      <c r="C16" s="73" t="s">
        <v>1650</v>
      </c>
      <c r="D16" s="86" t="s">
        <v>124</v>
      </c>
      <c r="E16" s="73" t="s">
        <v>1645</v>
      </c>
      <c r="F16" s="86" t="s">
        <v>1646</v>
      </c>
      <c r="G16" s="86" t="s">
        <v>137</v>
      </c>
      <c r="H16" s="83">
        <v>6849734.3577579986</v>
      </c>
      <c r="I16" s="85">
        <v>1853</v>
      </c>
      <c r="J16" s="73"/>
      <c r="K16" s="83">
        <v>126925.57764924095</v>
      </c>
      <c r="L16" s="84">
        <v>0.14973042140360682</v>
      </c>
      <c r="M16" s="84">
        <f t="shared" si="0"/>
        <v>1.885834556299221E-2</v>
      </c>
      <c r="N16" s="84">
        <f>K16/'סכום נכסי הקרן'!$C$42</f>
        <v>1.7919097141255755E-3</v>
      </c>
    </row>
    <row r="17" spans="2:14">
      <c r="B17" s="76" t="s">
        <v>1651</v>
      </c>
      <c r="C17" s="73" t="s">
        <v>1652</v>
      </c>
      <c r="D17" s="86" t="s">
        <v>124</v>
      </c>
      <c r="E17" s="73" t="s">
        <v>1653</v>
      </c>
      <c r="F17" s="86" t="s">
        <v>1646</v>
      </c>
      <c r="G17" s="86" t="s">
        <v>137</v>
      </c>
      <c r="H17" s="83">
        <v>2035899</v>
      </c>
      <c r="I17" s="85">
        <v>1248</v>
      </c>
      <c r="J17" s="73"/>
      <c r="K17" s="83">
        <v>25408.019519999998</v>
      </c>
      <c r="L17" s="84">
        <v>0.24160270285665461</v>
      </c>
      <c r="M17" s="84">
        <f t="shared" si="0"/>
        <v>3.7750721411215645E-3</v>
      </c>
      <c r="N17" s="84">
        <f>K17/'סכום נכסי הקרן'!$C$42</f>
        <v>3.5870529674010521E-4</v>
      </c>
    </row>
    <row r="18" spans="2:14">
      <c r="B18" s="76" t="s">
        <v>1654</v>
      </c>
      <c r="C18" s="73" t="s">
        <v>1655</v>
      </c>
      <c r="D18" s="86" t="s">
        <v>124</v>
      </c>
      <c r="E18" s="73" t="s">
        <v>1653</v>
      </c>
      <c r="F18" s="86" t="s">
        <v>1646</v>
      </c>
      <c r="G18" s="86" t="s">
        <v>137</v>
      </c>
      <c r="H18" s="83">
        <v>2890.1911999999998</v>
      </c>
      <c r="I18" s="85">
        <v>832.8</v>
      </c>
      <c r="J18" s="73"/>
      <c r="K18" s="83">
        <v>24.069512313000001</v>
      </c>
      <c r="L18" s="84">
        <v>5.9343917342882481E-3</v>
      </c>
      <c r="M18" s="84">
        <f t="shared" si="0"/>
        <v>3.5761994480390252E-6</v>
      </c>
      <c r="N18" s="84">
        <f>K18/'סכום נכסי הקרן'!$C$42</f>
        <v>3.398085218656303E-7</v>
      </c>
    </row>
    <row r="19" spans="2:14">
      <c r="B19" s="76" t="s">
        <v>1656</v>
      </c>
      <c r="C19" s="73" t="s">
        <v>1657</v>
      </c>
      <c r="D19" s="86" t="s">
        <v>124</v>
      </c>
      <c r="E19" s="73" t="s">
        <v>1653</v>
      </c>
      <c r="F19" s="86" t="s">
        <v>1646</v>
      </c>
      <c r="G19" s="86" t="s">
        <v>137</v>
      </c>
      <c r="H19" s="83">
        <v>8226206.7030000007</v>
      </c>
      <c r="I19" s="85">
        <v>1249</v>
      </c>
      <c r="J19" s="73"/>
      <c r="K19" s="83">
        <v>102745.32172047099</v>
      </c>
      <c r="L19" s="84">
        <v>7.5649296494394308E-2</v>
      </c>
      <c r="M19" s="84">
        <f t="shared" si="0"/>
        <v>1.5265692052550912E-2</v>
      </c>
      <c r="N19" s="84">
        <f>K19/'סכום נכסי הקרן'!$C$42</f>
        <v>1.4505377362209744E-3</v>
      </c>
    </row>
    <row r="20" spans="2:14">
      <c r="B20" s="76" t="s">
        <v>1658</v>
      </c>
      <c r="C20" s="73" t="s">
        <v>1659</v>
      </c>
      <c r="D20" s="86" t="s">
        <v>124</v>
      </c>
      <c r="E20" s="73" t="s">
        <v>1653</v>
      </c>
      <c r="F20" s="86" t="s">
        <v>1646</v>
      </c>
      <c r="G20" s="86" t="s">
        <v>137</v>
      </c>
      <c r="H20" s="83">
        <v>1661859.94</v>
      </c>
      <c r="I20" s="85">
        <v>1834</v>
      </c>
      <c r="J20" s="73"/>
      <c r="K20" s="83">
        <v>30478.511299599995</v>
      </c>
      <c r="L20" s="84">
        <v>2.6022831055376429E-2</v>
      </c>
      <c r="M20" s="84">
        <f t="shared" si="0"/>
        <v>4.5284355523817999E-3</v>
      </c>
      <c r="N20" s="84">
        <f>K20/'סכום נכסי הקרן'!$C$42</f>
        <v>4.3028947735630779E-4</v>
      </c>
    </row>
    <row r="21" spans="2:14">
      <c r="B21" s="76" t="s">
        <v>1660</v>
      </c>
      <c r="C21" s="73" t="s">
        <v>1661</v>
      </c>
      <c r="D21" s="86" t="s">
        <v>124</v>
      </c>
      <c r="E21" s="73" t="s">
        <v>1662</v>
      </c>
      <c r="F21" s="86" t="s">
        <v>1646</v>
      </c>
      <c r="G21" s="86" t="s">
        <v>137</v>
      </c>
      <c r="H21" s="83">
        <v>191979</v>
      </c>
      <c r="I21" s="85">
        <v>12460</v>
      </c>
      <c r="J21" s="73"/>
      <c r="K21" s="83">
        <v>23920.5834</v>
      </c>
      <c r="L21" s="84">
        <v>0.12857960919578723</v>
      </c>
      <c r="M21" s="84">
        <f t="shared" si="0"/>
        <v>3.5540718914212704E-3</v>
      </c>
      <c r="N21" s="84">
        <f>K21/'סכום נכסי הקרן'!$C$42</f>
        <v>3.3770597349940304E-4</v>
      </c>
    </row>
    <row r="22" spans="2:14">
      <c r="B22" s="76" t="s">
        <v>1663</v>
      </c>
      <c r="C22" s="73" t="s">
        <v>1664</v>
      </c>
      <c r="D22" s="86" t="s">
        <v>124</v>
      </c>
      <c r="E22" s="73" t="s">
        <v>1662</v>
      </c>
      <c r="F22" s="86" t="s">
        <v>1646</v>
      </c>
      <c r="G22" s="86" t="s">
        <v>137</v>
      </c>
      <c r="H22" s="83">
        <v>95556.946555999995</v>
      </c>
      <c r="I22" s="85">
        <v>18050</v>
      </c>
      <c r="J22" s="73"/>
      <c r="K22" s="83">
        <v>17248.028852274998</v>
      </c>
      <c r="L22" s="84">
        <v>1.1183612623139536E-2</v>
      </c>
      <c r="M22" s="84">
        <f t="shared" si="0"/>
        <v>2.5626772349663365E-3</v>
      </c>
      <c r="N22" s="84">
        <f>K22/'סכום נכסי הקרן'!$C$42</f>
        <v>2.4350419373564774E-4</v>
      </c>
    </row>
    <row r="23" spans="2:14">
      <c r="B23" s="76" t="s">
        <v>1665</v>
      </c>
      <c r="C23" s="73" t="s">
        <v>1666</v>
      </c>
      <c r="D23" s="86" t="s">
        <v>124</v>
      </c>
      <c r="E23" s="73" t="s">
        <v>1662</v>
      </c>
      <c r="F23" s="86" t="s">
        <v>1646</v>
      </c>
      <c r="G23" s="86" t="s">
        <v>137</v>
      </c>
      <c r="H23" s="83">
        <v>1289747.8230000001</v>
      </c>
      <c r="I23" s="85">
        <v>12280</v>
      </c>
      <c r="J23" s="73"/>
      <c r="K23" s="83">
        <v>158381.03266439994</v>
      </c>
      <c r="L23" s="84">
        <v>9.517577184932427E-2</v>
      </c>
      <c r="M23" s="84">
        <f t="shared" si="0"/>
        <v>2.3531933436323208E-2</v>
      </c>
      <c r="N23" s="84">
        <f>K23/'סכום נכסי הקרן'!$C$42</f>
        <v>2.2359914858837405E-3</v>
      </c>
    </row>
    <row r="24" spans="2:14">
      <c r="B24" s="76" t="s">
        <v>1667</v>
      </c>
      <c r="C24" s="73" t="s">
        <v>1668</v>
      </c>
      <c r="D24" s="86" t="s">
        <v>124</v>
      </c>
      <c r="E24" s="73" t="s">
        <v>1669</v>
      </c>
      <c r="F24" s="86" t="s">
        <v>1646</v>
      </c>
      <c r="G24" s="86" t="s">
        <v>137</v>
      </c>
      <c r="H24" s="83">
        <v>1840197</v>
      </c>
      <c r="I24" s="85">
        <v>1254</v>
      </c>
      <c r="J24" s="73"/>
      <c r="K24" s="83">
        <v>23076.070379999997</v>
      </c>
      <c r="L24" s="84">
        <v>0.11985387729097491</v>
      </c>
      <c r="M24" s="84">
        <f t="shared" si="0"/>
        <v>3.4285958553175147E-3</v>
      </c>
      <c r="N24" s="84">
        <f>K24/'סכום נכסי הקרן'!$C$42</f>
        <v>3.2578330895636262E-4</v>
      </c>
    </row>
    <row r="25" spans="2:14">
      <c r="B25" s="76" t="s">
        <v>1670</v>
      </c>
      <c r="C25" s="73" t="s">
        <v>1671</v>
      </c>
      <c r="D25" s="86" t="s">
        <v>124</v>
      </c>
      <c r="E25" s="73" t="s">
        <v>1669</v>
      </c>
      <c r="F25" s="86" t="s">
        <v>1646</v>
      </c>
      <c r="G25" s="86" t="s">
        <v>137</v>
      </c>
      <c r="H25" s="83">
        <v>5635872.8400000008</v>
      </c>
      <c r="I25" s="85">
        <v>1268</v>
      </c>
      <c r="J25" s="73"/>
      <c r="K25" s="83">
        <v>71462.86761120001</v>
      </c>
      <c r="L25" s="84">
        <v>2.9411140406483242E-2</v>
      </c>
      <c r="M25" s="84">
        <f t="shared" si="0"/>
        <v>1.0617808303844524E-2</v>
      </c>
      <c r="N25" s="84">
        <f>K25/'סכום נכסי הקרן'!$C$42</f>
        <v>1.0088983563711603E-3</v>
      </c>
    </row>
    <row r="26" spans="2:14">
      <c r="B26" s="76" t="s">
        <v>1672</v>
      </c>
      <c r="C26" s="73" t="s">
        <v>1673</v>
      </c>
      <c r="D26" s="86" t="s">
        <v>124</v>
      </c>
      <c r="E26" s="73" t="s">
        <v>1669</v>
      </c>
      <c r="F26" s="86" t="s">
        <v>1646</v>
      </c>
      <c r="G26" s="86" t="s">
        <v>137</v>
      </c>
      <c r="H26" s="83">
        <v>0.8526060000000002</v>
      </c>
      <c r="I26" s="85">
        <v>1313</v>
      </c>
      <c r="J26" s="73"/>
      <c r="K26" s="83">
        <v>1.1195879999999998E-2</v>
      </c>
      <c r="L26" s="84">
        <v>9.3895912213071887E-9</v>
      </c>
      <c r="M26" s="84">
        <f t="shared" si="0"/>
        <v>1.6634612016914925E-9</v>
      </c>
      <c r="N26" s="84">
        <f>K26/'סכום נכסי הקרן'!$C$42</f>
        <v>1.5806117649214592E-10</v>
      </c>
    </row>
    <row r="27" spans="2:14">
      <c r="B27" s="76" t="s">
        <v>1674</v>
      </c>
      <c r="C27" s="73" t="s">
        <v>1675</v>
      </c>
      <c r="D27" s="86" t="s">
        <v>124</v>
      </c>
      <c r="E27" s="73" t="s">
        <v>1669</v>
      </c>
      <c r="F27" s="86" t="s">
        <v>1646</v>
      </c>
      <c r="G27" s="86" t="s">
        <v>137</v>
      </c>
      <c r="H27" s="83">
        <v>6101916.1709999992</v>
      </c>
      <c r="I27" s="85">
        <v>1828</v>
      </c>
      <c r="J27" s="73"/>
      <c r="K27" s="83">
        <v>111543.02760588101</v>
      </c>
      <c r="L27" s="84">
        <v>7.1257865168644283E-2</v>
      </c>
      <c r="M27" s="84">
        <f t="shared" si="0"/>
        <v>1.6572837395683607E-2</v>
      </c>
      <c r="N27" s="84">
        <f>K27/'סכום נכסי הקרן'!$C$42</f>
        <v>1.5747419740906E-3</v>
      </c>
    </row>
    <row r="28" spans="2:14">
      <c r="B28" s="72"/>
      <c r="C28" s="73"/>
      <c r="D28" s="73"/>
      <c r="E28" s="73"/>
      <c r="F28" s="73"/>
      <c r="G28" s="73"/>
      <c r="H28" s="83"/>
      <c r="I28" s="85"/>
      <c r="J28" s="73"/>
      <c r="K28" s="73"/>
      <c r="L28" s="73"/>
      <c r="M28" s="84"/>
      <c r="N28" s="73"/>
    </row>
    <row r="29" spans="2:14">
      <c r="B29" s="89" t="s">
        <v>233</v>
      </c>
      <c r="C29" s="71"/>
      <c r="D29" s="71"/>
      <c r="E29" s="71"/>
      <c r="F29" s="71"/>
      <c r="G29" s="71"/>
      <c r="H29" s="80"/>
      <c r="I29" s="82"/>
      <c r="J29" s="71"/>
      <c r="K29" s="80">
        <v>322508.84525992395</v>
      </c>
      <c r="L29" s="71"/>
      <c r="M29" s="81">
        <f t="shared" ref="M29" si="1">K29/$K$11</f>
        <v>4.7917711809362801E-2</v>
      </c>
      <c r="N29" s="81">
        <f>K29/'סכום נכסי הקרן'!$C$42</f>
        <v>4.5531148521515971E-3</v>
      </c>
    </row>
    <row r="30" spans="2:14">
      <c r="B30" s="76" t="s">
        <v>1676</v>
      </c>
      <c r="C30" s="73" t="s">
        <v>1677</v>
      </c>
      <c r="D30" s="86" t="s">
        <v>124</v>
      </c>
      <c r="E30" s="73" t="s">
        <v>1645</v>
      </c>
      <c r="F30" s="86" t="s">
        <v>1678</v>
      </c>
      <c r="G30" s="86" t="s">
        <v>137</v>
      </c>
      <c r="H30" s="83">
        <v>12325595</v>
      </c>
      <c r="I30" s="85">
        <v>331.93</v>
      </c>
      <c r="J30" s="73"/>
      <c r="K30" s="83">
        <v>40912.347470000001</v>
      </c>
      <c r="L30" s="84">
        <v>0.14399661135376404</v>
      </c>
      <c r="M30" s="84">
        <f t="shared" ref="M30:M52" si="2">K30/$K$11</f>
        <v>6.0786738234480994E-3</v>
      </c>
      <c r="N30" s="84">
        <f>K30/'סכום נכסי הקרן'!$C$42</f>
        <v>5.7759227270778814E-4</v>
      </c>
    </row>
    <row r="31" spans="2:14">
      <c r="B31" s="76" t="s">
        <v>1679</v>
      </c>
      <c r="C31" s="73" t="s">
        <v>1680</v>
      </c>
      <c r="D31" s="86" t="s">
        <v>124</v>
      </c>
      <c r="E31" s="73" t="s">
        <v>1645</v>
      </c>
      <c r="F31" s="86" t="s">
        <v>1678</v>
      </c>
      <c r="G31" s="86" t="s">
        <v>137</v>
      </c>
      <c r="H31" s="83">
        <v>1337650</v>
      </c>
      <c r="I31" s="85">
        <v>350.42</v>
      </c>
      <c r="J31" s="73"/>
      <c r="K31" s="83">
        <v>4687.3931299999995</v>
      </c>
      <c r="L31" s="84">
        <v>8.3197676722059424E-2</v>
      </c>
      <c r="M31" s="84">
        <f t="shared" si="2"/>
        <v>6.9644338889218596E-4</v>
      </c>
      <c r="N31" s="84">
        <f>K31/'סכום נכסי הקרן'!$C$42</f>
        <v>6.6175671122681052E-5</v>
      </c>
    </row>
    <row r="32" spans="2:14">
      <c r="B32" s="76" t="s">
        <v>1681</v>
      </c>
      <c r="C32" s="73" t="s">
        <v>1682</v>
      </c>
      <c r="D32" s="86" t="s">
        <v>124</v>
      </c>
      <c r="E32" s="73" t="s">
        <v>1645</v>
      </c>
      <c r="F32" s="86" t="s">
        <v>1678</v>
      </c>
      <c r="G32" s="86" t="s">
        <v>137</v>
      </c>
      <c r="H32" s="83">
        <v>848311.27882800018</v>
      </c>
      <c r="I32" s="85">
        <v>334.15</v>
      </c>
      <c r="J32" s="73"/>
      <c r="K32" s="83">
        <v>2834.6321381840003</v>
      </c>
      <c r="L32" s="84">
        <v>5.8056759855549759E-3</v>
      </c>
      <c r="M32" s="84">
        <f t="shared" si="2"/>
        <v>4.2116390877151974E-4</v>
      </c>
      <c r="N32" s="84">
        <f>K32/'סכום נכסי הקרן'!$C$42</f>
        <v>4.001876499960792E-5</v>
      </c>
    </row>
    <row r="33" spans="2:14">
      <c r="B33" s="76" t="s">
        <v>1683</v>
      </c>
      <c r="C33" s="73" t="s">
        <v>1684</v>
      </c>
      <c r="D33" s="86" t="s">
        <v>124</v>
      </c>
      <c r="E33" s="73" t="s">
        <v>1645</v>
      </c>
      <c r="F33" s="86" t="s">
        <v>1678</v>
      </c>
      <c r="G33" s="86" t="s">
        <v>137</v>
      </c>
      <c r="H33" s="83">
        <v>1151704.433039</v>
      </c>
      <c r="I33" s="85">
        <v>309.06</v>
      </c>
      <c r="J33" s="73"/>
      <c r="K33" s="83">
        <v>3559.4577213829998</v>
      </c>
      <c r="L33" s="84">
        <v>4.2707639577796358E-2</v>
      </c>
      <c r="M33" s="84">
        <f t="shared" si="2"/>
        <v>5.2885702763711534E-4</v>
      </c>
      <c r="N33" s="84">
        <f>K33/'סכום נכסי הקרן'!$C$42</f>
        <v>5.0251706441641923E-5</v>
      </c>
    </row>
    <row r="34" spans="2:14">
      <c r="B34" s="76" t="s">
        <v>1685</v>
      </c>
      <c r="C34" s="73" t="s">
        <v>1686</v>
      </c>
      <c r="D34" s="86" t="s">
        <v>124</v>
      </c>
      <c r="E34" s="73" t="s">
        <v>1645</v>
      </c>
      <c r="F34" s="86" t="s">
        <v>1678</v>
      </c>
      <c r="G34" s="86" t="s">
        <v>137</v>
      </c>
      <c r="H34" s="83">
        <v>10537765.338430999</v>
      </c>
      <c r="I34" s="85">
        <v>322.18</v>
      </c>
      <c r="J34" s="73"/>
      <c r="K34" s="83">
        <v>33950.572367728993</v>
      </c>
      <c r="L34" s="84">
        <v>4.5299066724006347E-2</v>
      </c>
      <c r="M34" s="84">
        <f t="shared" si="2"/>
        <v>5.0443073620775195E-3</v>
      </c>
      <c r="N34" s="84">
        <f>K34/'סכום נכסי הקרן'!$C$42</f>
        <v>4.793073354684925E-4</v>
      </c>
    </row>
    <row r="35" spans="2:14">
      <c r="B35" s="76" t="s">
        <v>1687</v>
      </c>
      <c r="C35" s="73" t="s">
        <v>1688</v>
      </c>
      <c r="D35" s="86" t="s">
        <v>124</v>
      </c>
      <c r="E35" s="73" t="s">
        <v>1645</v>
      </c>
      <c r="F35" s="86" t="s">
        <v>1678</v>
      </c>
      <c r="G35" s="86" t="s">
        <v>137</v>
      </c>
      <c r="H35" s="83">
        <v>674328.82453199988</v>
      </c>
      <c r="I35" s="85">
        <v>350</v>
      </c>
      <c r="J35" s="73"/>
      <c r="K35" s="83">
        <v>2360.150885863</v>
      </c>
      <c r="L35" s="84">
        <v>4.7659277471428811E-3</v>
      </c>
      <c r="M35" s="84">
        <f t="shared" si="2"/>
        <v>3.5066644415364466E-4</v>
      </c>
      <c r="N35" s="84">
        <f>K35/'סכום נכסי הקרן'!$C$42</f>
        <v>3.3320134345713447E-5</v>
      </c>
    </row>
    <row r="36" spans="2:14">
      <c r="B36" s="76" t="s">
        <v>1689</v>
      </c>
      <c r="C36" s="73" t="s">
        <v>1690</v>
      </c>
      <c r="D36" s="86" t="s">
        <v>124</v>
      </c>
      <c r="E36" s="73" t="s">
        <v>1653</v>
      </c>
      <c r="F36" s="86" t="s">
        <v>1678</v>
      </c>
      <c r="G36" s="86" t="s">
        <v>137</v>
      </c>
      <c r="H36" s="83">
        <v>12695938</v>
      </c>
      <c r="I36" s="85">
        <v>323.10000000000002</v>
      </c>
      <c r="J36" s="73"/>
      <c r="K36" s="83">
        <v>41020.575690000005</v>
      </c>
      <c r="L36" s="84">
        <v>0.17018690261957339</v>
      </c>
      <c r="M36" s="84">
        <f t="shared" si="2"/>
        <v>6.0947541534353928E-3</v>
      </c>
      <c r="N36" s="84">
        <f>K36/'סכום נכסי הקרן'!$C$42</f>
        <v>5.7912021689644072E-4</v>
      </c>
    </row>
    <row r="37" spans="2:14">
      <c r="B37" s="76" t="s">
        <v>1691</v>
      </c>
      <c r="C37" s="73" t="s">
        <v>1692</v>
      </c>
      <c r="D37" s="86" t="s">
        <v>124</v>
      </c>
      <c r="E37" s="73" t="s">
        <v>1653</v>
      </c>
      <c r="F37" s="86" t="s">
        <v>1678</v>
      </c>
      <c r="G37" s="86" t="s">
        <v>137</v>
      </c>
      <c r="H37" s="83">
        <v>6167745.4624230005</v>
      </c>
      <c r="I37" s="85">
        <v>322.83</v>
      </c>
      <c r="J37" s="73"/>
      <c r="K37" s="83">
        <v>19911.332671688997</v>
      </c>
      <c r="L37" s="84">
        <v>1.6285690058717408E-2</v>
      </c>
      <c r="M37" s="84">
        <f t="shared" si="2"/>
        <v>2.9583855287236786E-3</v>
      </c>
      <c r="N37" s="84">
        <f>K37/'סכום נכסי הקרן'!$C$42</f>
        <v>2.8110418007460482E-4</v>
      </c>
    </row>
    <row r="38" spans="2:14">
      <c r="B38" s="76" t="s">
        <v>1693</v>
      </c>
      <c r="C38" s="73" t="s">
        <v>1694</v>
      </c>
      <c r="D38" s="86" t="s">
        <v>124</v>
      </c>
      <c r="E38" s="73" t="s">
        <v>1653</v>
      </c>
      <c r="F38" s="86" t="s">
        <v>1678</v>
      </c>
      <c r="G38" s="86" t="s">
        <v>137</v>
      </c>
      <c r="H38" s="83">
        <v>1611046</v>
      </c>
      <c r="I38" s="85">
        <v>348.25</v>
      </c>
      <c r="J38" s="73"/>
      <c r="K38" s="83">
        <v>5610.4677000000001</v>
      </c>
      <c r="L38" s="84">
        <v>0.11843278278731939</v>
      </c>
      <c r="M38" s="84">
        <f t="shared" si="2"/>
        <v>8.3359194116883228E-4</v>
      </c>
      <c r="N38" s="84">
        <f>K38/'סכום נכסי הקרן'!$C$42</f>
        <v>7.9207451788799462E-5</v>
      </c>
    </row>
    <row r="39" spans="2:14">
      <c r="B39" s="76" t="s">
        <v>1695</v>
      </c>
      <c r="C39" s="73" t="s">
        <v>1696</v>
      </c>
      <c r="D39" s="86" t="s">
        <v>124</v>
      </c>
      <c r="E39" s="73" t="s">
        <v>1653</v>
      </c>
      <c r="F39" s="86" t="s">
        <v>1678</v>
      </c>
      <c r="G39" s="86" t="s">
        <v>137</v>
      </c>
      <c r="H39" s="83">
        <v>1782355.0211479997</v>
      </c>
      <c r="I39" s="85">
        <v>331.08</v>
      </c>
      <c r="J39" s="73"/>
      <c r="K39" s="83">
        <v>5901.0210042739991</v>
      </c>
      <c r="L39" s="84">
        <v>7.1884378784175954E-3</v>
      </c>
      <c r="M39" s="84">
        <f t="shared" si="2"/>
        <v>8.7676176334297671E-4</v>
      </c>
      <c r="N39" s="84">
        <f>K39/'סכום נכסי הקרן'!$C$42</f>
        <v>8.3309424756286497E-5</v>
      </c>
    </row>
    <row r="40" spans="2:14">
      <c r="B40" s="76" t="s">
        <v>1697</v>
      </c>
      <c r="C40" s="73" t="s">
        <v>1698</v>
      </c>
      <c r="D40" s="86" t="s">
        <v>124</v>
      </c>
      <c r="E40" s="73" t="s">
        <v>1653</v>
      </c>
      <c r="F40" s="86" t="s">
        <v>1678</v>
      </c>
      <c r="G40" s="86" t="s">
        <v>137</v>
      </c>
      <c r="H40" s="83">
        <v>589297.71296799986</v>
      </c>
      <c r="I40" s="85">
        <v>310.85000000000002</v>
      </c>
      <c r="J40" s="73"/>
      <c r="K40" s="83">
        <v>1831.8319430660003</v>
      </c>
      <c r="L40" s="84">
        <v>1.2110952891293138E-2</v>
      </c>
      <c r="M40" s="84">
        <f t="shared" si="2"/>
        <v>2.7216988439581624E-4</v>
      </c>
      <c r="N40" s="84">
        <f>K40/'סכום נכסי הקרן'!$C$42</f>
        <v>2.5861434032600003E-5</v>
      </c>
    </row>
    <row r="41" spans="2:14">
      <c r="B41" s="76" t="s">
        <v>1699</v>
      </c>
      <c r="C41" s="73" t="s">
        <v>1700</v>
      </c>
      <c r="D41" s="86" t="s">
        <v>124</v>
      </c>
      <c r="E41" s="73" t="s">
        <v>1653</v>
      </c>
      <c r="F41" s="86" t="s">
        <v>1678</v>
      </c>
      <c r="G41" s="86" t="s">
        <v>137</v>
      </c>
      <c r="H41" s="83">
        <v>2760427.4087610003</v>
      </c>
      <c r="I41" s="85">
        <v>347.66</v>
      </c>
      <c r="J41" s="73"/>
      <c r="K41" s="83">
        <v>9596.9019286479979</v>
      </c>
      <c r="L41" s="84">
        <v>1.2249328119712679E-2</v>
      </c>
      <c r="M41" s="84">
        <f t="shared" si="2"/>
        <v>1.4258882745031389E-3</v>
      </c>
      <c r="N41" s="84">
        <f>K41/'סכום נכסי הקרן'!$C$42</f>
        <v>1.3548712647168843E-4</v>
      </c>
    </row>
    <row r="42" spans="2:14">
      <c r="B42" s="76" t="s">
        <v>1701</v>
      </c>
      <c r="C42" s="73" t="s">
        <v>1702</v>
      </c>
      <c r="D42" s="86" t="s">
        <v>124</v>
      </c>
      <c r="E42" s="73" t="s">
        <v>1662</v>
      </c>
      <c r="F42" s="86" t="s">
        <v>1678</v>
      </c>
      <c r="G42" s="86" t="s">
        <v>137</v>
      </c>
      <c r="H42" s="83">
        <v>292920</v>
      </c>
      <c r="I42" s="85">
        <v>3479.77</v>
      </c>
      <c r="J42" s="73"/>
      <c r="K42" s="83">
        <v>10192.942280000001</v>
      </c>
      <c r="L42" s="84">
        <v>0.17706754100263317</v>
      </c>
      <c r="M42" s="84">
        <f t="shared" si="2"/>
        <v>1.5144467441470279E-3</v>
      </c>
      <c r="N42" s="84">
        <f>K42/'סכום נכסי הקרן'!$C$42</f>
        <v>1.4390190397658216E-4</v>
      </c>
    </row>
    <row r="43" spans="2:14">
      <c r="B43" s="76" t="s">
        <v>1703</v>
      </c>
      <c r="C43" s="73" t="s">
        <v>1704</v>
      </c>
      <c r="D43" s="86" t="s">
        <v>124</v>
      </c>
      <c r="E43" s="73" t="s">
        <v>1662</v>
      </c>
      <c r="F43" s="86" t="s">
        <v>1678</v>
      </c>
      <c r="G43" s="86" t="s">
        <v>137</v>
      </c>
      <c r="H43" s="83">
        <v>38771830</v>
      </c>
      <c r="I43" s="85">
        <v>98.41</v>
      </c>
      <c r="J43" s="73"/>
      <c r="K43" s="83">
        <v>38155.357900000003</v>
      </c>
      <c r="L43" s="84">
        <v>0.18971683190310867</v>
      </c>
      <c r="M43" s="84">
        <f t="shared" si="2"/>
        <v>5.6690458903903042E-3</v>
      </c>
      <c r="N43" s="84">
        <f>K43/'סכום נכסי הקרן'!$C$42</f>
        <v>5.3866964983126787E-4</v>
      </c>
    </row>
    <row r="44" spans="2:14">
      <c r="B44" s="76" t="s">
        <v>1705</v>
      </c>
      <c r="C44" s="73" t="s">
        <v>1706</v>
      </c>
      <c r="D44" s="86" t="s">
        <v>124</v>
      </c>
      <c r="E44" s="73" t="s">
        <v>1662</v>
      </c>
      <c r="F44" s="86" t="s">
        <v>1678</v>
      </c>
      <c r="G44" s="86" t="s">
        <v>137</v>
      </c>
      <c r="H44" s="83">
        <v>5797.3676560000004</v>
      </c>
      <c r="I44" s="85">
        <v>3314.37</v>
      </c>
      <c r="J44" s="73"/>
      <c r="K44" s="83">
        <v>192.146214327</v>
      </c>
      <c r="L44" s="84">
        <v>2.6847250665315299E-4</v>
      </c>
      <c r="M44" s="84">
        <f t="shared" si="2"/>
        <v>2.8548695822468849E-5</v>
      </c>
      <c r="N44" s="84">
        <f>K44/'סכום נכסי הקרן'!$C$42</f>
        <v>2.712681512756268E-6</v>
      </c>
    </row>
    <row r="45" spans="2:14">
      <c r="B45" s="76" t="s">
        <v>1707</v>
      </c>
      <c r="C45" s="73" t="s">
        <v>1708</v>
      </c>
      <c r="D45" s="86" t="s">
        <v>124</v>
      </c>
      <c r="E45" s="73" t="s">
        <v>1662</v>
      </c>
      <c r="F45" s="86" t="s">
        <v>1678</v>
      </c>
      <c r="G45" s="86" t="s">
        <v>137</v>
      </c>
      <c r="H45" s="83">
        <v>25686.660774</v>
      </c>
      <c r="I45" s="85">
        <v>3083.05</v>
      </c>
      <c r="J45" s="73"/>
      <c r="K45" s="83">
        <v>791.93259499400006</v>
      </c>
      <c r="L45" s="84">
        <v>4.6193845823778047E-3</v>
      </c>
      <c r="M45" s="84">
        <f t="shared" si="2"/>
        <v>1.1766374292394895E-4</v>
      </c>
      <c r="N45" s="84">
        <f>K45/'סכום נכסי הקרן'!$C$42</f>
        <v>1.1180344704233144E-5</v>
      </c>
    </row>
    <row r="46" spans="2:14">
      <c r="B46" s="76" t="s">
        <v>1709</v>
      </c>
      <c r="C46" s="73" t="s">
        <v>1710</v>
      </c>
      <c r="D46" s="86" t="s">
        <v>124</v>
      </c>
      <c r="E46" s="73" t="s">
        <v>1662</v>
      </c>
      <c r="F46" s="86" t="s">
        <v>1678</v>
      </c>
      <c r="G46" s="86" t="s">
        <v>137</v>
      </c>
      <c r="H46" s="83">
        <v>837125.93603100022</v>
      </c>
      <c r="I46" s="85">
        <v>3205</v>
      </c>
      <c r="J46" s="73"/>
      <c r="K46" s="83">
        <v>26829.886249756</v>
      </c>
      <c r="L46" s="84">
        <v>2.3282088627918425E-2</v>
      </c>
      <c r="M46" s="84">
        <f t="shared" si="2"/>
        <v>3.9863302234630213E-3</v>
      </c>
      <c r="N46" s="84">
        <f>K46/'סכום נכסי הקרן'!$C$42</f>
        <v>3.7877892454964531E-4</v>
      </c>
    </row>
    <row r="47" spans="2:14">
      <c r="B47" s="76" t="s">
        <v>1711</v>
      </c>
      <c r="C47" s="73" t="s">
        <v>1712</v>
      </c>
      <c r="D47" s="86" t="s">
        <v>124</v>
      </c>
      <c r="E47" s="73" t="s">
        <v>1662</v>
      </c>
      <c r="F47" s="86" t="s">
        <v>1678</v>
      </c>
      <c r="G47" s="86" t="s">
        <v>137</v>
      </c>
      <c r="H47" s="83">
        <v>338292.02125799999</v>
      </c>
      <c r="I47" s="85">
        <v>3489.83</v>
      </c>
      <c r="J47" s="73"/>
      <c r="K47" s="83">
        <v>11805.81644613</v>
      </c>
      <c r="L47" s="84">
        <v>2.4167560172464575E-2</v>
      </c>
      <c r="M47" s="84">
        <f t="shared" si="2"/>
        <v>1.7540843249863878E-3</v>
      </c>
      <c r="N47" s="84">
        <f>K47/'סכום נכסי הקרן'!$C$42</f>
        <v>1.6667213626134195E-4</v>
      </c>
    </row>
    <row r="48" spans="2:14">
      <c r="B48" s="76" t="s">
        <v>1713</v>
      </c>
      <c r="C48" s="73" t="s">
        <v>1714</v>
      </c>
      <c r="D48" s="86" t="s">
        <v>124</v>
      </c>
      <c r="E48" s="73" t="s">
        <v>1669</v>
      </c>
      <c r="F48" s="86" t="s">
        <v>1678</v>
      </c>
      <c r="G48" s="86" t="s">
        <v>137</v>
      </c>
      <c r="H48" s="83">
        <v>2753929</v>
      </c>
      <c r="I48" s="85">
        <v>351.94</v>
      </c>
      <c r="J48" s="73"/>
      <c r="K48" s="83">
        <v>9692.1777300000012</v>
      </c>
      <c r="L48" s="84">
        <v>0.10904167241453312</v>
      </c>
      <c r="M48" s="84">
        <f t="shared" si="2"/>
        <v>1.4400441603298112E-3</v>
      </c>
      <c r="N48" s="84">
        <f>K48/'סכום נכסי הקרן'!$C$42</f>
        <v>1.3683221102537511E-4</v>
      </c>
    </row>
    <row r="49" spans="2:14">
      <c r="B49" s="76" t="s">
        <v>1715</v>
      </c>
      <c r="C49" s="73" t="s">
        <v>1716</v>
      </c>
      <c r="D49" s="86" t="s">
        <v>124</v>
      </c>
      <c r="E49" s="73" t="s">
        <v>1669</v>
      </c>
      <c r="F49" s="86" t="s">
        <v>1678</v>
      </c>
      <c r="G49" s="86" t="s">
        <v>137</v>
      </c>
      <c r="H49" s="83">
        <v>810460.191689</v>
      </c>
      <c r="I49" s="85">
        <v>331.5</v>
      </c>
      <c r="J49" s="73"/>
      <c r="K49" s="83">
        <v>2686.6755370260003</v>
      </c>
      <c r="L49" s="84">
        <v>2.5086466407370366E-3</v>
      </c>
      <c r="M49" s="84">
        <f t="shared" si="2"/>
        <v>3.9918081628031088E-4</v>
      </c>
      <c r="N49" s="84">
        <f>K49/'סכום נכסי הקרן'!$C$42</f>
        <v>3.79299435359255E-5</v>
      </c>
    </row>
    <row r="50" spans="2:14">
      <c r="B50" s="76" t="s">
        <v>1717</v>
      </c>
      <c r="C50" s="73" t="s">
        <v>1718</v>
      </c>
      <c r="D50" s="86" t="s">
        <v>124</v>
      </c>
      <c r="E50" s="73" t="s">
        <v>1669</v>
      </c>
      <c r="F50" s="86" t="s">
        <v>1678</v>
      </c>
      <c r="G50" s="86" t="s">
        <v>137</v>
      </c>
      <c r="H50" s="83">
        <v>520405.60295699997</v>
      </c>
      <c r="I50" s="85">
        <v>310.3</v>
      </c>
      <c r="J50" s="73"/>
      <c r="K50" s="83">
        <v>1614.8185841210002</v>
      </c>
      <c r="L50" s="84">
        <v>1.3420157420490936E-2</v>
      </c>
      <c r="M50" s="84">
        <f t="shared" si="2"/>
        <v>2.3992647853100191E-4</v>
      </c>
      <c r="N50" s="84">
        <f>K50/'סכום נכסי הקרן'!$C$42</f>
        <v>2.2797683185917197E-5</v>
      </c>
    </row>
    <row r="51" spans="2:14">
      <c r="B51" s="76" t="s">
        <v>1719</v>
      </c>
      <c r="C51" s="73" t="s">
        <v>1720</v>
      </c>
      <c r="D51" s="86" t="s">
        <v>124</v>
      </c>
      <c r="E51" s="73" t="s">
        <v>1669</v>
      </c>
      <c r="F51" s="86" t="s">
        <v>1678</v>
      </c>
      <c r="G51" s="86" t="s">
        <v>137</v>
      </c>
      <c r="H51" s="83">
        <v>8379796.9755919995</v>
      </c>
      <c r="I51" s="85">
        <v>321.8</v>
      </c>
      <c r="J51" s="73"/>
      <c r="K51" s="83">
        <v>26966.186657997001</v>
      </c>
      <c r="L51" s="84">
        <v>2.1912972705468218E-2</v>
      </c>
      <c r="M51" s="84">
        <f t="shared" si="2"/>
        <v>4.0065814623905212E-3</v>
      </c>
      <c r="N51" s="84">
        <f>K51/'סכום נכסי הקרן'!$C$42</f>
        <v>3.8070318623188308E-4</v>
      </c>
    </row>
    <row r="52" spans="2:14">
      <c r="B52" s="76" t="s">
        <v>1721</v>
      </c>
      <c r="C52" s="73" t="s">
        <v>1722</v>
      </c>
      <c r="D52" s="86" t="s">
        <v>124</v>
      </c>
      <c r="E52" s="73" t="s">
        <v>1669</v>
      </c>
      <c r="F52" s="86" t="s">
        <v>1678</v>
      </c>
      <c r="G52" s="86" t="s">
        <v>137</v>
      </c>
      <c r="H52" s="83">
        <v>6096852.5973669998</v>
      </c>
      <c r="I52" s="85">
        <v>351.07</v>
      </c>
      <c r="J52" s="73"/>
      <c r="K52" s="83">
        <v>21404.220414736999</v>
      </c>
      <c r="L52" s="84">
        <v>2.6257449110338907E-2</v>
      </c>
      <c r="M52" s="84">
        <f t="shared" si="2"/>
        <v>3.1801957695480831E-3</v>
      </c>
      <c r="N52" s="84">
        <f>K52/'סכום נכסי הקרן'!$C$42</f>
        <v>3.0218046823032564E-4</v>
      </c>
    </row>
    <row r="53" spans="2:14">
      <c r="B53" s="72"/>
      <c r="C53" s="73"/>
      <c r="D53" s="73"/>
      <c r="E53" s="73"/>
      <c r="F53" s="73"/>
      <c r="G53" s="73"/>
      <c r="H53" s="83"/>
      <c r="I53" s="85"/>
      <c r="J53" s="73"/>
      <c r="K53" s="73"/>
      <c r="L53" s="73"/>
      <c r="M53" s="84"/>
      <c r="N53" s="73"/>
    </row>
    <row r="54" spans="2:14">
      <c r="B54" s="70" t="s">
        <v>205</v>
      </c>
      <c r="C54" s="71"/>
      <c r="D54" s="71"/>
      <c r="E54" s="71"/>
      <c r="F54" s="71"/>
      <c r="G54" s="71"/>
      <c r="H54" s="80"/>
      <c r="I54" s="82"/>
      <c r="J54" s="80">
        <v>228.69926626000006</v>
      </c>
      <c r="K54" s="80">
        <v>5635899.0925557977</v>
      </c>
      <c r="L54" s="71"/>
      <c r="M54" s="81">
        <f t="shared" ref="M54:M99" si="3">K54/$K$11</f>
        <v>0.83737048602833009</v>
      </c>
      <c r="N54" s="81">
        <f>K54/'סכום נכסי הקרן'!$C$42</f>
        <v>7.9566487061346419E-2</v>
      </c>
    </row>
    <row r="55" spans="2:14">
      <c r="B55" s="89" t="s">
        <v>234</v>
      </c>
      <c r="C55" s="71"/>
      <c r="D55" s="71"/>
      <c r="E55" s="71"/>
      <c r="F55" s="71"/>
      <c r="G55" s="71"/>
      <c r="H55" s="80"/>
      <c r="I55" s="82"/>
      <c r="J55" s="80">
        <v>228.69926626000006</v>
      </c>
      <c r="K55" s="80">
        <v>5242046.4152639499</v>
      </c>
      <c r="L55" s="71"/>
      <c r="M55" s="81">
        <f t="shared" si="3"/>
        <v>0.77885265198068865</v>
      </c>
      <c r="N55" s="81">
        <f>K55/'סכום נכסי הקרן'!$C$42</f>
        <v>7.4006154373131558E-2</v>
      </c>
    </row>
    <row r="56" spans="2:14">
      <c r="B56" s="76" t="s">
        <v>1723</v>
      </c>
      <c r="C56" s="73" t="s">
        <v>1724</v>
      </c>
      <c r="D56" s="86" t="s">
        <v>29</v>
      </c>
      <c r="E56" s="73"/>
      <c r="F56" s="86" t="s">
        <v>1646</v>
      </c>
      <c r="G56" s="86" t="s">
        <v>136</v>
      </c>
      <c r="H56" s="83">
        <v>27902.237380000002</v>
      </c>
      <c r="I56" s="85">
        <v>384.21</v>
      </c>
      <c r="J56" s="73"/>
      <c r="K56" s="83">
        <v>382.17935757700002</v>
      </c>
      <c r="L56" s="84">
        <v>5.7793160650846203E-5</v>
      </c>
      <c r="M56" s="84">
        <f t="shared" si="3"/>
        <v>5.6783435818954752E-5</v>
      </c>
      <c r="N56" s="84">
        <f>K56/'סכום נכסי הקרן'!$C$42</f>
        <v>5.3955311140913578E-6</v>
      </c>
    </row>
    <row r="57" spans="2:14">
      <c r="B57" s="76" t="s">
        <v>1725</v>
      </c>
      <c r="C57" s="73" t="s">
        <v>1726</v>
      </c>
      <c r="D57" s="86" t="s">
        <v>29</v>
      </c>
      <c r="E57" s="73"/>
      <c r="F57" s="86" t="s">
        <v>1646</v>
      </c>
      <c r="G57" s="86" t="s">
        <v>136</v>
      </c>
      <c r="H57" s="83">
        <v>1139304.6007389999</v>
      </c>
      <c r="I57" s="85">
        <v>5078.3</v>
      </c>
      <c r="J57" s="73"/>
      <c r="K57" s="83">
        <v>206261.29424407016</v>
      </c>
      <c r="L57" s="84">
        <v>2.6753897862305736E-2</v>
      </c>
      <c r="M57" s="84">
        <f t="shared" si="3"/>
        <v>3.0645885842442357E-2</v>
      </c>
      <c r="N57" s="84">
        <f>K57/'סכום נכסי הקרן'!$C$42</f>
        <v>2.9119553650995204E-3</v>
      </c>
    </row>
    <row r="58" spans="2:14">
      <c r="B58" s="76" t="s">
        <v>1727</v>
      </c>
      <c r="C58" s="73" t="s">
        <v>1728</v>
      </c>
      <c r="D58" s="86" t="s">
        <v>1447</v>
      </c>
      <c r="E58" s="73"/>
      <c r="F58" s="86" t="s">
        <v>1646</v>
      </c>
      <c r="G58" s="86" t="s">
        <v>136</v>
      </c>
      <c r="H58" s="83">
        <v>713661.29835000006</v>
      </c>
      <c r="I58" s="85">
        <v>4424</v>
      </c>
      <c r="J58" s="73"/>
      <c r="K58" s="83">
        <v>112555.51986604903</v>
      </c>
      <c r="L58" s="84">
        <v>4.8090383985849063E-3</v>
      </c>
      <c r="M58" s="84">
        <f t="shared" si="3"/>
        <v>1.6723271447477876E-2</v>
      </c>
      <c r="N58" s="84">
        <f>K58/'סכום נכסי הקרן'!$C$42</f>
        <v>1.5890361356778399E-3</v>
      </c>
    </row>
    <row r="59" spans="2:14">
      <c r="B59" s="76" t="s">
        <v>1729</v>
      </c>
      <c r="C59" s="73" t="s">
        <v>1730</v>
      </c>
      <c r="D59" s="86" t="s">
        <v>1447</v>
      </c>
      <c r="E59" s="73"/>
      <c r="F59" s="86" t="s">
        <v>1646</v>
      </c>
      <c r="G59" s="86" t="s">
        <v>136</v>
      </c>
      <c r="H59" s="83">
        <v>957869.56405100017</v>
      </c>
      <c r="I59" s="85">
        <v>5447</v>
      </c>
      <c r="J59" s="73"/>
      <c r="K59" s="83">
        <v>186004.42812393006</v>
      </c>
      <c r="L59" s="84">
        <v>4.1525211433660718E-3</v>
      </c>
      <c r="M59" s="84">
        <f t="shared" si="3"/>
        <v>2.7636161652944798E-2</v>
      </c>
      <c r="N59" s="84">
        <f>K59/'סכום נכסי הקרן'!$C$42</f>
        <v>2.6259730134672028E-3</v>
      </c>
    </row>
    <row r="60" spans="2:14">
      <c r="B60" s="76" t="s">
        <v>1731</v>
      </c>
      <c r="C60" s="73" t="s">
        <v>1732</v>
      </c>
      <c r="D60" s="86" t="s">
        <v>126</v>
      </c>
      <c r="E60" s="73"/>
      <c r="F60" s="86" t="s">
        <v>1646</v>
      </c>
      <c r="G60" s="86" t="s">
        <v>145</v>
      </c>
      <c r="H60" s="83">
        <v>10590846.038482998</v>
      </c>
      <c r="I60" s="85">
        <f>149000/100</f>
        <v>1490</v>
      </c>
      <c r="J60" s="73"/>
      <c r="K60" s="83">
        <v>517406.4632615411</v>
      </c>
      <c r="L60" s="84">
        <v>3.5139885591731462E-3</v>
      </c>
      <c r="M60" s="84">
        <f t="shared" si="3"/>
        <v>7.6875205623853443E-2</v>
      </c>
      <c r="N60" s="84">
        <f>K60/'סכום נכסי הקרן'!$C$42</f>
        <v>7.3046401272396158E-3</v>
      </c>
    </row>
    <row r="61" spans="2:14">
      <c r="B61" s="76" t="s">
        <v>1733</v>
      </c>
      <c r="C61" s="73" t="s">
        <v>1734</v>
      </c>
      <c r="D61" s="86" t="s">
        <v>1447</v>
      </c>
      <c r="E61" s="73"/>
      <c r="F61" s="86" t="s">
        <v>1646</v>
      </c>
      <c r="G61" s="86" t="s">
        <v>136</v>
      </c>
      <c r="H61" s="83">
        <v>472517.06501999998</v>
      </c>
      <c r="I61" s="85">
        <v>8858</v>
      </c>
      <c r="J61" s="73"/>
      <c r="K61" s="83">
        <v>149215.07717341598</v>
      </c>
      <c r="L61" s="84">
        <v>2.2552864200997536E-3</v>
      </c>
      <c r="M61" s="84">
        <f t="shared" si="3"/>
        <v>2.2170074311744978E-2</v>
      </c>
      <c r="N61" s="84">
        <f>K61/'סכום נכסי הקרן'!$C$42</f>
        <v>2.106588374330243E-3</v>
      </c>
    </row>
    <row r="62" spans="2:14">
      <c r="B62" s="76" t="s">
        <v>1735</v>
      </c>
      <c r="C62" s="73" t="s">
        <v>1736</v>
      </c>
      <c r="D62" s="86" t="s">
        <v>29</v>
      </c>
      <c r="E62" s="73"/>
      <c r="F62" s="86" t="s">
        <v>1646</v>
      </c>
      <c r="G62" s="86" t="s">
        <v>144</v>
      </c>
      <c r="H62" s="83">
        <v>1513770.1952149998</v>
      </c>
      <c r="I62" s="85">
        <v>3066</v>
      </c>
      <c r="J62" s="73"/>
      <c r="K62" s="83">
        <v>116039.76790353797</v>
      </c>
      <c r="L62" s="84">
        <v>2.698523313254686E-2</v>
      </c>
      <c r="M62" s="84">
        <f t="shared" si="3"/>
        <v>1.7240953972427461E-2</v>
      </c>
      <c r="N62" s="84">
        <f>K62/'סכום נכסי הקרן'!$C$42</f>
        <v>1.638226046966274E-3</v>
      </c>
    </row>
    <row r="63" spans="2:14">
      <c r="B63" s="76" t="s">
        <v>1737</v>
      </c>
      <c r="C63" s="73" t="s">
        <v>1738</v>
      </c>
      <c r="D63" s="86" t="s">
        <v>125</v>
      </c>
      <c r="E63" s="73"/>
      <c r="F63" s="86" t="s">
        <v>1646</v>
      </c>
      <c r="G63" s="86" t="s">
        <v>136</v>
      </c>
      <c r="H63" s="83">
        <v>5572796.818097</v>
      </c>
      <c r="I63" s="85">
        <v>403</v>
      </c>
      <c r="J63" s="73"/>
      <c r="K63" s="83">
        <v>80064.093247473997</v>
      </c>
      <c r="L63" s="84">
        <v>3.0245844331598371E-2</v>
      </c>
      <c r="M63" s="84">
        <f t="shared" si="3"/>
        <v>1.1895761009030359E-2</v>
      </c>
      <c r="N63" s="84">
        <f>K63/'סכום נכסי הקרן'!$C$42</f>
        <v>1.130328725698437E-3</v>
      </c>
    </row>
    <row r="64" spans="2:14">
      <c r="B64" s="76" t="s">
        <v>1739</v>
      </c>
      <c r="C64" s="73" t="s">
        <v>1740</v>
      </c>
      <c r="D64" s="86" t="s">
        <v>1447</v>
      </c>
      <c r="E64" s="73"/>
      <c r="F64" s="86" t="s">
        <v>1646</v>
      </c>
      <c r="G64" s="86" t="s">
        <v>136</v>
      </c>
      <c r="H64" s="83">
        <v>449232.16389000008</v>
      </c>
      <c r="I64" s="85">
        <v>5901</v>
      </c>
      <c r="J64" s="73"/>
      <c r="K64" s="83">
        <v>94505.262318537032</v>
      </c>
      <c r="L64" s="84">
        <v>3.8453098102305999E-3</v>
      </c>
      <c r="M64" s="84">
        <f t="shared" si="3"/>
        <v>1.4041400695841985E-2</v>
      </c>
      <c r="N64" s="84">
        <f>K64/'סכום נכסי הקרן'!$C$42</f>
        <v>1.3342062389706598E-3</v>
      </c>
    </row>
    <row r="65" spans="2:14">
      <c r="B65" s="76" t="s">
        <v>1741</v>
      </c>
      <c r="C65" s="73" t="s">
        <v>1742</v>
      </c>
      <c r="D65" s="86" t="s">
        <v>1447</v>
      </c>
      <c r="E65" s="73"/>
      <c r="F65" s="86" t="s">
        <v>1646</v>
      </c>
      <c r="G65" s="86" t="s">
        <v>136</v>
      </c>
      <c r="H65" s="83">
        <v>437968.18065000005</v>
      </c>
      <c r="I65" s="85">
        <v>4788</v>
      </c>
      <c r="J65" s="73"/>
      <c r="K65" s="83">
        <v>74757.752285145005</v>
      </c>
      <c r="L65" s="84">
        <v>3.3689860050000006E-2</v>
      </c>
      <c r="M65" s="84">
        <f t="shared" si="3"/>
        <v>1.1107355603311419E-2</v>
      </c>
      <c r="N65" s="84">
        <f>K65/'סכום נכסי הקרן'!$C$42</f>
        <v>1.0554148738731062E-3</v>
      </c>
    </row>
    <row r="66" spans="2:14">
      <c r="B66" s="76" t="s">
        <v>1743</v>
      </c>
      <c r="C66" s="73" t="s">
        <v>1744</v>
      </c>
      <c r="D66" s="86" t="s">
        <v>125</v>
      </c>
      <c r="E66" s="73"/>
      <c r="F66" s="86" t="s">
        <v>1646</v>
      </c>
      <c r="G66" s="86" t="s">
        <v>136</v>
      </c>
      <c r="H66" s="83">
        <v>3315296.9850000008</v>
      </c>
      <c r="I66" s="85">
        <v>483.88</v>
      </c>
      <c r="J66" s="73"/>
      <c r="K66" s="83">
        <v>57189.940516877999</v>
      </c>
      <c r="L66" s="84">
        <v>0.13048889296567287</v>
      </c>
      <c r="M66" s="84">
        <f t="shared" si="3"/>
        <v>8.497165669591928E-3</v>
      </c>
      <c r="N66" s="84">
        <f>K66/'סכום נכסי הקרן'!$C$42</f>
        <v>8.0739604940510093E-4</v>
      </c>
    </row>
    <row r="67" spans="2:14">
      <c r="B67" s="76" t="s">
        <v>1745</v>
      </c>
      <c r="C67" s="73" t="s">
        <v>1746</v>
      </c>
      <c r="D67" s="86" t="s">
        <v>29</v>
      </c>
      <c r="E67" s="73"/>
      <c r="F67" s="86" t="s">
        <v>1646</v>
      </c>
      <c r="G67" s="86" t="s">
        <v>138</v>
      </c>
      <c r="H67" s="83">
        <v>179856.60633100019</v>
      </c>
      <c r="I67" s="85">
        <v>2836</v>
      </c>
      <c r="J67" s="73"/>
      <c r="K67" s="83">
        <v>19894.390305397003</v>
      </c>
      <c r="L67" s="84">
        <v>2.7670247127846184E-2</v>
      </c>
      <c r="M67" s="84">
        <f t="shared" si="3"/>
        <v>2.9558682662135785E-3</v>
      </c>
      <c r="N67" s="84">
        <f>K67/'סכום נכסי הקרן'!$C$42</f>
        <v>2.8086499116326656E-4</v>
      </c>
    </row>
    <row r="68" spans="2:14">
      <c r="B68" s="76" t="s">
        <v>1747</v>
      </c>
      <c r="C68" s="73" t="s">
        <v>1748</v>
      </c>
      <c r="D68" s="86" t="s">
        <v>125</v>
      </c>
      <c r="E68" s="73"/>
      <c r="F68" s="86" t="s">
        <v>1646</v>
      </c>
      <c r="G68" s="86" t="s">
        <v>136</v>
      </c>
      <c r="H68" s="83">
        <v>5031522.2385070007</v>
      </c>
      <c r="I68" s="85">
        <v>2299.5</v>
      </c>
      <c r="J68" s="73"/>
      <c r="K68" s="83">
        <v>412469.9790627968</v>
      </c>
      <c r="L68" s="84">
        <v>1.0003077090184517E-2</v>
      </c>
      <c r="M68" s="84">
        <f t="shared" si="3"/>
        <v>6.1283955082893422E-2</v>
      </c>
      <c r="N68" s="84">
        <f>K68/'סכום נכסי הקרן'!$C$42</f>
        <v>5.8231680009393156E-3</v>
      </c>
    </row>
    <row r="69" spans="2:14">
      <c r="B69" s="76" t="s">
        <v>1749</v>
      </c>
      <c r="C69" s="73" t="s">
        <v>1750</v>
      </c>
      <c r="D69" s="86" t="s">
        <v>1751</v>
      </c>
      <c r="E69" s="73"/>
      <c r="F69" s="86" t="s">
        <v>1646</v>
      </c>
      <c r="G69" s="86" t="s">
        <v>141</v>
      </c>
      <c r="H69" s="83">
        <v>25214055.345107995</v>
      </c>
      <c r="I69" s="85">
        <v>2385</v>
      </c>
      <c r="J69" s="73"/>
      <c r="K69" s="83">
        <v>276551.23856613698</v>
      </c>
      <c r="L69" s="84">
        <v>0.109436622057957</v>
      </c>
      <c r="M69" s="84">
        <f t="shared" si="3"/>
        <v>4.1089423576752958E-2</v>
      </c>
      <c r="N69" s="84">
        <f>K69/'סכום נכסי הקרן'!$C$42</f>
        <v>3.904294626963109E-3</v>
      </c>
    </row>
    <row r="70" spans="2:14">
      <c r="B70" s="76" t="s">
        <v>1752</v>
      </c>
      <c r="C70" s="73" t="s">
        <v>1753</v>
      </c>
      <c r="D70" s="86" t="s">
        <v>29</v>
      </c>
      <c r="E70" s="73"/>
      <c r="F70" s="86" t="s">
        <v>1646</v>
      </c>
      <c r="G70" s="86" t="s">
        <v>138</v>
      </c>
      <c r="H70" s="83">
        <v>2722674.1523820027</v>
      </c>
      <c r="I70" s="85">
        <v>1996.5</v>
      </c>
      <c r="J70" s="73"/>
      <c r="K70" s="83">
        <v>212013.24639259544</v>
      </c>
      <c r="L70" s="84">
        <v>9.6685871888565443E-3</v>
      </c>
      <c r="M70" s="84">
        <f t="shared" si="3"/>
        <v>3.1500499256757068E-2</v>
      </c>
      <c r="N70" s="84">
        <f>K70/'סכום נכסי הקרן'!$C$42</f>
        <v>2.9931602658060689E-3</v>
      </c>
    </row>
    <row r="71" spans="2:14">
      <c r="B71" s="76" t="s">
        <v>1754</v>
      </c>
      <c r="C71" s="73" t="s">
        <v>1755</v>
      </c>
      <c r="D71" s="86" t="s">
        <v>125</v>
      </c>
      <c r="E71" s="73"/>
      <c r="F71" s="86" t="s">
        <v>1646</v>
      </c>
      <c r="G71" s="86" t="s">
        <v>136</v>
      </c>
      <c r="H71" s="83">
        <v>18324.802682999994</v>
      </c>
      <c r="I71" s="85">
        <v>26350</v>
      </c>
      <c r="J71" s="73"/>
      <c r="K71" s="83">
        <v>17213.907338286001</v>
      </c>
      <c r="L71" s="84">
        <v>1.5973332470081272E-4</v>
      </c>
      <c r="M71" s="84">
        <f t="shared" si="3"/>
        <v>2.5576075294439773E-3</v>
      </c>
      <c r="N71" s="84">
        <f>K71/'סכום נכסי הקרן'!$C$42</f>
        <v>2.4302247308083597E-4</v>
      </c>
    </row>
    <row r="72" spans="2:14">
      <c r="B72" s="76" t="s">
        <v>1756</v>
      </c>
      <c r="C72" s="73" t="s">
        <v>1757</v>
      </c>
      <c r="D72" s="86" t="s">
        <v>1447</v>
      </c>
      <c r="E72" s="73"/>
      <c r="F72" s="86" t="s">
        <v>1646</v>
      </c>
      <c r="G72" s="86" t="s">
        <v>136</v>
      </c>
      <c r="H72" s="83">
        <v>243108.98301599995</v>
      </c>
      <c r="I72" s="85">
        <v>14386</v>
      </c>
      <c r="J72" s="73"/>
      <c r="K72" s="83">
        <v>124681.09182917498</v>
      </c>
      <c r="L72" s="84">
        <v>9.7909376969794589E-4</v>
      </c>
      <c r="M72" s="84">
        <f t="shared" si="3"/>
        <v>1.8524864400330011E-2</v>
      </c>
      <c r="N72" s="84">
        <f>K72/'סכום נכסי הקרן'!$C$42</f>
        <v>1.7602225158580374E-3</v>
      </c>
    </row>
    <row r="73" spans="2:14">
      <c r="B73" s="76" t="s">
        <v>1758</v>
      </c>
      <c r="C73" s="73" t="s">
        <v>1759</v>
      </c>
      <c r="D73" s="86" t="s">
        <v>1447</v>
      </c>
      <c r="E73" s="73"/>
      <c r="F73" s="86" t="s">
        <v>1646</v>
      </c>
      <c r="G73" s="86" t="s">
        <v>136</v>
      </c>
      <c r="H73" s="83">
        <v>95235</v>
      </c>
      <c r="I73" s="85">
        <v>2133</v>
      </c>
      <c r="J73" s="73"/>
      <c r="K73" s="83">
        <v>7241.8074899999983</v>
      </c>
      <c r="L73" s="84">
        <v>1.3902919708029197E-2</v>
      </c>
      <c r="M73" s="84">
        <f t="shared" si="3"/>
        <v>1.0759731070477578E-3</v>
      </c>
      <c r="N73" s="84">
        <f>K73/'סכום נכסי הקרן'!$C$42</f>
        <v>1.0223837802825988E-4</v>
      </c>
    </row>
    <row r="74" spans="2:14">
      <c r="B74" s="76" t="s">
        <v>1760</v>
      </c>
      <c r="C74" s="73" t="s">
        <v>1761</v>
      </c>
      <c r="D74" s="86" t="s">
        <v>1447</v>
      </c>
      <c r="E74" s="73"/>
      <c r="F74" s="86" t="s">
        <v>1646</v>
      </c>
      <c r="G74" s="86" t="s">
        <v>136</v>
      </c>
      <c r="H74" s="83">
        <v>775</v>
      </c>
      <c r="I74" s="85">
        <v>2720</v>
      </c>
      <c r="J74" s="73"/>
      <c r="K74" s="83">
        <v>75.150210000000001</v>
      </c>
      <c r="L74" s="84">
        <v>9.064327485380117E-5</v>
      </c>
      <c r="M74" s="84">
        <f t="shared" si="3"/>
        <v>1.1165666176662132E-5</v>
      </c>
      <c r="N74" s="84">
        <f>K74/'סכום נכסי הקרן'!$C$42</f>
        <v>1.0609555127628941E-6</v>
      </c>
    </row>
    <row r="75" spans="2:14">
      <c r="B75" s="76" t="s">
        <v>1762</v>
      </c>
      <c r="C75" s="73" t="s">
        <v>1763</v>
      </c>
      <c r="D75" s="86" t="s">
        <v>1447</v>
      </c>
      <c r="E75" s="73"/>
      <c r="F75" s="86" t="s">
        <v>1646</v>
      </c>
      <c r="G75" s="86" t="s">
        <v>136</v>
      </c>
      <c r="H75" s="83">
        <v>272203.33140000002</v>
      </c>
      <c r="I75" s="85">
        <v>2893</v>
      </c>
      <c r="J75" s="73"/>
      <c r="K75" s="83">
        <v>28073.813075440001</v>
      </c>
      <c r="L75" s="84">
        <v>1.0888133256E-2</v>
      </c>
      <c r="M75" s="84">
        <f t="shared" si="3"/>
        <v>4.1711503548210382E-3</v>
      </c>
      <c r="N75" s="84">
        <f>K75/'סכום נכסי הקרן'!$C$42</f>
        <v>3.963404326702891E-4</v>
      </c>
    </row>
    <row r="76" spans="2:14">
      <c r="B76" s="76" t="s">
        <v>1764</v>
      </c>
      <c r="C76" s="73" t="s">
        <v>1765</v>
      </c>
      <c r="D76" s="86" t="s">
        <v>29</v>
      </c>
      <c r="E76" s="73"/>
      <c r="F76" s="86" t="s">
        <v>1646</v>
      </c>
      <c r="G76" s="86" t="s">
        <v>138</v>
      </c>
      <c r="H76" s="83">
        <v>352189.2333960004</v>
      </c>
      <c r="I76" s="85">
        <v>2192</v>
      </c>
      <c r="J76" s="73"/>
      <c r="K76" s="83">
        <v>30110.269181235002</v>
      </c>
      <c r="L76" s="84">
        <v>5.6804715063871032E-2</v>
      </c>
      <c r="M76" s="84">
        <f t="shared" si="3"/>
        <v>4.4737228833706235E-3</v>
      </c>
      <c r="N76" s="84">
        <f>K76/'סכום נכסי הקרן'!$C$42</f>
        <v>4.2509070937534241E-4</v>
      </c>
    </row>
    <row r="77" spans="2:14">
      <c r="B77" s="76" t="s">
        <v>1766</v>
      </c>
      <c r="C77" s="73" t="s">
        <v>1767</v>
      </c>
      <c r="D77" s="86" t="s">
        <v>1432</v>
      </c>
      <c r="E77" s="73"/>
      <c r="F77" s="86" t="s">
        <v>1646</v>
      </c>
      <c r="G77" s="86" t="s">
        <v>136</v>
      </c>
      <c r="H77" s="83">
        <v>518407.75486999995</v>
      </c>
      <c r="I77" s="85">
        <v>5725</v>
      </c>
      <c r="J77" s="73"/>
      <c r="K77" s="83">
        <v>105805.07874061003</v>
      </c>
      <c r="L77" s="84">
        <v>5.9724395722350228E-3</v>
      </c>
      <c r="M77" s="84">
        <f t="shared" si="3"/>
        <v>1.5720304560866871E-2</v>
      </c>
      <c r="N77" s="84">
        <f>K77/'סכום נכסי הקרן'!$C$42</f>
        <v>1.4937347689136504E-3</v>
      </c>
    </row>
    <row r="78" spans="2:14">
      <c r="B78" s="76" t="s">
        <v>1768</v>
      </c>
      <c r="C78" s="73" t="s">
        <v>1769</v>
      </c>
      <c r="D78" s="86" t="s">
        <v>1447</v>
      </c>
      <c r="E78" s="73"/>
      <c r="F78" s="86" t="s">
        <v>1646</v>
      </c>
      <c r="G78" s="86" t="s">
        <v>136</v>
      </c>
      <c r="H78" s="83">
        <v>342348.0360299999</v>
      </c>
      <c r="I78" s="85">
        <v>11446</v>
      </c>
      <c r="J78" s="73"/>
      <c r="K78" s="83">
        <v>139695.08186723903</v>
      </c>
      <c r="L78" s="84">
        <v>1.1878835393129767E-3</v>
      </c>
      <c r="M78" s="84">
        <f t="shared" si="3"/>
        <v>2.0755612667630315E-2</v>
      </c>
      <c r="N78" s="84">
        <f>K78/'סכום נכסי הקרן'!$C$42</f>
        <v>1.9721870000484506E-3</v>
      </c>
    </row>
    <row r="79" spans="2:14">
      <c r="B79" s="76" t="s">
        <v>1770</v>
      </c>
      <c r="C79" s="73" t="s">
        <v>1771</v>
      </c>
      <c r="D79" s="86" t="s">
        <v>125</v>
      </c>
      <c r="E79" s="73"/>
      <c r="F79" s="86" t="s">
        <v>1646</v>
      </c>
      <c r="G79" s="86" t="s">
        <v>136</v>
      </c>
      <c r="H79" s="83">
        <v>17084843.142256998</v>
      </c>
      <c r="I79" s="85">
        <v>664.5</v>
      </c>
      <c r="J79" s="73"/>
      <c r="K79" s="83">
        <v>404730.11026022385</v>
      </c>
      <c r="L79" s="84">
        <v>8.840798521219663E-2</v>
      </c>
      <c r="M79" s="84">
        <f t="shared" si="3"/>
        <v>6.0133981033576846E-2</v>
      </c>
      <c r="N79" s="84">
        <f>K79/'סכום נכסי הקרן'!$C$42</f>
        <v>5.7138980937208091E-3</v>
      </c>
    </row>
    <row r="80" spans="2:14">
      <c r="B80" s="76" t="s">
        <v>1772</v>
      </c>
      <c r="C80" s="73" t="s">
        <v>1773</v>
      </c>
      <c r="D80" s="86" t="s">
        <v>1447</v>
      </c>
      <c r="E80" s="73"/>
      <c r="F80" s="86" t="s">
        <v>1646</v>
      </c>
      <c r="G80" s="86" t="s">
        <v>136</v>
      </c>
      <c r="H80" s="83">
        <v>204642.11556799998</v>
      </c>
      <c r="I80" s="85">
        <v>21029</v>
      </c>
      <c r="J80" s="73"/>
      <c r="K80" s="83">
        <v>153416.88907053997</v>
      </c>
      <c r="L80" s="84">
        <v>1.4064750210859105E-2</v>
      </c>
      <c r="M80" s="84">
        <f t="shared" si="3"/>
        <v>2.2794371023363135E-2</v>
      </c>
      <c r="N80" s="84">
        <f>K80/'סכום נכסי הקרן'!$C$42</f>
        <v>2.1659087075115661E-3</v>
      </c>
    </row>
    <row r="81" spans="2:14">
      <c r="B81" s="76" t="s">
        <v>1774</v>
      </c>
      <c r="C81" s="73" t="s">
        <v>1775</v>
      </c>
      <c r="D81" s="86" t="s">
        <v>29</v>
      </c>
      <c r="E81" s="73"/>
      <c r="F81" s="86" t="s">
        <v>1646</v>
      </c>
      <c r="G81" s="86" t="s">
        <v>138</v>
      </c>
      <c r="H81" s="83">
        <v>647483.78278600017</v>
      </c>
      <c r="I81" s="85">
        <v>4230.5</v>
      </c>
      <c r="J81" s="73"/>
      <c r="K81" s="83">
        <v>106836.24312072697</v>
      </c>
      <c r="L81" s="84">
        <v>0.11984891860916246</v>
      </c>
      <c r="M81" s="84">
        <f t="shared" si="3"/>
        <v>1.5873512878470379E-2</v>
      </c>
      <c r="N81" s="84">
        <f>K81/'סכום נכסי הקרן'!$C$42</f>
        <v>1.5082925397255989E-3</v>
      </c>
    </row>
    <row r="82" spans="2:14">
      <c r="B82" s="76" t="s">
        <v>1776</v>
      </c>
      <c r="C82" s="73" t="s">
        <v>1777</v>
      </c>
      <c r="D82" s="86" t="s">
        <v>1432</v>
      </c>
      <c r="E82" s="73"/>
      <c r="F82" s="86" t="s">
        <v>1646</v>
      </c>
      <c r="G82" s="86" t="s">
        <v>136</v>
      </c>
      <c r="H82" s="83">
        <v>833193.80767700006</v>
      </c>
      <c r="I82" s="85">
        <v>4527</v>
      </c>
      <c r="J82" s="73"/>
      <c r="K82" s="83">
        <v>134467.10729828899</v>
      </c>
      <c r="L82" s="84">
        <v>1.6401452907027561E-2</v>
      </c>
      <c r="M82" s="84">
        <f t="shared" si="3"/>
        <v>1.9978850782108301E-2</v>
      </c>
      <c r="N82" s="84">
        <f>K82/'סכום נכסי הקרן'!$C$42</f>
        <v>1.8983795091643695E-3</v>
      </c>
    </row>
    <row r="83" spans="2:14">
      <c r="B83" s="76" t="s">
        <v>1778</v>
      </c>
      <c r="C83" s="73" t="s">
        <v>1779</v>
      </c>
      <c r="D83" s="86" t="s">
        <v>125</v>
      </c>
      <c r="E83" s="73"/>
      <c r="F83" s="86" t="s">
        <v>1646</v>
      </c>
      <c r="G83" s="86" t="s">
        <v>136</v>
      </c>
      <c r="H83" s="83">
        <v>219011.47494000001</v>
      </c>
      <c r="I83" s="85">
        <v>2704.5</v>
      </c>
      <c r="J83" s="73"/>
      <c r="K83" s="83">
        <v>21116.084508634009</v>
      </c>
      <c r="L83" s="84">
        <v>2.1106432072709952E-3</v>
      </c>
      <c r="M83" s="84">
        <f t="shared" si="3"/>
        <v>3.1373851195039106E-3</v>
      </c>
      <c r="N83" s="84">
        <f>K83/'סכום נכסי הקרן'!$C$42</f>
        <v>2.981126236028136E-4</v>
      </c>
    </row>
    <row r="84" spans="2:14">
      <c r="B84" s="76" t="s">
        <v>1780</v>
      </c>
      <c r="C84" s="73" t="s">
        <v>1781</v>
      </c>
      <c r="D84" s="86" t="s">
        <v>29</v>
      </c>
      <c r="E84" s="73"/>
      <c r="F84" s="86" t="s">
        <v>1646</v>
      </c>
      <c r="G84" s="86" t="s">
        <v>138</v>
      </c>
      <c r="H84" s="83">
        <v>367823.47602500016</v>
      </c>
      <c r="I84" s="85">
        <v>10042</v>
      </c>
      <c r="J84" s="73"/>
      <c r="K84" s="83">
        <v>144064.73155016487</v>
      </c>
      <c r="L84" s="84">
        <v>9.7087296715000493E-2</v>
      </c>
      <c r="M84" s="84">
        <f t="shared" si="3"/>
        <v>2.1404846377935417E-2</v>
      </c>
      <c r="N84" s="84">
        <f>K84/'סכום נכסי הקרן'!$C$42</f>
        <v>2.0338768332497522E-3</v>
      </c>
    </row>
    <row r="85" spans="2:14">
      <c r="B85" s="76" t="s">
        <v>1782</v>
      </c>
      <c r="C85" s="73" t="s">
        <v>1783</v>
      </c>
      <c r="D85" s="86" t="s">
        <v>29</v>
      </c>
      <c r="E85" s="73"/>
      <c r="F85" s="86" t="s">
        <v>1646</v>
      </c>
      <c r="G85" s="86" t="s">
        <v>138</v>
      </c>
      <c r="H85" s="83">
        <v>421030.15386100003</v>
      </c>
      <c r="I85" s="85">
        <v>4268.2</v>
      </c>
      <c r="J85" s="73"/>
      <c r="K85" s="83">
        <v>70089.986333770925</v>
      </c>
      <c r="L85" s="84">
        <v>8.0251998743698247E-2</v>
      </c>
      <c r="M85" s="84">
        <f t="shared" si="3"/>
        <v>1.0413828380914666E-2</v>
      </c>
      <c r="N85" s="84">
        <f>K85/'סכום נכסי הקרן'!$C$42</f>
        <v>9.8951629530097352E-4</v>
      </c>
    </row>
    <row r="86" spans="2:14">
      <c r="B86" s="76" t="s">
        <v>1784</v>
      </c>
      <c r="C86" s="73" t="s">
        <v>1785</v>
      </c>
      <c r="D86" s="86" t="s">
        <v>1447</v>
      </c>
      <c r="E86" s="73"/>
      <c r="F86" s="86" t="s">
        <v>1646</v>
      </c>
      <c r="G86" s="86" t="s">
        <v>136</v>
      </c>
      <c r="H86" s="83">
        <v>116088.43922699997</v>
      </c>
      <c r="I86" s="85">
        <v>11714</v>
      </c>
      <c r="J86" s="73"/>
      <c r="K86" s="83">
        <v>48479.008182579011</v>
      </c>
      <c r="L86" s="84">
        <v>7.1567036618784699E-3</v>
      </c>
      <c r="M86" s="84">
        <f t="shared" si="3"/>
        <v>7.2029129651447312E-3</v>
      </c>
      <c r="N86" s="84">
        <f>K86/'סכום נכסי הקרן'!$C$42</f>
        <v>6.8441686303450993E-4</v>
      </c>
    </row>
    <row r="87" spans="2:14">
      <c r="B87" s="76" t="s">
        <v>1786</v>
      </c>
      <c r="C87" s="73" t="s">
        <v>1787</v>
      </c>
      <c r="D87" s="86" t="s">
        <v>125</v>
      </c>
      <c r="E87" s="73"/>
      <c r="F87" s="86" t="s">
        <v>1646</v>
      </c>
      <c r="G87" s="86" t="s">
        <v>136</v>
      </c>
      <c r="H87" s="83">
        <v>81101.809100000013</v>
      </c>
      <c r="I87" s="85">
        <v>48430.5</v>
      </c>
      <c r="J87" s="73"/>
      <c r="K87" s="83">
        <v>140026.111581723</v>
      </c>
      <c r="L87" s="84">
        <v>6.5814598244923698E-3</v>
      </c>
      <c r="M87" s="84">
        <f t="shared" si="3"/>
        <v>2.0804796392951692E-2</v>
      </c>
      <c r="N87" s="84">
        <f>K87/'סכום נכסי הקרן'!$C$42</f>
        <v>1.9768604108143031E-3</v>
      </c>
    </row>
    <row r="88" spans="2:14">
      <c r="B88" s="76" t="s">
        <v>1788</v>
      </c>
      <c r="C88" s="73" t="s">
        <v>1789</v>
      </c>
      <c r="D88" s="86" t="s">
        <v>29</v>
      </c>
      <c r="E88" s="73"/>
      <c r="F88" s="86" t="s">
        <v>1646</v>
      </c>
      <c r="G88" s="86" t="s">
        <v>138</v>
      </c>
      <c r="H88" s="83">
        <v>426040.09107299981</v>
      </c>
      <c r="I88" s="85">
        <v>17674</v>
      </c>
      <c r="J88" s="73"/>
      <c r="K88" s="83">
        <v>293686.05971622816</v>
      </c>
      <c r="L88" s="84">
        <v>0.13313752846031243</v>
      </c>
      <c r="M88" s="84">
        <f t="shared" si="3"/>
        <v>4.3635280640342375E-2</v>
      </c>
      <c r="N88" s="84">
        <f>K88/'סכום נכסי הקרן'!$C$42</f>
        <v>4.1462005771846118E-3</v>
      </c>
    </row>
    <row r="89" spans="2:14">
      <c r="B89" s="76" t="s">
        <v>1790</v>
      </c>
      <c r="C89" s="73" t="s">
        <v>1791</v>
      </c>
      <c r="D89" s="86" t="s">
        <v>1447</v>
      </c>
      <c r="E89" s="73"/>
      <c r="F89" s="86" t="s">
        <v>1646</v>
      </c>
      <c r="G89" s="86" t="s">
        <v>136</v>
      </c>
      <c r="H89" s="83">
        <v>73</v>
      </c>
      <c r="I89" s="85">
        <v>25775</v>
      </c>
      <c r="J89" s="83">
        <v>0.36580000000000001</v>
      </c>
      <c r="K89" s="83">
        <v>67.443950000000001</v>
      </c>
      <c r="L89" s="84">
        <v>7.9379567905390557E-8</v>
      </c>
      <c r="M89" s="84">
        <f t="shared" si="3"/>
        <v>1.0020685655242907E-5</v>
      </c>
      <c r="N89" s="84">
        <f>K89/'סכום נכסי הקרן'!$C$42</f>
        <v>9.5216008784280172E-7</v>
      </c>
    </row>
    <row r="90" spans="2:14">
      <c r="B90" s="76" t="s">
        <v>1792</v>
      </c>
      <c r="C90" s="73" t="s">
        <v>1793</v>
      </c>
      <c r="D90" s="86" t="s">
        <v>125</v>
      </c>
      <c r="E90" s="73"/>
      <c r="F90" s="86" t="s">
        <v>1646</v>
      </c>
      <c r="G90" s="86" t="s">
        <v>136</v>
      </c>
      <c r="H90" s="83">
        <v>1228404.7776000004</v>
      </c>
      <c r="I90" s="85">
        <v>2572.5</v>
      </c>
      <c r="J90" s="73"/>
      <c r="K90" s="83">
        <v>112656.54150190399</v>
      </c>
      <c r="L90" s="84">
        <v>0.14038911744000004</v>
      </c>
      <c r="M90" s="84">
        <f t="shared" si="3"/>
        <v>1.673828103777146E-2</v>
      </c>
      <c r="N90" s="84">
        <f>K90/'סכום נכסי הקרן'!$C$42</f>
        <v>1.5904623387645465E-3</v>
      </c>
    </row>
    <row r="91" spans="2:14">
      <c r="B91" s="76" t="s">
        <v>1794</v>
      </c>
      <c r="C91" s="73" t="s">
        <v>1795</v>
      </c>
      <c r="D91" s="86" t="s">
        <v>127</v>
      </c>
      <c r="E91" s="73"/>
      <c r="F91" s="86" t="s">
        <v>1646</v>
      </c>
      <c r="G91" s="86" t="s">
        <v>140</v>
      </c>
      <c r="H91" s="83">
        <v>655831.85623000003</v>
      </c>
      <c r="I91" s="85">
        <v>6492</v>
      </c>
      <c r="J91" s="73"/>
      <c r="K91" s="83">
        <v>92484.899449642951</v>
      </c>
      <c r="L91" s="84">
        <v>1.1565554679667332E-2</v>
      </c>
      <c r="M91" s="84">
        <f t="shared" si="3"/>
        <v>1.374121926787532E-2</v>
      </c>
      <c r="N91" s="84">
        <f>K91/'סכום נכסי הקרן'!$C$42</f>
        <v>1.3056831633394058E-3</v>
      </c>
    </row>
    <row r="92" spans="2:14">
      <c r="B92" s="76" t="s">
        <v>1796</v>
      </c>
      <c r="C92" s="73" t="s">
        <v>1797</v>
      </c>
      <c r="D92" s="86" t="s">
        <v>125</v>
      </c>
      <c r="E92" s="73"/>
      <c r="F92" s="86" t="s">
        <v>1646</v>
      </c>
      <c r="G92" s="86" t="s">
        <v>139</v>
      </c>
      <c r="H92" s="83">
        <v>0</v>
      </c>
      <c r="I92" s="85">
        <v>2346.5</v>
      </c>
      <c r="J92" s="83">
        <v>227.92306626000004</v>
      </c>
      <c r="K92" s="83">
        <v>227.92306626000004</v>
      </c>
      <c r="L92" s="84">
        <v>0</v>
      </c>
      <c r="M92" s="84">
        <f t="shared" si="3"/>
        <v>3.3864348107881597E-5</v>
      </c>
      <c r="N92" s="84">
        <f>K92/'סכום נכסי הקרן'!$C$42</f>
        <v>3.2177718949071391E-6</v>
      </c>
    </row>
    <row r="93" spans="2:14">
      <c r="B93" s="76" t="s">
        <v>1798</v>
      </c>
      <c r="C93" s="73" t="s">
        <v>1799</v>
      </c>
      <c r="D93" s="86" t="s">
        <v>1447</v>
      </c>
      <c r="E93" s="73"/>
      <c r="F93" s="86" t="s">
        <v>1646</v>
      </c>
      <c r="G93" s="86" t="s">
        <v>136</v>
      </c>
      <c r="H93" s="83">
        <v>554584.27556599991</v>
      </c>
      <c r="I93" s="85">
        <v>21190</v>
      </c>
      <c r="J93" s="73"/>
      <c r="K93" s="83">
        <v>418945.99449112406</v>
      </c>
      <c r="L93" s="84">
        <v>5.2051577383119179E-3</v>
      </c>
      <c r="M93" s="84">
        <f t="shared" si="3"/>
        <v>6.2246148354577105E-2</v>
      </c>
      <c r="N93" s="84">
        <f>K93/'סכום נכסי הקרן'!$C$42</f>
        <v>5.9145950810422371E-3</v>
      </c>
    </row>
    <row r="94" spans="2:14">
      <c r="B94" s="76" t="s">
        <v>1800</v>
      </c>
      <c r="C94" s="73" t="s">
        <v>1801</v>
      </c>
      <c r="D94" s="86" t="s">
        <v>1447</v>
      </c>
      <c r="E94" s="73"/>
      <c r="F94" s="86" t="s">
        <v>1646</v>
      </c>
      <c r="G94" s="86" t="s">
        <v>136</v>
      </c>
      <c r="H94" s="83">
        <v>162517.00000000015</v>
      </c>
      <c r="I94" s="85">
        <v>3355</v>
      </c>
      <c r="J94" s="73"/>
      <c r="K94" s="83">
        <v>19437.967680000191</v>
      </c>
      <c r="L94" s="84">
        <v>1.1025739542387076E-4</v>
      </c>
      <c r="M94" s="84">
        <f t="shared" si="3"/>
        <v>2.888053915852395E-3</v>
      </c>
      <c r="N94" s="84">
        <f>K94/'סכום נכסי הקרן'!$C$42</f>
        <v>2.7442130856325173E-4</v>
      </c>
    </row>
    <row r="95" spans="2:14">
      <c r="B95" s="76" t="s">
        <v>1802</v>
      </c>
      <c r="C95" s="73" t="s">
        <v>1803</v>
      </c>
      <c r="D95" s="86" t="s">
        <v>1447</v>
      </c>
      <c r="E95" s="73"/>
      <c r="F95" s="86" t="s">
        <v>1646</v>
      </c>
      <c r="G95" s="86" t="s">
        <v>136</v>
      </c>
      <c r="H95" s="83">
        <v>4950</v>
      </c>
      <c r="I95" s="85">
        <v>23682</v>
      </c>
      <c r="J95" s="73"/>
      <c r="K95" s="83">
        <v>4179.1033299999999</v>
      </c>
      <c r="L95" s="84">
        <v>9.7562677752793241E-6</v>
      </c>
      <c r="M95" s="84">
        <f t="shared" si="3"/>
        <v>6.2092271865317591E-4</v>
      </c>
      <c r="N95" s="84">
        <f>K95/'סכום נכסי הקרן'!$C$42</f>
        <v>5.8999738209238111E-5</v>
      </c>
    </row>
    <row r="96" spans="2:14">
      <c r="B96" s="76" t="s">
        <v>1804</v>
      </c>
      <c r="C96" s="73" t="s">
        <v>1805</v>
      </c>
      <c r="D96" s="86" t="s">
        <v>125</v>
      </c>
      <c r="E96" s="73"/>
      <c r="F96" s="86" t="s">
        <v>1646</v>
      </c>
      <c r="G96" s="86" t="s">
        <v>136</v>
      </c>
      <c r="H96" s="83">
        <v>398</v>
      </c>
      <c r="I96" s="85">
        <v>5003.25</v>
      </c>
      <c r="J96" s="83">
        <v>0.41039999999999999</v>
      </c>
      <c r="K96" s="83">
        <v>71.400030000000001</v>
      </c>
      <c r="L96" s="84">
        <v>9.4147993492414996E-7</v>
      </c>
      <c r="M96" s="84">
        <f t="shared" si="3"/>
        <v>1.0608472018689789E-5</v>
      </c>
      <c r="N96" s="84">
        <f>K96/'סכום נכסי הקרן'!$C$42</f>
        <v>1.0080112276457513E-6</v>
      </c>
    </row>
    <row r="97" spans="2:14">
      <c r="B97" s="76" t="s">
        <v>1806</v>
      </c>
      <c r="C97" s="73" t="s">
        <v>1807</v>
      </c>
      <c r="D97" s="86" t="s">
        <v>1447</v>
      </c>
      <c r="E97" s="73"/>
      <c r="F97" s="86" t="s">
        <v>1646</v>
      </c>
      <c r="G97" s="86" t="s">
        <v>136</v>
      </c>
      <c r="H97" s="83">
        <v>654027.83005199896</v>
      </c>
      <c r="I97" s="85">
        <v>2442</v>
      </c>
      <c r="J97" s="73"/>
      <c r="K97" s="83">
        <v>56937.89700740407</v>
      </c>
      <c r="L97" s="84">
        <v>1.9699633435301175E-2</v>
      </c>
      <c r="M97" s="84">
        <f t="shared" si="3"/>
        <v>8.4597175548257776E-3</v>
      </c>
      <c r="N97" s="84">
        <f>K97/'סכום נכסי הקרן'!$C$42</f>
        <v>8.0383774995613773E-4</v>
      </c>
    </row>
    <row r="98" spans="2:14">
      <c r="B98" s="76" t="s">
        <v>1808</v>
      </c>
      <c r="C98" s="73" t="s">
        <v>1809</v>
      </c>
      <c r="D98" s="86" t="s">
        <v>1447</v>
      </c>
      <c r="E98" s="73"/>
      <c r="F98" s="86" t="s">
        <v>1646</v>
      </c>
      <c r="G98" s="86" t="s">
        <v>136</v>
      </c>
      <c r="H98" s="83">
        <v>190193.35334999996</v>
      </c>
      <c r="I98" s="85">
        <v>7643</v>
      </c>
      <c r="J98" s="73"/>
      <c r="K98" s="83">
        <v>51822.544057668005</v>
      </c>
      <c r="L98" s="84">
        <v>7.7629940142857123E-2</v>
      </c>
      <c r="M98" s="84">
        <f t="shared" si="3"/>
        <v>7.6996887616586412E-3</v>
      </c>
      <c r="N98" s="84">
        <f>K98/'סכום נכסי הקרן'!$C$42</f>
        <v>7.3162022838500155E-4</v>
      </c>
    </row>
    <row r="99" spans="2:14">
      <c r="B99" s="76" t="s">
        <v>1810</v>
      </c>
      <c r="C99" s="73" t="s">
        <v>1811</v>
      </c>
      <c r="D99" s="86" t="s">
        <v>1447</v>
      </c>
      <c r="E99" s="73"/>
      <c r="F99" s="86" t="s">
        <v>1646</v>
      </c>
      <c r="G99" s="86" t="s">
        <v>136</v>
      </c>
      <c r="H99" s="83">
        <v>523</v>
      </c>
      <c r="I99" s="85">
        <v>5124</v>
      </c>
      <c r="J99" s="73"/>
      <c r="K99" s="83">
        <v>95.536720000000003</v>
      </c>
      <c r="L99" s="84">
        <v>1.232037691401649E-5</v>
      </c>
      <c r="M99" s="84">
        <f t="shared" si="3"/>
        <v>1.4194652591566154E-5</v>
      </c>
      <c r="N99" s="84">
        <f>K99/'סכום נכסי הקרן'!$C$42</f>
        <v>1.3487681505518754E-6</v>
      </c>
    </row>
    <row r="100" spans="2:14">
      <c r="B100" s="72"/>
      <c r="C100" s="73"/>
      <c r="D100" s="73"/>
      <c r="E100" s="73"/>
      <c r="F100" s="73"/>
      <c r="G100" s="73"/>
      <c r="H100" s="83"/>
      <c r="I100" s="85"/>
      <c r="J100" s="73"/>
      <c r="K100" s="73"/>
      <c r="L100" s="73"/>
      <c r="M100" s="84"/>
      <c r="N100" s="73"/>
    </row>
    <row r="101" spans="2:14">
      <c r="B101" s="89" t="s">
        <v>235</v>
      </c>
      <c r="C101" s="71"/>
      <c r="D101" s="71"/>
      <c r="E101" s="71"/>
      <c r="F101" s="71"/>
      <c r="G101" s="71"/>
      <c r="H101" s="80"/>
      <c r="I101" s="82"/>
      <c r="J101" s="71"/>
      <c r="K101" s="80">
        <v>393852.67729184806</v>
      </c>
      <c r="L101" s="71"/>
      <c r="M101" s="81">
        <f t="shared" ref="M101:M111" si="4">K101/$K$11</f>
        <v>5.8517834047641569E-2</v>
      </c>
      <c r="N101" s="81">
        <f>K101/'סכום נכסי הקרן'!$C$42</f>
        <v>5.5603326882148613E-3</v>
      </c>
    </row>
    <row r="102" spans="2:14">
      <c r="B102" s="76" t="s">
        <v>1812</v>
      </c>
      <c r="C102" s="73" t="s">
        <v>1813</v>
      </c>
      <c r="D102" s="86" t="s">
        <v>29</v>
      </c>
      <c r="E102" s="73"/>
      <c r="F102" s="86" t="s">
        <v>1678</v>
      </c>
      <c r="G102" s="86" t="s">
        <v>138</v>
      </c>
      <c r="H102" s="83">
        <v>10188</v>
      </c>
      <c r="I102" s="85">
        <v>16976</v>
      </c>
      <c r="J102" s="73"/>
      <c r="K102" s="83">
        <v>6745.6268899999995</v>
      </c>
      <c r="L102" s="84">
        <v>1.7473510172299651E-2</v>
      </c>
      <c r="M102" s="84">
        <f t="shared" si="4"/>
        <v>1.0022515972484384E-3</v>
      </c>
      <c r="N102" s="84">
        <f>K102/'סכום נכסי הקרן'!$C$42</f>
        <v>9.5233400358922705E-5</v>
      </c>
    </row>
    <row r="103" spans="2:14">
      <c r="B103" s="76" t="s">
        <v>1814</v>
      </c>
      <c r="C103" s="73" t="s">
        <v>1815</v>
      </c>
      <c r="D103" s="86" t="s">
        <v>125</v>
      </c>
      <c r="E103" s="73"/>
      <c r="F103" s="86" t="s">
        <v>1678</v>
      </c>
      <c r="G103" s="86" t="s">
        <v>136</v>
      </c>
      <c r="H103" s="83">
        <v>53358.314505000002</v>
      </c>
      <c r="I103" s="85">
        <v>9061</v>
      </c>
      <c r="J103" s="73"/>
      <c r="K103" s="83">
        <v>17236.050871809999</v>
      </c>
      <c r="L103" s="84">
        <v>7.1043792911719842E-3</v>
      </c>
      <c r="M103" s="84">
        <f t="shared" si="4"/>
        <v>2.5608975708597058E-3</v>
      </c>
      <c r="N103" s="84">
        <f>K103/'סכום נכסי הקרן'!$C$42</f>
        <v>2.4333509102248026E-4</v>
      </c>
    </row>
    <row r="104" spans="2:14">
      <c r="B104" s="76" t="s">
        <v>1816</v>
      </c>
      <c r="C104" s="73" t="s">
        <v>1817</v>
      </c>
      <c r="D104" s="86" t="s">
        <v>125</v>
      </c>
      <c r="E104" s="73"/>
      <c r="F104" s="86" t="s">
        <v>1678</v>
      </c>
      <c r="G104" s="86" t="s">
        <v>136</v>
      </c>
      <c r="H104" s="83">
        <v>823662.99343999987</v>
      </c>
      <c r="I104" s="85">
        <v>9195</v>
      </c>
      <c r="J104" s="73"/>
      <c r="K104" s="83">
        <v>269998.17066144798</v>
      </c>
      <c r="L104" s="84">
        <v>2.8803687647548155E-2</v>
      </c>
      <c r="M104" s="84">
        <f t="shared" si="4"/>
        <v>4.0115782004004778E-2</v>
      </c>
      <c r="N104" s="84">
        <f>K104/'סכום נכסי הקרן'!$C$42</f>
        <v>3.8117797355344705E-3</v>
      </c>
    </row>
    <row r="105" spans="2:14">
      <c r="B105" s="76" t="s">
        <v>1818</v>
      </c>
      <c r="C105" s="73" t="s">
        <v>1819</v>
      </c>
      <c r="D105" s="86" t="s">
        <v>125</v>
      </c>
      <c r="E105" s="73"/>
      <c r="F105" s="86" t="s">
        <v>1678</v>
      </c>
      <c r="G105" s="86" t="s">
        <v>138</v>
      </c>
      <c r="H105" s="83">
        <v>5113</v>
      </c>
      <c r="I105" s="85">
        <v>8801</v>
      </c>
      <c r="J105" s="73"/>
      <c r="K105" s="83">
        <v>1755.116</v>
      </c>
      <c r="L105" s="84">
        <v>9.3717216501525133E-5</v>
      </c>
      <c r="M105" s="84">
        <f t="shared" si="4"/>
        <v>2.607715847676079E-4</v>
      </c>
      <c r="N105" s="84">
        <f>K105/'סכום נכסי הקרן'!$C$42</f>
        <v>2.4778373816099246E-5</v>
      </c>
    </row>
    <row r="106" spans="2:14">
      <c r="B106" s="76" t="s">
        <v>1820</v>
      </c>
      <c r="C106" s="73" t="s">
        <v>1821</v>
      </c>
      <c r="D106" s="86" t="s">
        <v>125</v>
      </c>
      <c r="E106" s="73"/>
      <c r="F106" s="86" t="s">
        <v>1678</v>
      </c>
      <c r="G106" s="86" t="s">
        <v>136</v>
      </c>
      <c r="H106" s="83">
        <v>12040</v>
      </c>
      <c r="I106" s="85">
        <v>11915</v>
      </c>
      <c r="J106" s="73"/>
      <c r="K106" s="83">
        <v>5114.2277999999997</v>
      </c>
      <c r="L106" s="84">
        <v>2.588327537113478E-4</v>
      </c>
      <c r="M106" s="84">
        <f t="shared" si="4"/>
        <v>7.5986162069547356E-4</v>
      </c>
      <c r="N106" s="84">
        <f>K106/'סכום נכסי הקרן'!$C$42</f>
        <v>7.2201636934018517E-5</v>
      </c>
    </row>
    <row r="107" spans="2:14">
      <c r="B107" s="76" t="s">
        <v>1822</v>
      </c>
      <c r="C107" s="73" t="s">
        <v>1823</v>
      </c>
      <c r="D107" s="86" t="s">
        <v>125</v>
      </c>
      <c r="E107" s="73"/>
      <c r="F107" s="86" t="s">
        <v>1678</v>
      </c>
      <c r="G107" s="86" t="s">
        <v>139</v>
      </c>
      <c r="H107" s="83">
        <v>4867591.3290179996</v>
      </c>
      <c r="I107" s="85">
        <v>116</v>
      </c>
      <c r="J107" s="73"/>
      <c r="K107" s="83">
        <v>24836.281175745993</v>
      </c>
      <c r="L107" s="84">
        <v>2.1225041352485624E-2</v>
      </c>
      <c r="M107" s="84">
        <f t="shared" si="4"/>
        <v>3.6901244145305444E-3</v>
      </c>
      <c r="N107" s="84">
        <f>K107/'סכום נכסי הקרן'!$C$42</f>
        <v>3.5063361007157539E-4</v>
      </c>
    </row>
    <row r="108" spans="2:14">
      <c r="B108" s="76" t="s">
        <v>1824</v>
      </c>
      <c r="C108" s="73" t="s">
        <v>1825</v>
      </c>
      <c r="D108" s="86" t="s">
        <v>1447</v>
      </c>
      <c r="E108" s="73"/>
      <c r="F108" s="86" t="s">
        <v>1678</v>
      </c>
      <c r="G108" s="86" t="s">
        <v>136</v>
      </c>
      <c r="H108" s="83">
        <v>33479</v>
      </c>
      <c r="I108" s="85">
        <v>9474</v>
      </c>
      <c r="J108" s="73"/>
      <c r="K108" s="83">
        <v>11307.468640000003</v>
      </c>
      <c r="L108" s="84">
        <v>3.7754890478508476E-4</v>
      </c>
      <c r="M108" s="84">
        <f t="shared" si="4"/>
        <v>1.6800408160844234E-3</v>
      </c>
      <c r="N108" s="84">
        <f>K108/'סכום נכסי הקרן'!$C$42</f>
        <v>1.5963656241282026E-4</v>
      </c>
    </row>
    <row r="109" spans="2:14">
      <c r="B109" s="76" t="s">
        <v>1826</v>
      </c>
      <c r="C109" s="73" t="s">
        <v>1827</v>
      </c>
      <c r="D109" s="86" t="s">
        <v>125</v>
      </c>
      <c r="E109" s="73"/>
      <c r="F109" s="86" t="s">
        <v>1678</v>
      </c>
      <c r="G109" s="86" t="s">
        <v>136</v>
      </c>
      <c r="H109" s="83">
        <v>179501.02091200009</v>
      </c>
      <c r="I109" s="85">
        <v>6304.5</v>
      </c>
      <c r="J109" s="73"/>
      <c r="K109" s="83">
        <v>40343.828262844065</v>
      </c>
      <c r="L109" s="84">
        <v>3.754670295114781E-3</v>
      </c>
      <c r="M109" s="84">
        <f t="shared" si="4"/>
        <v>5.9942043897349556E-3</v>
      </c>
      <c r="N109" s="84">
        <f>K109/'סכום נכסי הקרן'!$C$42</f>
        <v>5.6956603316775649E-4</v>
      </c>
    </row>
    <row r="110" spans="2:14">
      <c r="B110" s="76" t="s">
        <v>1828</v>
      </c>
      <c r="C110" s="73" t="s">
        <v>1829</v>
      </c>
      <c r="D110" s="86" t="s">
        <v>1447</v>
      </c>
      <c r="E110" s="73"/>
      <c r="F110" s="86" t="s">
        <v>1678</v>
      </c>
      <c r="G110" s="86" t="s">
        <v>136</v>
      </c>
      <c r="H110" s="83">
        <v>51639</v>
      </c>
      <c r="I110" s="85">
        <v>3401</v>
      </c>
      <c r="J110" s="73"/>
      <c r="K110" s="83">
        <v>6261.0041100000008</v>
      </c>
      <c r="L110" s="84">
        <v>3.6937749216609845E-4</v>
      </c>
      <c r="M110" s="84">
        <f t="shared" si="4"/>
        <v>9.302473249638239E-4</v>
      </c>
      <c r="N110" s="84">
        <f>K110/'סכום נכסי הקרן'!$C$42</f>
        <v>8.8391593662022212E-5</v>
      </c>
    </row>
    <row r="111" spans="2:14">
      <c r="B111" s="76" t="s">
        <v>1830</v>
      </c>
      <c r="C111" s="73" t="s">
        <v>1831</v>
      </c>
      <c r="D111" s="86" t="s">
        <v>1447</v>
      </c>
      <c r="E111" s="73"/>
      <c r="F111" s="86" t="s">
        <v>1678</v>
      </c>
      <c r="G111" s="86" t="s">
        <v>136</v>
      </c>
      <c r="H111" s="83">
        <v>36366</v>
      </c>
      <c r="I111" s="85">
        <v>7910</v>
      </c>
      <c r="J111" s="73"/>
      <c r="K111" s="83">
        <v>10254.902880000001</v>
      </c>
      <c r="L111" s="84">
        <v>1.2637359481178949E-4</v>
      </c>
      <c r="M111" s="84">
        <f t="shared" si="4"/>
        <v>1.5236527247518151E-3</v>
      </c>
      <c r="N111" s="84">
        <f>K111/'סכום נכסי הקרן'!$C$42</f>
        <v>1.4477665123469491E-4</v>
      </c>
    </row>
    <row r="112" spans="2:14">
      <c r="B112" s="113"/>
      <c r="C112" s="113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</row>
    <row r="113" spans="2:14">
      <c r="B113" s="113"/>
      <c r="C113" s="113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</row>
    <row r="114" spans="2:14">
      <c r="B114" s="113"/>
      <c r="C114" s="113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</row>
    <row r="115" spans="2:14">
      <c r="B115" s="131" t="s">
        <v>229</v>
      </c>
      <c r="C115" s="113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</row>
    <row r="116" spans="2:14">
      <c r="B116" s="131" t="s">
        <v>116</v>
      </c>
      <c r="C116" s="113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</row>
    <row r="117" spans="2:14">
      <c r="B117" s="131" t="s">
        <v>211</v>
      </c>
      <c r="C117" s="113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</row>
    <row r="118" spans="2:14">
      <c r="B118" s="131" t="s">
        <v>219</v>
      </c>
      <c r="C118" s="113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</row>
    <row r="119" spans="2:14">
      <c r="B119" s="131" t="s">
        <v>227</v>
      </c>
      <c r="C119" s="113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</row>
    <row r="120" spans="2:14">
      <c r="B120" s="113"/>
      <c r="C120" s="113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</row>
    <row r="121" spans="2:14">
      <c r="B121" s="113"/>
      <c r="C121" s="113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</row>
    <row r="122" spans="2:14">
      <c r="B122" s="113"/>
      <c r="C122" s="113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</row>
    <row r="123" spans="2:14">
      <c r="B123" s="113"/>
      <c r="C123" s="113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</row>
    <row r="124" spans="2:14">
      <c r="B124" s="113"/>
      <c r="C124" s="113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</row>
    <row r="125" spans="2:14">
      <c r="B125" s="113"/>
      <c r="C125" s="113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</row>
    <row r="126" spans="2:14">
      <c r="B126" s="113"/>
      <c r="C126" s="113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</row>
    <row r="127" spans="2:14">
      <c r="B127" s="113"/>
      <c r="C127" s="113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</row>
    <row r="128" spans="2:14">
      <c r="B128" s="113"/>
      <c r="C128" s="113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</row>
    <row r="129" spans="2:14">
      <c r="B129" s="113"/>
      <c r="C129" s="113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</row>
    <row r="130" spans="2:14">
      <c r="B130" s="113"/>
      <c r="C130" s="113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</row>
    <row r="131" spans="2:14">
      <c r="B131" s="113"/>
      <c r="C131" s="113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</row>
    <row r="132" spans="2:14">
      <c r="B132" s="113"/>
      <c r="C132" s="113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</row>
    <row r="133" spans="2:14">
      <c r="B133" s="113"/>
      <c r="C133" s="113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</row>
    <row r="134" spans="2:14">
      <c r="B134" s="113"/>
      <c r="C134" s="113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</row>
    <row r="135" spans="2:14">
      <c r="B135" s="113"/>
      <c r="C135" s="113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</row>
    <row r="136" spans="2:14">
      <c r="B136" s="113"/>
      <c r="C136" s="113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</row>
    <row r="137" spans="2:14">
      <c r="B137" s="113"/>
      <c r="C137" s="113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</row>
    <row r="138" spans="2:14">
      <c r="B138" s="113"/>
      <c r="C138" s="113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</row>
    <row r="139" spans="2:14">
      <c r="B139" s="113"/>
      <c r="C139" s="113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</row>
    <row r="140" spans="2:14">
      <c r="B140" s="113"/>
      <c r="C140" s="113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</row>
    <row r="141" spans="2:14">
      <c r="B141" s="113"/>
      <c r="C141" s="113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</row>
    <row r="142" spans="2:14">
      <c r="B142" s="113"/>
      <c r="C142" s="113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</row>
    <row r="143" spans="2:14">
      <c r="B143" s="113"/>
      <c r="C143" s="113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</row>
    <row r="144" spans="2:14">
      <c r="B144" s="113"/>
      <c r="C144" s="113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</row>
    <row r="145" spans="2:14">
      <c r="B145" s="113"/>
      <c r="C145" s="113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</row>
    <row r="146" spans="2:14">
      <c r="B146" s="113"/>
      <c r="C146" s="113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</row>
    <row r="147" spans="2:14">
      <c r="B147" s="113"/>
      <c r="C147" s="113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</row>
    <row r="148" spans="2:14">
      <c r="B148" s="113"/>
      <c r="C148" s="113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</row>
    <row r="149" spans="2:14">
      <c r="B149" s="113"/>
      <c r="C149" s="113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</row>
    <row r="150" spans="2:14">
      <c r="B150" s="113"/>
      <c r="C150" s="113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</row>
    <row r="151" spans="2:14">
      <c r="B151" s="113"/>
      <c r="C151" s="113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</row>
    <row r="152" spans="2:14">
      <c r="B152" s="113"/>
      <c r="C152" s="113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</row>
    <row r="153" spans="2:14">
      <c r="B153" s="113"/>
      <c r="C153" s="113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</row>
    <row r="154" spans="2:14">
      <c r="B154" s="113"/>
      <c r="C154" s="113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</row>
    <row r="155" spans="2:14">
      <c r="B155" s="113"/>
      <c r="C155" s="113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</row>
    <row r="156" spans="2:14">
      <c r="B156" s="113"/>
      <c r="C156" s="113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</row>
    <row r="157" spans="2:14">
      <c r="B157" s="113"/>
      <c r="C157" s="113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</row>
    <row r="158" spans="2:14">
      <c r="B158" s="113"/>
      <c r="C158" s="113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</row>
    <row r="159" spans="2:14">
      <c r="B159" s="113"/>
      <c r="C159" s="113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</row>
    <row r="160" spans="2:14">
      <c r="B160" s="113"/>
      <c r="C160" s="113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</row>
    <row r="161" spans="2:14">
      <c r="B161" s="113"/>
      <c r="C161" s="113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</row>
    <row r="162" spans="2:14">
      <c r="B162" s="113"/>
      <c r="C162" s="113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</row>
    <row r="163" spans="2:14">
      <c r="B163" s="113"/>
      <c r="C163" s="113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</row>
    <row r="164" spans="2:14">
      <c r="B164" s="113"/>
      <c r="C164" s="113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</row>
    <row r="165" spans="2:14">
      <c r="B165" s="113"/>
      <c r="C165" s="113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</row>
    <row r="166" spans="2:14">
      <c r="B166" s="113"/>
      <c r="C166" s="113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</row>
    <row r="167" spans="2:14">
      <c r="B167" s="113"/>
      <c r="C167" s="113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</row>
    <row r="168" spans="2:14">
      <c r="B168" s="113"/>
      <c r="C168" s="113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</row>
    <row r="169" spans="2:14">
      <c r="B169" s="113"/>
      <c r="C169" s="113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</row>
    <row r="170" spans="2:14">
      <c r="B170" s="113"/>
      <c r="C170" s="113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</row>
    <row r="171" spans="2:14">
      <c r="B171" s="113"/>
      <c r="C171" s="113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</row>
    <row r="172" spans="2:14">
      <c r="B172" s="113"/>
      <c r="C172" s="113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</row>
    <row r="173" spans="2:14">
      <c r="B173" s="113"/>
      <c r="C173" s="113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</row>
    <row r="174" spans="2:14">
      <c r="B174" s="113"/>
      <c r="C174" s="113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</row>
    <row r="175" spans="2:14">
      <c r="B175" s="113"/>
      <c r="C175" s="113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</row>
    <row r="176" spans="2:14">
      <c r="B176" s="113"/>
      <c r="C176" s="113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</row>
    <row r="177" spans="2:14">
      <c r="B177" s="113"/>
      <c r="C177" s="113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</row>
    <row r="178" spans="2:14">
      <c r="B178" s="113"/>
      <c r="C178" s="113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</row>
    <row r="179" spans="2:14">
      <c r="B179" s="113"/>
      <c r="C179" s="113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</row>
    <row r="180" spans="2:14">
      <c r="B180" s="113"/>
      <c r="C180" s="113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</row>
    <row r="181" spans="2:14">
      <c r="B181" s="113"/>
      <c r="C181" s="113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</row>
    <row r="182" spans="2:14">
      <c r="B182" s="113"/>
      <c r="C182" s="113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</row>
    <row r="183" spans="2:14">
      <c r="B183" s="113"/>
      <c r="C183" s="113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</row>
    <row r="184" spans="2:14">
      <c r="B184" s="113"/>
      <c r="C184" s="113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</row>
    <row r="185" spans="2:14">
      <c r="B185" s="113"/>
      <c r="C185" s="113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</row>
    <row r="186" spans="2:14">
      <c r="B186" s="113"/>
      <c r="C186" s="113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</row>
    <row r="187" spans="2:14">
      <c r="B187" s="113"/>
      <c r="C187" s="113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</row>
    <row r="188" spans="2:14">
      <c r="B188" s="113"/>
      <c r="C188" s="113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</row>
    <row r="189" spans="2:14">
      <c r="B189" s="113"/>
      <c r="C189" s="113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</row>
    <row r="190" spans="2:14">
      <c r="B190" s="113"/>
      <c r="C190" s="113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</row>
    <row r="191" spans="2:14">
      <c r="B191" s="113"/>
      <c r="C191" s="113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</row>
    <row r="192" spans="2:14">
      <c r="B192" s="113"/>
      <c r="C192" s="113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</row>
    <row r="193" spans="2:14">
      <c r="B193" s="113"/>
      <c r="C193" s="113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</row>
    <row r="194" spans="2:14">
      <c r="B194" s="113"/>
      <c r="C194" s="113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</row>
    <row r="195" spans="2:14">
      <c r="B195" s="113"/>
      <c r="C195" s="113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</row>
    <row r="196" spans="2:14">
      <c r="B196" s="113"/>
      <c r="C196" s="113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</row>
    <row r="197" spans="2:14">
      <c r="B197" s="113"/>
      <c r="C197" s="113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</row>
    <row r="198" spans="2:14">
      <c r="B198" s="113"/>
      <c r="C198" s="113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</row>
    <row r="199" spans="2:14">
      <c r="B199" s="113"/>
      <c r="C199" s="113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</row>
    <row r="200" spans="2:14">
      <c r="B200" s="113"/>
      <c r="C200" s="113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</row>
    <row r="201" spans="2:14">
      <c r="B201" s="113"/>
      <c r="C201" s="113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</row>
    <row r="202" spans="2:14">
      <c r="B202" s="113"/>
      <c r="C202" s="113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</row>
    <row r="203" spans="2:14">
      <c r="B203" s="113"/>
      <c r="C203" s="113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</row>
    <row r="204" spans="2:14">
      <c r="B204" s="113"/>
      <c r="C204" s="113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</row>
    <row r="205" spans="2:14">
      <c r="B205" s="113"/>
      <c r="C205" s="113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</row>
    <row r="206" spans="2:14">
      <c r="B206" s="113"/>
      <c r="C206" s="113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</row>
    <row r="207" spans="2:14">
      <c r="B207" s="113"/>
      <c r="C207" s="113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</row>
    <row r="208" spans="2:14">
      <c r="B208" s="113"/>
      <c r="C208" s="113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</row>
    <row r="209" spans="2:14">
      <c r="B209" s="113"/>
      <c r="C209" s="113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</row>
    <row r="210" spans="2:14">
      <c r="B210" s="113"/>
      <c r="C210" s="113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</row>
    <row r="211" spans="2:14">
      <c r="B211" s="113"/>
      <c r="C211" s="113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</row>
    <row r="212" spans="2:14">
      <c r="B212" s="113"/>
      <c r="C212" s="113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</row>
    <row r="213" spans="2:14">
      <c r="B213" s="113"/>
      <c r="C213" s="113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</row>
    <row r="214" spans="2:14">
      <c r="B214" s="113"/>
      <c r="C214" s="113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</row>
    <row r="215" spans="2:14">
      <c r="B215" s="113"/>
      <c r="C215" s="113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</row>
    <row r="216" spans="2:14">
      <c r="B216" s="113"/>
      <c r="C216" s="113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</row>
    <row r="217" spans="2:14">
      <c r="B217" s="113"/>
      <c r="C217" s="113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</row>
    <row r="218" spans="2:14">
      <c r="B218" s="113"/>
      <c r="C218" s="113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</row>
    <row r="219" spans="2:14">
      <c r="B219" s="113"/>
      <c r="C219" s="113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</row>
    <row r="220" spans="2:14">
      <c r="B220" s="113"/>
      <c r="C220" s="113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</row>
    <row r="221" spans="2:14">
      <c r="B221" s="113"/>
      <c r="C221" s="113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</row>
    <row r="222" spans="2:14">
      <c r="B222" s="113"/>
      <c r="C222" s="113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</row>
    <row r="223" spans="2:14">
      <c r="B223" s="113"/>
      <c r="C223" s="113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</row>
    <row r="224" spans="2:14">
      <c r="B224" s="113"/>
      <c r="C224" s="113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</row>
    <row r="225" spans="2:14">
      <c r="B225" s="113"/>
      <c r="C225" s="113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</row>
    <row r="226" spans="2:14">
      <c r="B226" s="113"/>
      <c r="C226" s="113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</row>
    <row r="227" spans="2:14">
      <c r="B227" s="113"/>
      <c r="C227" s="113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</row>
    <row r="228" spans="2:14">
      <c r="B228" s="113"/>
      <c r="C228" s="113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</row>
    <row r="229" spans="2:14">
      <c r="B229" s="113"/>
      <c r="C229" s="113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</row>
    <row r="230" spans="2:14">
      <c r="B230" s="113"/>
      <c r="C230" s="113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</row>
    <row r="231" spans="2:14">
      <c r="B231" s="113"/>
      <c r="C231" s="113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</row>
    <row r="232" spans="2:14">
      <c r="B232" s="113"/>
      <c r="C232" s="113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</row>
    <row r="233" spans="2:14">
      <c r="B233" s="113"/>
      <c r="C233" s="113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</row>
    <row r="234" spans="2:14">
      <c r="B234" s="113"/>
      <c r="C234" s="113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</row>
    <row r="235" spans="2:14">
      <c r="B235" s="113"/>
      <c r="C235" s="113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</row>
    <row r="236" spans="2:14">
      <c r="B236" s="113"/>
      <c r="C236" s="113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</row>
    <row r="237" spans="2:14">
      <c r="B237" s="113"/>
      <c r="C237" s="113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</row>
    <row r="238" spans="2:14">
      <c r="B238" s="113"/>
      <c r="C238" s="113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</row>
    <row r="239" spans="2:14">
      <c r="B239" s="113"/>
      <c r="C239" s="113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</row>
    <row r="240" spans="2:14">
      <c r="B240" s="113"/>
      <c r="C240" s="113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</row>
    <row r="241" spans="2:14">
      <c r="B241" s="113"/>
      <c r="C241" s="113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</row>
    <row r="242" spans="2:14">
      <c r="B242" s="113"/>
      <c r="C242" s="113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</row>
    <row r="243" spans="2:14">
      <c r="B243" s="113"/>
      <c r="C243" s="113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</row>
    <row r="244" spans="2:14">
      <c r="B244" s="113"/>
      <c r="C244" s="113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</row>
    <row r="245" spans="2:14">
      <c r="B245" s="113"/>
      <c r="C245" s="113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</row>
    <row r="246" spans="2:14">
      <c r="B246" s="113"/>
      <c r="C246" s="113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</row>
    <row r="247" spans="2:14">
      <c r="B247" s="113"/>
      <c r="C247" s="113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</row>
    <row r="248" spans="2:14">
      <c r="B248" s="113"/>
      <c r="C248" s="113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</row>
    <row r="249" spans="2:14">
      <c r="B249" s="113"/>
      <c r="C249" s="113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</row>
    <row r="250" spans="2:14">
      <c r="B250" s="149"/>
      <c r="C250" s="113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</row>
    <row r="251" spans="2:14">
      <c r="B251" s="149"/>
      <c r="C251" s="113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</row>
    <row r="252" spans="2:14">
      <c r="B252" s="150"/>
      <c r="C252" s="113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</row>
    <row r="253" spans="2:14">
      <c r="B253" s="113"/>
      <c r="C253" s="113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</row>
    <row r="254" spans="2:14">
      <c r="B254" s="113"/>
      <c r="C254" s="113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</row>
    <row r="255" spans="2:14">
      <c r="B255" s="113"/>
      <c r="C255" s="113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</row>
    <row r="256" spans="2:14">
      <c r="B256" s="113"/>
      <c r="C256" s="113"/>
      <c r="D256" s="113"/>
      <c r="E256" s="113"/>
      <c r="F256" s="113"/>
      <c r="G256" s="113"/>
      <c r="H256" s="117"/>
      <c r="I256" s="117"/>
      <c r="J256" s="117"/>
      <c r="K256" s="117"/>
      <c r="L256" s="117"/>
      <c r="M256" s="117"/>
      <c r="N256" s="117"/>
    </row>
    <row r="257" spans="2:14">
      <c r="B257" s="113"/>
      <c r="C257" s="113"/>
      <c r="D257" s="113"/>
      <c r="E257" s="113"/>
      <c r="F257" s="113"/>
      <c r="G257" s="113"/>
      <c r="H257" s="117"/>
      <c r="I257" s="117"/>
      <c r="J257" s="117"/>
      <c r="K257" s="117"/>
      <c r="L257" s="117"/>
      <c r="M257" s="117"/>
      <c r="N257" s="117"/>
    </row>
    <row r="258" spans="2:14">
      <c r="B258" s="113"/>
      <c r="C258" s="113"/>
      <c r="D258" s="113"/>
      <c r="E258" s="113"/>
      <c r="F258" s="113"/>
      <c r="G258" s="113"/>
      <c r="H258" s="117"/>
      <c r="I258" s="117"/>
      <c r="J258" s="117"/>
      <c r="K258" s="117"/>
      <c r="L258" s="117"/>
      <c r="M258" s="117"/>
      <c r="N258" s="117"/>
    </row>
    <row r="259" spans="2:14">
      <c r="B259" s="113"/>
      <c r="C259" s="113"/>
      <c r="D259" s="113"/>
      <c r="E259" s="113"/>
      <c r="F259" s="113"/>
      <c r="G259" s="113"/>
      <c r="H259" s="117"/>
      <c r="I259" s="117"/>
      <c r="J259" s="117"/>
      <c r="K259" s="117"/>
      <c r="L259" s="117"/>
      <c r="M259" s="117"/>
      <c r="N259" s="117"/>
    </row>
    <row r="260" spans="2:14">
      <c r="B260" s="113"/>
      <c r="C260" s="113"/>
      <c r="D260" s="113"/>
      <c r="E260" s="113"/>
      <c r="F260" s="113"/>
      <c r="G260" s="113"/>
      <c r="H260" s="117"/>
      <c r="I260" s="117"/>
      <c r="J260" s="117"/>
      <c r="K260" s="117"/>
      <c r="L260" s="117"/>
      <c r="M260" s="117"/>
      <c r="N260" s="117"/>
    </row>
    <row r="261" spans="2:14">
      <c r="B261" s="113"/>
      <c r="C261" s="113"/>
      <c r="D261" s="113"/>
      <c r="E261" s="113"/>
      <c r="F261" s="113"/>
      <c r="G261" s="113"/>
      <c r="H261" s="117"/>
      <c r="I261" s="117"/>
      <c r="J261" s="117"/>
      <c r="K261" s="117"/>
      <c r="L261" s="117"/>
      <c r="M261" s="117"/>
      <c r="N261" s="117"/>
    </row>
    <row r="262" spans="2:14">
      <c r="B262" s="113"/>
      <c r="C262" s="113"/>
      <c r="D262" s="113"/>
      <c r="E262" s="113"/>
      <c r="F262" s="113"/>
      <c r="G262" s="113"/>
      <c r="H262" s="117"/>
      <c r="I262" s="117"/>
      <c r="J262" s="117"/>
      <c r="K262" s="117"/>
      <c r="L262" s="117"/>
      <c r="M262" s="117"/>
      <c r="N262" s="117"/>
    </row>
    <row r="263" spans="2:14">
      <c r="B263" s="113"/>
      <c r="C263" s="113"/>
      <c r="D263" s="113"/>
      <c r="E263" s="113"/>
      <c r="F263" s="113"/>
      <c r="G263" s="113"/>
      <c r="H263" s="117"/>
      <c r="I263" s="117"/>
      <c r="J263" s="117"/>
      <c r="K263" s="117"/>
      <c r="L263" s="117"/>
      <c r="M263" s="117"/>
      <c r="N263" s="117"/>
    </row>
    <row r="264" spans="2:14">
      <c r="B264" s="113"/>
      <c r="C264" s="113"/>
      <c r="D264" s="113"/>
      <c r="E264" s="113"/>
      <c r="F264" s="113"/>
      <c r="G264" s="113"/>
      <c r="H264" s="117"/>
      <c r="I264" s="117"/>
      <c r="J264" s="117"/>
      <c r="K264" s="117"/>
      <c r="L264" s="117"/>
      <c r="M264" s="117"/>
      <c r="N264" s="117"/>
    </row>
    <row r="265" spans="2:14">
      <c r="B265" s="113"/>
      <c r="C265" s="113"/>
      <c r="D265" s="113"/>
      <c r="E265" s="113"/>
      <c r="F265" s="113"/>
      <c r="G265" s="113"/>
      <c r="H265" s="117"/>
      <c r="I265" s="117"/>
      <c r="J265" s="117"/>
      <c r="K265" s="117"/>
      <c r="L265" s="117"/>
      <c r="M265" s="117"/>
      <c r="N265" s="117"/>
    </row>
    <row r="266" spans="2:14">
      <c r="B266" s="113"/>
      <c r="C266" s="113"/>
      <c r="D266" s="113"/>
      <c r="E266" s="113"/>
      <c r="F266" s="113"/>
      <c r="G266" s="113"/>
      <c r="H266" s="117"/>
      <c r="I266" s="117"/>
      <c r="J266" s="117"/>
      <c r="K266" s="117"/>
      <c r="L266" s="117"/>
      <c r="M266" s="117"/>
      <c r="N266" s="117"/>
    </row>
    <row r="267" spans="2:14">
      <c r="B267" s="113"/>
      <c r="C267" s="113"/>
      <c r="D267" s="113"/>
      <c r="E267" s="113"/>
      <c r="F267" s="113"/>
      <c r="G267" s="113"/>
      <c r="H267" s="117"/>
      <c r="I267" s="117"/>
      <c r="J267" s="117"/>
      <c r="K267" s="117"/>
      <c r="L267" s="117"/>
      <c r="M267" s="117"/>
      <c r="N267" s="117"/>
    </row>
    <row r="268" spans="2:14">
      <c r="B268" s="113"/>
      <c r="C268" s="113"/>
      <c r="D268" s="113"/>
      <c r="E268" s="113"/>
      <c r="F268" s="113"/>
      <c r="G268" s="113"/>
      <c r="H268" s="117"/>
      <c r="I268" s="117"/>
      <c r="J268" s="117"/>
      <c r="K268" s="117"/>
      <c r="L268" s="117"/>
      <c r="M268" s="117"/>
      <c r="N268" s="117"/>
    </row>
    <row r="269" spans="2:14">
      <c r="B269" s="113"/>
      <c r="C269" s="113"/>
      <c r="D269" s="113"/>
      <c r="E269" s="113"/>
      <c r="F269" s="113"/>
      <c r="G269" s="113"/>
      <c r="H269" s="117"/>
      <c r="I269" s="117"/>
      <c r="J269" s="117"/>
      <c r="K269" s="117"/>
      <c r="L269" s="117"/>
      <c r="M269" s="117"/>
      <c r="N269" s="117"/>
    </row>
    <row r="270" spans="2:14">
      <c r="B270" s="113"/>
      <c r="C270" s="113"/>
      <c r="D270" s="113"/>
      <c r="E270" s="113"/>
      <c r="F270" s="113"/>
      <c r="G270" s="113"/>
      <c r="H270" s="117"/>
      <c r="I270" s="117"/>
      <c r="J270" s="117"/>
      <c r="K270" s="117"/>
      <c r="L270" s="117"/>
      <c r="M270" s="117"/>
      <c r="N270" s="117"/>
    </row>
    <row r="271" spans="2:14">
      <c r="B271" s="113"/>
      <c r="C271" s="113"/>
      <c r="D271" s="113"/>
      <c r="E271" s="113"/>
      <c r="F271" s="113"/>
      <c r="G271" s="113"/>
      <c r="H271" s="117"/>
      <c r="I271" s="117"/>
      <c r="J271" s="117"/>
      <c r="K271" s="117"/>
      <c r="L271" s="117"/>
      <c r="M271" s="117"/>
      <c r="N271" s="117"/>
    </row>
    <row r="272" spans="2:14">
      <c r="B272" s="113"/>
      <c r="C272" s="113"/>
      <c r="D272" s="113"/>
      <c r="E272" s="113"/>
      <c r="F272" s="113"/>
      <c r="G272" s="113"/>
      <c r="H272" s="117"/>
      <c r="I272" s="117"/>
      <c r="J272" s="117"/>
      <c r="K272" s="117"/>
      <c r="L272" s="117"/>
      <c r="M272" s="117"/>
      <c r="N272" s="117"/>
    </row>
    <row r="273" spans="2:14">
      <c r="B273" s="113"/>
      <c r="C273" s="113"/>
      <c r="D273" s="113"/>
      <c r="E273" s="113"/>
      <c r="F273" s="113"/>
      <c r="G273" s="113"/>
      <c r="H273" s="117"/>
      <c r="I273" s="117"/>
      <c r="J273" s="117"/>
      <c r="K273" s="117"/>
      <c r="L273" s="117"/>
      <c r="M273" s="117"/>
      <c r="N273" s="117"/>
    </row>
    <row r="274" spans="2:14">
      <c r="B274" s="113"/>
      <c r="C274" s="113"/>
      <c r="D274" s="113"/>
      <c r="E274" s="113"/>
      <c r="F274" s="113"/>
      <c r="G274" s="113"/>
      <c r="H274" s="117"/>
      <c r="I274" s="117"/>
      <c r="J274" s="117"/>
      <c r="K274" s="117"/>
      <c r="L274" s="117"/>
      <c r="M274" s="117"/>
      <c r="N274" s="117"/>
    </row>
    <row r="275" spans="2:14">
      <c r="B275" s="113"/>
      <c r="C275" s="113"/>
      <c r="D275" s="113"/>
      <c r="E275" s="113"/>
      <c r="F275" s="113"/>
      <c r="G275" s="113"/>
      <c r="H275" s="117"/>
      <c r="I275" s="117"/>
      <c r="J275" s="117"/>
      <c r="K275" s="117"/>
      <c r="L275" s="117"/>
      <c r="M275" s="117"/>
      <c r="N275" s="117"/>
    </row>
    <row r="276" spans="2:14">
      <c r="B276" s="113"/>
      <c r="C276" s="113"/>
      <c r="D276" s="113"/>
      <c r="E276" s="113"/>
      <c r="F276" s="113"/>
      <c r="G276" s="113"/>
      <c r="H276" s="117"/>
      <c r="I276" s="117"/>
      <c r="J276" s="117"/>
      <c r="K276" s="117"/>
      <c r="L276" s="117"/>
      <c r="M276" s="117"/>
      <c r="N276" s="117"/>
    </row>
    <row r="277" spans="2:14">
      <c r="B277" s="113"/>
      <c r="C277" s="113"/>
      <c r="D277" s="113"/>
      <c r="E277" s="113"/>
      <c r="F277" s="113"/>
      <c r="G277" s="113"/>
      <c r="H277" s="117"/>
      <c r="I277" s="117"/>
      <c r="J277" s="117"/>
      <c r="K277" s="117"/>
      <c r="L277" s="117"/>
      <c r="M277" s="117"/>
      <c r="N277" s="117"/>
    </row>
    <row r="278" spans="2:14">
      <c r="B278" s="113"/>
      <c r="C278" s="113"/>
      <c r="D278" s="113"/>
      <c r="E278" s="113"/>
      <c r="F278" s="113"/>
      <c r="G278" s="113"/>
      <c r="H278" s="117"/>
      <c r="I278" s="117"/>
      <c r="J278" s="117"/>
      <c r="K278" s="117"/>
      <c r="L278" s="117"/>
      <c r="M278" s="117"/>
      <c r="N278" s="117"/>
    </row>
    <row r="279" spans="2:14">
      <c r="B279" s="113"/>
      <c r="C279" s="113"/>
      <c r="D279" s="113"/>
      <c r="E279" s="113"/>
      <c r="F279" s="113"/>
      <c r="G279" s="113"/>
      <c r="H279" s="117"/>
      <c r="I279" s="117"/>
      <c r="J279" s="117"/>
      <c r="K279" s="117"/>
      <c r="L279" s="117"/>
      <c r="M279" s="117"/>
      <c r="N279" s="117"/>
    </row>
    <row r="280" spans="2:14">
      <c r="B280" s="113"/>
      <c r="C280" s="113"/>
      <c r="D280" s="113"/>
      <c r="E280" s="113"/>
      <c r="F280" s="113"/>
      <c r="G280" s="113"/>
      <c r="H280" s="117"/>
      <c r="I280" s="117"/>
      <c r="J280" s="117"/>
      <c r="K280" s="117"/>
      <c r="L280" s="117"/>
      <c r="M280" s="117"/>
      <c r="N280" s="117"/>
    </row>
    <row r="281" spans="2:14">
      <c r="B281" s="113"/>
      <c r="C281" s="113"/>
      <c r="D281" s="113"/>
      <c r="E281" s="113"/>
      <c r="F281" s="113"/>
      <c r="G281" s="113"/>
      <c r="H281" s="117"/>
      <c r="I281" s="117"/>
      <c r="J281" s="117"/>
      <c r="K281" s="117"/>
      <c r="L281" s="117"/>
      <c r="M281" s="117"/>
      <c r="N281" s="117"/>
    </row>
    <row r="282" spans="2:14">
      <c r="B282" s="113"/>
      <c r="C282" s="113"/>
      <c r="D282" s="113"/>
      <c r="E282" s="113"/>
      <c r="F282" s="113"/>
      <c r="G282" s="113"/>
      <c r="H282" s="117"/>
      <c r="I282" s="117"/>
      <c r="J282" s="117"/>
      <c r="K282" s="117"/>
      <c r="L282" s="117"/>
      <c r="M282" s="117"/>
      <c r="N282" s="117"/>
    </row>
    <row r="283" spans="2:14">
      <c r="B283" s="113"/>
      <c r="C283" s="113"/>
      <c r="D283" s="113"/>
      <c r="E283" s="113"/>
      <c r="F283" s="113"/>
      <c r="G283" s="113"/>
      <c r="H283" s="117"/>
      <c r="I283" s="117"/>
      <c r="J283" s="117"/>
      <c r="K283" s="117"/>
      <c r="L283" s="117"/>
      <c r="M283" s="117"/>
      <c r="N283" s="117"/>
    </row>
    <row r="284" spans="2:14">
      <c r="B284" s="113"/>
      <c r="C284" s="113"/>
      <c r="D284" s="113"/>
      <c r="E284" s="113"/>
      <c r="F284" s="113"/>
      <c r="G284" s="113"/>
      <c r="H284" s="117"/>
      <c r="I284" s="117"/>
      <c r="J284" s="117"/>
      <c r="K284" s="117"/>
      <c r="L284" s="117"/>
      <c r="M284" s="117"/>
      <c r="N284" s="117"/>
    </row>
    <row r="285" spans="2:14">
      <c r="B285" s="113"/>
      <c r="C285" s="113"/>
      <c r="D285" s="113"/>
      <c r="E285" s="113"/>
      <c r="F285" s="113"/>
      <c r="G285" s="113"/>
      <c r="H285" s="117"/>
      <c r="I285" s="117"/>
      <c r="J285" s="117"/>
      <c r="K285" s="117"/>
      <c r="L285" s="117"/>
      <c r="M285" s="117"/>
      <c r="N285" s="117"/>
    </row>
    <row r="286" spans="2:14">
      <c r="B286" s="113"/>
      <c r="C286" s="113"/>
      <c r="D286" s="113"/>
      <c r="E286" s="113"/>
      <c r="F286" s="113"/>
      <c r="G286" s="113"/>
      <c r="H286" s="117"/>
      <c r="I286" s="117"/>
      <c r="J286" s="117"/>
      <c r="K286" s="117"/>
      <c r="L286" s="117"/>
      <c r="M286" s="117"/>
      <c r="N286" s="117"/>
    </row>
    <row r="287" spans="2:14">
      <c r="B287" s="113"/>
      <c r="C287" s="113"/>
      <c r="D287" s="113"/>
      <c r="E287" s="113"/>
      <c r="F287" s="113"/>
      <c r="G287" s="113"/>
      <c r="H287" s="117"/>
      <c r="I287" s="117"/>
      <c r="J287" s="117"/>
      <c r="K287" s="117"/>
      <c r="L287" s="117"/>
      <c r="M287" s="117"/>
      <c r="N287" s="117"/>
    </row>
    <row r="288" spans="2:14">
      <c r="B288" s="113"/>
      <c r="C288" s="113"/>
      <c r="D288" s="113"/>
      <c r="E288" s="113"/>
      <c r="F288" s="113"/>
      <c r="G288" s="113"/>
      <c r="H288" s="117"/>
      <c r="I288" s="117"/>
      <c r="J288" s="117"/>
      <c r="K288" s="117"/>
      <c r="L288" s="117"/>
      <c r="M288" s="117"/>
      <c r="N288" s="117"/>
    </row>
    <row r="289" spans="2:14">
      <c r="B289" s="113"/>
      <c r="C289" s="113"/>
      <c r="D289" s="113"/>
      <c r="E289" s="113"/>
      <c r="F289" s="113"/>
      <c r="G289" s="113"/>
      <c r="H289" s="117"/>
      <c r="I289" s="117"/>
      <c r="J289" s="117"/>
      <c r="K289" s="117"/>
      <c r="L289" s="117"/>
      <c r="M289" s="117"/>
      <c r="N289" s="117"/>
    </row>
    <row r="290" spans="2:14">
      <c r="B290" s="113"/>
      <c r="C290" s="113"/>
      <c r="D290" s="113"/>
      <c r="E290" s="113"/>
      <c r="F290" s="113"/>
      <c r="G290" s="113"/>
      <c r="H290" s="117"/>
      <c r="I290" s="117"/>
      <c r="J290" s="117"/>
      <c r="K290" s="117"/>
      <c r="L290" s="117"/>
      <c r="M290" s="117"/>
      <c r="N290" s="117"/>
    </row>
    <row r="291" spans="2:14">
      <c r="B291" s="113"/>
      <c r="C291" s="113"/>
      <c r="D291" s="113"/>
      <c r="E291" s="113"/>
      <c r="F291" s="113"/>
      <c r="G291" s="113"/>
      <c r="H291" s="117"/>
      <c r="I291" s="117"/>
      <c r="J291" s="117"/>
      <c r="K291" s="117"/>
      <c r="L291" s="117"/>
      <c r="M291" s="117"/>
      <c r="N291" s="117"/>
    </row>
    <row r="292" spans="2:14">
      <c r="B292" s="113"/>
      <c r="C292" s="113"/>
      <c r="D292" s="113"/>
      <c r="E292" s="113"/>
      <c r="F292" s="113"/>
      <c r="G292" s="113"/>
      <c r="H292" s="117"/>
      <c r="I292" s="117"/>
      <c r="J292" s="117"/>
      <c r="K292" s="117"/>
      <c r="L292" s="117"/>
      <c r="M292" s="117"/>
      <c r="N292" s="117"/>
    </row>
    <row r="293" spans="2:14">
      <c r="B293" s="113"/>
      <c r="C293" s="113"/>
      <c r="D293" s="113"/>
      <c r="E293" s="113"/>
      <c r="F293" s="113"/>
      <c r="G293" s="113"/>
      <c r="H293" s="117"/>
      <c r="I293" s="117"/>
      <c r="J293" s="117"/>
      <c r="K293" s="117"/>
      <c r="L293" s="117"/>
      <c r="M293" s="117"/>
      <c r="N293" s="117"/>
    </row>
    <row r="294" spans="2:14">
      <c r="B294" s="113"/>
      <c r="C294" s="113"/>
      <c r="D294" s="113"/>
      <c r="E294" s="113"/>
      <c r="F294" s="113"/>
      <c r="G294" s="113"/>
      <c r="H294" s="117"/>
      <c r="I294" s="117"/>
      <c r="J294" s="117"/>
      <c r="K294" s="117"/>
      <c r="L294" s="117"/>
      <c r="M294" s="117"/>
      <c r="N294" s="117"/>
    </row>
    <row r="295" spans="2:14">
      <c r="B295" s="113"/>
      <c r="C295" s="113"/>
      <c r="D295" s="113"/>
      <c r="E295" s="113"/>
      <c r="F295" s="113"/>
      <c r="G295" s="113"/>
      <c r="H295" s="117"/>
      <c r="I295" s="117"/>
      <c r="J295" s="117"/>
      <c r="K295" s="117"/>
      <c r="L295" s="117"/>
      <c r="M295" s="117"/>
      <c r="N295" s="117"/>
    </row>
    <row r="296" spans="2:14">
      <c r="B296" s="113"/>
      <c r="C296" s="113"/>
      <c r="D296" s="113"/>
      <c r="E296" s="113"/>
      <c r="F296" s="113"/>
      <c r="G296" s="113"/>
      <c r="H296" s="117"/>
      <c r="I296" s="117"/>
      <c r="J296" s="117"/>
      <c r="K296" s="117"/>
      <c r="L296" s="117"/>
      <c r="M296" s="117"/>
      <c r="N296" s="117"/>
    </row>
    <row r="297" spans="2:14">
      <c r="B297" s="113"/>
      <c r="C297" s="113"/>
      <c r="D297" s="113"/>
      <c r="E297" s="113"/>
      <c r="F297" s="113"/>
      <c r="G297" s="113"/>
      <c r="H297" s="117"/>
      <c r="I297" s="117"/>
      <c r="J297" s="117"/>
      <c r="K297" s="117"/>
      <c r="L297" s="117"/>
      <c r="M297" s="117"/>
      <c r="N297" s="117"/>
    </row>
    <row r="298" spans="2:14">
      <c r="B298" s="113"/>
      <c r="C298" s="113"/>
      <c r="D298" s="113"/>
      <c r="E298" s="113"/>
      <c r="F298" s="113"/>
      <c r="G298" s="113"/>
      <c r="H298" s="117"/>
      <c r="I298" s="117"/>
      <c r="J298" s="117"/>
      <c r="K298" s="117"/>
      <c r="L298" s="117"/>
      <c r="M298" s="117"/>
      <c r="N298" s="117"/>
    </row>
    <row r="299" spans="2:14">
      <c r="B299" s="113"/>
      <c r="C299" s="113"/>
      <c r="D299" s="113"/>
      <c r="E299" s="113"/>
      <c r="F299" s="113"/>
      <c r="G299" s="113"/>
      <c r="H299" s="117"/>
      <c r="I299" s="117"/>
      <c r="J299" s="117"/>
      <c r="K299" s="117"/>
      <c r="L299" s="117"/>
      <c r="M299" s="117"/>
      <c r="N299" s="117"/>
    </row>
    <row r="300" spans="2:14">
      <c r="B300" s="113"/>
      <c r="C300" s="113"/>
      <c r="D300" s="113"/>
      <c r="E300" s="113"/>
      <c r="F300" s="113"/>
      <c r="G300" s="113"/>
      <c r="H300" s="117"/>
      <c r="I300" s="117"/>
      <c r="J300" s="117"/>
      <c r="K300" s="117"/>
      <c r="L300" s="117"/>
      <c r="M300" s="117"/>
      <c r="N300" s="117"/>
    </row>
    <row r="301" spans="2:14">
      <c r="B301" s="113"/>
      <c r="C301" s="113"/>
      <c r="D301" s="113"/>
      <c r="E301" s="113"/>
      <c r="F301" s="113"/>
      <c r="G301" s="113"/>
      <c r="H301" s="117"/>
      <c r="I301" s="117"/>
      <c r="J301" s="117"/>
      <c r="K301" s="117"/>
      <c r="L301" s="117"/>
      <c r="M301" s="117"/>
      <c r="N301" s="117"/>
    </row>
    <row r="302" spans="2:14">
      <c r="B302" s="113"/>
      <c r="C302" s="113"/>
      <c r="D302" s="113"/>
      <c r="E302" s="113"/>
      <c r="F302" s="113"/>
      <c r="G302" s="113"/>
      <c r="H302" s="117"/>
      <c r="I302" s="117"/>
      <c r="J302" s="117"/>
      <c r="K302" s="117"/>
      <c r="L302" s="117"/>
      <c r="M302" s="117"/>
      <c r="N302" s="117"/>
    </row>
    <row r="303" spans="2:14">
      <c r="B303" s="113"/>
      <c r="C303" s="113"/>
      <c r="D303" s="113"/>
      <c r="E303" s="113"/>
      <c r="F303" s="113"/>
      <c r="G303" s="113"/>
      <c r="H303" s="117"/>
      <c r="I303" s="117"/>
      <c r="J303" s="117"/>
      <c r="K303" s="117"/>
      <c r="L303" s="117"/>
      <c r="M303" s="117"/>
      <c r="N303" s="117"/>
    </row>
    <row r="304" spans="2:14">
      <c r="B304" s="113"/>
      <c r="C304" s="113"/>
      <c r="D304" s="113"/>
      <c r="E304" s="113"/>
      <c r="F304" s="113"/>
      <c r="G304" s="113"/>
      <c r="H304" s="117"/>
      <c r="I304" s="117"/>
      <c r="J304" s="117"/>
      <c r="K304" s="117"/>
      <c r="L304" s="117"/>
      <c r="M304" s="117"/>
      <c r="N304" s="117"/>
    </row>
    <row r="305" spans="2:14">
      <c r="B305" s="113"/>
      <c r="C305" s="113"/>
      <c r="D305" s="113"/>
      <c r="E305" s="113"/>
      <c r="F305" s="113"/>
      <c r="G305" s="113"/>
      <c r="H305" s="117"/>
      <c r="I305" s="117"/>
      <c r="J305" s="117"/>
      <c r="K305" s="117"/>
      <c r="L305" s="117"/>
      <c r="M305" s="117"/>
      <c r="N305" s="117"/>
    </row>
    <row r="306" spans="2:14">
      <c r="B306" s="113"/>
      <c r="C306" s="113"/>
      <c r="D306" s="113"/>
      <c r="E306" s="113"/>
      <c r="F306" s="113"/>
      <c r="G306" s="113"/>
      <c r="H306" s="117"/>
      <c r="I306" s="117"/>
      <c r="J306" s="117"/>
      <c r="K306" s="117"/>
      <c r="L306" s="117"/>
      <c r="M306" s="117"/>
      <c r="N306" s="117"/>
    </row>
    <row r="307" spans="2:14">
      <c r="B307" s="113"/>
      <c r="C307" s="113"/>
      <c r="D307" s="113"/>
      <c r="E307" s="113"/>
      <c r="F307" s="113"/>
      <c r="G307" s="113"/>
      <c r="H307" s="117"/>
      <c r="I307" s="117"/>
      <c r="J307" s="117"/>
      <c r="K307" s="117"/>
      <c r="L307" s="117"/>
      <c r="M307" s="117"/>
      <c r="N307" s="117"/>
    </row>
    <row r="308" spans="2:14">
      <c r="B308" s="113"/>
      <c r="C308" s="113"/>
      <c r="D308" s="113"/>
      <c r="E308" s="113"/>
      <c r="F308" s="113"/>
      <c r="G308" s="113"/>
      <c r="H308" s="117"/>
      <c r="I308" s="117"/>
      <c r="J308" s="117"/>
      <c r="K308" s="117"/>
      <c r="L308" s="117"/>
      <c r="M308" s="117"/>
      <c r="N308" s="117"/>
    </row>
    <row r="309" spans="2:14">
      <c r="B309" s="113"/>
      <c r="C309" s="113"/>
      <c r="D309" s="113"/>
      <c r="E309" s="113"/>
      <c r="F309" s="113"/>
      <c r="G309" s="113"/>
      <c r="H309" s="117"/>
      <c r="I309" s="117"/>
      <c r="J309" s="117"/>
      <c r="K309" s="117"/>
      <c r="L309" s="117"/>
      <c r="M309" s="117"/>
      <c r="N309" s="117"/>
    </row>
    <row r="310" spans="2:14">
      <c r="B310" s="113"/>
      <c r="C310" s="113"/>
      <c r="D310" s="113"/>
      <c r="E310" s="113"/>
      <c r="F310" s="113"/>
      <c r="G310" s="113"/>
      <c r="H310" s="117"/>
      <c r="I310" s="117"/>
      <c r="J310" s="117"/>
      <c r="K310" s="117"/>
      <c r="L310" s="117"/>
      <c r="M310" s="117"/>
      <c r="N310" s="117"/>
    </row>
    <row r="311" spans="2:14">
      <c r="B311" s="113"/>
      <c r="C311" s="113"/>
      <c r="D311" s="113"/>
      <c r="E311" s="113"/>
      <c r="F311" s="113"/>
      <c r="G311" s="113"/>
      <c r="H311" s="117"/>
      <c r="I311" s="117"/>
      <c r="J311" s="117"/>
      <c r="K311" s="117"/>
      <c r="L311" s="117"/>
      <c r="M311" s="117"/>
      <c r="N311" s="117"/>
    </row>
    <row r="312" spans="2:14">
      <c r="B312" s="113"/>
      <c r="C312" s="113"/>
      <c r="D312" s="113"/>
      <c r="E312" s="113"/>
      <c r="F312" s="113"/>
      <c r="G312" s="113"/>
      <c r="H312" s="117"/>
      <c r="I312" s="117"/>
      <c r="J312" s="117"/>
      <c r="K312" s="117"/>
      <c r="L312" s="117"/>
      <c r="M312" s="117"/>
      <c r="N312" s="117"/>
    </row>
    <row r="313" spans="2:14">
      <c r="B313" s="113"/>
      <c r="C313" s="113"/>
      <c r="D313" s="113"/>
      <c r="E313" s="113"/>
      <c r="F313" s="113"/>
      <c r="G313" s="113"/>
      <c r="H313" s="117"/>
      <c r="I313" s="117"/>
      <c r="J313" s="117"/>
      <c r="K313" s="117"/>
      <c r="L313" s="117"/>
      <c r="M313" s="117"/>
      <c r="N313" s="117"/>
    </row>
    <row r="314" spans="2:14">
      <c r="B314" s="113"/>
      <c r="C314" s="113"/>
      <c r="D314" s="113"/>
      <c r="E314" s="113"/>
      <c r="F314" s="113"/>
      <c r="G314" s="113"/>
      <c r="H314" s="117"/>
      <c r="I314" s="117"/>
      <c r="J314" s="117"/>
      <c r="K314" s="117"/>
      <c r="L314" s="117"/>
      <c r="M314" s="117"/>
      <c r="N314" s="117"/>
    </row>
    <row r="315" spans="2:14">
      <c r="B315" s="113"/>
      <c r="C315" s="113"/>
      <c r="D315" s="113"/>
      <c r="E315" s="113"/>
      <c r="F315" s="113"/>
      <c r="G315" s="113"/>
      <c r="H315" s="117"/>
      <c r="I315" s="117"/>
      <c r="J315" s="117"/>
      <c r="K315" s="117"/>
      <c r="L315" s="117"/>
      <c r="M315" s="117"/>
      <c r="N315" s="117"/>
    </row>
    <row r="316" spans="2:14">
      <c r="B316" s="113"/>
      <c r="C316" s="113"/>
      <c r="D316" s="113"/>
      <c r="E316" s="113"/>
      <c r="F316" s="113"/>
      <c r="G316" s="113"/>
      <c r="H316" s="117"/>
      <c r="I316" s="117"/>
      <c r="J316" s="117"/>
      <c r="K316" s="117"/>
      <c r="L316" s="117"/>
      <c r="M316" s="117"/>
      <c r="N316" s="117"/>
    </row>
    <row r="317" spans="2:14">
      <c r="B317" s="113"/>
      <c r="C317" s="113"/>
      <c r="D317" s="113"/>
      <c r="E317" s="113"/>
      <c r="F317" s="113"/>
      <c r="G317" s="113"/>
      <c r="H317" s="117"/>
      <c r="I317" s="117"/>
      <c r="J317" s="117"/>
      <c r="K317" s="117"/>
      <c r="L317" s="117"/>
      <c r="M317" s="117"/>
      <c r="N317" s="117"/>
    </row>
    <row r="318" spans="2:14">
      <c r="B318" s="113"/>
      <c r="C318" s="113"/>
      <c r="D318" s="113"/>
      <c r="E318" s="113"/>
      <c r="F318" s="113"/>
      <c r="G318" s="113"/>
      <c r="H318" s="117"/>
      <c r="I318" s="117"/>
      <c r="J318" s="117"/>
      <c r="K318" s="117"/>
      <c r="L318" s="117"/>
      <c r="M318" s="117"/>
      <c r="N318" s="117"/>
    </row>
    <row r="319" spans="2:14">
      <c r="B319" s="113"/>
      <c r="C319" s="113"/>
      <c r="D319" s="113"/>
      <c r="E319" s="113"/>
      <c r="F319" s="113"/>
      <c r="G319" s="113"/>
      <c r="H319" s="117"/>
      <c r="I319" s="117"/>
      <c r="J319" s="117"/>
      <c r="K319" s="117"/>
      <c r="L319" s="117"/>
      <c r="M319" s="117"/>
      <c r="N319" s="117"/>
    </row>
    <row r="320" spans="2:14">
      <c r="B320" s="113"/>
      <c r="C320" s="113"/>
      <c r="D320" s="113"/>
      <c r="E320" s="113"/>
      <c r="F320" s="113"/>
      <c r="G320" s="113"/>
      <c r="H320" s="117"/>
      <c r="I320" s="117"/>
      <c r="J320" s="117"/>
      <c r="K320" s="117"/>
      <c r="L320" s="117"/>
      <c r="M320" s="117"/>
      <c r="N320" s="117"/>
    </row>
    <row r="321" spans="2:14">
      <c r="B321" s="113"/>
      <c r="C321" s="113"/>
      <c r="D321" s="113"/>
      <c r="E321" s="113"/>
      <c r="F321" s="113"/>
      <c r="G321" s="113"/>
      <c r="H321" s="117"/>
      <c r="I321" s="117"/>
      <c r="J321" s="117"/>
      <c r="K321" s="117"/>
      <c r="L321" s="117"/>
      <c r="M321" s="117"/>
      <c r="N321" s="117"/>
    </row>
    <row r="322" spans="2:14">
      <c r="B322" s="113"/>
      <c r="C322" s="113"/>
      <c r="D322" s="113"/>
      <c r="E322" s="113"/>
      <c r="F322" s="113"/>
      <c r="G322" s="113"/>
      <c r="H322" s="117"/>
      <c r="I322" s="117"/>
      <c r="J322" s="117"/>
      <c r="K322" s="117"/>
      <c r="L322" s="117"/>
      <c r="M322" s="117"/>
      <c r="N322" s="117"/>
    </row>
    <row r="323" spans="2:14">
      <c r="B323" s="113"/>
      <c r="C323" s="113"/>
      <c r="D323" s="113"/>
      <c r="E323" s="113"/>
      <c r="F323" s="113"/>
      <c r="G323" s="113"/>
      <c r="H323" s="117"/>
      <c r="I323" s="117"/>
      <c r="J323" s="117"/>
      <c r="K323" s="117"/>
      <c r="L323" s="117"/>
      <c r="M323" s="117"/>
      <c r="N323" s="117"/>
    </row>
    <row r="324" spans="2:14">
      <c r="B324" s="113"/>
      <c r="C324" s="113"/>
      <c r="D324" s="113"/>
      <c r="E324" s="113"/>
      <c r="F324" s="113"/>
      <c r="G324" s="113"/>
      <c r="H324" s="117"/>
      <c r="I324" s="117"/>
      <c r="J324" s="117"/>
      <c r="K324" s="117"/>
      <c r="L324" s="117"/>
      <c r="M324" s="117"/>
      <c r="N324" s="117"/>
    </row>
    <row r="325" spans="2:14">
      <c r="B325" s="113"/>
      <c r="C325" s="113"/>
      <c r="D325" s="113"/>
      <c r="E325" s="113"/>
      <c r="F325" s="113"/>
      <c r="G325" s="113"/>
      <c r="H325" s="117"/>
      <c r="I325" s="117"/>
      <c r="J325" s="117"/>
      <c r="K325" s="117"/>
      <c r="L325" s="117"/>
      <c r="M325" s="117"/>
      <c r="N325" s="117"/>
    </row>
    <row r="326" spans="2:14">
      <c r="B326" s="113"/>
      <c r="C326" s="113"/>
      <c r="D326" s="113"/>
      <c r="E326" s="113"/>
      <c r="F326" s="113"/>
      <c r="G326" s="113"/>
      <c r="H326" s="117"/>
      <c r="I326" s="117"/>
      <c r="J326" s="117"/>
      <c r="K326" s="117"/>
      <c r="L326" s="117"/>
      <c r="M326" s="117"/>
      <c r="N326" s="117"/>
    </row>
    <row r="327" spans="2:14">
      <c r="B327" s="113"/>
      <c r="C327" s="113"/>
      <c r="D327" s="113"/>
      <c r="E327" s="113"/>
      <c r="F327" s="113"/>
      <c r="G327" s="113"/>
      <c r="H327" s="117"/>
      <c r="I327" s="117"/>
      <c r="J327" s="117"/>
      <c r="K327" s="117"/>
      <c r="L327" s="117"/>
      <c r="M327" s="117"/>
      <c r="N327" s="117"/>
    </row>
    <row r="328" spans="2:14">
      <c r="B328" s="113"/>
      <c r="C328" s="113"/>
      <c r="D328" s="113"/>
      <c r="E328" s="113"/>
      <c r="F328" s="113"/>
      <c r="G328" s="113"/>
      <c r="H328" s="117"/>
      <c r="I328" s="117"/>
      <c r="J328" s="117"/>
      <c r="K328" s="117"/>
      <c r="L328" s="117"/>
      <c r="M328" s="117"/>
      <c r="N328" s="117"/>
    </row>
    <row r="329" spans="2:14">
      <c r="B329" s="113"/>
      <c r="C329" s="113"/>
      <c r="D329" s="113"/>
      <c r="E329" s="113"/>
      <c r="F329" s="113"/>
      <c r="G329" s="113"/>
      <c r="H329" s="117"/>
      <c r="I329" s="117"/>
      <c r="J329" s="117"/>
      <c r="K329" s="117"/>
      <c r="L329" s="117"/>
      <c r="M329" s="117"/>
      <c r="N329" s="117"/>
    </row>
    <row r="330" spans="2:14">
      <c r="B330" s="113"/>
      <c r="C330" s="113"/>
      <c r="D330" s="113"/>
      <c r="E330" s="113"/>
      <c r="F330" s="113"/>
      <c r="G330" s="113"/>
      <c r="H330" s="117"/>
      <c r="I330" s="117"/>
      <c r="J330" s="117"/>
      <c r="K330" s="117"/>
      <c r="L330" s="117"/>
      <c r="M330" s="117"/>
      <c r="N330" s="117"/>
    </row>
    <row r="331" spans="2:14">
      <c r="B331" s="113"/>
      <c r="C331" s="113"/>
      <c r="D331" s="113"/>
      <c r="E331" s="113"/>
      <c r="F331" s="113"/>
      <c r="G331" s="113"/>
      <c r="H331" s="117"/>
      <c r="I331" s="117"/>
      <c r="J331" s="117"/>
      <c r="K331" s="117"/>
      <c r="L331" s="117"/>
      <c r="M331" s="117"/>
      <c r="N331" s="117"/>
    </row>
    <row r="332" spans="2:14">
      <c r="B332" s="113"/>
      <c r="C332" s="113"/>
      <c r="D332" s="113"/>
      <c r="E332" s="113"/>
      <c r="F332" s="113"/>
      <c r="G332" s="113"/>
      <c r="H332" s="117"/>
      <c r="I332" s="117"/>
      <c r="J332" s="117"/>
      <c r="K332" s="117"/>
      <c r="L332" s="117"/>
      <c r="M332" s="117"/>
      <c r="N332" s="117"/>
    </row>
    <row r="333" spans="2:14">
      <c r="B333" s="113"/>
      <c r="C333" s="113"/>
      <c r="D333" s="113"/>
      <c r="E333" s="113"/>
      <c r="F333" s="113"/>
      <c r="G333" s="113"/>
      <c r="H333" s="117"/>
      <c r="I333" s="117"/>
      <c r="J333" s="117"/>
      <c r="K333" s="117"/>
      <c r="L333" s="117"/>
      <c r="M333" s="117"/>
      <c r="N333" s="117"/>
    </row>
    <row r="334" spans="2:14">
      <c r="B334" s="113"/>
      <c r="C334" s="113"/>
      <c r="D334" s="113"/>
      <c r="E334" s="113"/>
      <c r="F334" s="113"/>
      <c r="G334" s="113"/>
      <c r="H334" s="117"/>
      <c r="I334" s="117"/>
      <c r="J334" s="117"/>
      <c r="K334" s="117"/>
      <c r="L334" s="117"/>
      <c r="M334" s="117"/>
      <c r="N334" s="117"/>
    </row>
    <row r="335" spans="2:14">
      <c r="B335" s="113"/>
      <c r="C335" s="113"/>
      <c r="D335" s="113"/>
      <c r="E335" s="113"/>
      <c r="F335" s="113"/>
      <c r="G335" s="113"/>
      <c r="H335" s="117"/>
      <c r="I335" s="117"/>
      <c r="J335" s="117"/>
      <c r="K335" s="117"/>
      <c r="L335" s="117"/>
      <c r="M335" s="117"/>
      <c r="N335" s="117"/>
    </row>
    <row r="336" spans="2:14">
      <c r="B336" s="113"/>
      <c r="C336" s="113"/>
      <c r="D336" s="113"/>
      <c r="E336" s="113"/>
      <c r="F336" s="113"/>
      <c r="G336" s="113"/>
      <c r="H336" s="117"/>
      <c r="I336" s="117"/>
      <c r="J336" s="117"/>
      <c r="K336" s="117"/>
      <c r="L336" s="117"/>
      <c r="M336" s="117"/>
      <c r="N336" s="117"/>
    </row>
    <row r="337" spans="2:14">
      <c r="B337" s="113"/>
      <c r="C337" s="113"/>
      <c r="D337" s="113"/>
      <c r="E337" s="113"/>
      <c r="F337" s="113"/>
      <c r="G337" s="113"/>
      <c r="H337" s="117"/>
      <c r="I337" s="117"/>
      <c r="J337" s="117"/>
      <c r="K337" s="117"/>
      <c r="L337" s="117"/>
      <c r="M337" s="117"/>
      <c r="N337" s="117"/>
    </row>
    <row r="338" spans="2:14">
      <c r="B338" s="113"/>
      <c r="C338" s="113"/>
      <c r="D338" s="113"/>
      <c r="E338" s="113"/>
      <c r="F338" s="113"/>
      <c r="G338" s="113"/>
      <c r="H338" s="117"/>
      <c r="I338" s="117"/>
      <c r="J338" s="117"/>
      <c r="K338" s="117"/>
      <c r="L338" s="117"/>
      <c r="M338" s="117"/>
      <c r="N338" s="117"/>
    </row>
    <row r="339" spans="2:14">
      <c r="B339" s="113"/>
      <c r="C339" s="113"/>
      <c r="D339" s="113"/>
      <c r="E339" s="113"/>
      <c r="F339" s="113"/>
      <c r="G339" s="113"/>
      <c r="H339" s="117"/>
      <c r="I339" s="117"/>
      <c r="J339" s="117"/>
      <c r="K339" s="117"/>
      <c r="L339" s="117"/>
      <c r="M339" s="117"/>
      <c r="N339" s="117"/>
    </row>
    <row r="340" spans="2:14">
      <c r="B340" s="113"/>
      <c r="C340" s="113"/>
      <c r="D340" s="113"/>
      <c r="E340" s="113"/>
      <c r="F340" s="113"/>
      <c r="G340" s="113"/>
      <c r="H340" s="117"/>
      <c r="I340" s="117"/>
      <c r="J340" s="117"/>
      <c r="K340" s="117"/>
      <c r="L340" s="117"/>
      <c r="M340" s="117"/>
      <c r="N340" s="117"/>
    </row>
    <row r="341" spans="2:14">
      <c r="B341" s="113"/>
      <c r="C341" s="113"/>
      <c r="D341" s="113"/>
      <c r="E341" s="113"/>
      <c r="F341" s="113"/>
      <c r="G341" s="113"/>
      <c r="H341" s="117"/>
      <c r="I341" s="117"/>
      <c r="J341" s="117"/>
      <c r="K341" s="117"/>
      <c r="L341" s="117"/>
      <c r="M341" s="117"/>
      <c r="N341" s="117"/>
    </row>
    <row r="342" spans="2:14">
      <c r="B342" s="113"/>
      <c r="C342" s="113"/>
      <c r="D342" s="113"/>
      <c r="E342" s="113"/>
      <c r="F342" s="113"/>
      <c r="G342" s="113"/>
      <c r="H342" s="117"/>
      <c r="I342" s="117"/>
      <c r="J342" s="117"/>
      <c r="K342" s="117"/>
      <c r="L342" s="117"/>
      <c r="M342" s="117"/>
      <c r="N342" s="117"/>
    </row>
    <row r="343" spans="2:14">
      <c r="B343" s="113"/>
      <c r="C343" s="113"/>
      <c r="D343" s="113"/>
      <c r="E343" s="113"/>
      <c r="F343" s="113"/>
      <c r="G343" s="113"/>
      <c r="H343" s="117"/>
      <c r="I343" s="117"/>
      <c r="J343" s="117"/>
      <c r="K343" s="117"/>
      <c r="L343" s="117"/>
      <c r="M343" s="117"/>
      <c r="N343" s="117"/>
    </row>
    <row r="344" spans="2:14">
      <c r="B344" s="113"/>
      <c r="C344" s="113"/>
      <c r="D344" s="113"/>
      <c r="E344" s="113"/>
      <c r="F344" s="113"/>
      <c r="G344" s="113"/>
      <c r="H344" s="117"/>
      <c r="I344" s="117"/>
      <c r="J344" s="117"/>
      <c r="K344" s="117"/>
      <c r="L344" s="117"/>
      <c r="M344" s="117"/>
      <c r="N344" s="117"/>
    </row>
    <row r="345" spans="2:14">
      <c r="B345" s="113"/>
      <c r="C345" s="113"/>
      <c r="D345" s="113"/>
      <c r="E345" s="113"/>
      <c r="F345" s="113"/>
      <c r="G345" s="113"/>
      <c r="H345" s="117"/>
      <c r="I345" s="117"/>
      <c r="J345" s="117"/>
      <c r="K345" s="117"/>
      <c r="L345" s="117"/>
      <c r="M345" s="117"/>
      <c r="N345" s="117"/>
    </row>
    <row r="346" spans="2:14">
      <c r="B346" s="113"/>
      <c r="C346" s="113"/>
      <c r="D346" s="113"/>
      <c r="E346" s="113"/>
      <c r="F346" s="113"/>
      <c r="G346" s="113"/>
      <c r="H346" s="117"/>
      <c r="I346" s="117"/>
      <c r="J346" s="117"/>
      <c r="K346" s="117"/>
      <c r="L346" s="117"/>
      <c r="M346" s="117"/>
      <c r="N346" s="117"/>
    </row>
    <row r="347" spans="2:14">
      <c r="B347" s="113"/>
      <c r="C347" s="113"/>
      <c r="D347" s="113"/>
      <c r="E347" s="113"/>
      <c r="F347" s="113"/>
      <c r="G347" s="113"/>
      <c r="H347" s="117"/>
      <c r="I347" s="117"/>
      <c r="J347" s="117"/>
      <c r="K347" s="117"/>
      <c r="L347" s="117"/>
      <c r="M347" s="117"/>
      <c r="N347" s="117"/>
    </row>
    <row r="348" spans="2:14">
      <c r="B348" s="113"/>
      <c r="C348" s="113"/>
      <c r="D348" s="113"/>
      <c r="E348" s="113"/>
      <c r="F348" s="113"/>
      <c r="G348" s="113"/>
      <c r="H348" s="117"/>
      <c r="I348" s="117"/>
      <c r="J348" s="117"/>
      <c r="K348" s="117"/>
      <c r="L348" s="117"/>
      <c r="M348" s="117"/>
      <c r="N348" s="117"/>
    </row>
    <row r="349" spans="2:14">
      <c r="B349" s="113"/>
      <c r="C349" s="113"/>
      <c r="D349" s="113"/>
      <c r="E349" s="113"/>
      <c r="F349" s="113"/>
      <c r="G349" s="113"/>
      <c r="H349" s="117"/>
      <c r="I349" s="117"/>
      <c r="J349" s="117"/>
      <c r="K349" s="117"/>
      <c r="L349" s="117"/>
      <c r="M349" s="117"/>
      <c r="N349" s="117"/>
    </row>
    <row r="350" spans="2:14">
      <c r="B350" s="113"/>
      <c r="C350" s="113"/>
      <c r="D350" s="113"/>
      <c r="E350" s="113"/>
      <c r="F350" s="113"/>
      <c r="G350" s="113"/>
      <c r="H350" s="117"/>
      <c r="I350" s="117"/>
      <c r="J350" s="117"/>
      <c r="K350" s="117"/>
      <c r="L350" s="117"/>
      <c r="M350" s="117"/>
      <c r="N350" s="117"/>
    </row>
    <row r="351" spans="2:14">
      <c r="B351" s="113"/>
      <c r="C351" s="113"/>
      <c r="D351" s="113"/>
      <c r="E351" s="113"/>
      <c r="F351" s="113"/>
      <c r="G351" s="113"/>
      <c r="H351" s="117"/>
      <c r="I351" s="117"/>
      <c r="J351" s="117"/>
      <c r="K351" s="117"/>
      <c r="L351" s="117"/>
      <c r="M351" s="117"/>
      <c r="N351" s="117"/>
    </row>
    <row r="352" spans="2:14">
      <c r="B352" s="113"/>
      <c r="C352" s="113"/>
      <c r="D352" s="113"/>
      <c r="E352" s="113"/>
      <c r="F352" s="113"/>
      <c r="G352" s="113"/>
      <c r="H352" s="117"/>
      <c r="I352" s="117"/>
      <c r="J352" s="117"/>
      <c r="K352" s="117"/>
      <c r="L352" s="117"/>
      <c r="M352" s="117"/>
      <c r="N352" s="117"/>
    </row>
    <row r="353" spans="2:14">
      <c r="B353" s="113"/>
      <c r="C353" s="113"/>
      <c r="D353" s="113"/>
      <c r="E353" s="113"/>
      <c r="F353" s="113"/>
      <c r="G353" s="113"/>
      <c r="H353" s="117"/>
      <c r="I353" s="117"/>
      <c r="J353" s="117"/>
      <c r="K353" s="117"/>
      <c r="L353" s="117"/>
      <c r="M353" s="117"/>
      <c r="N353" s="117"/>
    </row>
    <row r="354" spans="2:14">
      <c r="B354" s="113"/>
      <c r="C354" s="113"/>
      <c r="D354" s="113"/>
      <c r="E354" s="113"/>
      <c r="F354" s="113"/>
      <c r="G354" s="113"/>
      <c r="H354" s="117"/>
      <c r="I354" s="117"/>
      <c r="J354" s="117"/>
      <c r="K354" s="117"/>
      <c r="L354" s="117"/>
      <c r="M354" s="117"/>
      <c r="N354" s="117"/>
    </row>
    <row r="355" spans="2:14">
      <c r="B355" s="113"/>
      <c r="C355" s="113"/>
      <c r="D355" s="113"/>
      <c r="E355" s="113"/>
      <c r="F355" s="113"/>
      <c r="G355" s="113"/>
      <c r="H355" s="117"/>
      <c r="I355" s="117"/>
      <c r="J355" s="117"/>
      <c r="K355" s="117"/>
      <c r="L355" s="117"/>
      <c r="M355" s="117"/>
      <c r="N355" s="117"/>
    </row>
    <row r="356" spans="2:14">
      <c r="B356" s="113"/>
      <c r="C356" s="113"/>
      <c r="D356" s="113"/>
      <c r="E356" s="113"/>
      <c r="F356" s="113"/>
      <c r="G356" s="113"/>
      <c r="H356" s="117"/>
      <c r="I356" s="117"/>
      <c r="J356" s="117"/>
      <c r="K356" s="117"/>
      <c r="L356" s="117"/>
      <c r="M356" s="117"/>
      <c r="N356" s="117"/>
    </row>
    <row r="357" spans="2:14">
      <c r="B357" s="113"/>
      <c r="C357" s="113"/>
      <c r="D357" s="113"/>
      <c r="E357" s="113"/>
      <c r="F357" s="113"/>
      <c r="G357" s="113"/>
      <c r="H357" s="117"/>
      <c r="I357" s="117"/>
      <c r="J357" s="117"/>
      <c r="K357" s="117"/>
      <c r="L357" s="117"/>
      <c r="M357" s="117"/>
      <c r="N357" s="117"/>
    </row>
    <row r="358" spans="2:14">
      <c r="B358" s="113"/>
      <c r="C358" s="113"/>
      <c r="D358" s="113"/>
      <c r="E358" s="113"/>
      <c r="F358" s="113"/>
      <c r="G358" s="113"/>
      <c r="H358" s="117"/>
      <c r="I358" s="117"/>
      <c r="J358" s="117"/>
      <c r="K358" s="117"/>
      <c r="L358" s="117"/>
      <c r="M358" s="117"/>
      <c r="N358" s="117"/>
    </row>
    <row r="359" spans="2:14">
      <c r="B359" s="113"/>
      <c r="C359" s="113"/>
      <c r="D359" s="113"/>
      <c r="E359" s="113"/>
      <c r="F359" s="113"/>
      <c r="G359" s="113"/>
      <c r="H359" s="117"/>
      <c r="I359" s="117"/>
      <c r="J359" s="117"/>
      <c r="K359" s="117"/>
      <c r="L359" s="117"/>
      <c r="M359" s="117"/>
      <c r="N359" s="117"/>
    </row>
    <row r="360" spans="2:14">
      <c r="B360" s="113"/>
      <c r="C360" s="113"/>
      <c r="D360" s="113"/>
      <c r="E360" s="113"/>
      <c r="F360" s="113"/>
      <c r="G360" s="113"/>
      <c r="H360" s="117"/>
      <c r="I360" s="117"/>
      <c r="J360" s="117"/>
      <c r="K360" s="117"/>
      <c r="L360" s="117"/>
      <c r="M360" s="117"/>
      <c r="N360" s="117"/>
    </row>
    <row r="361" spans="2:14">
      <c r="B361" s="113"/>
      <c r="C361" s="113"/>
      <c r="D361" s="113"/>
      <c r="E361" s="113"/>
      <c r="F361" s="113"/>
      <c r="G361" s="113"/>
      <c r="H361" s="117"/>
      <c r="I361" s="117"/>
      <c r="J361" s="117"/>
      <c r="K361" s="117"/>
      <c r="L361" s="117"/>
      <c r="M361" s="117"/>
      <c r="N361" s="117"/>
    </row>
    <row r="362" spans="2:14">
      <c r="B362" s="113"/>
      <c r="C362" s="113"/>
      <c r="D362" s="113"/>
      <c r="E362" s="113"/>
      <c r="F362" s="113"/>
      <c r="G362" s="113"/>
      <c r="H362" s="117"/>
      <c r="I362" s="117"/>
      <c r="J362" s="117"/>
      <c r="K362" s="117"/>
      <c r="L362" s="117"/>
      <c r="M362" s="117"/>
      <c r="N362" s="117"/>
    </row>
    <row r="363" spans="2:14">
      <c r="B363" s="113"/>
      <c r="C363" s="113"/>
      <c r="D363" s="113"/>
      <c r="E363" s="113"/>
      <c r="F363" s="113"/>
      <c r="G363" s="113"/>
      <c r="H363" s="117"/>
      <c r="I363" s="117"/>
      <c r="J363" s="117"/>
      <c r="K363" s="117"/>
      <c r="L363" s="117"/>
      <c r="M363" s="117"/>
      <c r="N363" s="117"/>
    </row>
    <row r="364" spans="2:14">
      <c r="B364" s="113"/>
      <c r="C364" s="113"/>
      <c r="D364" s="113"/>
      <c r="E364" s="113"/>
      <c r="F364" s="113"/>
      <c r="G364" s="113"/>
      <c r="H364" s="117"/>
      <c r="I364" s="117"/>
      <c r="J364" s="117"/>
      <c r="K364" s="117"/>
      <c r="L364" s="117"/>
      <c r="M364" s="117"/>
      <c r="N364" s="117"/>
    </row>
    <row r="365" spans="2:14">
      <c r="B365" s="113"/>
      <c r="C365" s="113"/>
      <c r="D365" s="113"/>
      <c r="E365" s="113"/>
      <c r="F365" s="113"/>
      <c r="G365" s="113"/>
      <c r="H365" s="117"/>
      <c r="I365" s="117"/>
      <c r="J365" s="117"/>
      <c r="K365" s="117"/>
      <c r="L365" s="117"/>
      <c r="M365" s="117"/>
      <c r="N365" s="117"/>
    </row>
    <row r="366" spans="2:14">
      <c r="B366" s="113"/>
      <c r="C366" s="113"/>
      <c r="D366" s="113"/>
      <c r="E366" s="113"/>
      <c r="F366" s="113"/>
      <c r="G366" s="113"/>
      <c r="H366" s="117"/>
      <c r="I366" s="117"/>
      <c r="J366" s="117"/>
      <c r="K366" s="117"/>
      <c r="L366" s="117"/>
      <c r="M366" s="117"/>
      <c r="N366" s="117"/>
    </row>
    <row r="367" spans="2:14">
      <c r="B367" s="113"/>
      <c r="C367" s="113"/>
      <c r="D367" s="113"/>
      <c r="E367" s="113"/>
      <c r="F367" s="113"/>
      <c r="G367" s="113"/>
      <c r="H367" s="117"/>
      <c r="I367" s="117"/>
      <c r="J367" s="117"/>
      <c r="K367" s="117"/>
      <c r="L367" s="117"/>
      <c r="M367" s="117"/>
      <c r="N367" s="117"/>
    </row>
    <row r="368" spans="2:14">
      <c r="B368" s="113"/>
      <c r="C368" s="113"/>
      <c r="D368" s="113"/>
      <c r="E368" s="113"/>
      <c r="F368" s="113"/>
      <c r="G368" s="113"/>
      <c r="H368" s="117"/>
      <c r="I368" s="117"/>
      <c r="J368" s="117"/>
      <c r="K368" s="117"/>
      <c r="L368" s="117"/>
      <c r="M368" s="117"/>
      <c r="N368" s="117"/>
    </row>
    <row r="369" spans="2:14">
      <c r="B369" s="113"/>
      <c r="C369" s="113"/>
      <c r="D369" s="113"/>
      <c r="E369" s="113"/>
      <c r="F369" s="113"/>
      <c r="G369" s="113"/>
      <c r="H369" s="117"/>
      <c r="I369" s="117"/>
      <c r="J369" s="117"/>
      <c r="K369" s="117"/>
      <c r="L369" s="117"/>
      <c r="M369" s="117"/>
      <c r="N369" s="117"/>
    </row>
    <row r="370" spans="2:14">
      <c r="B370" s="113"/>
      <c r="C370" s="113"/>
      <c r="D370" s="113"/>
      <c r="E370" s="113"/>
      <c r="F370" s="113"/>
      <c r="G370" s="113"/>
      <c r="H370" s="117"/>
      <c r="I370" s="117"/>
      <c r="J370" s="117"/>
      <c r="K370" s="117"/>
      <c r="L370" s="117"/>
      <c r="M370" s="117"/>
      <c r="N370" s="117"/>
    </row>
    <row r="371" spans="2:14">
      <c r="B371" s="113"/>
      <c r="C371" s="113"/>
      <c r="D371" s="113"/>
      <c r="E371" s="113"/>
      <c r="F371" s="113"/>
      <c r="G371" s="113"/>
      <c r="H371" s="117"/>
      <c r="I371" s="117"/>
      <c r="J371" s="117"/>
      <c r="K371" s="117"/>
      <c r="L371" s="117"/>
      <c r="M371" s="117"/>
      <c r="N371" s="117"/>
    </row>
    <row r="372" spans="2:14">
      <c r="B372" s="113"/>
      <c r="C372" s="113"/>
      <c r="D372" s="113"/>
      <c r="E372" s="113"/>
      <c r="F372" s="113"/>
      <c r="G372" s="113"/>
      <c r="H372" s="117"/>
      <c r="I372" s="117"/>
      <c r="J372" s="117"/>
      <c r="K372" s="117"/>
      <c r="L372" s="117"/>
      <c r="M372" s="117"/>
      <c r="N372" s="117"/>
    </row>
    <row r="373" spans="2:14">
      <c r="B373" s="113"/>
      <c r="C373" s="113"/>
      <c r="D373" s="113"/>
      <c r="E373" s="113"/>
      <c r="F373" s="113"/>
      <c r="G373" s="113"/>
      <c r="H373" s="117"/>
      <c r="I373" s="117"/>
      <c r="J373" s="117"/>
      <c r="K373" s="117"/>
      <c r="L373" s="117"/>
      <c r="M373" s="117"/>
      <c r="N373" s="117"/>
    </row>
    <row r="374" spans="2:14">
      <c r="B374" s="113"/>
      <c r="C374" s="113"/>
      <c r="D374" s="113"/>
      <c r="E374" s="113"/>
      <c r="F374" s="113"/>
      <c r="G374" s="113"/>
      <c r="H374" s="117"/>
      <c r="I374" s="117"/>
      <c r="J374" s="117"/>
      <c r="K374" s="117"/>
      <c r="L374" s="117"/>
      <c r="M374" s="117"/>
      <c r="N374" s="117"/>
    </row>
    <row r="375" spans="2:14">
      <c r="B375" s="113"/>
      <c r="C375" s="113"/>
      <c r="D375" s="113"/>
      <c r="E375" s="113"/>
      <c r="F375" s="113"/>
      <c r="G375" s="113"/>
      <c r="H375" s="117"/>
      <c r="I375" s="117"/>
      <c r="J375" s="117"/>
      <c r="K375" s="117"/>
      <c r="L375" s="117"/>
      <c r="M375" s="117"/>
      <c r="N375" s="117"/>
    </row>
    <row r="376" spans="2:14">
      <c r="B376" s="113"/>
      <c r="C376" s="113"/>
      <c r="D376" s="113"/>
      <c r="E376" s="113"/>
      <c r="F376" s="113"/>
      <c r="G376" s="113"/>
      <c r="H376" s="117"/>
      <c r="I376" s="117"/>
      <c r="J376" s="117"/>
      <c r="K376" s="117"/>
      <c r="L376" s="117"/>
      <c r="M376" s="117"/>
      <c r="N376" s="117"/>
    </row>
    <row r="377" spans="2:14">
      <c r="B377" s="113"/>
      <c r="C377" s="113"/>
      <c r="D377" s="113"/>
      <c r="E377" s="113"/>
      <c r="F377" s="113"/>
      <c r="G377" s="113"/>
      <c r="H377" s="117"/>
      <c r="I377" s="117"/>
      <c r="J377" s="117"/>
      <c r="K377" s="117"/>
      <c r="L377" s="117"/>
      <c r="M377" s="117"/>
      <c r="N377" s="117"/>
    </row>
    <row r="378" spans="2:14">
      <c r="B378" s="113"/>
      <c r="C378" s="113"/>
      <c r="D378" s="113"/>
      <c r="E378" s="113"/>
      <c r="F378" s="113"/>
      <c r="G378" s="113"/>
      <c r="H378" s="117"/>
      <c r="I378" s="117"/>
      <c r="J378" s="117"/>
      <c r="K378" s="117"/>
      <c r="L378" s="117"/>
      <c r="M378" s="117"/>
      <c r="N378" s="117"/>
    </row>
    <row r="379" spans="2:14">
      <c r="B379" s="113"/>
      <c r="C379" s="113"/>
      <c r="D379" s="113"/>
      <c r="E379" s="113"/>
      <c r="F379" s="113"/>
      <c r="G379" s="113"/>
      <c r="H379" s="117"/>
      <c r="I379" s="117"/>
      <c r="J379" s="117"/>
      <c r="K379" s="117"/>
      <c r="L379" s="117"/>
      <c r="M379" s="117"/>
      <c r="N379" s="117"/>
    </row>
    <row r="380" spans="2:14">
      <c r="B380" s="113"/>
      <c r="C380" s="113"/>
      <c r="D380" s="113"/>
      <c r="E380" s="113"/>
      <c r="F380" s="113"/>
      <c r="G380" s="113"/>
      <c r="H380" s="117"/>
      <c r="I380" s="117"/>
      <c r="J380" s="117"/>
      <c r="K380" s="117"/>
      <c r="L380" s="117"/>
      <c r="M380" s="117"/>
      <c r="N380" s="117"/>
    </row>
    <row r="381" spans="2:14">
      <c r="B381" s="113"/>
      <c r="C381" s="113"/>
      <c r="D381" s="113"/>
      <c r="E381" s="113"/>
      <c r="F381" s="113"/>
      <c r="G381" s="113"/>
      <c r="H381" s="117"/>
      <c r="I381" s="117"/>
      <c r="J381" s="117"/>
      <c r="K381" s="117"/>
      <c r="L381" s="117"/>
      <c r="M381" s="117"/>
      <c r="N381" s="117"/>
    </row>
    <row r="382" spans="2:14">
      <c r="B382" s="113"/>
      <c r="C382" s="113"/>
      <c r="D382" s="113"/>
      <c r="E382" s="113"/>
      <c r="F382" s="113"/>
      <c r="G382" s="113"/>
      <c r="H382" s="117"/>
      <c r="I382" s="117"/>
      <c r="J382" s="117"/>
      <c r="K382" s="117"/>
      <c r="L382" s="117"/>
      <c r="M382" s="117"/>
      <c r="N382" s="117"/>
    </row>
    <row r="383" spans="2:14">
      <c r="B383" s="113"/>
      <c r="C383" s="113"/>
      <c r="D383" s="113"/>
      <c r="E383" s="113"/>
      <c r="F383" s="113"/>
      <c r="G383" s="113"/>
      <c r="H383" s="117"/>
      <c r="I383" s="117"/>
      <c r="J383" s="117"/>
      <c r="K383" s="117"/>
      <c r="L383" s="117"/>
      <c r="M383" s="117"/>
      <c r="N383" s="117"/>
    </row>
    <row r="384" spans="2:14">
      <c r="B384" s="113"/>
      <c r="C384" s="113"/>
      <c r="D384" s="113"/>
      <c r="E384" s="113"/>
      <c r="F384" s="113"/>
      <c r="G384" s="113"/>
      <c r="H384" s="117"/>
      <c r="I384" s="117"/>
      <c r="J384" s="117"/>
      <c r="K384" s="117"/>
      <c r="L384" s="117"/>
      <c r="M384" s="117"/>
      <c r="N384" s="117"/>
    </row>
    <row r="385" spans="2:14">
      <c r="B385" s="113"/>
      <c r="C385" s="113"/>
      <c r="D385" s="113"/>
      <c r="E385" s="113"/>
      <c r="F385" s="113"/>
      <c r="G385" s="113"/>
      <c r="H385" s="117"/>
      <c r="I385" s="117"/>
      <c r="J385" s="117"/>
      <c r="K385" s="117"/>
      <c r="L385" s="117"/>
      <c r="M385" s="117"/>
      <c r="N385" s="117"/>
    </row>
    <row r="386" spans="2:14">
      <c r="B386" s="113"/>
      <c r="C386" s="113"/>
      <c r="D386" s="113"/>
      <c r="E386" s="113"/>
      <c r="F386" s="113"/>
      <c r="G386" s="113"/>
      <c r="H386" s="117"/>
      <c r="I386" s="117"/>
      <c r="J386" s="117"/>
      <c r="K386" s="117"/>
      <c r="L386" s="117"/>
      <c r="M386" s="117"/>
      <c r="N386" s="117"/>
    </row>
    <row r="387" spans="2:14">
      <c r="B387" s="113"/>
      <c r="C387" s="113"/>
      <c r="D387" s="113"/>
      <c r="E387" s="113"/>
      <c r="F387" s="113"/>
      <c r="G387" s="113"/>
      <c r="H387" s="117"/>
      <c r="I387" s="117"/>
      <c r="J387" s="117"/>
      <c r="K387" s="117"/>
      <c r="L387" s="117"/>
      <c r="M387" s="117"/>
      <c r="N387" s="117"/>
    </row>
    <row r="388" spans="2:14">
      <c r="B388" s="113"/>
      <c r="C388" s="113"/>
      <c r="D388" s="113"/>
      <c r="E388" s="113"/>
      <c r="F388" s="113"/>
      <c r="G388" s="113"/>
      <c r="H388" s="117"/>
      <c r="I388" s="117"/>
      <c r="J388" s="117"/>
      <c r="K388" s="117"/>
      <c r="L388" s="117"/>
      <c r="M388" s="117"/>
      <c r="N388" s="117"/>
    </row>
    <row r="389" spans="2:14">
      <c r="B389" s="113"/>
      <c r="C389" s="113"/>
      <c r="D389" s="113"/>
      <c r="E389" s="113"/>
      <c r="F389" s="113"/>
      <c r="G389" s="113"/>
      <c r="H389" s="117"/>
      <c r="I389" s="117"/>
      <c r="J389" s="117"/>
      <c r="K389" s="117"/>
      <c r="L389" s="117"/>
      <c r="M389" s="117"/>
      <c r="N389" s="117"/>
    </row>
    <row r="390" spans="2:14">
      <c r="B390" s="113"/>
      <c r="C390" s="113"/>
      <c r="D390" s="113"/>
      <c r="E390" s="113"/>
      <c r="F390" s="113"/>
      <c r="G390" s="113"/>
      <c r="H390" s="117"/>
      <c r="I390" s="117"/>
      <c r="J390" s="117"/>
      <c r="K390" s="117"/>
      <c r="L390" s="117"/>
      <c r="M390" s="117"/>
      <c r="N390" s="117"/>
    </row>
    <row r="391" spans="2:14">
      <c r="B391" s="113"/>
      <c r="C391" s="113"/>
      <c r="D391" s="113"/>
      <c r="E391" s="113"/>
      <c r="F391" s="113"/>
      <c r="G391" s="113"/>
      <c r="H391" s="117"/>
      <c r="I391" s="117"/>
      <c r="J391" s="117"/>
      <c r="K391" s="117"/>
      <c r="L391" s="117"/>
      <c r="M391" s="117"/>
      <c r="N391" s="117"/>
    </row>
    <row r="392" spans="2:14">
      <c r="B392" s="113"/>
      <c r="C392" s="113"/>
      <c r="D392" s="113"/>
      <c r="E392" s="113"/>
      <c r="F392" s="113"/>
      <c r="G392" s="113"/>
      <c r="H392" s="117"/>
      <c r="I392" s="117"/>
      <c r="J392" s="117"/>
      <c r="K392" s="117"/>
      <c r="L392" s="117"/>
      <c r="M392" s="117"/>
      <c r="N392" s="117"/>
    </row>
    <row r="393" spans="2:14">
      <c r="B393" s="113"/>
      <c r="C393" s="113"/>
      <c r="D393" s="113"/>
      <c r="E393" s="113"/>
      <c r="F393" s="113"/>
      <c r="G393" s="113"/>
      <c r="H393" s="117"/>
      <c r="I393" s="117"/>
      <c r="J393" s="117"/>
      <c r="K393" s="117"/>
      <c r="L393" s="117"/>
      <c r="M393" s="117"/>
      <c r="N393" s="117"/>
    </row>
    <row r="394" spans="2:14">
      <c r="B394" s="113"/>
      <c r="C394" s="113"/>
      <c r="D394" s="113"/>
      <c r="E394" s="113"/>
      <c r="F394" s="113"/>
      <c r="G394" s="113"/>
      <c r="H394" s="117"/>
      <c r="I394" s="117"/>
      <c r="J394" s="117"/>
      <c r="K394" s="117"/>
      <c r="L394" s="117"/>
      <c r="M394" s="117"/>
      <c r="N394" s="117"/>
    </row>
    <row r="395" spans="2:14">
      <c r="B395" s="113"/>
      <c r="C395" s="113"/>
      <c r="D395" s="113"/>
      <c r="E395" s="113"/>
      <c r="F395" s="113"/>
      <c r="G395" s="113"/>
      <c r="H395" s="117"/>
      <c r="I395" s="117"/>
      <c r="J395" s="117"/>
      <c r="K395" s="117"/>
      <c r="L395" s="117"/>
      <c r="M395" s="117"/>
      <c r="N395" s="117"/>
    </row>
    <row r="396" spans="2:14">
      <c r="B396" s="113"/>
      <c r="C396" s="113"/>
      <c r="D396" s="113"/>
      <c r="E396" s="113"/>
      <c r="F396" s="113"/>
      <c r="G396" s="113"/>
      <c r="H396" s="117"/>
      <c r="I396" s="117"/>
      <c r="J396" s="117"/>
      <c r="K396" s="117"/>
      <c r="L396" s="117"/>
      <c r="M396" s="117"/>
      <c r="N396" s="117"/>
    </row>
    <row r="397" spans="2:14">
      <c r="B397" s="113"/>
      <c r="C397" s="113"/>
      <c r="D397" s="113"/>
      <c r="E397" s="113"/>
      <c r="F397" s="113"/>
      <c r="G397" s="113"/>
      <c r="H397" s="117"/>
      <c r="I397" s="117"/>
      <c r="J397" s="117"/>
      <c r="K397" s="117"/>
      <c r="L397" s="117"/>
      <c r="M397" s="117"/>
      <c r="N397" s="117"/>
    </row>
    <row r="398" spans="2:14">
      <c r="B398" s="113"/>
      <c r="C398" s="113"/>
      <c r="D398" s="113"/>
      <c r="E398" s="113"/>
      <c r="F398" s="113"/>
      <c r="G398" s="113"/>
      <c r="H398" s="117"/>
      <c r="I398" s="117"/>
      <c r="J398" s="117"/>
      <c r="K398" s="117"/>
      <c r="L398" s="117"/>
      <c r="M398" s="117"/>
      <c r="N398" s="117"/>
    </row>
    <row r="399" spans="2:14">
      <c r="B399" s="113"/>
      <c r="C399" s="113"/>
      <c r="D399" s="113"/>
      <c r="E399" s="113"/>
      <c r="F399" s="113"/>
      <c r="G399" s="113"/>
      <c r="H399" s="117"/>
      <c r="I399" s="117"/>
      <c r="J399" s="117"/>
      <c r="K399" s="117"/>
      <c r="L399" s="117"/>
      <c r="M399" s="117"/>
      <c r="N399" s="117"/>
    </row>
    <row r="400" spans="2:14">
      <c r="B400" s="113"/>
      <c r="C400" s="113"/>
      <c r="D400" s="113"/>
      <c r="E400" s="113"/>
      <c r="F400" s="113"/>
      <c r="G400" s="113"/>
      <c r="H400" s="117"/>
      <c r="I400" s="117"/>
      <c r="J400" s="117"/>
      <c r="K400" s="117"/>
      <c r="L400" s="117"/>
      <c r="M400" s="117"/>
      <c r="N400" s="117"/>
    </row>
    <row r="401" spans="2:14">
      <c r="B401" s="113"/>
      <c r="C401" s="113"/>
      <c r="D401" s="113"/>
      <c r="E401" s="113"/>
      <c r="F401" s="113"/>
      <c r="G401" s="113"/>
      <c r="H401" s="117"/>
      <c r="I401" s="117"/>
      <c r="J401" s="117"/>
      <c r="K401" s="117"/>
      <c r="L401" s="117"/>
      <c r="M401" s="117"/>
      <c r="N401" s="117"/>
    </row>
    <row r="402" spans="2:14">
      <c r="B402" s="113"/>
      <c r="C402" s="113"/>
      <c r="D402" s="113"/>
      <c r="E402" s="113"/>
      <c r="F402" s="113"/>
      <c r="G402" s="113"/>
      <c r="H402" s="117"/>
      <c r="I402" s="117"/>
      <c r="J402" s="117"/>
      <c r="K402" s="117"/>
      <c r="L402" s="117"/>
      <c r="M402" s="117"/>
      <c r="N402" s="117"/>
    </row>
    <row r="403" spans="2:14">
      <c r="B403" s="113"/>
      <c r="C403" s="113"/>
      <c r="D403" s="113"/>
      <c r="E403" s="113"/>
      <c r="F403" s="113"/>
      <c r="G403" s="113"/>
      <c r="H403" s="117"/>
      <c r="I403" s="117"/>
      <c r="J403" s="117"/>
      <c r="K403" s="117"/>
      <c r="L403" s="117"/>
      <c r="M403" s="117"/>
      <c r="N403" s="117"/>
    </row>
    <row r="404" spans="2:14">
      <c r="B404" s="113"/>
      <c r="C404" s="113"/>
      <c r="D404" s="113"/>
      <c r="E404" s="113"/>
      <c r="F404" s="113"/>
      <c r="G404" s="113"/>
      <c r="H404" s="117"/>
      <c r="I404" s="117"/>
      <c r="J404" s="117"/>
      <c r="K404" s="117"/>
      <c r="L404" s="117"/>
      <c r="M404" s="117"/>
      <c r="N404" s="117"/>
    </row>
    <row r="405" spans="2:14">
      <c r="B405" s="113"/>
      <c r="C405" s="113"/>
      <c r="D405" s="113"/>
      <c r="E405" s="113"/>
      <c r="F405" s="113"/>
      <c r="G405" s="113"/>
      <c r="H405" s="117"/>
      <c r="I405" s="117"/>
      <c r="J405" s="117"/>
      <c r="K405" s="117"/>
      <c r="L405" s="117"/>
      <c r="M405" s="117"/>
      <c r="N405" s="117"/>
    </row>
    <row r="406" spans="2:14">
      <c r="B406" s="113"/>
      <c r="C406" s="113"/>
      <c r="D406" s="113"/>
      <c r="E406" s="113"/>
      <c r="F406" s="113"/>
      <c r="G406" s="113"/>
      <c r="H406" s="117"/>
      <c r="I406" s="117"/>
      <c r="J406" s="117"/>
      <c r="K406" s="117"/>
      <c r="L406" s="117"/>
      <c r="M406" s="117"/>
      <c r="N406" s="117"/>
    </row>
    <row r="407" spans="2:14">
      <c r="B407" s="113"/>
      <c r="C407" s="113"/>
      <c r="D407" s="113"/>
      <c r="E407" s="113"/>
      <c r="F407" s="113"/>
      <c r="G407" s="113"/>
      <c r="H407" s="117"/>
      <c r="I407" s="117"/>
      <c r="J407" s="117"/>
      <c r="K407" s="117"/>
      <c r="L407" s="117"/>
      <c r="M407" s="117"/>
      <c r="N407" s="117"/>
    </row>
    <row r="408" spans="2:14">
      <c r="B408" s="113"/>
      <c r="C408" s="113"/>
      <c r="D408" s="113"/>
      <c r="E408" s="113"/>
      <c r="F408" s="113"/>
      <c r="G408" s="113"/>
      <c r="H408" s="117"/>
      <c r="I408" s="117"/>
      <c r="J408" s="117"/>
      <c r="K408" s="117"/>
      <c r="L408" s="117"/>
      <c r="M408" s="117"/>
      <c r="N408" s="117"/>
    </row>
    <row r="409" spans="2:14">
      <c r="B409" s="113"/>
      <c r="C409" s="113"/>
      <c r="D409" s="113"/>
      <c r="E409" s="113"/>
      <c r="F409" s="113"/>
      <c r="G409" s="113"/>
      <c r="H409" s="117"/>
      <c r="I409" s="117"/>
      <c r="J409" s="117"/>
      <c r="K409" s="117"/>
      <c r="L409" s="117"/>
      <c r="M409" s="117"/>
      <c r="N409" s="117"/>
    </row>
    <row r="410" spans="2:14">
      <c r="B410" s="113"/>
      <c r="C410" s="113"/>
      <c r="D410" s="113"/>
      <c r="E410" s="113"/>
      <c r="F410" s="113"/>
      <c r="G410" s="113"/>
      <c r="H410" s="117"/>
      <c r="I410" s="117"/>
      <c r="J410" s="117"/>
      <c r="K410" s="117"/>
      <c r="L410" s="117"/>
      <c r="M410" s="117"/>
      <c r="N410" s="117"/>
    </row>
    <row r="411" spans="2:14">
      <c r="B411" s="113"/>
      <c r="C411" s="113"/>
      <c r="D411" s="113"/>
      <c r="E411" s="113"/>
      <c r="F411" s="113"/>
      <c r="G411" s="113"/>
      <c r="H411" s="117"/>
      <c r="I411" s="117"/>
      <c r="J411" s="117"/>
      <c r="K411" s="117"/>
      <c r="L411" s="117"/>
      <c r="M411" s="117"/>
      <c r="N411" s="117"/>
    </row>
    <row r="412" spans="2:14">
      <c r="B412" s="113"/>
      <c r="C412" s="113"/>
      <c r="D412" s="113"/>
      <c r="E412" s="113"/>
      <c r="F412" s="113"/>
      <c r="G412" s="113"/>
      <c r="H412" s="117"/>
      <c r="I412" s="117"/>
      <c r="J412" s="117"/>
      <c r="K412" s="117"/>
      <c r="L412" s="117"/>
      <c r="M412" s="117"/>
      <c r="N412" s="117"/>
    </row>
    <row r="413" spans="2:14">
      <c r="B413" s="113"/>
      <c r="C413" s="113"/>
      <c r="D413" s="113"/>
      <c r="E413" s="113"/>
      <c r="F413" s="113"/>
      <c r="G413" s="113"/>
      <c r="H413" s="117"/>
      <c r="I413" s="117"/>
      <c r="J413" s="117"/>
      <c r="K413" s="117"/>
      <c r="L413" s="117"/>
      <c r="M413" s="117"/>
      <c r="N413" s="117"/>
    </row>
    <row r="414" spans="2:14">
      <c r="B414" s="113"/>
      <c r="C414" s="113"/>
      <c r="D414" s="113"/>
      <c r="E414" s="113"/>
      <c r="F414" s="113"/>
      <c r="G414" s="113"/>
      <c r="H414" s="117"/>
      <c r="I414" s="117"/>
      <c r="J414" s="117"/>
      <c r="K414" s="117"/>
      <c r="L414" s="117"/>
      <c r="M414" s="117"/>
      <c r="N414" s="117"/>
    </row>
    <row r="415" spans="2:14">
      <c r="B415" s="113"/>
      <c r="C415" s="113"/>
      <c r="D415" s="113"/>
      <c r="E415" s="113"/>
      <c r="F415" s="113"/>
      <c r="G415" s="113"/>
      <c r="H415" s="117"/>
      <c r="I415" s="117"/>
      <c r="J415" s="117"/>
      <c r="K415" s="117"/>
      <c r="L415" s="117"/>
      <c r="M415" s="117"/>
      <c r="N415" s="117"/>
    </row>
    <row r="416" spans="2:14">
      <c r="B416" s="113"/>
      <c r="C416" s="113"/>
      <c r="D416" s="113"/>
      <c r="E416" s="113"/>
      <c r="F416" s="113"/>
      <c r="G416" s="113"/>
      <c r="H416" s="117"/>
      <c r="I416" s="117"/>
      <c r="J416" s="117"/>
      <c r="K416" s="117"/>
      <c r="L416" s="117"/>
      <c r="M416" s="117"/>
      <c r="N416" s="117"/>
    </row>
    <row r="417" spans="2:14">
      <c r="B417" s="113"/>
      <c r="C417" s="113"/>
      <c r="D417" s="113"/>
      <c r="E417" s="113"/>
      <c r="F417" s="113"/>
      <c r="G417" s="113"/>
      <c r="H417" s="117"/>
      <c r="I417" s="117"/>
      <c r="J417" s="117"/>
      <c r="K417" s="117"/>
      <c r="L417" s="117"/>
      <c r="M417" s="117"/>
      <c r="N417" s="117"/>
    </row>
    <row r="418" spans="2:14">
      <c r="B418" s="113"/>
      <c r="C418" s="113"/>
      <c r="D418" s="113"/>
      <c r="E418" s="113"/>
      <c r="F418" s="113"/>
      <c r="G418" s="113"/>
      <c r="H418" s="117"/>
      <c r="I418" s="117"/>
      <c r="J418" s="117"/>
      <c r="K418" s="117"/>
      <c r="L418" s="117"/>
      <c r="M418" s="117"/>
      <c r="N418" s="117"/>
    </row>
    <row r="419" spans="2:14">
      <c r="B419" s="113"/>
      <c r="C419" s="113"/>
      <c r="D419" s="113"/>
      <c r="E419" s="113"/>
      <c r="F419" s="113"/>
      <c r="G419" s="113"/>
      <c r="H419" s="117"/>
      <c r="I419" s="117"/>
      <c r="J419" s="117"/>
      <c r="K419" s="117"/>
      <c r="L419" s="117"/>
      <c r="M419" s="117"/>
      <c r="N419" s="117"/>
    </row>
    <row r="420" spans="2:14">
      <c r="B420" s="113"/>
      <c r="C420" s="113"/>
      <c r="D420" s="113"/>
      <c r="E420" s="113"/>
      <c r="F420" s="113"/>
      <c r="G420" s="113"/>
      <c r="H420" s="117"/>
      <c r="I420" s="117"/>
      <c r="J420" s="117"/>
      <c r="K420" s="117"/>
      <c r="L420" s="117"/>
      <c r="M420" s="117"/>
      <c r="N420" s="117"/>
    </row>
    <row r="421" spans="2:14">
      <c r="B421" s="113"/>
      <c r="C421" s="113"/>
      <c r="D421" s="113"/>
      <c r="E421" s="113"/>
      <c r="F421" s="113"/>
      <c r="G421" s="113"/>
      <c r="H421" s="117"/>
      <c r="I421" s="117"/>
      <c r="J421" s="117"/>
      <c r="K421" s="117"/>
      <c r="L421" s="117"/>
      <c r="M421" s="117"/>
      <c r="N421" s="117"/>
    </row>
    <row r="422" spans="2:14">
      <c r="B422" s="113"/>
      <c r="C422" s="113"/>
      <c r="D422" s="113"/>
      <c r="E422" s="113"/>
      <c r="F422" s="113"/>
      <c r="G422" s="113"/>
      <c r="H422" s="117"/>
      <c r="I422" s="117"/>
      <c r="J422" s="117"/>
      <c r="K422" s="117"/>
      <c r="L422" s="117"/>
      <c r="M422" s="117"/>
      <c r="N422" s="117"/>
    </row>
    <row r="423" spans="2:14">
      <c r="B423" s="113"/>
      <c r="C423" s="113"/>
      <c r="D423" s="113"/>
      <c r="E423" s="113"/>
      <c r="F423" s="113"/>
      <c r="G423" s="113"/>
      <c r="H423" s="117"/>
      <c r="I423" s="117"/>
      <c r="J423" s="117"/>
      <c r="K423" s="117"/>
      <c r="L423" s="117"/>
      <c r="M423" s="117"/>
      <c r="N423" s="117"/>
    </row>
    <row r="424" spans="2:14">
      <c r="B424" s="113"/>
      <c r="C424" s="113"/>
      <c r="D424" s="113"/>
      <c r="E424" s="113"/>
      <c r="F424" s="113"/>
      <c r="G424" s="113"/>
      <c r="H424" s="117"/>
      <c r="I424" s="117"/>
      <c r="J424" s="117"/>
      <c r="K424" s="117"/>
      <c r="L424" s="117"/>
      <c r="M424" s="117"/>
      <c r="N424" s="117"/>
    </row>
    <row r="425" spans="2:14">
      <c r="B425" s="113"/>
      <c r="C425" s="113"/>
      <c r="D425" s="113"/>
      <c r="E425" s="113"/>
      <c r="F425" s="113"/>
      <c r="G425" s="113"/>
      <c r="H425" s="117"/>
      <c r="I425" s="117"/>
      <c r="J425" s="117"/>
      <c r="K425" s="117"/>
      <c r="L425" s="117"/>
      <c r="M425" s="117"/>
      <c r="N425" s="117"/>
    </row>
    <row r="426" spans="2:14">
      <c r="B426" s="113"/>
      <c r="C426" s="113"/>
      <c r="D426" s="113"/>
      <c r="E426" s="113"/>
      <c r="F426" s="113"/>
      <c r="G426" s="113"/>
      <c r="H426" s="117"/>
      <c r="I426" s="117"/>
      <c r="J426" s="117"/>
      <c r="K426" s="117"/>
      <c r="L426" s="117"/>
      <c r="M426" s="117"/>
      <c r="N426" s="117"/>
    </row>
    <row r="427" spans="2:14">
      <c r="B427" s="113"/>
      <c r="C427" s="113"/>
      <c r="D427" s="113"/>
      <c r="E427" s="113"/>
      <c r="F427" s="113"/>
      <c r="G427" s="113"/>
      <c r="H427" s="117"/>
      <c r="I427" s="117"/>
      <c r="J427" s="117"/>
      <c r="K427" s="117"/>
      <c r="L427" s="117"/>
      <c r="M427" s="117"/>
      <c r="N427" s="117"/>
    </row>
    <row r="428" spans="2:14">
      <c r="B428" s="113"/>
      <c r="C428" s="113"/>
      <c r="D428" s="113"/>
      <c r="E428" s="113"/>
      <c r="F428" s="113"/>
      <c r="G428" s="113"/>
      <c r="H428" s="117"/>
      <c r="I428" s="117"/>
      <c r="J428" s="117"/>
      <c r="K428" s="117"/>
      <c r="L428" s="117"/>
      <c r="M428" s="117"/>
      <c r="N428" s="117"/>
    </row>
    <row r="429" spans="2:14">
      <c r="B429" s="113"/>
      <c r="C429" s="113"/>
      <c r="D429" s="113"/>
      <c r="E429" s="113"/>
      <c r="F429" s="113"/>
      <c r="G429" s="113"/>
      <c r="H429" s="117"/>
      <c r="I429" s="117"/>
      <c r="J429" s="117"/>
      <c r="K429" s="117"/>
      <c r="L429" s="117"/>
      <c r="M429" s="117"/>
      <c r="N429" s="117"/>
    </row>
    <row r="430" spans="2:14">
      <c r="B430" s="113"/>
      <c r="C430" s="113"/>
      <c r="D430" s="113"/>
      <c r="E430" s="113"/>
      <c r="F430" s="113"/>
      <c r="G430" s="113"/>
      <c r="H430" s="117"/>
      <c r="I430" s="117"/>
      <c r="J430" s="117"/>
      <c r="K430" s="117"/>
      <c r="L430" s="117"/>
      <c r="M430" s="117"/>
      <c r="N430" s="117"/>
    </row>
    <row r="431" spans="2:14">
      <c r="B431" s="113"/>
      <c r="C431" s="113"/>
      <c r="D431" s="113"/>
      <c r="E431" s="113"/>
      <c r="F431" s="113"/>
      <c r="G431" s="113"/>
      <c r="H431" s="117"/>
      <c r="I431" s="117"/>
      <c r="J431" s="117"/>
      <c r="K431" s="117"/>
      <c r="L431" s="117"/>
      <c r="M431" s="117"/>
      <c r="N431" s="117"/>
    </row>
    <row r="432" spans="2:14">
      <c r="B432" s="113"/>
      <c r="C432" s="113"/>
      <c r="D432" s="113"/>
      <c r="E432" s="113"/>
      <c r="F432" s="113"/>
      <c r="G432" s="113"/>
      <c r="H432" s="117"/>
      <c r="I432" s="117"/>
      <c r="J432" s="117"/>
      <c r="K432" s="117"/>
      <c r="L432" s="117"/>
      <c r="M432" s="117"/>
      <c r="N432" s="117"/>
    </row>
    <row r="433" spans="2:14">
      <c r="B433" s="113"/>
      <c r="C433" s="113"/>
      <c r="D433" s="113"/>
      <c r="E433" s="113"/>
      <c r="F433" s="113"/>
      <c r="G433" s="113"/>
      <c r="H433" s="117"/>
      <c r="I433" s="117"/>
      <c r="J433" s="117"/>
      <c r="K433" s="117"/>
      <c r="L433" s="117"/>
      <c r="M433" s="117"/>
      <c r="N433" s="117"/>
    </row>
    <row r="434" spans="2:14">
      <c r="B434" s="113"/>
      <c r="C434" s="113"/>
      <c r="D434" s="113"/>
      <c r="E434" s="113"/>
      <c r="F434" s="113"/>
      <c r="G434" s="113"/>
      <c r="H434" s="117"/>
      <c r="I434" s="117"/>
      <c r="J434" s="117"/>
      <c r="K434" s="117"/>
      <c r="L434" s="117"/>
      <c r="M434" s="117"/>
      <c r="N434" s="117"/>
    </row>
    <row r="435" spans="2:14">
      <c r="B435" s="113"/>
      <c r="C435" s="113"/>
      <c r="D435" s="113"/>
      <c r="E435" s="113"/>
      <c r="F435" s="113"/>
      <c r="G435" s="113"/>
      <c r="H435" s="117"/>
      <c r="I435" s="117"/>
      <c r="J435" s="117"/>
      <c r="K435" s="117"/>
      <c r="L435" s="117"/>
      <c r="M435" s="117"/>
      <c r="N435" s="117"/>
    </row>
    <row r="436" spans="2:14">
      <c r="B436" s="113"/>
      <c r="C436" s="113"/>
      <c r="D436" s="113"/>
      <c r="E436" s="113"/>
      <c r="F436" s="113"/>
      <c r="G436" s="113"/>
      <c r="H436" s="117"/>
      <c r="I436" s="117"/>
      <c r="J436" s="117"/>
      <c r="K436" s="117"/>
      <c r="L436" s="117"/>
      <c r="M436" s="117"/>
      <c r="N436" s="117"/>
    </row>
    <row r="437" spans="2:14">
      <c r="B437" s="113"/>
      <c r="C437" s="113"/>
      <c r="D437" s="113"/>
      <c r="E437" s="113"/>
      <c r="F437" s="113"/>
      <c r="G437" s="113"/>
      <c r="H437" s="117"/>
      <c r="I437" s="117"/>
      <c r="J437" s="117"/>
      <c r="K437" s="117"/>
      <c r="L437" s="117"/>
      <c r="M437" s="117"/>
      <c r="N437" s="117"/>
    </row>
    <row r="438" spans="2:14">
      <c r="B438" s="113"/>
      <c r="C438" s="113"/>
      <c r="D438" s="113"/>
      <c r="E438" s="113"/>
      <c r="F438" s="113"/>
      <c r="G438" s="113"/>
      <c r="H438" s="117"/>
      <c r="I438" s="117"/>
      <c r="J438" s="117"/>
      <c r="K438" s="117"/>
      <c r="L438" s="117"/>
      <c r="M438" s="117"/>
      <c r="N438" s="117"/>
    </row>
    <row r="439" spans="2:14">
      <c r="B439" s="113"/>
      <c r="C439" s="113"/>
      <c r="D439" s="113"/>
      <c r="E439" s="113"/>
      <c r="F439" s="113"/>
      <c r="G439" s="113"/>
      <c r="H439" s="117"/>
      <c r="I439" s="117"/>
      <c r="J439" s="117"/>
      <c r="K439" s="117"/>
      <c r="L439" s="117"/>
      <c r="M439" s="117"/>
      <c r="N439" s="117"/>
    </row>
    <row r="440" spans="2:14">
      <c r="B440" s="113"/>
      <c r="C440" s="113"/>
      <c r="D440" s="113"/>
      <c r="E440" s="113"/>
      <c r="F440" s="113"/>
      <c r="G440" s="113"/>
      <c r="H440" s="117"/>
      <c r="I440" s="117"/>
      <c r="J440" s="117"/>
      <c r="K440" s="117"/>
      <c r="L440" s="117"/>
      <c r="M440" s="117"/>
      <c r="N440" s="117"/>
    </row>
    <row r="441" spans="2:14">
      <c r="B441" s="113"/>
      <c r="C441" s="113"/>
      <c r="D441" s="113"/>
      <c r="E441" s="113"/>
      <c r="F441" s="113"/>
      <c r="G441" s="113"/>
      <c r="H441" s="117"/>
      <c r="I441" s="117"/>
      <c r="J441" s="117"/>
      <c r="K441" s="117"/>
      <c r="L441" s="117"/>
      <c r="M441" s="117"/>
      <c r="N441" s="117"/>
    </row>
    <row r="442" spans="2:14">
      <c r="B442" s="113"/>
      <c r="C442" s="113"/>
      <c r="D442" s="113"/>
      <c r="E442" s="113"/>
      <c r="F442" s="113"/>
      <c r="G442" s="113"/>
      <c r="H442" s="117"/>
      <c r="I442" s="117"/>
      <c r="J442" s="117"/>
      <c r="K442" s="117"/>
      <c r="L442" s="117"/>
      <c r="M442" s="117"/>
      <c r="N442" s="117"/>
    </row>
    <row r="443" spans="2:14">
      <c r="B443" s="113"/>
      <c r="C443" s="113"/>
      <c r="D443" s="113"/>
      <c r="E443" s="113"/>
      <c r="F443" s="113"/>
      <c r="G443" s="113"/>
      <c r="H443" s="117"/>
      <c r="I443" s="117"/>
      <c r="J443" s="117"/>
      <c r="K443" s="117"/>
      <c r="L443" s="117"/>
      <c r="M443" s="117"/>
      <c r="N443" s="117"/>
    </row>
    <row r="444" spans="2:14">
      <c r="B444" s="113"/>
      <c r="C444" s="113"/>
      <c r="D444" s="113"/>
      <c r="E444" s="113"/>
      <c r="F444" s="113"/>
      <c r="G444" s="113"/>
      <c r="H444" s="117"/>
      <c r="I444" s="117"/>
      <c r="J444" s="117"/>
      <c r="K444" s="117"/>
      <c r="L444" s="117"/>
      <c r="M444" s="117"/>
      <c r="N444" s="117"/>
    </row>
    <row r="445" spans="2:14">
      <c r="B445" s="113"/>
      <c r="C445" s="113"/>
      <c r="D445" s="113"/>
      <c r="E445" s="113"/>
      <c r="F445" s="113"/>
      <c r="G445" s="113"/>
      <c r="H445" s="117"/>
      <c r="I445" s="117"/>
      <c r="J445" s="117"/>
      <c r="K445" s="117"/>
      <c r="L445" s="117"/>
      <c r="M445" s="117"/>
      <c r="N445" s="117"/>
    </row>
    <row r="446" spans="2:14">
      <c r="B446" s="113"/>
      <c r="C446" s="113"/>
      <c r="D446" s="113"/>
      <c r="E446" s="113"/>
      <c r="F446" s="113"/>
      <c r="G446" s="113"/>
      <c r="H446" s="117"/>
      <c r="I446" s="117"/>
      <c r="J446" s="117"/>
      <c r="K446" s="117"/>
      <c r="L446" s="117"/>
      <c r="M446" s="117"/>
      <c r="N446" s="117"/>
    </row>
    <row r="447" spans="2:14">
      <c r="B447" s="113"/>
      <c r="C447" s="113"/>
      <c r="D447" s="113"/>
      <c r="E447" s="113"/>
      <c r="F447" s="113"/>
      <c r="G447" s="113"/>
      <c r="H447" s="117"/>
      <c r="I447" s="117"/>
      <c r="J447" s="117"/>
      <c r="K447" s="117"/>
      <c r="L447" s="117"/>
      <c r="M447" s="117"/>
      <c r="N447" s="117"/>
    </row>
    <row r="448" spans="2:14">
      <c r="B448" s="113"/>
      <c r="C448" s="113"/>
      <c r="D448" s="113"/>
      <c r="E448" s="113"/>
      <c r="F448" s="113"/>
      <c r="G448" s="113"/>
      <c r="H448" s="117"/>
      <c r="I448" s="117"/>
      <c r="J448" s="117"/>
      <c r="K448" s="117"/>
      <c r="L448" s="117"/>
      <c r="M448" s="117"/>
      <c r="N448" s="117"/>
    </row>
    <row r="449" spans="2:14">
      <c r="B449" s="113"/>
      <c r="C449" s="113"/>
      <c r="D449" s="113"/>
      <c r="E449" s="113"/>
      <c r="F449" s="113"/>
      <c r="G449" s="113"/>
      <c r="H449" s="117"/>
      <c r="I449" s="117"/>
      <c r="J449" s="117"/>
      <c r="K449" s="117"/>
      <c r="L449" s="117"/>
      <c r="M449" s="117"/>
      <c r="N449" s="117"/>
    </row>
    <row r="450" spans="2:14">
      <c r="B450" s="113"/>
      <c r="C450" s="113"/>
      <c r="D450" s="113"/>
      <c r="E450" s="113"/>
      <c r="F450" s="113"/>
      <c r="G450" s="113"/>
      <c r="H450" s="117"/>
      <c r="I450" s="117"/>
      <c r="J450" s="117"/>
      <c r="K450" s="117"/>
      <c r="L450" s="117"/>
      <c r="M450" s="117"/>
      <c r="N450" s="117"/>
    </row>
    <row r="451" spans="2:14">
      <c r="B451" s="113"/>
      <c r="C451" s="113"/>
      <c r="D451" s="113"/>
      <c r="E451" s="113"/>
      <c r="F451" s="113"/>
      <c r="G451" s="113"/>
      <c r="H451" s="117"/>
      <c r="I451" s="117"/>
      <c r="J451" s="117"/>
      <c r="K451" s="117"/>
      <c r="L451" s="117"/>
      <c r="M451" s="117"/>
      <c r="N451" s="117"/>
    </row>
    <row r="452" spans="2:14">
      <c r="B452" s="113"/>
      <c r="C452" s="113"/>
      <c r="D452" s="113"/>
      <c r="E452" s="113"/>
      <c r="F452" s="113"/>
      <c r="G452" s="113"/>
      <c r="H452" s="117"/>
      <c r="I452" s="117"/>
      <c r="J452" s="117"/>
      <c r="K452" s="117"/>
      <c r="L452" s="117"/>
      <c r="M452" s="117"/>
      <c r="N452" s="117"/>
    </row>
    <row r="453" spans="2:14">
      <c r="B453" s="113"/>
      <c r="C453" s="113"/>
      <c r="D453" s="113"/>
      <c r="E453" s="113"/>
      <c r="F453" s="113"/>
      <c r="G453" s="113"/>
      <c r="H453" s="117"/>
      <c r="I453" s="117"/>
      <c r="J453" s="117"/>
      <c r="K453" s="117"/>
      <c r="L453" s="117"/>
      <c r="M453" s="117"/>
      <c r="N453" s="117"/>
    </row>
    <row r="454" spans="2:14">
      <c r="B454" s="113"/>
      <c r="C454" s="113"/>
      <c r="D454" s="113"/>
      <c r="E454" s="113"/>
      <c r="F454" s="113"/>
      <c r="G454" s="113"/>
      <c r="H454" s="117"/>
      <c r="I454" s="117"/>
      <c r="J454" s="117"/>
      <c r="K454" s="117"/>
      <c r="L454" s="117"/>
      <c r="M454" s="117"/>
      <c r="N454" s="117"/>
    </row>
    <row r="455" spans="2:14">
      <c r="B455" s="113"/>
      <c r="C455" s="113"/>
      <c r="D455" s="113"/>
      <c r="E455" s="113"/>
      <c r="F455" s="113"/>
      <c r="G455" s="113"/>
      <c r="H455" s="117"/>
      <c r="I455" s="117"/>
      <c r="J455" s="117"/>
      <c r="K455" s="117"/>
      <c r="L455" s="117"/>
      <c r="M455" s="117"/>
      <c r="N455" s="117"/>
    </row>
    <row r="456" spans="2:14">
      <c r="B456" s="113"/>
      <c r="C456" s="113"/>
      <c r="D456" s="113"/>
      <c r="E456" s="113"/>
      <c r="F456" s="113"/>
      <c r="G456" s="113"/>
      <c r="H456" s="117"/>
      <c r="I456" s="117"/>
      <c r="J456" s="117"/>
      <c r="K456" s="117"/>
      <c r="L456" s="117"/>
      <c r="M456" s="117"/>
      <c r="N456" s="117"/>
    </row>
    <row r="457" spans="2:14">
      <c r="B457" s="113"/>
      <c r="C457" s="113"/>
      <c r="D457" s="113"/>
      <c r="E457" s="113"/>
      <c r="F457" s="113"/>
      <c r="G457" s="113"/>
      <c r="H457" s="117"/>
      <c r="I457" s="117"/>
      <c r="J457" s="117"/>
      <c r="K457" s="117"/>
      <c r="L457" s="117"/>
      <c r="M457" s="117"/>
      <c r="N457" s="117"/>
    </row>
    <row r="458" spans="2:14">
      <c r="B458" s="113"/>
      <c r="C458" s="113"/>
      <c r="D458" s="113"/>
      <c r="E458" s="113"/>
      <c r="F458" s="113"/>
      <c r="G458" s="113"/>
      <c r="H458" s="117"/>
      <c r="I458" s="117"/>
      <c r="J458" s="117"/>
      <c r="K458" s="117"/>
      <c r="L458" s="117"/>
      <c r="M458" s="117"/>
      <c r="N458" s="117"/>
    </row>
    <row r="459" spans="2:14">
      <c r="B459" s="113"/>
      <c r="C459" s="113"/>
      <c r="D459" s="113"/>
      <c r="E459" s="113"/>
      <c r="F459" s="113"/>
      <c r="G459" s="113"/>
      <c r="H459" s="117"/>
      <c r="I459" s="117"/>
      <c r="J459" s="117"/>
      <c r="K459" s="117"/>
      <c r="L459" s="117"/>
      <c r="M459" s="117"/>
      <c r="N459" s="117"/>
    </row>
    <row r="460" spans="2:14">
      <c r="B460" s="113"/>
      <c r="C460" s="113"/>
      <c r="D460" s="113"/>
      <c r="E460" s="113"/>
      <c r="F460" s="113"/>
      <c r="G460" s="113"/>
      <c r="H460" s="117"/>
      <c r="I460" s="117"/>
      <c r="J460" s="117"/>
      <c r="K460" s="117"/>
      <c r="L460" s="117"/>
      <c r="M460" s="117"/>
      <c r="N460" s="117"/>
    </row>
    <row r="461" spans="2:14">
      <c r="B461" s="113"/>
      <c r="C461" s="113"/>
      <c r="D461" s="113"/>
      <c r="E461" s="113"/>
      <c r="F461" s="113"/>
      <c r="G461" s="113"/>
      <c r="H461" s="117"/>
      <c r="I461" s="117"/>
      <c r="J461" s="117"/>
      <c r="K461" s="117"/>
      <c r="L461" s="117"/>
      <c r="M461" s="117"/>
      <c r="N461" s="117"/>
    </row>
    <row r="462" spans="2:14">
      <c r="B462" s="113"/>
      <c r="C462" s="113"/>
      <c r="D462" s="113"/>
      <c r="E462" s="113"/>
      <c r="F462" s="113"/>
      <c r="G462" s="113"/>
      <c r="H462" s="117"/>
      <c r="I462" s="117"/>
      <c r="J462" s="117"/>
      <c r="K462" s="117"/>
      <c r="L462" s="117"/>
      <c r="M462" s="117"/>
      <c r="N462" s="117"/>
    </row>
    <row r="463" spans="2:14">
      <c r="B463" s="113"/>
      <c r="C463" s="113"/>
      <c r="D463" s="113"/>
      <c r="E463" s="113"/>
      <c r="F463" s="113"/>
      <c r="G463" s="113"/>
      <c r="H463" s="117"/>
      <c r="I463" s="117"/>
      <c r="J463" s="117"/>
      <c r="K463" s="117"/>
      <c r="L463" s="117"/>
      <c r="M463" s="117"/>
      <c r="N463" s="117"/>
    </row>
    <row r="464" spans="2:14">
      <c r="B464" s="113"/>
      <c r="C464" s="113"/>
      <c r="D464" s="113"/>
      <c r="E464" s="113"/>
      <c r="F464" s="113"/>
      <c r="G464" s="113"/>
      <c r="H464" s="117"/>
      <c r="I464" s="117"/>
      <c r="J464" s="117"/>
      <c r="K464" s="117"/>
      <c r="L464" s="117"/>
      <c r="M464" s="117"/>
      <c r="N464" s="117"/>
    </row>
    <row r="465" spans="2:14">
      <c r="B465" s="113"/>
      <c r="C465" s="113"/>
      <c r="D465" s="113"/>
      <c r="E465" s="113"/>
      <c r="F465" s="113"/>
      <c r="G465" s="113"/>
      <c r="H465" s="117"/>
      <c r="I465" s="117"/>
      <c r="J465" s="117"/>
      <c r="K465" s="117"/>
      <c r="L465" s="117"/>
      <c r="M465" s="117"/>
      <c r="N465" s="117"/>
    </row>
    <row r="466" spans="2:14">
      <c r="B466" s="113"/>
      <c r="C466" s="113"/>
      <c r="D466" s="113"/>
      <c r="E466" s="113"/>
      <c r="F466" s="113"/>
      <c r="G466" s="113"/>
      <c r="H466" s="117"/>
      <c r="I466" s="117"/>
      <c r="J466" s="117"/>
      <c r="K466" s="117"/>
      <c r="L466" s="117"/>
      <c r="M466" s="117"/>
      <c r="N466" s="117"/>
    </row>
    <row r="467" spans="2:14">
      <c r="B467" s="113"/>
      <c r="C467" s="113"/>
      <c r="D467" s="113"/>
      <c r="E467" s="113"/>
      <c r="F467" s="113"/>
      <c r="G467" s="113"/>
      <c r="H467" s="117"/>
      <c r="I467" s="117"/>
      <c r="J467" s="117"/>
      <c r="K467" s="117"/>
      <c r="L467" s="117"/>
      <c r="M467" s="117"/>
      <c r="N467" s="117"/>
    </row>
    <row r="468" spans="2:14">
      <c r="B468" s="113"/>
      <c r="C468" s="113"/>
      <c r="D468" s="113"/>
      <c r="E468" s="113"/>
      <c r="F468" s="113"/>
      <c r="G468" s="113"/>
      <c r="H468" s="117"/>
      <c r="I468" s="117"/>
      <c r="J468" s="117"/>
      <c r="K468" s="117"/>
      <c r="L468" s="117"/>
      <c r="M468" s="117"/>
      <c r="N468" s="117"/>
    </row>
    <row r="469" spans="2:14">
      <c r="B469" s="113"/>
      <c r="C469" s="113"/>
      <c r="D469" s="113"/>
      <c r="E469" s="113"/>
      <c r="F469" s="113"/>
      <c r="G469" s="113"/>
      <c r="H469" s="117"/>
      <c r="I469" s="117"/>
      <c r="J469" s="117"/>
      <c r="K469" s="117"/>
      <c r="L469" s="117"/>
      <c r="M469" s="117"/>
      <c r="N469" s="117"/>
    </row>
    <row r="470" spans="2:14">
      <c r="B470" s="113"/>
      <c r="C470" s="113"/>
      <c r="D470" s="113"/>
      <c r="E470" s="113"/>
      <c r="F470" s="113"/>
      <c r="G470" s="113"/>
      <c r="H470" s="117"/>
      <c r="I470" s="117"/>
      <c r="J470" s="117"/>
      <c r="K470" s="117"/>
      <c r="L470" s="117"/>
      <c r="M470" s="117"/>
      <c r="N470" s="117"/>
    </row>
    <row r="471" spans="2:14">
      <c r="B471" s="113"/>
      <c r="C471" s="113"/>
      <c r="D471" s="113"/>
      <c r="E471" s="113"/>
      <c r="F471" s="113"/>
      <c r="G471" s="113"/>
      <c r="H471" s="117"/>
      <c r="I471" s="117"/>
      <c r="J471" s="117"/>
      <c r="K471" s="117"/>
      <c r="L471" s="117"/>
      <c r="M471" s="117"/>
      <c r="N471" s="117"/>
    </row>
    <row r="472" spans="2:14">
      <c r="B472" s="113"/>
      <c r="C472" s="113"/>
      <c r="D472" s="113"/>
      <c r="E472" s="113"/>
      <c r="F472" s="113"/>
      <c r="G472" s="113"/>
      <c r="H472" s="117"/>
      <c r="I472" s="117"/>
      <c r="J472" s="117"/>
      <c r="K472" s="117"/>
      <c r="L472" s="117"/>
      <c r="M472" s="117"/>
      <c r="N472" s="117"/>
    </row>
    <row r="473" spans="2:14">
      <c r="B473" s="113"/>
      <c r="C473" s="113"/>
      <c r="D473" s="113"/>
      <c r="E473" s="113"/>
      <c r="F473" s="113"/>
      <c r="G473" s="113"/>
      <c r="H473" s="117"/>
      <c r="I473" s="117"/>
      <c r="J473" s="117"/>
      <c r="K473" s="117"/>
      <c r="L473" s="117"/>
      <c r="M473" s="117"/>
      <c r="N473" s="117"/>
    </row>
    <row r="474" spans="2:14">
      <c r="B474" s="113"/>
      <c r="C474" s="113"/>
      <c r="D474" s="113"/>
      <c r="E474" s="113"/>
      <c r="F474" s="113"/>
      <c r="G474" s="113"/>
      <c r="H474" s="117"/>
      <c r="I474" s="117"/>
      <c r="J474" s="117"/>
      <c r="K474" s="117"/>
      <c r="L474" s="117"/>
      <c r="M474" s="117"/>
      <c r="N474" s="117"/>
    </row>
    <row r="475" spans="2:14">
      <c r="B475" s="113"/>
      <c r="C475" s="113"/>
      <c r="D475" s="113"/>
      <c r="E475" s="113"/>
      <c r="F475" s="113"/>
      <c r="G475" s="113"/>
      <c r="H475" s="117"/>
      <c r="I475" s="117"/>
      <c r="J475" s="117"/>
      <c r="K475" s="117"/>
      <c r="L475" s="117"/>
      <c r="M475" s="117"/>
      <c r="N475" s="117"/>
    </row>
    <row r="476" spans="2:14">
      <c r="B476" s="113"/>
      <c r="C476" s="113"/>
      <c r="D476" s="113"/>
      <c r="E476" s="113"/>
      <c r="F476" s="113"/>
      <c r="G476" s="113"/>
      <c r="H476" s="117"/>
      <c r="I476" s="117"/>
      <c r="J476" s="117"/>
      <c r="K476" s="117"/>
      <c r="L476" s="117"/>
      <c r="M476" s="117"/>
      <c r="N476" s="117"/>
    </row>
    <row r="477" spans="2:14">
      <c r="B477" s="113"/>
      <c r="C477" s="113"/>
      <c r="D477" s="113"/>
      <c r="E477" s="113"/>
      <c r="F477" s="113"/>
      <c r="G477" s="113"/>
      <c r="H477" s="117"/>
      <c r="I477" s="117"/>
      <c r="J477" s="117"/>
      <c r="K477" s="117"/>
      <c r="L477" s="117"/>
      <c r="M477" s="117"/>
      <c r="N477" s="117"/>
    </row>
    <row r="478" spans="2:14">
      <c r="B478" s="113"/>
      <c r="C478" s="113"/>
      <c r="D478" s="113"/>
      <c r="E478" s="113"/>
      <c r="F478" s="113"/>
      <c r="G478" s="113"/>
      <c r="H478" s="117"/>
      <c r="I478" s="117"/>
      <c r="J478" s="117"/>
      <c r="K478" s="117"/>
      <c r="L478" s="117"/>
      <c r="M478" s="117"/>
      <c r="N478" s="117"/>
    </row>
    <row r="479" spans="2:14">
      <c r="B479" s="113"/>
      <c r="C479" s="113"/>
      <c r="D479" s="113"/>
      <c r="E479" s="113"/>
      <c r="F479" s="113"/>
      <c r="G479" s="113"/>
      <c r="H479" s="117"/>
      <c r="I479" s="117"/>
      <c r="J479" s="117"/>
      <c r="K479" s="117"/>
      <c r="L479" s="117"/>
      <c r="M479" s="117"/>
      <c r="N479" s="117"/>
    </row>
    <row r="480" spans="2:14">
      <c r="B480" s="113"/>
      <c r="C480" s="113"/>
      <c r="D480" s="113"/>
      <c r="E480" s="113"/>
      <c r="F480" s="113"/>
      <c r="G480" s="113"/>
      <c r="H480" s="117"/>
      <c r="I480" s="117"/>
      <c r="J480" s="117"/>
      <c r="K480" s="117"/>
      <c r="L480" s="117"/>
      <c r="M480" s="117"/>
      <c r="N480" s="117"/>
    </row>
    <row r="481" spans="2:14">
      <c r="B481" s="113"/>
      <c r="C481" s="113"/>
      <c r="D481" s="113"/>
      <c r="E481" s="113"/>
      <c r="F481" s="113"/>
      <c r="G481" s="113"/>
      <c r="H481" s="117"/>
      <c r="I481" s="117"/>
      <c r="J481" s="117"/>
      <c r="K481" s="117"/>
      <c r="L481" s="117"/>
      <c r="M481" s="117"/>
      <c r="N481" s="117"/>
    </row>
    <row r="482" spans="2:14">
      <c r="B482" s="113"/>
      <c r="C482" s="113"/>
      <c r="D482" s="113"/>
      <c r="E482" s="113"/>
      <c r="F482" s="113"/>
      <c r="G482" s="113"/>
      <c r="H482" s="117"/>
      <c r="I482" s="117"/>
      <c r="J482" s="117"/>
      <c r="K482" s="117"/>
      <c r="L482" s="117"/>
      <c r="M482" s="117"/>
      <c r="N482" s="117"/>
    </row>
    <row r="483" spans="2:14">
      <c r="B483" s="113"/>
      <c r="C483" s="113"/>
      <c r="D483" s="113"/>
      <c r="E483" s="113"/>
      <c r="F483" s="113"/>
      <c r="G483" s="113"/>
      <c r="H483" s="117"/>
      <c r="I483" s="117"/>
      <c r="J483" s="117"/>
      <c r="K483" s="117"/>
      <c r="L483" s="117"/>
      <c r="M483" s="117"/>
      <c r="N483" s="117"/>
    </row>
    <row r="484" spans="2:14">
      <c r="B484" s="113"/>
      <c r="C484" s="113"/>
      <c r="D484" s="113"/>
      <c r="E484" s="113"/>
      <c r="F484" s="113"/>
      <c r="G484" s="113"/>
      <c r="H484" s="117"/>
      <c r="I484" s="117"/>
      <c r="J484" s="117"/>
      <c r="K484" s="117"/>
      <c r="L484" s="117"/>
      <c r="M484" s="117"/>
      <c r="N484" s="117"/>
    </row>
    <row r="485" spans="2:14">
      <c r="B485" s="113"/>
      <c r="C485" s="113"/>
      <c r="D485" s="113"/>
      <c r="E485" s="113"/>
      <c r="F485" s="113"/>
      <c r="G485" s="113"/>
      <c r="H485" s="117"/>
      <c r="I485" s="117"/>
      <c r="J485" s="117"/>
      <c r="K485" s="117"/>
      <c r="L485" s="117"/>
      <c r="M485" s="117"/>
      <c r="N485" s="117"/>
    </row>
    <row r="486" spans="2:14">
      <c r="B486" s="113"/>
      <c r="C486" s="113"/>
      <c r="D486" s="113"/>
      <c r="E486" s="113"/>
      <c r="F486" s="113"/>
      <c r="G486" s="113"/>
      <c r="H486" s="117"/>
      <c r="I486" s="117"/>
      <c r="J486" s="117"/>
      <c r="K486" s="117"/>
      <c r="L486" s="117"/>
      <c r="M486" s="117"/>
      <c r="N486" s="117"/>
    </row>
    <row r="487" spans="2:14">
      <c r="B487" s="113"/>
      <c r="C487" s="113"/>
      <c r="D487" s="113"/>
      <c r="E487" s="113"/>
      <c r="F487" s="113"/>
      <c r="G487" s="113"/>
      <c r="H487" s="117"/>
      <c r="I487" s="117"/>
      <c r="J487" s="117"/>
      <c r="K487" s="117"/>
      <c r="L487" s="117"/>
      <c r="M487" s="117"/>
      <c r="N487" s="117"/>
    </row>
    <row r="488" spans="2:14">
      <c r="B488" s="113"/>
      <c r="C488" s="113"/>
      <c r="D488" s="113"/>
      <c r="E488" s="113"/>
      <c r="F488" s="113"/>
      <c r="G488" s="113"/>
      <c r="H488" s="117"/>
      <c r="I488" s="117"/>
      <c r="J488" s="117"/>
      <c r="K488" s="117"/>
      <c r="L488" s="117"/>
      <c r="M488" s="117"/>
      <c r="N488" s="117"/>
    </row>
    <row r="489" spans="2:14">
      <c r="B489" s="113"/>
      <c r="C489" s="113"/>
      <c r="D489" s="113"/>
      <c r="E489" s="113"/>
      <c r="F489" s="113"/>
      <c r="G489" s="113"/>
      <c r="H489" s="117"/>
      <c r="I489" s="117"/>
      <c r="J489" s="117"/>
      <c r="K489" s="117"/>
      <c r="L489" s="117"/>
      <c r="M489" s="117"/>
      <c r="N489" s="117"/>
    </row>
    <row r="490" spans="2:14">
      <c r="B490" s="113"/>
      <c r="C490" s="113"/>
      <c r="D490" s="113"/>
      <c r="E490" s="113"/>
      <c r="F490" s="113"/>
      <c r="G490" s="113"/>
      <c r="H490" s="117"/>
      <c r="I490" s="117"/>
      <c r="J490" s="117"/>
      <c r="K490" s="117"/>
      <c r="L490" s="117"/>
      <c r="M490" s="117"/>
      <c r="N490" s="117"/>
    </row>
    <row r="491" spans="2:14">
      <c r="B491" s="113"/>
      <c r="C491" s="113"/>
      <c r="D491" s="113"/>
      <c r="E491" s="113"/>
      <c r="F491" s="113"/>
      <c r="G491" s="113"/>
      <c r="H491" s="117"/>
      <c r="I491" s="117"/>
      <c r="J491" s="117"/>
      <c r="K491" s="117"/>
      <c r="L491" s="117"/>
      <c r="M491" s="117"/>
      <c r="N491" s="117"/>
    </row>
    <row r="492" spans="2:14">
      <c r="B492" s="113"/>
      <c r="C492" s="113"/>
      <c r="D492" s="113"/>
      <c r="E492" s="113"/>
      <c r="F492" s="113"/>
      <c r="G492" s="113"/>
      <c r="H492" s="117"/>
      <c r="I492" s="117"/>
      <c r="J492" s="117"/>
      <c r="K492" s="117"/>
      <c r="L492" s="117"/>
      <c r="M492" s="117"/>
      <c r="N492" s="117"/>
    </row>
    <row r="493" spans="2:14">
      <c r="B493" s="113"/>
      <c r="C493" s="113"/>
      <c r="D493" s="113"/>
      <c r="E493" s="113"/>
      <c r="F493" s="113"/>
      <c r="G493" s="113"/>
      <c r="H493" s="117"/>
      <c r="I493" s="117"/>
      <c r="J493" s="117"/>
      <c r="K493" s="117"/>
      <c r="L493" s="117"/>
      <c r="M493" s="117"/>
      <c r="N493" s="117"/>
    </row>
    <row r="494" spans="2:14">
      <c r="B494" s="113"/>
      <c r="C494" s="113"/>
      <c r="D494" s="113"/>
      <c r="E494" s="113"/>
      <c r="F494" s="113"/>
      <c r="G494" s="113"/>
      <c r="H494" s="117"/>
      <c r="I494" s="117"/>
      <c r="J494" s="117"/>
      <c r="K494" s="117"/>
      <c r="L494" s="117"/>
      <c r="M494" s="117"/>
      <c r="N494" s="117"/>
    </row>
    <row r="495" spans="2:14">
      <c r="B495" s="113"/>
      <c r="C495" s="113"/>
      <c r="D495" s="113"/>
      <c r="E495" s="113"/>
      <c r="F495" s="113"/>
      <c r="G495" s="113"/>
      <c r="H495" s="117"/>
      <c r="I495" s="117"/>
      <c r="J495" s="117"/>
      <c r="K495" s="117"/>
      <c r="L495" s="117"/>
      <c r="M495" s="117"/>
      <c r="N495" s="117"/>
    </row>
    <row r="496" spans="2:14">
      <c r="B496" s="113"/>
      <c r="C496" s="113"/>
      <c r="D496" s="113"/>
      <c r="E496" s="113"/>
      <c r="F496" s="113"/>
      <c r="G496" s="113"/>
      <c r="H496" s="117"/>
      <c r="I496" s="117"/>
      <c r="J496" s="117"/>
      <c r="K496" s="117"/>
      <c r="L496" s="117"/>
      <c r="M496" s="117"/>
      <c r="N496" s="117"/>
    </row>
    <row r="497" spans="2:14">
      <c r="B497" s="113"/>
      <c r="C497" s="113"/>
      <c r="D497" s="113"/>
      <c r="E497" s="113"/>
      <c r="F497" s="113"/>
      <c r="G497" s="113"/>
      <c r="H497" s="117"/>
      <c r="I497" s="117"/>
      <c r="J497" s="117"/>
      <c r="K497" s="117"/>
      <c r="L497" s="117"/>
      <c r="M497" s="117"/>
      <c r="N497" s="117"/>
    </row>
    <row r="498" spans="2:14">
      <c r="B498" s="113"/>
      <c r="C498" s="113"/>
      <c r="D498" s="113"/>
      <c r="E498" s="113"/>
      <c r="F498" s="113"/>
      <c r="G498" s="113"/>
      <c r="H498" s="117"/>
      <c r="I498" s="117"/>
      <c r="J498" s="117"/>
      <c r="K498" s="117"/>
      <c r="L498" s="117"/>
      <c r="M498" s="117"/>
      <c r="N498" s="117"/>
    </row>
    <row r="499" spans="2:14">
      <c r="B499" s="113"/>
      <c r="C499" s="113"/>
      <c r="D499" s="113"/>
      <c r="E499" s="113"/>
      <c r="F499" s="113"/>
      <c r="G499" s="113"/>
      <c r="H499" s="117"/>
      <c r="I499" s="117"/>
      <c r="J499" s="117"/>
      <c r="K499" s="117"/>
      <c r="L499" s="117"/>
      <c r="M499" s="117"/>
      <c r="N499" s="117"/>
    </row>
    <row r="500" spans="2:14">
      <c r="B500" s="113"/>
      <c r="C500" s="113"/>
      <c r="D500" s="113"/>
      <c r="E500" s="113"/>
      <c r="F500" s="113"/>
      <c r="G500" s="113"/>
      <c r="H500" s="117"/>
      <c r="I500" s="117"/>
      <c r="J500" s="117"/>
      <c r="K500" s="117"/>
      <c r="L500" s="117"/>
      <c r="M500" s="117"/>
      <c r="N500" s="117"/>
    </row>
    <row r="501" spans="2:14">
      <c r="B501" s="113"/>
      <c r="C501" s="113"/>
      <c r="D501" s="113"/>
      <c r="E501" s="113"/>
      <c r="F501" s="113"/>
      <c r="G501" s="113"/>
      <c r="H501" s="117"/>
      <c r="I501" s="117"/>
      <c r="J501" s="117"/>
      <c r="K501" s="117"/>
      <c r="L501" s="117"/>
      <c r="M501" s="117"/>
      <c r="N501" s="117"/>
    </row>
    <row r="502" spans="2:14">
      <c r="B502" s="113"/>
      <c r="C502" s="113"/>
      <c r="D502" s="113"/>
      <c r="E502" s="113"/>
      <c r="F502" s="113"/>
      <c r="G502" s="113"/>
      <c r="H502" s="117"/>
      <c r="I502" s="117"/>
      <c r="J502" s="117"/>
      <c r="K502" s="117"/>
      <c r="L502" s="117"/>
      <c r="M502" s="117"/>
      <c r="N502" s="117"/>
    </row>
    <row r="503" spans="2:14">
      <c r="B503" s="113"/>
      <c r="C503" s="113"/>
      <c r="D503" s="113"/>
      <c r="E503" s="113"/>
      <c r="F503" s="113"/>
      <c r="G503" s="113"/>
      <c r="H503" s="117"/>
      <c r="I503" s="117"/>
      <c r="J503" s="117"/>
      <c r="K503" s="117"/>
      <c r="L503" s="117"/>
      <c r="M503" s="117"/>
      <c r="N503" s="117"/>
    </row>
    <row r="504" spans="2:14">
      <c r="B504" s="113"/>
      <c r="C504" s="113"/>
      <c r="D504" s="113"/>
      <c r="E504" s="113"/>
      <c r="F504" s="113"/>
      <c r="G504" s="113"/>
      <c r="H504" s="117"/>
      <c r="I504" s="117"/>
      <c r="J504" s="117"/>
      <c r="K504" s="117"/>
      <c r="L504" s="117"/>
      <c r="M504" s="117"/>
      <c r="N504" s="117"/>
    </row>
    <row r="505" spans="2:14">
      <c r="B505" s="113"/>
      <c r="C505" s="113"/>
      <c r="D505" s="113"/>
      <c r="E505" s="113"/>
      <c r="F505" s="113"/>
      <c r="G505" s="113"/>
      <c r="H505" s="117"/>
      <c r="I505" s="117"/>
      <c r="J505" s="117"/>
      <c r="K505" s="117"/>
      <c r="L505" s="117"/>
      <c r="M505" s="117"/>
      <c r="N505" s="117"/>
    </row>
    <row r="506" spans="2:14">
      <c r="B506" s="113"/>
      <c r="C506" s="113"/>
      <c r="D506" s="113"/>
      <c r="E506" s="113"/>
      <c r="F506" s="113"/>
      <c r="G506" s="113"/>
      <c r="H506" s="117"/>
      <c r="I506" s="117"/>
      <c r="J506" s="117"/>
      <c r="K506" s="117"/>
      <c r="L506" s="117"/>
      <c r="M506" s="117"/>
      <c r="N506" s="117"/>
    </row>
    <row r="507" spans="2:14">
      <c r="B507" s="113"/>
      <c r="C507" s="113"/>
      <c r="D507" s="113"/>
      <c r="E507" s="113"/>
      <c r="F507" s="113"/>
      <c r="G507" s="113"/>
      <c r="H507" s="117"/>
      <c r="I507" s="117"/>
      <c r="J507" s="117"/>
      <c r="K507" s="117"/>
      <c r="L507" s="117"/>
      <c r="M507" s="117"/>
      <c r="N507" s="117"/>
    </row>
    <row r="508" spans="2:14">
      <c r="B508" s="113"/>
      <c r="C508" s="113"/>
      <c r="D508" s="113"/>
      <c r="E508" s="113"/>
      <c r="F508" s="113"/>
      <c r="G508" s="113"/>
      <c r="H508" s="117"/>
      <c r="I508" s="117"/>
      <c r="J508" s="117"/>
      <c r="K508" s="117"/>
      <c r="L508" s="117"/>
      <c r="M508" s="117"/>
      <c r="N508" s="117"/>
    </row>
    <row r="509" spans="2:14">
      <c r="B509" s="113"/>
      <c r="C509" s="113"/>
      <c r="D509" s="113"/>
      <c r="E509" s="113"/>
      <c r="F509" s="113"/>
      <c r="G509" s="113"/>
      <c r="H509" s="117"/>
      <c r="I509" s="117"/>
      <c r="J509" s="117"/>
      <c r="K509" s="117"/>
      <c r="L509" s="117"/>
      <c r="M509" s="117"/>
      <c r="N509" s="117"/>
    </row>
    <row r="510" spans="2:14">
      <c r="B510" s="113"/>
      <c r="C510" s="113"/>
      <c r="D510" s="113"/>
      <c r="E510" s="113"/>
      <c r="F510" s="113"/>
      <c r="G510" s="113"/>
      <c r="H510" s="117"/>
      <c r="I510" s="117"/>
      <c r="J510" s="117"/>
      <c r="K510" s="117"/>
      <c r="L510" s="117"/>
      <c r="M510" s="117"/>
      <c r="N510" s="117"/>
    </row>
    <row r="511" spans="2:14">
      <c r="B511" s="113"/>
      <c r="C511" s="113"/>
      <c r="D511" s="113"/>
      <c r="E511" s="113"/>
      <c r="F511" s="113"/>
      <c r="G511" s="113"/>
      <c r="H511" s="117"/>
      <c r="I511" s="117"/>
      <c r="J511" s="117"/>
      <c r="K511" s="117"/>
      <c r="L511" s="117"/>
      <c r="M511" s="117"/>
      <c r="N511" s="117"/>
    </row>
    <row r="512" spans="2:14">
      <c r="B512" s="113"/>
      <c r="C512" s="113"/>
      <c r="D512" s="113"/>
      <c r="E512" s="113"/>
      <c r="F512" s="113"/>
      <c r="G512" s="113"/>
      <c r="H512" s="117"/>
      <c r="I512" s="117"/>
      <c r="J512" s="117"/>
      <c r="K512" s="117"/>
      <c r="L512" s="117"/>
      <c r="M512" s="117"/>
      <c r="N512" s="117"/>
    </row>
    <row r="513" spans="2:14">
      <c r="B513" s="113"/>
      <c r="C513" s="113"/>
      <c r="D513" s="113"/>
      <c r="E513" s="113"/>
      <c r="F513" s="113"/>
      <c r="G513" s="113"/>
      <c r="H513" s="117"/>
      <c r="I513" s="117"/>
      <c r="J513" s="117"/>
      <c r="K513" s="117"/>
      <c r="L513" s="117"/>
      <c r="M513" s="117"/>
      <c r="N513" s="117"/>
    </row>
    <row r="514" spans="2:14">
      <c r="B514" s="113"/>
      <c r="C514" s="113"/>
      <c r="D514" s="113"/>
      <c r="E514" s="113"/>
      <c r="F514" s="113"/>
      <c r="G514" s="113"/>
      <c r="H514" s="117"/>
      <c r="I514" s="117"/>
      <c r="J514" s="117"/>
      <c r="K514" s="117"/>
      <c r="L514" s="117"/>
      <c r="M514" s="117"/>
      <c r="N514" s="117"/>
    </row>
    <row r="515" spans="2:14">
      <c r="B515" s="113"/>
      <c r="C515" s="113"/>
      <c r="D515" s="113"/>
      <c r="E515" s="113"/>
      <c r="F515" s="113"/>
      <c r="G515" s="113"/>
      <c r="H515" s="117"/>
      <c r="I515" s="117"/>
      <c r="J515" s="117"/>
      <c r="K515" s="117"/>
      <c r="L515" s="117"/>
      <c r="M515" s="117"/>
      <c r="N515" s="117"/>
    </row>
    <row r="516" spans="2:14">
      <c r="B516" s="113"/>
      <c r="C516" s="113"/>
      <c r="D516" s="113"/>
      <c r="E516" s="113"/>
      <c r="F516" s="113"/>
      <c r="G516" s="113"/>
      <c r="H516" s="117"/>
      <c r="I516" s="117"/>
      <c r="J516" s="117"/>
      <c r="K516" s="117"/>
      <c r="L516" s="117"/>
      <c r="M516" s="117"/>
      <c r="N516" s="117"/>
    </row>
    <row r="517" spans="2:14">
      <c r="B517" s="113"/>
      <c r="C517" s="113"/>
      <c r="D517" s="113"/>
      <c r="E517" s="113"/>
      <c r="F517" s="113"/>
      <c r="G517" s="113"/>
      <c r="H517" s="117"/>
      <c r="I517" s="117"/>
      <c r="J517" s="117"/>
      <c r="K517" s="117"/>
      <c r="L517" s="117"/>
      <c r="M517" s="117"/>
      <c r="N517" s="117"/>
    </row>
    <row r="518" spans="2:14">
      <c r="B518" s="113"/>
      <c r="C518" s="113"/>
      <c r="D518" s="113"/>
      <c r="E518" s="113"/>
      <c r="F518" s="113"/>
      <c r="G518" s="113"/>
      <c r="H518" s="117"/>
      <c r="I518" s="117"/>
      <c r="J518" s="117"/>
      <c r="K518" s="117"/>
      <c r="L518" s="117"/>
      <c r="M518" s="117"/>
      <c r="N518" s="117"/>
    </row>
    <row r="519" spans="2:14">
      <c r="B519" s="113"/>
      <c r="C519" s="113"/>
      <c r="D519" s="113"/>
      <c r="E519" s="113"/>
      <c r="F519" s="113"/>
      <c r="G519" s="113"/>
      <c r="H519" s="117"/>
      <c r="I519" s="117"/>
      <c r="J519" s="117"/>
      <c r="K519" s="117"/>
      <c r="L519" s="117"/>
      <c r="M519" s="117"/>
      <c r="N519" s="117"/>
    </row>
    <row r="520" spans="2:14">
      <c r="B520" s="113"/>
      <c r="C520" s="113"/>
      <c r="D520" s="113"/>
      <c r="E520" s="113"/>
      <c r="F520" s="113"/>
      <c r="G520" s="113"/>
      <c r="H520" s="117"/>
      <c r="I520" s="117"/>
      <c r="J520" s="117"/>
      <c r="K520" s="117"/>
      <c r="L520" s="117"/>
      <c r="M520" s="117"/>
      <c r="N520" s="117"/>
    </row>
    <row r="521" spans="2:14">
      <c r="B521" s="113"/>
      <c r="C521" s="113"/>
      <c r="D521" s="113"/>
      <c r="E521" s="113"/>
      <c r="F521" s="113"/>
      <c r="G521" s="113"/>
      <c r="H521" s="117"/>
      <c r="I521" s="117"/>
      <c r="J521" s="117"/>
      <c r="K521" s="117"/>
      <c r="L521" s="117"/>
      <c r="M521" s="117"/>
      <c r="N521" s="117"/>
    </row>
    <row r="522" spans="2:14">
      <c r="B522" s="113"/>
      <c r="C522" s="113"/>
      <c r="D522" s="113"/>
      <c r="E522" s="113"/>
      <c r="F522" s="113"/>
      <c r="G522" s="113"/>
      <c r="H522" s="117"/>
      <c r="I522" s="117"/>
      <c r="J522" s="117"/>
      <c r="K522" s="117"/>
      <c r="L522" s="117"/>
      <c r="M522" s="117"/>
      <c r="N522" s="117"/>
    </row>
    <row r="523" spans="2:14">
      <c r="B523" s="113"/>
      <c r="C523" s="113"/>
      <c r="D523" s="113"/>
      <c r="E523" s="113"/>
      <c r="F523" s="113"/>
      <c r="G523" s="113"/>
      <c r="H523" s="117"/>
      <c r="I523" s="117"/>
      <c r="J523" s="117"/>
      <c r="K523" s="117"/>
      <c r="L523" s="117"/>
      <c r="M523" s="117"/>
      <c r="N523" s="117"/>
    </row>
    <row r="524" spans="2:14">
      <c r="B524" s="113"/>
      <c r="C524" s="113"/>
      <c r="D524" s="113"/>
      <c r="E524" s="113"/>
      <c r="F524" s="113"/>
      <c r="G524" s="113"/>
      <c r="H524" s="117"/>
      <c r="I524" s="117"/>
      <c r="J524" s="117"/>
      <c r="K524" s="117"/>
      <c r="L524" s="117"/>
      <c r="M524" s="117"/>
      <c r="N524" s="117"/>
    </row>
    <row r="525" spans="2:14">
      <c r="B525" s="113"/>
      <c r="C525" s="113"/>
      <c r="D525" s="113"/>
      <c r="E525" s="113"/>
      <c r="F525" s="113"/>
      <c r="G525" s="113"/>
      <c r="H525" s="117"/>
      <c r="I525" s="117"/>
      <c r="J525" s="117"/>
      <c r="K525" s="117"/>
      <c r="L525" s="117"/>
      <c r="M525" s="117"/>
      <c r="N525" s="117"/>
    </row>
    <row r="526" spans="2:14">
      <c r="B526" s="113"/>
      <c r="C526" s="113"/>
      <c r="D526" s="113"/>
      <c r="E526" s="113"/>
      <c r="F526" s="113"/>
      <c r="G526" s="113"/>
      <c r="H526" s="117"/>
      <c r="I526" s="117"/>
      <c r="J526" s="117"/>
      <c r="K526" s="117"/>
      <c r="L526" s="117"/>
      <c r="M526" s="117"/>
      <c r="N526" s="117"/>
    </row>
    <row r="527" spans="2:14">
      <c r="B527" s="113"/>
      <c r="C527" s="113"/>
      <c r="D527" s="113"/>
      <c r="E527" s="113"/>
      <c r="F527" s="113"/>
      <c r="G527" s="113"/>
      <c r="H527" s="117"/>
      <c r="I527" s="117"/>
      <c r="J527" s="117"/>
      <c r="K527" s="117"/>
      <c r="L527" s="117"/>
      <c r="M527" s="117"/>
      <c r="N527" s="117"/>
    </row>
    <row r="528" spans="2:14">
      <c r="B528" s="113"/>
      <c r="C528" s="113"/>
      <c r="D528" s="113"/>
      <c r="E528" s="113"/>
      <c r="F528" s="113"/>
      <c r="G528" s="113"/>
      <c r="H528" s="117"/>
      <c r="I528" s="117"/>
      <c r="J528" s="117"/>
      <c r="K528" s="117"/>
      <c r="L528" s="117"/>
      <c r="M528" s="117"/>
      <c r="N528" s="117"/>
    </row>
    <row r="529" spans="2:14">
      <c r="B529" s="113"/>
      <c r="C529" s="113"/>
      <c r="D529" s="113"/>
      <c r="E529" s="113"/>
      <c r="F529" s="113"/>
      <c r="G529" s="113"/>
      <c r="H529" s="117"/>
      <c r="I529" s="117"/>
      <c r="J529" s="117"/>
      <c r="K529" s="117"/>
      <c r="L529" s="117"/>
      <c r="M529" s="117"/>
      <c r="N529" s="117"/>
    </row>
    <row r="530" spans="2:14">
      <c r="B530" s="113"/>
      <c r="C530" s="113"/>
      <c r="D530" s="113"/>
      <c r="E530" s="113"/>
      <c r="F530" s="113"/>
      <c r="G530" s="113"/>
      <c r="H530" s="117"/>
      <c r="I530" s="117"/>
      <c r="J530" s="117"/>
      <c r="K530" s="117"/>
      <c r="L530" s="117"/>
      <c r="M530" s="117"/>
      <c r="N530" s="117"/>
    </row>
    <row r="531" spans="2:14">
      <c r="B531" s="113"/>
      <c r="C531" s="113"/>
      <c r="D531" s="113"/>
      <c r="E531" s="113"/>
      <c r="F531" s="113"/>
      <c r="G531" s="113"/>
      <c r="H531" s="117"/>
      <c r="I531" s="117"/>
      <c r="J531" s="117"/>
      <c r="K531" s="117"/>
      <c r="L531" s="117"/>
      <c r="M531" s="117"/>
      <c r="N531" s="117"/>
    </row>
    <row r="532" spans="2:14">
      <c r="B532" s="113"/>
      <c r="C532" s="113"/>
      <c r="D532" s="113"/>
      <c r="E532" s="113"/>
      <c r="F532" s="113"/>
      <c r="G532" s="113"/>
      <c r="H532" s="117"/>
      <c r="I532" s="117"/>
      <c r="J532" s="117"/>
      <c r="K532" s="117"/>
      <c r="L532" s="117"/>
      <c r="M532" s="117"/>
      <c r="N532" s="117"/>
    </row>
    <row r="533" spans="2:14">
      <c r="B533" s="113"/>
      <c r="C533" s="113"/>
      <c r="D533" s="113"/>
      <c r="E533" s="113"/>
      <c r="F533" s="113"/>
      <c r="G533" s="113"/>
      <c r="H533" s="117"/>
      <c r="I533" s="117"/>
      <c r="J533" s="117"/>
      <c r="K533" s="117"/>
      <c r="L533" s="117"/>
      <c r="M533" s="117"/>
      <c r="N533" s="117"/>
    </row>
    <row r="534" spans="2:14">
      <c r="B534" s="113"/>
      <c r="C534" s="113"/>
      <c r="D534" s="113"/>
      <c r="E534" s="113"/>
      <c r="F534" s="113"/>
      <c r="G534" s="113"/>
      <c r="H534" s="117"/>
      <c r="I534" s="117"/>
      <c r="J534" s="117"/>
      <c r="K534" s="117"/>
      <c r="L534" s="117"/>
      <c r="M534" s="117"/>
      <c r="N534" s="117"/>
    </row>
    <row r="535" spans="2:14">
      <c r="B535" s="113"/>
      <c r="C535" s="113"/>
      <c r="D535" s="113"/>
      <c r="E535" s="113"/>
      <c r="F535" s="113"/>
      <c r="G535" s="113"/>
      <c r="H535" s="117"/>
      <c r="I535" s="117"/>
      <c r="J535" s="117"/>
      <c r="K535" s="117"/>
      <c r="L535" s="117"/>
      <c r="M535" s="117"/>
      <c r="N535" s="117"/>
    </row>
    <row r="536" spans="2:14">
      <c r="B536" s="113"/>
      <c r="C536" s="113"/>
      <c r="D536" s="113"/>
      <c r="E536" s="113"/>
      <c r="F536" s="113"/>
      <c r="G536" s="113"/>
      <c r="H536" s="117"/>
      <c r="I536" s="117"/>
      <c r="J536" s="117"/>
      <c r="K536" s="117"/>
      <c r="L536" s="117"/>
      <c r="M536" s="117"/>
      <c r="N536" s="117"/>
    </row>
    <row r="537" spans="2:14">
      <c r="B537" s="113"/>
      <c r="C537" s="113"/>
      <c r="D537" s="113"/>
      <c r="E537" s="113"/>
      <c r="F537" s="113"/>
      <c r="G537" s="113"/>
      <c r="H537" s="117"/>
      <c r="I537" s="117"/>
      <c r="J537" s="117"/>
      <c r="K537" s="117"/>
      <c r="L537" s="117"/>
      <c r="M537" s="117"/>
      <c r="N537" s="117"/>
    </row>
    <row r="538" spans="2:14">
      <c r="B538" s="113"/>
      <c r="C538" s="113"/>
      <c r="D538" s="113"/>
      <c r="E538" s="113"/>
      <c r="F538" s="113"/>
      <c r="G538" s="113"/>
      <c r="H538" s="117"/>
      <c r="I538" s="117"/>
      <c r="J538" s="117"/>
      <c r="K538" s="117"/>
      <c r="L538" s="117"/>
      <c r="M538" s="117"/>
      <c r="N538" s="117"/>
    </row>
    <row r="539" spans="2:14">
      <c r="B539" s="113"/>
      <c r="C539" s="113"/>
      <c r="D539" s="113"/>
      <c r="E539" s="113"/>
      <c r="F539" s="113"/>
      <c r="G539" s="113"/>
      <c r="H539" s="117"/>
      <c r="I539" s="117"/>
      <c r="J539" s="117"/>
      <c r="K539" s="117"/>
      <c r="L539" s="117"/>
      <c r="M539" s="117"/>
      <c r="N539" s="117"/>
    </row>
    <row r="540" spans="2:14">
      <c r="B540" s="113"/>
      <c r="C540" s="113"/>
      <c r="D540" s="113"/>
      <c r="E540" s="113"/>
      <c r="F540" s="113"/>
      <c r="G540" s="113"/>
      <c r="H540" s="117"/>
      <c r="I540" s="117"/>
      <c r="J540" s="117"/>
      <c r="K540" s="117"/>
      <c r="L540" s="117"/>
      <c r="M540" s="117"/>
      <c r="N540" s="117"/>
    </row>
    <row r="541" spans="2:14">
      <c r="B541" s="113"/>
      <c r="C541" s="113"/>
      <c r="D541" s="113"/>
      <c r="E541" s="113"/>
      <c r="F541" s="113"/>
      <c r="G541" s="113"/>
      <c r="H541" s="117"/>
      <c r="I541" s="117"/>
      <c r="J541" s="117"/>
      <c r="K541" s="117"/>
      <c r="L541" s="117"/>
      <c r="M541" s="117"/>
      <c r="N541" s="117"/>
    </row>
    <row r="542" spans="2:14">
      <c r="B542" s="113"/>
      <c r="C542" s="113"/>
      <c r="D542" s="113"/>
      <c r="E542" s="113"/>
      <c r="F542" s="113"/>
      <c r="G542" s="113"/>
      <c r="H542" s="117"/>
      <c r="I542" s="117"/>
      <c r="J542" s="117"/>
      <c r="K542" s="117"/>
      <c r="L542" s="117"/>
      <c r="M542" s="117"/>
      <c r="N542" s="117"/>
    </row>
    <row r="543" spans="2:14">
      <c r="B543" s="113"/>
      <c r="C543" s="113"/>
      <c r="D543" s="113"/>
      <c r="E543" s="113"/>
      <c r="F543" s="113"/>
      <c r="G543" s="113"/>
      <c r="H543" s="117"/>
      <c r="I543" s="117"/>
      <c r="J543" s="117"/>
      <c r="K543" s="117"/>
      <c r="L543" s="117"/>
      <c r="M543" s="117"/>
      <c r="N543" s="117"/>
    </row>
    <row r="544" spans="2:14">
      <c r="B544" s="113"/>
      <c r="C544" s="113"/>
      <c r="D544" s="113"/>
      <c r="E544" s="113"/>
      <c r="F544" s="113"/>
      <c r="G544" s="113"/>
      <c r="H544" s="117"/>
      <c r="I544" s="117"/>
      <c r="J544" s="117"/>
      <c r="K544" s="117"/>
      <c r="L544" s="117"/>
      <c r="M544" s="117"/>
      <c r="N544" s="117"/>
    </row>
    <row r="545" spans="2:14">
      <c r="B545" s="113"/>
      <c r="C545" s="113"/>
      <c r="D545" s="113"/>
      <c r="E545" s="113"/>
      <c r="F545" s="113"/>
      <c r="G545" s="113"/>
      <c r="H545" s="117"/>
      <c r="I545" s="117"/>
      <c r="J545" s="117"/>
      <c r="K545" s="117"/>
      <c r="L545" s="117"/>
      <c r="M545" s="117"/>
      <c r="N545" s="117"/>
    </row>
    <row r="546" spans="2:14">
      <c r="B546" s="113"/>
      <c r="C546" s="113"/>
      <c r="D546" s="113"/>
      <c r="E546" s="113"/>
      <c r="F546" s="113"/>
      <c r="G546" s="113"/>
      <c r="H546" s="117"/>
      <c r="I546" s="117"/>
      <c r="J546" s="117"/>
      <c r="K546" s="117"/>
      <c r="L546" s="117"/>
      <c r="M546" s="117"/>
      <c r="N546" s="117"/>
    </row>
    <row r="547" spans="2:14">
      <c r="B547" s="113"/>
      <c r="C547" s="113"/>
      <c r="D547" s="113"/>
      <c r="E547" s="113"/>
      <c r="F547" s="113"/>
      <c r="G547" s="113"/>
      <c r="H547" s="117"/>
      <c r="I547" s="117"/>
      <c r="J547" s="117"/>
      <c r="K547" s="117"/>
      <c r="L547" s="117"/>
      <c r="M547" s="117"/>
      <c r="N547" s="117"/>
    </row>
    <row r="548" spans="2:14">
      <c r="B548" s="113"/>
      <c r="C548" s="113"/>
      <c r="D548" s="113"/>
      <c r="E548" s="113"/>
      <c r="F548" s="113"/>
      <c r="G548" s="113"/>
      <c r="H548" s="117"/>
      <c r="I548" s="117"/>
      <c r="J548" s="117"/>
      <c r="K548" s="117"/>
      <c r="L548" s="117"/>
      <c r="M548" s="117"/>
      <c r="N548" s="117"/>
    </row>
    <row r="549" spans="2:14">
      <c r="B549" s="113"/>
      <c r="C549" s="113"/>
      <c r="D549" s="113"/>
      <c r="E549" s="113"/>
      <c r="F549" s="113"/>
      <c r="G549" s="113"/>
      <c r="H549" s="117"/>
      <c r="I549" s="117"/>
      <c r="J549" s="117"/>
      <c r="K549" s="117"/>
      <c r="L549" s="117"/>
      <c r="M549" s="117"/>
      <c r="N549" s="117"/>
    </row>
    <row r="550" spans="2:14">
      <c r="B550" s="113"/>
      <c r="C550" s="113"/>
      <c r="D550" s="113"/>
      <c r="E550" s="113"/>
      <c r="F550" s="113"/>
      <c r="G550" s="113"/>
      <c r="H550" s="117"/>
      <c r="I550" s="117"/>
      <c r="J550" s="117"/>
      <c r="K550" s="117"/>
      <c r="L550" s="117"/>
      <c r="M550" s="117"/>
      <c r="N550" s="117"/>
    </row>
    <row r="551" spans="2:14">
      <c r="B551" s="113"/>
      <c r="C551" s="113"/>
      <c r="D551" s="113"/>
      <c r="E551" s="113"/>
      <c r="F551" s="113"/>
      <c r="G551" s="113"/>
      <c r="H551" s="117"/>
      <c r="I551" s="117"/>
      <c r="J551" s="117"/>
      <c r="K551" s="117"/>
      <c r="L551" s="117"/>
      <c r="M551" s="117"/>
      <c r="N551" s="117"/>
    </row>
    <row r="552" spans="2:14">
      <c r="B552" s="113"/>
      <c r="C552" s="113"/>
      <c r="D552" s="113"/>
      <c r="E552" s="113"/>
      <c r="F552" s="113"/>
      <c r="G552" s="113"/>
      <c r="H552" s="117"/>
      <c r="I552" s="117"/>
      <c r="J552" s="117"/>
      <c r="K552" s="117"/>
      <c r="L552" s="117"/>
      <c r="M552" s="117"/>
      <c r="N552" s="117"/>
    </row>
    <row r="553" spans="2:14">
      <c r="B553" s="113"/>
      <c r="C553" s="113"/>
      <c r="D553" s="113"/>
      <c r="E553" s="113"/>
      <c r="F553" s="113"/>
      <c r="G553" s="113"/>
      <c r="H553" s="117"/>
      <c r="I553" s="117"/>
      <c r="J553" s="117"/>
      <c r="K553" s="117"/>
      <c r="L553" s="117"/>
      <c r="M553" s="117"/>
      <c r="N553" s="117"/>
    </row>
    <row r="554" spans="2:14">
      <c r="B554" s="113"/>
      <c r="C554" s="113"/>
      <c r="D554" s="113"/>
      <c r="E554" s="113"/>
      <c r="F554" s="113"/>
      <c r="G554" s="113"/>
      <c r="H554" s="117"/>
      <c r="I554" s="117"/>
      <c r="J554" s="117"/>
      <c r="K554" s="117"/>
      <c r="L554" s="117"/>
      <c r="M554" s="117"/>
      <c r="N554" s="117"/>
    </row>
    <row r="555" spans="2:14">
      <c r="B555" s="113"/>
      <c r="C555" s="113"/>
      <c r="D555" s="113"/>
      <c r="E555" s="113"/>
      <c r="F555" s="113"/>
      <c r="G555" s="113"/>
      <c r="H555" s="117"/>
      <c r="I555" s="117"/>
      <c r="J555" s="117"/>
      <c r="K555" s="117"/>
      <c r="L555" s="117"/>
      <c r="M555" s="117"/>
      <c r="N555" s="117"/>
    </row>
    <row r="556" spans="2:14">
      <c r="B556" s="113"/>
      <c r="C556" s="113"/>
      <c r="D556" s="113"/>
      <c r="E556" s="113"/>
      <c r="F556" s="113"/>
      <c r="G556" s="113"/>
      <c r="H556" s="117"/>
      <c r="I556" s="117"/>
      <c r="J556" s="117"/>
      <c r="K556" s="117"/>
      <c r="L556" s="117"/>
      <c r="M556" s="117"/>
      <c r="N556" s="117"/>
    </row>
    <row r="557" spans="2:14">
      <c r="B557" s="113"/>
      <c r="C557" s="113"/>
      <c r="D557" s="113"/>
      <c r="E557" s="113"/>
      <c r="F557" s="113"/>
      <c r="G557" s="113"/>
      <c r="H557" s="117"/>
      <c r="I557" s="117"/>
      <c r="J557" s="117"/>
      <c r="K557" s="117"/>
      <c r="L557" s="117"/>
      <c r="M557" s="117"/>
      <c r="N557" s="117"/>
    </row>
    <row r="558" spans="2:14">
      <c r="B558" s="113"/>
      <c r="C558" s="113"/>
      <c r="D558" s="113"/>
      <c r="E558" s="113"/>
      <c r="F558" s="113"/>
      <c r="G558" s="113"/>
      <c r="H558" s="117"/>
      <c r="I558" s="117"/>
      <c r="J558" s="117"/>
      <c r="K558" s="117"/>
      <c r="L558" s="117"/>
      <c r="M558" s="117"/>
      <c r="N558" s="117"/>
    </row>
    <row r="559" spans="2:14">
      <c r="B559" s="113"/>
      <c r="C559" s="113"/>
      <c r="D559" s="113"/>
      <c r="E559" s="113"/>
      <c r="F559" s="113"/>
      <c r="G559" s="113"/>
      <c r="H559" s="117"/>
      <c r="I559" s="117"/>
      <c r="J559" s="117"/>
      <c r="K559" s="117"/>
      <c r="L559" s="117"/>
      <c r="M559" s="117"/>
      <c r="N559" s="117"/>
    </row>
    <row r="560" spans="2:14">
      <c r="B560" s="113"/>
      <c r="C560" s="113"/>
      <c r="D560" s="113"/>
      <c r="E560" s="113"/>
      <c r="F560" s="113"/>
      <c r="G560" s="113"/>
      <c r="H560" s="117"/>
      <c r="I560" s="117"/>
      <c r="J560" s="117"/>
      <c r="K560" s="117"/>
      <c r="L560" s="117"/>
      <c r="M560" s="117"/>
      <c r="N560" s="117"/>
    </row>
    <row r="561" spans="2:14">
      <c r="B561" s="113"/>
      <c r="C561" s="113"/>
      <c r="D561" s="113"/>
      <c r="E561" s="113"/>
      <c r="F561" s="113"/>
      <c r="G561" s="113"/>
      <c r="H561" s="117"/>
      <c r="I561" s="117"/>
      <c r="J561" s="117"/>
      <c r="K561" s="117"/>
      <c r="L561" s="117"/>
      <c r="M561" s="117"/>
      <c r="N561" s="117"/>
    </row>
    <row r="562" spans="2:14">
      <c r="B562" s="113"/>
      <c r="C562" s="113"/>
      <c r="D562" s="113"/>
      <c r="E562" s="113"/>
      <c r="F562" s="113"/>
      <c r="G562" s="113"/>
      <c r="H562" s="117"/>
      <c r="I562" s="117"/>
      <c r="J562" s="117"/>
      <c r="K562" s="117"/>
      <c r="L562" s="117"/>
      <c r="M562" s="117"/>
      <c r="N562" s="117"/>
    </row>
    <row r="563" spans="2:14">
      <c r="B563" s="113"/>
      <c r="C563" s="113"/>
      <c r="D563" s="113"/>
      <c r="E563" s="113"/>
      <c r="F563" s="113"/>
      <c r="G563" s="113"/>
      <c r="H563" s="117"/>
      <c r="I563" s="117"/>
      <c r="J563" s="117"/>
      <c r="K563" s="117"/>
      <c r="L563" s="117"/>
      <c r="M563" s="117"/>
      <c r="N563" s="117"/>
    </row>
    <row r="564" spans="2:14">
      <c r="B564" s="113"/>
      <c r="C564" s="113"/>
      <c r="D564" s="113"/>
      <c r="E564" s="113"/>
      <c r="F564" s="113"/>
      <c r="G564" s="113"/>
      <c r="H564" s="117"/>
      <c r="I564" s="117"/>
      <c r="J564" s="117"/>
      <c r="K564" s="117"/>
      <c r="L564" s="117"/>
      <c r="M564" s="117"/>
      <c r="N564" s="117"/>
    </row>
    <row r="565" spans="2:14">
      <c r="B565" s="113"/>
      <c r="C565" s="113"/>
      <c r="D565" s="113"/>
      <c r="E565" s="113"/>
      <c r="F565" s="113"/>
      <c r="G565" s="113"/>
      <c r="H565" s="117"/>
      <c r="I565" s="117"/>
      <c r="J565" s="117"/>
      <c r="K565" s="117"/>
      <c r="L565" s="117"/>
      <c r="M565" s="117"/>
      <c r="N565" s="117"/>
    </row>
    <row r="566" spans="2:14">
      <c r="B566" s="113"/>
      <c r="C566" s="113"/>
      <c r="D566" s="113"/>
      <c r="E566" s="113"/>
      <c r="F566" s="113"/>
      <c r="G566" s="113"/>
      <c r="H566" s="117"/>
      <c r="I566" s="117"/>
      <c r="J566" s="117"/>
      <c r="K566" s="117"/>
      <c r="L566" s="117"/>
      <c r="M566" s="117"/>
      <c r="N566" s="117"/>
    </row>
    <row r="567" spans="2:14">
      <c r="B567" s="113"/>
      <c r="C567" s="113"/>
      <c r="D567" s="113"/>
      <c r="E567" s="113"/>
      <c r="F567" s="113"/>
      <c r="G567" s="113"/>
      <c r="H567" s="117"/>
      <c r="I567" s="117"/>
      <c r="J567" s="117"/>
      <c r="K567" s="117"/>
      <c r="L567" s="117"/>
      <c r="M567" s="117"/>
      <c r="N567" s="117"/>
    </row>
    <row r="568" spans="2:14">
      <c r="B568" s="113"/>
      <c r="C568" s="113"/>
      <c r="D568" s="113"/>
      <c r="E568" s="113"/>
      <c r="F568" s="113"/>
      <c r="G568" s="113"/>
      <c r="H568" s="117"/>
      <c r="I568" s="117"/>
      <c r="J568" s="117"/>
      <c r="K568" s="117"/>
      <c r="L568" s="117"/>
      <c r="M568" s="117"/>
      <c r="N568" s="117"/>
    </row>
    <row r="569" spans="2:14">
      <c r="B569" s="113"/>
      <c r="C569" s="113"/>
      <c r="D569" s="113"/>
      <c r="E569" s="113"/>
      <c r="F569" s="113"/>
      <c r="G569" s="113"/>
      <c r="H569" s="117"/>
      <c r="I569" s="117"/>
      <c r="J569" s="117"/>
      <c r="K569" s="117"/>
      <c r="L569" s="117"/>
      <c r="M569" s="117"/>
      <c r="N569" s="117"/>
    </row>
    <row r="570" spans="2:14">
      <c r="B570" s="113"/>
      <c r="C570" s="113"/>
      <c r="D570" s="113"/>
      <c r="E570" s="113"/>
      <c r="F570" s="113"/>
      <c r="G570" s="113"/>
      <c r="H570" s="117"/>
      <c r="I570" s="117"/>
      <c r="J570" s="117"/>
      <c r="K570" s="117"/>
      <c r="L570" s="117"/>
      <c r="M570" s="117"/>
      <c r="N570" s="117"/>
    </row>
    <row r="571" spans="2:14">
      <c r="B571" s="113"/>
      <c r="C571" s="113"/>
      <c r="D571" s="113"/>
      <c r="E571" s="113"/>
      <c r="F571" s="113"/>
      <c r="G571" s="113"/>
      <c r="H571" s="117"/>
      <c r="I571" s="117"/>
      <c r="J571" s="117"/>
      <c r="K571" s="117"/>
      <c r="L571" s="117"/>
      <c r="M571" s="117"/>
      <c r="N571" s="117"/>
    </row>
    <row r="572" spans="2:14">
      <c r="B572" s="113"/>
      <c r="C572" s="113"/>
      <c r="D572" s="113"/>
      <c r="E572" s="113"/>
      <c r="F572" s="113"/>
      <c r="G572" s="113"/>
      <c r="H572" s="117"/>
      <c r="I572" s="117"/>
      <c r="J572" s="117"/>
      <c r="K572" s="117"/>
      <c r="L572" s="117"/>
      <c r="M572" s="117"/>
      <c r="N572" s="117"/>
    </row>
    <row r="573" spans="2:14">
      <c r="B573" s="113"/>
      <c r="C573" s="113"/>
      <c r="D573" s="113"/>
      <c r="E573" s="113"/>
      <c r="F573" s="113"/>
      <c r="G573" s="113"/>
      <c r="H573" s="117"/>
      <c r="I573" s="117"/>
      <c r="J573" s="117"/>
      <c r="K573" s="117"/>
      <c r="L573" s="117"/>
      <c r="M573" s="117"/>
      <c r="N573" s="117"/>
    </row>
  </sheetData>
  <sheetProtection sheet="1" objects="1" scenarios="1"/>
  <mergeCells count="2">
    <mergeCell ref="B6:N6"/>
    <mergeCell ref="B7:N7"/>
  </mergeCells>
  <phoneticPr fontId="5" type="noConversion"/>
  <dataValidations count="1">
    <dataValidation allowBlank="1" showInputMessage="1" showErrorMessage="1" sqref="J9:J1048576 C5:C1048576 J1:J7 A1:A1048576 B1:B43 D1:I1048576 B45:B114 B116:B1048576 K1:XFD1048576"/>
  </dataValidations>
  <pageMargins left="0" right="0" top="0.5" bottom="0.5" header="0" footer="0.25"/>
  <pageSetup paperSize="9" scale="49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>
    <tabColor indexed="44"/>
    <pageSetUpPr fitToPage="1"/>
  </sheetPr>
  <dimension ref="B1:O525"/>
  <sheetViews>
    <sheetView rightToLeft="1" zoomScale="70" zoomScaleNormal="70" workbookViewId="0">
      <selection activeCell="G14" sqref="G14"/>
    </sheetView>
  </sheetViews>
  <sheetFormatPr defaultColWidth="9.140625" defaultRowHeight="18"/>
  <cols>
    <col min="1" max="1" width="6.28515625" style="1" customWidth="1"/>
    <col min="2" max="2" width="52.85546875" style="2" bestFit="1" customWidth="1"/>
    <col min="3" max="3" width="41.7109375" style="2" bestFit="1" customWidth="1"/>
    <col min="4" max="4" width="5.42578125" style="2" bestFit="1" customWidth="1"/>
    <col min="5" max="5" width="6.5703125" style="2" bestFit="1" customWidth="1"/>
    <col min="6" max="6" width="8.5703125" style="1" customWidth="1"/>
    <col min="7" max="7" width="6" style="1" bestFit="1" customWidth="1"/>
    <col min="8" max="8" width="7.85546875" style="1" bestFit="1" customWidth="1"/>
    <col min="9" max="9" width="12.28515625" style="1" bestFit="1" customWidth="1"/>
    <col min="10" max="10" width="14.42578125" style="1" bestFit="1" customWidth="1"/>
    <col min="11" max="11" width="13" style="1" bestFit="1" customWidth="1"/>
    <col min="12" max="12" width="14.42578125" style="1" bestFit="1" customWidth="1"/>
    <col min="13" max="13" width="10.7109375" style="1" bestFit="1" customWidth="1"/>
    <col min="14" max="14" width="10" style="1" customWidth="1"/>
    <col min="15" max="15" width="9" style="1" bestFit="1" customWidth="1"/>
    <col min="16" max="16384" width="9.140625" style="1"/>
  </cols>
  <sheetData>
    <row r="1" spans="2:15">
      <c r="B1" s="46" t="s">
        <v>150</v>
      </c>
      <c r="C1" s="67" t="s" vm="1">
        <v>238</v>
      </c>
    </row>
    <row r="2" spans="2:15">
      <c r="B2" s="46" t="s">
        <v>149</v>
      </c>
      <c r="C2" s="67" t="s">
        <v>239</v>
      </c>
    </row>
    <row r="3" spans="2:15">
      <c r="B3" s="46" t="s">
        <v>151</v>
      </c>
      <c r="C3" s="67" t="s">
        <v>240</v>
      </c>
    </row>
    <row r="4" spans="2:15">
      <c r="B4" s="46" t="s">
        <v>152</v>
      </c>
      <c r="C4" s="67" t="s">
        <v>241</v>
      </c>
    </row>
    <row r="6" spans="2:15" ht="26.25" customHeight="1">
      <c r="B6" s="164" t="s">
        <v>178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6"/>
    </row>
    <row r="7" spans="2:15" ht="26.25" customHeight="1">
      <c r="B7" s="164" t="s">
        <v>97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6"/>
    </row>
    <row r="8" spans="2:15" s="3" customFormat="1" ht="78.75">
      <c r="B8" s="21" t="s">
        <v>119</v>
      </c>
      <c r="C8" s="29" t="s">
        <v>48</v>
      </c>
      <c r="D8" s="29" t="s">
        <v>123</v>
      </c>
      <c r="E8" s="29" t="s">
        <v>121</v>
      </c>
      <c r="F8" s="29" t="s">
        <v>69</v>
      </c>
      <c r="G8" s="29" t="s">
        <v>14</v>
      </c>
      <c r="H8" s="29" t="s">
        <v>70</v>
      </c>
      <c r="I8" s="29" t="s">
        <v>107</v>
      </c>
      <c r="J8" s="29" t="s">
        <v>213</v>
      </c>
      <c r="K8" s="29" t="s">
        <v>212</v>
      </c>
      <c r="L8" s="29" t="s">
        <v>65</v>
      </c>
      <c r="M8" s="29" t="s">
        <v>62</v>
      </c>
      <c r="N8" s="29" t="s">
        <v>153</v>
      </c>
      <c r="O8" s="19" t="s">
        <v>155</v>
      </c>
    </row>
    <row r="9" spans="2:15" s="3" customFormat="1">
      <c r="B9" s="14"/>
      <c r="C9" s="15"/>
      <c r="D9" s="15"/>
      <c r="E9" s="15"/>
      <c r="F9" s="15"/>
      <c r="G9" s="15"/>
      <c r="H9" s="15"/>
      <c r="I9" s="15"/>
      <c r="J9" s="31" t="s">
        <v>220</v>
      </c>
      <c r="K9" s="31"/>
      <c r="L9" s="31" t="s">
        <v>216</v>
      </c>
      <c r="M9" s="31" t="s">
        <v>19</v>
      </c>
      <c r="N9" s="31" t="s">
        <v>19</v>
      </c>
      <c r="O9" s="32" t="s">
        <v>19</v>
      </c>
    </row>
    <row r="10" spans="2:1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9" t="s">
        <v>12</v>
      </c>
    </row>
    <row r="11" spans="2:15" s="4" customFormat="1" ht="18" customHeight="1">
      <c r="B11" s="68" t="s">
        <v>33</v>
      </c>
      <c r="C11" s="69"/>
      <c r="D11" s="69"/>
      <c r="E11" s="69"/>
      <c r="F11" s="69"/>
      <c r="G11" s="69"/>
      <c r="H11" s="69"/>
      <c r="I11" s="69"/>
      <c r="J11" s="77"/>
      <c r="K11" s="79"/>
      <c r="L11" s="77">
        <v>2396144.064952815</v>
      </c>
      <c r="M11" s="69"/>
      <c r="N11" s="78">
        <f>L11/$L$11</f>
        <v>1</v>
      </c>
      <c r="O11" s="78">
        <f>L11/'סכום נכסי הקרן'!$C$42</f>
        <v>3.3828278791047682E-2</v>
      </c>
    </row>
    <row r="12" spans="2:15" s="4" customFormat="1" ht="18" customHeight="1">
      <c r="B12" s="70" t="s">
        <v>205</v>
      </c>
      <c r="C12" s="71"/>
      <c r="D12" s="71"/>
      <c r="E12" s="71"/>
      <c r="F12" s="71"/>
      <c r="G12" s="71"/>
      <c r="H12" s="71"/>
      <c r="I12" s="71"/>
      <c r="J12" s="80"/>
      <c r="K12" s="82"/>
      <c r="L12" s="80">
        <v>2396144.0649528154</v>
      </c>
      <c r="M12" s="71"/>
      <c r="N12" s="81">
        <f t="shared" ref="N12:N17" si="0">L12/$L$11</f>
        <v>1.0000000000000002</v>
      </c>
      <c r="O12" s="81">
        <f>L12/'סכום נכסי הקרן'!$C$42</f>
        <v>3.3828278791047689E-2</v>
      </c>
    </row>
    <row r="13" spans="2:15">
      <c r="B13" s="89" t="s">
        <v>55</v>
      </c>
      <c r="C13" s="71"/>
      <c r="D13" s="71"/>
      <c r="E13" s="71"/>
      <c r="F13" s="71"/>
      <c r="G13" s="71"/>
      <c r="H13" s="71"/>
      <c r="I13" s="71"/>
      <c r="J13" s="80"/>
      <c r="K13" s="82"/>
      <c r="L13" s="80">
        <v>1656007.0258424447</v>
      </c>
      <c r="M13" s="71"/>
      <c r="N13" s="81">
        <f t="shared" si="0"/>
        <v>0.69111329742815564</v>
      </c>
      <c r="O13" s="81">
        <f>L13/'סכום נכסי הקרן'!$C$42</f>
        <v>2.3379173301599904E-2</v>
      </c>
    </row>
    <row r="14" spans="2:15">
      <c r="B14" s="76" t="s">
        <v>1832</v>
      </c>
      <c r="C14" s="73" t="s">
        <v>1833</v>
      </c>
      <c r="D14" s="86" t="s">
        <v>29</v>
      </c>
      <c r="E14" s="73"/>
      <c r="F14" s="86" t="s">
        <v>1678</v>
      </c>
      <c r="G14" s="116" t="s">
        <v>4055</v>
      </c>
      <c r="H14" s="116" t="s">
        <v>934</v>
      </c>
      <c r="I14" s="86" t="s">
        <v>139</v>
      </c>
      <c r="J14" s="83">
        <v>24954.361565999992</v>
      </c>
      <c r="K14" s="85">
        <v>115680</v>
      </c>
      <c r="L14" s="83">
        <v>126975.28992198499</v>
      </c>
      <c r="M14" s="84">
        <v>4.6582784579973231E-2</v>
      </c>
      <c r="N14" s="84">
        <f t="shared" si="0"/>
        <v>5.2991509057901912E-2</v>
      </c>
      <c r="O14" s="84">
        <f>L14/'סכום נכסי הקרן'!$C$42</f>
        <v>1.7926115419690343E-3</v>
      </c>
    </row>
    <row r="15" spans="2:15">
      <c r="B15" s="76" t="s">
        <v>1835</v>
      </c>
      <c r="C15" s="73" t="s">
        <v>1836</v>
      </c>
      <c r="D15" s="86" t="s">
        <v>29</v>
      </c>
      <c r="E15" s="73"/>
      <c r="F15" s="86" t="s">
        <v>1678</v>
      </c>
      <c r="G15" s="116" t="s">
        <v>933</v>
      </c>
      <c r="H15" s="116" t="s">
        <v>934</v>
      </c>
      <c r="I15" s="86" t="s">
        <v>136</v>
      </c>
      <c r="J15" s="83">
        <v>31102.963489000002</v>
      </c>
      <c r="K15" s="85">
        <v>83365</v>
      </c>
      <c r="L15" s="83">
        <v>92436.830166956977</v>
      </c>
      <c r="M15" s="84">
        <v>3.8842837521316856E-2</v>
      </c>
      <c r="N15" s="84">
        <f t="shared" si="0"/>
        <v>3.8577325762245956E-2</v>
      </c>
      <c r="O15" s="84">
        <f>L15/'סכום נכסי הקרן'!$C$42</f>
        <v>1.3050045308983223E-3</v>
      </c>
    </row>
    <row r="16" spans="2:15">
      <c r="B16" s="76" t="s">
        <v>1837</v>
      </c>
      <c r="C16" s="73" t="s">
        <v>1838</v>
      </c>
      <c r="D16" s="86" t="s">
        <v>29</v>
      </c>
      <c r="E16" s="73"/>
      <c r="F16" s="86" t="s">
        <v>1678</v>
      </c>
      <c r="G16" s="116" t="s">
        <v>1043</v>
      </c>
      <c r="H16" s="116" t="s">
        <v>934</v>
      </c>
      <c r="I16" s="86" t="s">
        <v>136</v>
      </c>
      <c r="J16" s="83">
        <v>1374.8225009999996</v>
      </c>
      <c r="K16" s="85">
        <v>1073293</v>
      </c>
      <c r="L16" s="83">
        <v>52604.664013155008</v>
      </c>
      <c r="M16" s="84">
        <v>9.8612334160590922E-3</v>
      </c>
      <c r="N16" s="84">
        <f t="shared" si="0"/>
        <v>2.1953881981712525E-2</v>
      </c>
      <c r="O16" s="84">
        <f>L16/'סכום נכסי הקרן'!$C$42</f>
        <v>7.4266204022312957E-4</v>
      </c>
    </row>
    <row r="17" spans="2:15">
      <c r="B17" s="76" t="s">
        <v>1839</v>
      </c>
      <c r="C17" s="73" t="s">
        <v>1840</v>
      </c>
      <c r="D17" s="86" t="s">
        <v>29</v>
      </c>
      <c r="E17" s="73"/>
      <c r="F17" s="86" t="s">
        <v>1678</v>
      </c>
      <c r="G17" s="116" t="s">
        <v>1043</v>
      </c>
      <c r="H17" s="116" t="s">
        <v>934</v>
      </c>
      <c r="I17" s="86" t="s">
        <v>138</v>
      </c>
      <c r="J17" s="83">
        <v>18089.296514999998</v>
      </c>
      <c r="K17" s="85">
        <v>99408</v>
      </c>
      <c r="L17" s="83">
        <v>70136.005394299005</v>
      </c>
      <c r="M17" s="84">
        <v>6.3659770819224429E-2</v>
      </c>
      <c r="N17" s="84">
        <f t="shared" si="0"/>
        <v>2.9270362504551714E-2</v>
      </c>
      <c r="O17" s="84">
        <f>L17/'סכום נכסי הקרן'!$C$42</f>
        <v>9.9016598311900406E-4</v>
      </c>
    </row>
    <row r="18" spans="2:15">
      <c r="B18" s="76" t="s">
        <v>1858</v>
      </c>
      <c r="C18" s="73" t="s">
        <v>1859</v>
      </c>
      <c r="D18" s="86" t="s">
        <v>29</v>
      </c>
      <c r="E18" s="73"/>
      <c r="F18" s="86" t="s">
        <v>1678</v>
      </c>
      <c r="G18" s="116" t="s">
        <v>1078</v>
      </c>
      <c r="H18" s="116" t="s">
        <v>934</v>
      </c>
      <c r="I18" s="86" t="s">
        <v>138</v>
      </c>
      <c r="J18" s="83">
        <v>20552.589471999996</v>
      </c>
      <c r="K18" s="85">
        <v>199088</v>
      </c>
      <c r="L18" s="83">
        <v>159591.45871751898</v>
      </c>
      <c r="M18" s="84">
        <v>6.8788905693068059E-2</v>
      </c>
      <c r="N18" s="84">
        <f t="shared" ref="N18:N29" si="1">L18/$L$11</f>
        <v>6.6603448870951612E-2</v>
      </c>
      <c r="O18" s="84">
        <f>L18/'סכום נכסי הקרן'!$C$42</f>
        <v>2.2530800368518412E-3</v>
      </c>
    </row>
    <row r="19" spans="2:15">
      <c r="B19" s="76" t="s">
        <v>1841</v>
      </c>
      <c r="C19" s="73" t="s">
        <v>1842</v>
      </c>
      <c r="D19" s="86" t="s">
        <v>29</v>
      </c>
      <c r="E19" s="73"/>
      <c r="F19" s="86" t="s">
        <v>1678</v>
      </c>
      <c r="G19" s="116" t="s">
        <v>1078</v>
      </c>
      <c r="H19" s="116" t="s">
        <v>934</v>
      </c>
      <c r="I19" s="86" t="s">
        <v>136</v>
      </c>
      <c r="J19" s="83">
        <v>10030.184207999999</v>
      </c>
      <c r="K19" s="85">
        <v>161611</v>
      </c>
      <c r="L19" s="83">
        <v>57788.22575861599</v>
      </c>
      <c r="M19" s="84">
        <v>4.2074342608122914E-2</v>
      </c>
      <c r="N19" s="84">
        <f t="shared" si="1"/>
        <v>2.411717500790336E-2</v>
      </c>
      <c r="O19" s="84">
        <f>L19/'סכום נכסי הקרן'!$C$42</f>
        <v>8.1584251981984234E-4</v>
      </c>
    </row>
    <row r="20" spans="2:15">
      <c r="B20" s="76" t="s">
        <v>1848</v>
      </c>
      <c r="C20" s="73" t="s">
        <v>1849</v>
      </c>
      <c r="D20" s="86" t="s">
        <v>29</v>
      </c>
      <c r="E20" s="73"/>
      <c r="F20" s="86" t="s">
        <v>1678</v>
      </c>
      <c r="G20" s="116" t="s">
        <v>943</v>
      </c>
      <c r="H20" s="116" t="s">
        <v>934</v>
      </c>
      <c r="I20" s="86" t="s">
        <v>136</v>
      </c>
      <c r="J20" s="83">
        <v>2083027.1151429999</v>
      </c>
      <c r="K20" s="85">
        <v>1249</v>
      </c>
      <c r="L20" s="83">
        <v>92750.635901878006</v>
      </c>
      <c r="M20" s="84">
        <v>7.1079945632420531E-3</v>
      </c>
      <c r="N20" s="84">
        <f t="shared" si="1"/>
        <v>3.8708288561816698E-2</v>
      </c>
      <c r="O20" s="84">
        <f>L20/'סכום נכסי הקרן'!$C$42</f>
        <v>1.3094347769934571E-3</v>
      </c>
    </row>
    <row r="21" spans="2:15">
      <c r="B21" s="76" t="s">
        <v>1843</v>
      </c>
      <c r="C21" s="73" t="s">
        <v>1844</v>
      </c>
      <c r="D21" s="86" t="s">
        <v>29</v>
      </c>
      <c r="E21" s="73"/>
      <c r="F21" s="86" t="s">
        <v>1678</v>
      </c>
      <c r="G21" s="116" t="s">
        <v>1845</v>
      </c>
      <c r="H21" s="116" t="s">
        <v>934</v>
      </c>
      <c r="I21" s="86" t="s">
        <v>136</v>
      </c>
      <c r="J21" s="83">
        <v>1201900.4756260002</v>
      </c>
      <c r="K21" s="85">
        <v>1467</v>
      </c>
      <c r="L21" s="83">
        <v>62857.652161487</v>
      </c>
      <c r="M21" s="84">
        <v>1.0512399087271085E-2</v>
      </c>
      <c r="N21" s="84">
        <f t="shared" si="1"/>
        <v>2.6232835112409987E-2</v>
      </c>
      <c r="O21" s="84">
        <f>L21/'סכום נכסי הקרן'!$C$42</f>
        <v>8.8741165966218962E-4</v>
      </c>
    </row>
    <row r="22" spans="2:15">
      <c r="B22" s="76" t="s">
        <v>1850</v>
      </c>
      <c r="C22" s="73" t="s">
        <v>1851</v>
      </c>
      <c r="D22" s="86" t="s">
        <v>29</v>
      </c>
      <c r="E22" s="73"/>
      <c r="F22" s="86" t="s">
        <v>1678</v>
      </c>
      <c r="G22" s="116" t="s">
        <v>1845</v>
      </c>
      <c r="H22" s="116" t="s">
        <v>934</v>
      </c>
      <c r="I22" s="86" t="s">
        <v>136</v>
      </c>
      <c r="J22" s="83">
        <v>1595.0984470000001</v>
      </c>
      <c r="K22" s="85">
        <v>1032681</v>
      </c>
      <c r="L22" s="83">
        <v>58723.673136256002</v>
      </c>
      <c r="M22" s="84">
        <v>7.8761149102082179E-3</v>
      </c>
      <c r="N22" s="84">
        <f t="shared" si="1"/>
        <v>2.4507571975816236E-2</v>
      </c>
      <c r="O22" s="84">
        <f>L22/'סכום נכסי הקרן'!$C$42</f>
        <v>8.2904897728957878E-4</v>
      </c>
    </row>
    <row r="23" spans="2:15">
      <c r="B23" s="76" t="s">
        <v>1854</v>
      </c>
      <c r="C23" s="73" t="s">
        <v>1855</v>
      </c>
      <c r="D23" s="86" t="s">
        <v>29</v>
      </c>
      <c r="E23" s="73"/>
      <c r="F23" s="86" t="s">
        <v>1678</v>
      </c>
      <c r="G23" s="116" t="s">
        <v>1114</v>
      </c>
      <c r="H23" s="116" t="s">
        <v>934</v>
      </c>
      <c r="I23" s="86" t="s">
        <v>138</v>
      </c>
      <c r="J23" s="83">
        <v>105544.89629799999</v>
      </c>
      <c r="K23" s="85">
        <v>12823</v>
      </c>
      <c r="L23" s="83">
        <v>52786.746348069995</v>
      </c>
      <c r="M23" s="84">
        <v>3.6242761535255426E-3</v>
      </c>
      <c r="N23" s="84">
        <f t="shared" si="1"/>
        <v>2.2029871709366305E-2</v>
      </c>
      <c r="O23" s="84">
        <f>L23/'סכום נכסי הקרן'!$C$42</f>
        <v>7.452326419154575E-4</v>
      </c>
    </row>
    <row r="24" spans="2:15">
      <c r="B24" s="76" t="s">
        <v>1846</v>
      </c>
      <c r="C24" s="73" t="s">
        <v>1847</v>
      </c>
      <c r="D24" s="86" t="s">
        <v>29</v>
      </c>
      <c r="E24" s="73"/>
      <c r="F24" s="86" t="s">
        <v>1678</v>
      </c>
      <c r="G24" s="116" t="s">
        <v>1114</v>
      </c>
      <c r="H24" s="116" t="s">
        <v>934</v>
      </c>
      <c r="I24" s="86" t="s">
        <v>136</v>
      </c>
      <c r="J24" s="83">
        <v>40771.958259999999</v>
      </c>
      <c r="K24" s="85">
        <v>115651</v>
      </c>
      <c r="L24" s="83">
        <v>168101.072084454</v>
      </c>
      <c r="M24" s="84">
        <v>9.2690424024265763E-3</v>
      </c>
      <c r="N24" s="84">
        <f t="shared" si="1"/>
        <v>7.0154826891747957E-2</v>
      </c>
      <c r="O24" s="84">
        <f>L24/'סכום נכסי הקרן'!$C$42</f>
        <v>2.3732170426317388E-3</v>
      </c>
    </row>
    <row r="25" spans="2:15">
      <c r="B25" s="76" t="s">
        <v>1856</v>
      </c>
      <c r="C25" s="73" t="s">
        <v>1857</v>
      </c>
      <c r="D25" s="86" t="s">
        <v>29</v>
      </c>
      <c r="E25" s="73"/>
      <c r="F25" s="86" t="s">
        <v>1678</v>
      </c>
      <c r="G25" s="116" t="s">
        <v>1114</v>
      </c>
      <c r="H25" s="116" t="s">
        <v>934</v>
      </c>
      <c r="I25" s="86" t="s">
        <v>136</v>
      </c>
      <c r="J25" s="83">
        <v>206689.44060500001</v>
      </c>
      <c r="K25" s="85">
        <v>13070.96</v>
      </c>
      <c r="L25" s="83">
        <v>96313.088860710006</v>
      </c>
      <c r="M25" s="84">
        <v>2.8644954669214434E-2</v>
      </c>
      <c r="N25" s="84">
        <f t="shared" si="1"/>
        <v>4.0195032623218593E-2</v>
      </c>
      <c r="O25" s="84">
        <f>L25/'סכום נכסי הקרן'!$C$42</f>
        <v>1.3597287695934952E-3</v>
      </c>
    </row>
    <row r="26" spans="2:15">
      <c r="B26" s="76" t="s">
        <v>1852</v>
      </c>
      <c r="C26" s="73" t="s">
        <v>1853</v>
      </c>
      <c r="D26" s="86" t="s">
        <v>29</v>
      </c>
      <c r="E26" s="73"/>
      <c r="F26" s="86" t="s">
        <v>1678</v>
      </c>
      <c r="G26" s="116" t="s">
        <v>1114</v>
      </c>
      <c r="H26" s="116" t="s">
        <v>934</v>
      </c>
      <c r="I26" s="86" t="s">
        <v>136</v>
      </c>
      <c r="J26" s="83">
        <v>87140.110283000002</v>
      </c>
      <c r="K26" s="85">
        <v>26861.81</v>
      </c>
      <c r="L26" s="83">
        <v>83447.41971081798</v>
      </c>
      <c r="M26" s="84">
        <v>8.4944108354999201E-3</v>
      </c>
      <c r="N26" s="84">
        <f t="shared" si="1"/>
        <v>3.4825710578658894E-2</v>
      </c>
      <c r="O26" s="84">
        <f>L26/'סכום נכסי הקרן'!$C$42</f>
        <v>1.1780938465512116E-3</v>
      </c>
    </row>
    <row r="27" spans="2:15">
      <c r="B27" s="76" t="s">
        <v>1860</v>
      </c>
      <c r="C27" s="73" t="s">
        <v>1861</v>
      </c>
      <c r="D27" s="86" t="s">
        <v>29</v>
      </c>
      <c r="E27" s="73"/>
      <c r="F27" s="86" t="s">
        <v>1678</v>
      </c>
      <c r="G27" s="116" t="s">
        <v>1114</v>
      </c>
      <c r="H27" s="116" t="s">
        <v>934</v>
      </c>
      <c r="I27" s="86" t="s">
        <v>138</v>
      </c>
      <c r="J27" s="83">
        <v>163560.90280699998</v>
      </c>
      <c r="K27" s="85">
        <v>8490</v>
      </c>
      <c r="L27" s="83">
        <v>54160.816781184003</v>
      </c>
      <c r="M27" s="84">
        <v>4.8152722857186985E-3</v>
      </c>
      <c r="N27" s="84">
        <f t="shared" si="1"/>
        <v>2.2603322385063081E-2</v>
      </c>
      <c r="O27" s="84">
        <f>L27/'סכום נכסי הקרן'!$C$42</f>
        <v>7.6463149124584261E-4</v>
      </c>
    </row>
    <row r="28" spans="2:15">
      <c r="B28" s="76" t="s">
        <v>1862</v>
      </c>
      <c r="C28" s="73" t="s">
        <v>1863</v>
      </c>
      <c r="D28" s="86" t="s">
        <v>29</v>
      </c>
      <c r="E28" s="73"/>
      <c r="F28" s="86" t="s">
        <v>1678</v>
      </c>
      <c r="G28" s="116" t="s">
        <v>700</v>
      </c>
      <c r="H28" s="116"/>
      <c r="I28" s="86" t="s">
        <v>139</v>
      </c>
      <c r="J28" s="83">
        <v>359837.45432100003</v>
      </c>
      <c r="K28" s="85">
        <v>16783.84</v>
      </c>
      <c r="L28" s="83">
        <v>265651.43492683803</v>
      </c>
      <c r="M28" s="84">
        <v>0.17344592370892339</v>
      </c>
      <c r="N28" s="84">
        <f t="shared" si="1"/>
        <v>0.11086621994578162</v>
      </c>
      <c r="O28" s="84">
        <f>L28/'סכום נכסי הקרן'!$C$42</f>
        <v>3.7504133968355117E-3</v>
      </c>
    </row>
    <row r="29" spans="2:15">
      <c r="B29" s="76" t="s">
        <v>1864</v>
      </c>
      <c r="C29" s="73" t="s">
        <v>1865</v>
      </c>
      <c r="D29" s="86" t="s">
        <v>29</v>
      </c>
      <c r="E29" s="73"/>
      <c r="F29" s="86" t="s">
        <v>1678</v>
      </c>
      <c r="G29" s="116" t="s">
        <v>700</v>
      </c>
      <c r="H29" s="116"/>
      <c r="I29" s="86" t="s">
        <v>136</v>
      </c>
      <c r="J29" s="83">
        <v>366989.78872600006</v>
      </c>
      <c r="K29" s="85">
        <v>12358</v>
      </c>
      <c r="L29" s="83">
        <v>161682.01195821899</v>
      </c>
      <c r="M29" s="84">
        <v>1.2734160503212239E-2</v>
      </c>
      <c r="N29" s="84">
        <f t="shared" si="1"/>
        <v>6.7475914459009315E-2</v>
      </c>
      <c r="O29" s="84">
        <f>L29/'סכום נכסי הקרן'!$C$42</f>
        <v>2.2825940460002524E-3</v>
      </c>
    </row>
    <row r="30" spans="2:15"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</row>
    <row r="31" spans="2:15">
      <c r="B31" s="72"/>
      <c r="C31" s="73"/>
      <c r="D31" s="73"/>
      <c r="E31" s="73"/>
      <c r="F31" s="73"/>
      <c r="G31" s="73"/>
      <c r="H31" s="73"/>
      <c r="I31" s="73"/>
      <c r="J31" s="83"/>
      <c r="K31" s="85"/>
      <c r="L31" s="73"/>
      <c r="M31" s="73"/>
      <c r="N31" s="84"/>
      <c r="O31" s="73"/>
    </row>
    <row r="32" spans="2:15">
      <c r="B32" s="89" t="s">
        <v>224</v>
      </c>
      <c r="C32" s="71"/>
      <c r="D32" s="71"/>
      <c r="E32" s="71"/>
      <c r="F32" s="71"/>
      <c r="G32" s="71"/>
      <c r="H32" s="71"/>
      <c r="I32" s="71"/>
      <c r="J32" s="80"/>
      <c r="K32" s="82"/>
      <c r="L32" s="80">
        <v>34129.21105648404</v>
      </c>
      <c r="M32" s="71"/>
      <c r="N32" s="81">
        <f t="shared" ref="N32:N40" si="2">L32/$L$11</f>
        <v>1.4243388599072451E-2</v>
      </c>
      <c r="O32" s="81">
        <f>L32/'סכום נכסי הקרן'!$C$42</f>
        <v>4.8182932045865291E-4</v>
      </c>
    </row>
    <row r="33" spans="2:15">
      <c r="B33" s="76" t="s">
        <v>1866</v>
      </c>
      <c r="C33" s="73" t="s">
        <v>1867</v>
      </c>
      <c r="D33" s="86" t="s">
        <v>29</v>
      </c>
      <c r="E33" s="73"/>
      <c r="F33" s="86" t="s">
        <v>1678</v>
      </c>
      <c r="G33" s="73" t="s">
        <v>981</v>
      </c>
      <c r="H33" s="73" t="s">
        <v>324</v>
      </c>
      <c r="I33" s="86" t="s">
        <v>136</v>
      </c>
      <c r="J33" s="83">
        <v>1149269.0573020005</v>
      </c>
      <c r="K33" s="85">
        <v>833</v>
      </c>
      <c r="L33" s="83">
        <v>34129.21105648404</v>
      </c>
      <c r="M33" s="84">
        <v>3.6934827417406213E-3</v>
      </c>
      <c r="N33" s="84">
        <f t="shared" si="2"/>
        <v>1.4243388599072451E-2</v>
      </c>
      <c r="O33" s="84">
        <f>L33/'סכום נכסי הקרן'!$C$42</f>
        <v>4.8182932045865291E-4</v>
      </c>
    </row>
    <row r="34" spans="2:15">
      <c r="B34" s="72"/>
      <c r="C34" s="73"/>
      <c r="D34" s="73"/>
      <c r="E34" s="73"/>
      <c r="F34" s="73"/>
      <c r="G34" s="73"/>
      <c r="H34" s="73"/>
      <c r="I34" s="73"/>
      <c r="J34" s="83"/>
      <c r="K34" s="85"/>
      <c r="L34" s="73"/>
      <c r="M34" s="73"/>
      <c r="N34" s="84"/>
      <c r="O34" s="73"/>
    </row>
    <row r="35" spans="2:15">
      <c r="B35" s="89" t="s">
        <v>31</v>
      </c>
      <c r="C35" s="71"/>
      <c r="D35" s="71"/>
      <c r="E35" s="71"/>
      <c r="F35" s="71"/>
      <c r="G35" s="71"/>
      <c r="H35" s="71"/>
      <c r="I35" s="71"/>
      <c r="J35" s="80"/>
      <c r="K35" s="82"/>
      <c r="L35" s="80">
        <v>706007.82805388607</v>
      </c>
      <c r="M35" s="71"/>
      <c r="N35" s="81">
        <f t="shared" si="2"/>
        <v>0.29464331397277183</v>
      </c>
      <c r="O35" s="81">
        <f>L35/'סכום נכסי הקרן'!$C$42</f>
        <v>9.9672761689891202E-3</v>
      </c>
    </row>
    <row r="36" spans="2:15">
      <c r="B36" s="76" t="s">
        <v>1868</v>
      </c>
      <c r="C36" s="73" t="s">
        <v>1869</v>
      </c>
      <c r="D36" s="86" t="s">
        <v>128</v>
      </c>
      <c r="E36" s="73"/>
      <c r="F36" s="86" t="s">
        <v>1646</v>
      </c>
      <c r="G36" s="73" t="s">
        <v>700</v>
      </c>
      <c r="H36" s="73"/>
      <c r="I36" s="86" t="s">
        <v>138</v>
      </c>
      <c r="J36" s="83">
        <v>297982.73178199987</v>
      </c>
      <c r="K36" s="85">
        <v>2688</v>
      </c>
      <c r="L36" s="83">
        <v>31240.528671158983</v>
      </c>
      <c r="M36" s="84">
        <v>2.4845736015387749E-3</v>
      </c>
      <c r="N36" s="84">
        <f t="shared" si="2"/>
        <v>1.3037834046833145E-2</v>
      </c>
      <c r="O36" s="84">
        <f>L36/'סכום נכסי הקרן'!$C$42</f>
        <v>4.4104748496768506E-4</v>
      </c>
    </row>
    <row r="37" spans="2:15">
      <c r="B37" s="76" t="s">
        <v>1870</v>
      </c>
      <c r="C37" s="73" t="s">
        <v>1871</v>
      </c>
      <c r="D37" s="86" t="s">
        <v>128</v>
      </c>
      <c r="E37" s="73"/>
      <c r="F37" s="86" t="s">
        <v>1646</v>
      </c>
      <c r="G37" s="73" t="s">
        <v>700</v>
      </c>
      <c r="H37" s="73"/>
      <c r="I37" s="86" t="s">
        <v>145</v>
      </c>
      <c r="J37" s="83">
        <v>1151629.4789999998</v>
      </c>
      <c r="K37" s="85">
        <f>123200/100</f>
        <v>1232</v>
      </c>
      <c r="L37" s="83">
        <v>46519.860904382011</v>
      </c>
      <c r="M37" s="84">
        <v>6.3438141628568701E-3</v>
      </c>
      <c r="N37" s="84">
        <f t="shared" si="2"/>
        <v>1.941446742906841E-2</v>
      </c>
      <c r="O37" s="84">
        <f>L37/'סכום נכסי הקרן'!$C$42</f>
        <v>6.5675801677024092E-4</v>
      </c>
    </row>
    <row r="38" spans="2:15">
      <c r="B38" s="76" t="s">
        <v>1872</v>
      </c>
      <c r="C38" s="73" t="s">
        <v>1873</v>
      </c>
      <c r="D38" s="86" t="s">
        <v>128</v>
      </c>
      <c r="E38" s="73"/>
      <c r="F38" s="86" t="s">
        <v>1646</v>
      </c>
      <c r="G38" s="73" t="s">
        <v>700</v>
      </c>
      <c r="H38" s="73"/>
      <c r="I38" s="86" t="s">
        <v>136</v>
      </c>
      <c r="J38" s="83">
        <v>5788060.5065840064</v>
      </c>
      <c r="K38" s="85">
        <v>1189.7</v>
      </c>
      <c r="L38" s="83">
        <v>245487.88158536213</v>
      </c>
      <c r="M38" s="84">
        <v>7.7915956047904409E-3</v>
      </c>
      <c r="N38" s="84">
        <f t="shared" si="2"/>
        <v>0.10245121951388023</v>
      </c>
      <c r="O38" s="84">
        <f>L38/'סכום נכסי הקרן'!$C$42</f>
        <v>3.4657484161983647E-3</v>
      </c>
    </row>
    <row r="39" spans="2:15">
      <c r="B39" s="76" t="s">
        <v>1874</v>
      </c>
      <c r="C39" s="73" t="s">
        <v>1875</v>
      </c>
      <c r="D39" s="86" t="s">
        <v>29</v>
      </c>
      <c r="E39" s="73"/>
      <c r="F39" s="86" t="s">
        <v>1646</v>
      </c>
      <c r="G39" s="73" t="s">
        <v>700</v>
      </c>
      <c r="H39" s="73"/>
      <c r="I39" s="86" t="s">
        <v>145</v>
      </c>
      <c r="J39" s="83">
        <v>150260.32896199997</v>
      </c>
      <c r="K39" s="85">
        <f>945755.2/100</f>
        <v>9457.5519999999997</v>
      </c>
      <c r="L39" s="83">
        <v>46594.858858307991</v>
      </c>
      <c r="M39" s="84">
        <v>4.006543153028827E-2</v>
      </c>
      <c r="N39" s="84">
        <f t="shared" si="2"/>
        <v>1.9445766863448396E-2</v>
      </c>
      <c r="O39" s="84">
        <f>L39/'סכום נכסי הקרן'!$C$42</f>
        <v>6.5781682276244919E-4</v>
      </c>
    </row>
    <row r="40" spans="2:15">
      <c r="B40" s="76" t="s">
        <v>1876</v>
      </c>
      <c r="C40" s="73" t="s">
        <v>1877</v>
      </c>
      <c r="D40" s="86" t="s">
        <v>128</v>
      </c>
      <c r="E40" s="73"/>
      <c r="F40" s="86" t="s">
        <v>1646</v>
      </c>
      <c r="G40" s="73" t="s">
        <v>700</v>
      </c>
      <c r="H40" s="73"/>
      <c r="I40" s="86" t="s">
        <v>136</v>
      </c>
      <c r="J40" s="83">
        <v>606582.04606299952</v>
      </c>
      <c r="K40" s="85">
        <v>15545.44</v>
      </c>
      <c r="L40" s="83">
        <v>336164.69803467509</v>
      </c>
      <c r="M40" s="84">
        <v>1.157097831297843E-2</v>
      </c>
      <c r="N40" s="84">
        <f t="shared" si="2"/>
        <v>0.14029402611954173</v>
      </c>
      <c r="O40" s="84">
        <f>L40/'סכום נכסי הקרן'!$C$42</f>
        <v>4.7459054282903822E-3</v>
      </c>
    </row>
    <row r="41" spans="2:15">
      <c r="B41" s="113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</row>
    <row r="42" spans="2:15">
      <c r="B42" s="113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</row>
    <row r="43" spans="2:15">
      <c r="B43" s="113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</row>
    <row r="44" spans="2:15">
      <c r="B44" s="131" t="s">
        <v>229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</row>
    <row r="45" spans="2:15">
      <c r="B45" s="131" t="s">
        <v>116</v>
      </c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</row>
    <row r="46" spans="2:15">
      <c r="B46" s="131" t="s">
        <v>211</v>
      </c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</row>
    <row r="47" spans="2:15">
      <c r="B47" s="131" t="s">
        <v>219</v>
      </c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</row>
    <row r="48" spans="2:15">
      <c r="B48" s="113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</row>
    <row r="49" spans="2:15">
      <c r="B49" s="113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</row>
    <row r="50" spans="2:15">
      <c r="B50" s="113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</row>
    <row r="51" spans="2:15">
      <c r="B51" s="113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</row>
    <row r="52" spans="2:15">
      <c r="B52" s="113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</row>
    <row r="53" spans="2:15">
      <c r="B53" s="113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</row>
    <row r="54" spans="2:15">
      <c r="B54" s="113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</row>
    <row r="55" spans="2:15">
      <c r="B55" s="113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</row>
    <row r="56" spans="2:15">
      <c r="B56" s="113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</row>
    <row r="57" spans="2:15">
      <c r="B57" s="113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</row>
    <row r="58" spans="2:15">
      <c r="B58" s="113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</row>
    <row r="59" spans="2:15">
      <c r="B59" s="113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</row>
    <row r="60" spans="2:15">
      <c r="B60" s="113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</row>
    <row r="61" spans="2:15">
      <c r="B61" s="113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</row>
    <row r="62" spans="2:15">
      <c r="B62" s="113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</row>
    <row r="63" spans="2:15">
      <c r="B63" s="113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</row>
    <row r="64" spans="2:15">
      <c r="B64" s="113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</row>
    <row r="65" spans="2:15">
      <c r="B65" s="113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</row>
    <row r="66" spans="2:15">
      <c r="B66" s="113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</row>
    <row r="67" spans="2:15">
      <c r="B67" s="113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</row>
    <row r="68" spans="2:15">
      <c r="B68" s="113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</row>
    <row r="69" spans="2:15">
      <c r="B69" s="113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</row>
    <row r="70" spans="2:15">
      <c r="B70" s="113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</row>
    <row r="71" spans="2:15">
      <c r="B71" s="113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</row>
    <row r="72" spans="2:15">
      <c r="B72" s="113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</row>
    <row r="73" spans="2:15">
      <c r="B73" s="113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</row>
    <row r="74" spans="2:15">
      <c r="B74" s="113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</row>
    <row r="75" spans="2:15">
      <c r="B75" s="113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</row>
    <row r="76" spans="2:15">
      <c r="B76" s="113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</row>
    <row r="77" spans="2:15">
      <c r="B77" s="113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</row>
    <row r="78" spans="2:15">
      <c r="B78" s="113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</row>
    <row r="79" spans="2:15">
      <c r="B79" s="113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</row>
    <row r="80" spans="2:15">
      <c r="B80" s="113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</row>
    <row r="81" spans="2:15">
      <c r="B81" s="113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</row>
    <row r="82" spans="2:15">
      <c r="B82" s="113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</row>
    <row r="83" spans="2:15">
      <c r="B83" s="113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</row>
    <row r="84" spans="2:15">
      <c r="B84" s="113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</row>
    <row r="85" spans="2:15">
      <c r="B85" s="113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</row>
    <row r="86" spans="2:15">
      <c r="B86" s="113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</row>
    <row r="87" spans="2:15">
      <c r="B87" s="113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</row>
    <row r="88" spans="2:15">
      <c r="B88" s="113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</row>
    <row r="89" spans="2:15">
      <c r="B89" s="113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</row>
    <row r="90" spans="2:15">
      <c r="B90" s="113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</row>
    <row r="91" spans="2:15">
      <c r="B91" s="113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</row>
    <row r="92" spans="2:15">
      <c r="B92" s="113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</row>
    <row r="93" spans="2:15">
      <c r="B93" s="113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</row>
    <row r="94" spans="2:15">
      <c r="B94" s="113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</row>
    <row r="95" spans="2:15">
      <c r="B95" s="113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</row>
    <row r="96" spans="2:15">
      <c r="B96" s="113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</row>
    <row r="97" spans="2:15">
      <c r="B97" s="113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</row>
    <row r="98" spans="2:15">
      <c r="B98" s="113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</row>
    <row r="99" spans="2:15">
      <c r="B99" s="113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</row>
    <row r="100" spans="2:15">
      <c r="B100" s="113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</row>
    <row r="101" spans="2:15">
      <c r="B101" s="113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</row>
    <row r="102" spans="2:15">
      <c r="B102" s="113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</row>
    <row r="103" spans="2:15">
      <c r="B103" s="113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</row>
    <row r="104" spans="2:15">
      <c r="B104" s="113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</row>
    <row r="105" spans="2:15">
      <c r="B105" s="113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</row>
    <row r="106" spans="2:15">
      <c r="B106" s="113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</row>
    <row r="107" spans="2:15">
      <c r="B107" s="113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</row>
    <row r="108" spans="2:15">
      <c r="B108" s="113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</row>
    <row r="109" spans="2:15">
      <c r="B109" s="113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</row>
    <row r="110" spans="2:15">
      <c r="B110" s="113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</row>
    <row r="111" spans="2:15">
      <c r="B111" s="113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</row>
    <row r="112" spans="2:15">
      <c r="B112" s="113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</row>
    <row r="113" spans="2:15">
      <c r="B113" s="113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</row>
    <row r="114" spans="2:15">
      <c r="B114" s="113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</row>
    <row r="115" spans="2:15">
      <c r="B115" s="113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</row>
    <row r="116" spans="2:15">
      <c r="B116" s="113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</row>
    <row r="117" spans="2:15">
      <c r="B117" s="113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</row>
    <row r="118" spans="2:15">
      <c r="B118" s="113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</row>
    <row r="119" spans="2:15">
      <c r="B119" s="113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</row>
    <row r="120" spans="2:15">
      <c r="B120" s="113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</row>
    <row r="121" spans="2:15">
      <c r="B121" s="113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</row>
    <row r="122" spans="2:15">
      <c r="B122" s="113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</row>
    <row r="123" spans="2:15">
      <c r="B123" s="113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</row>
    <row r="124" spans="2:15">
      <c r="B124" s="113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</row>
    <row r="125" spans="2:15">
      <c r="B125" s="113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</row>
    <row r="126" spans="2:15">
      <c r="B126" s="113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</row>
    <row r="127" spans="2:15">
      <c r="B127" s="113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</row>
    <row r="128" spans="2:15">
      <c r="B128" s="113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</row>
    <row r="129" spans="2:15">
      <c r="B129" s="113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</row>
    <row r="130" spans="2:15">
      <c r="B130" s="113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</row>
    <row r="131" spans="2:15">
      <c r="B131" s="113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</row>
    <row r="132" spans="2:15">
      <c r="B132" s="113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</row>
    <row r="133" spans="2:15">
      <c r="B133" s="113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</row>
    <row r="134" spans="2:15">
      <c r="B134" s="113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</row>
    <row r="135" spans="2:15">
      <c r="B135" s="113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</row>
    <row r="136" spans="2:15">
      <c r="B136" s="113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</row>
    <row r="137" spans="2:15">
      <c r="B137" s="113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</row>
    <row r="138" spans="2:15">
      <c r="B138" s="113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</row>
    <row r="139" spans="2:15">
      <c r="B139" s="113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</row>
    <row r="140" spans="2:15">
      <c r="B140" s="113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</row>
    <row r="141" spans="2:15">
      <c r="B141" s="113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</row>
    <row r="142" spans="2:15">
      <c r="B142" s="113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</row>
    <row r="143" spans="2:15">
      <c r="B143" s="113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</row>
    <row r="144" spans="2:15">
      <c r="B144" s="113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</row>
    <row r="145" spans="2:15">
      <c r="B145" s="113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</row>
    <row r="146" spans="2:15">
      <c r="B146" s="113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</row>
    <row r="147" spans="2:15">
      <c r="B147" s="113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</row>
    <row r="148" spans="2:15">
      <c r="B148" s="113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</row>
    <row r="149" spans="2:15">
      <c r="B149" s="113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</row>
    <row r="150" spans="2:15">
      <c r="B150" s="113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</row>
    <row r="151" spans="2:15">
      <c r="B151" s="113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</row>
    <row r="152" spans="2:15">
      <c r="B152" s="113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</row>
    <row r="153" spans="2:15">
      <c r="B153" s="113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</row>
    <row r="154" spans="2:15">
      <c r="B154" s="113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</row>
    <row r="155" spans="2:15">
      <c r="B155" s="113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</row>
    <row r="156" spans="2:15">
      <c r="B156" s="113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</row>
    <row r="157" spans="2:15">
      <c r="B157" s="113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</row>
    <row r="158" spans="2:15">
      <c r="B158" s="113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</row>
    <row r="159" spans="2:15">
      <c r="B159" s="113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</row>
    <row r="160" spans="2:15">
      <c r="B160" s="113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</row>
    <row r="161" spans="2:15">
      <c r="B161" s="113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</row>
    <row r="162" spans="2:15">
      <c r="B162" s="113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</row>
    <row r="163" spans="2:15">
      <c r="B163" s="113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</row>
    <row r="164" spans="2:15">
      <c r="B164" s="113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</row>
    <row r="165" spans="2:15">
      <c r="B165" s="113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</row>
    <row r="166" spans="2:15">
      <c r="B166" s="113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</row>
    <row r="167" spans="2:15">
      <c r="B167" s="113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</row>
    <row r="168" spans="2:15">
      <c r="B168" s="113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</row>
    <row r="169" spans="2:15">
      <c r="B169" s="113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</row>
    <row r="170" spans="2:15">
      <c r="B170" s="113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</row>
    <row r="171" spans="2:15">
      <c r="B171" s="113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</row>
    <row r="172" spans="2:15">
      <c r="B172" s="113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</row>
    <row r="173" spans="2:15">
      <c r="B173" s="113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</row>
    <row r="174" spans="2:15">
      <c r="B174" s="113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</row>
    <row r="175" spans="2:15">
      <c r="B175" s="113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</row>
    <row r="176" spans="2:15">
      <c r="B176" s="113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</row>
    <row r="177" spans="2:15">
      <c r="B177" s="113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</row>
    <row r="178" spans="2:15">
      <c r="B178" s="113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</row>
    <row r="179" spans="2:15">
      <c r="B179" s="113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</row>
    <row r="180" spans="2:15">
      <c r="B180" s="113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</row>
    <row r="181" spans="2:15">
      <c r="B181" s="113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</row>
    <row r="182" spans="2:15">
      <c r="B182" s="113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</row>
    <row r="183" spans="2:15">
      <c r="B183" s="113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</row>
    <row r="184" spans="2:15">
      <c r="B184" s="113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</row>
    <row r="185" spans="2:15">
      <c r="B185" s="113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</row>
    <row r="186" spans="2:15">
      <c r="B186" s="113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</row>
    <row r="187" spans="2:15">
      <c r="B187" s="113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</row>
    <row r="188" spans="2:15">
      <c r="B188" s="113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</row>
    <row r="189" spans="2:15">
      <c r="B189" s="113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</row>
    <row r="190" spans="2:15">
      <c r="B190" s="113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</row>
    <row r="191" spans="2:15">
      <c r="B191" s="113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</row>
    <row r="192" spans="2:15">
      <c r="B192" s="113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</row>
    <row r="193" spans="2:15">
      <c r="B193" s="113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</row>
    <row r="194" spans="2:15">
      <c r="B194" s="113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</row>
    <row r="195" spans="2:15">
      <c r="B195" s="113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</row>
    <row r="196" spans="2:15">
      <c r="B196" s="113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</row>
    <row r="197" spans="2:15">
      <c r="B197" s="113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</row>
    <row r="198" spans="2:15">
      <c r="B198" s="113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</row>
    <row r="199" spans="2:15">
      <c r="B199" s="113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</row>
    <row r="200" spans="2:15">
      <c r="B200" s="113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</row>
    <row r="201" spans="2:15">
      <c r="B201" s="113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</row>
    <row r="202" spans="2:15">
      <c r="B202" s="113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</row>
    <row r="203" spans="2:15">
      <c r="B203" s="113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</row>
    <row r="204" spans="2:15">
      <c r="B204" s="113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</row>
    <row r="205" spans="2:15">
      <c r="B205" s="113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</row>
    <row r="206" spans="2:15">
      <c r="B206" s="113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</row>
    <row r="207" spans="2:15">
      <c r="B207" s="113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</row>
    <row r="208" spans="2:15">
      <c r="B208" s="113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</row>
    <row r="209" spans="2:15">
      <c r="B209" s="113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</row>
    <row r="210" spans="2:15">
      <c r="B210" s="113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</row>
    <row r="211" spans="2:15">
      <c r="B211" s="113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</row>
    <row r="212" spans="2:15">
      <c r="B212" s="113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</row>
    <row r="213" spans="2:15">
      <c r="B213" s="113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</row>
    <row r="214" spans="2:15">
      <c r="B214" s="113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</row>
    <row r="215" spans="2:15">
      <c r="B215" s="113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</row>
    <row r="216" spans="2:15">
      <c r="B216" s="113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</row>
    <row r="217" spans="2:15">
      <c r="B217" s="113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</row>
    <row r="218" spans="2:15">
      <c r="B218" s="113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</row>
    <row r="219" spans="2:15">
      <c r="B219" s="113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</row>
    <row r="220" spans="2:15">
      <c r="B220" s="113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</row>
    <row r="221" spans="2:15">
      <c r="B221" s="113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</row>
    <row r="222" spans="2:15">
      <c r="B222" s="113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</row>
    <row r="223" spans="2:15">
      <c r="B223" s="113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</row>
    <row r="224" spans="2:15">
      <c r="B224" s="113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</row>
    <row r="225" spans="2:15">
      <c r="B225" s="113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</row>
    <row r="226" spans="2:15">
      <c r="B226" s="113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</row>
    <row r="227" spans="2:15">
      <c r="B227" s="113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</row>
    <row r="228" spans="2:15">
      <c r="B228" s="113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</row>
    <row r="229" spans="2:15">
      <c r="B229" s="113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</row>
    <row r="230" spans="2:15">
      <c r="B230" s="113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</row>
    <row r="231" spans="2:15">
      <c r="B231" s="113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</row>
    <row r="232" spans="2:15">
      <c r="B232" s="113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</row>
    <row r="233" spans="2:15">
      <c r="B233" s="113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</row>
    <row r="234" spans="2:15">
      <c r="B234" s="113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</row>
    <row r="235" spans="2:15">
      <c r="B235" s="113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</row>
    <row r="236" spans="2:15">
      <c r="B236" s="113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</row>
    <row r="237" spans="2:15">
      <c r="B237" s="113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</row>
    <row r="238" spans="2:15">
      <c r="B238" s="113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</row>
    <row r="239" spans="2:15">
      <c r="B239" s="113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</row>
    <row r="240" spans="2:15">
      <c r="B240" s="113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</row>
    <row r="241" spans="2:15">
      <c r="B241" s="113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</row>
    <row r="242" spans="2:15">
      <c r="B242" s="113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</row>
    <row r="243" spans="2:15">
      <c r="B243" s="113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</row>
    <row r="244" spans="2:15">
      <c r="B244" s="113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</row>
    <row r="245" spans="2:15">
      <c r="B245" s="113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</row>
    <row r="246" spans="2:15">
      <c r="B246" s="113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</row>
    <row r="247" spans="2:15">
      <c r="B247" s="113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</row>
    <row r="248" spans="2:15">
      <c r="B248" s="113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</row>
    <row r="249" spans="2:15">
      <c r="B249" s="113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</row>
    <row r="250" spans="2:15">
      <c r="B250" s="113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</row>
    <row r="251" spans="2:15">
      <c r="B251" s="113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</row>
    <row r="252" spans="2:15">
      <c r="B252" s="113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</row>
    <row r="253" spans="2:15">
      <c r="B253" s="113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</row>
    <row r="254" spans="2:15">
      <c r="B254" s="113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</row>
    <row r="255" spans="2:15">
      <c r="B255" s="113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</row>
    <row r="256" spans="2:15">
      <c r="B256" s="113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</row>
    <row r="257" spans="2:15">
      <c r="B257" s="113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</row>
    <row r="258" spans="2:15">
      <c r="B258" s="113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</row>
    <row r="259" spans="2:15">
      <c r="B259" s="113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</row>
    <row r="260" spans="2:15">
      <c r="B260" s="113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</row>
    <row r="261" spans="2:15">
      <c r="B261" s="113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</row>
    <row r="262" spans="2:15">
      <c r="B262" s="113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</row>
    <row r="263" spans="2:15">
      <c r="B263" s="113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</row>
    <row r="264" spans="2:15">
      <c r="B264" s="113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</row>
    <row r="265" spans="2:15">
      <c r="B265" s="113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</row>
    <row r="266" spans="2:15">
      <c r="B266" s="113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</row>
    <row r="267" spans="2:15">
      <c r="B267" s="113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</row>
    <row r="268" spans="2:15">
      <c r="B268" s="113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</row>
    <row r="269" spans="2:15">
      <c r="B269" s="113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</row>
    <row r="270" spans="2:15">
      <c r="B270" s="113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</row>
    <row r="271" spans="2:15">
      <c r="B271" s="113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</row>
    <row r="272" spans="2:15">
      <c r="B272" s="113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</row>
    <row r="273" spans="2:15">
      <c r="B273" s="113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</row>
    <row r="274" spans="2:15">
      <c r="B274" s="113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</row>
    <row r="275" spans="2:15">
      <c r="B275" s="113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</row>
    <row r="276" spans="2:15">
      <c r="B276" s="113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</row>
    <row r="277" spans="2:15">
      <c r="B277" s="113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</row>
    <row r="278" spans="2:15">
      <c r="B278" s="113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</row>
    <row r="279" spans="2:15">
      <c r="B279" s="113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</row>
    <row r="280" spans="2:15">
      <c r="B280" s="113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</row>
    <row r="281" spans="2:15">
      <c r="B281" s="113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</row>
    <row r="282" spans="2:15">
      <c r="B282" s="113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</row>
    <row r="283" spans="2:15">
      <c r="B283" s="113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</row>
    <row r="284" spans="2:15">
      <c r="B284" s="113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</row>
    <row r="285" spans="2:15">
      <c r="B285" s="113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</row>
    <row r="286" spans="2:15">
      <c r="B286" s="113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</row>
    <row r="287" spans="2:15">
      <c r="B287" s="113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</row>
    <row r="288" spans="2:15">
      <c r="B288" s="113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</row>
    <row r="289" spans="2:15">
      <c r="B289" s="113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</row>
    <row r="290" spans="2:15">
      <c r="B290" s="113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</row>
    <row r="291" spans="2:15">
      <c r="B291" s="113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</row>
    <row r="292" spans="2:15">
      <c r="B292" s="113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</row>
    <row r="293" spans="2:15">
      <c r="B293" s="113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</row>
    <row r="294" spans="2:15">
      <c r="B294" s="113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</row>
    <row r="295" spans="2:15">
      <c r="B295" s="113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</row>
    <row r="296" spans="2:15">
      <c r="B296" s="113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</row>
    <row r="297" spans="2:15">
      <c r="B297" s="113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</row>
    <row r="298" spans="2:15">
      <c r="B298" s="113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</row>
    <row r="299" spans="2:15">
      <c r="B299" s="113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</row>
    <row r="300" spans="2:15">
      <c r="B300" s="113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</row>
    <row r="301" spans="2:15">
      <c r="B301" s="113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</row>
    <row r="302" spans="2:15">
      <c r="B302" s="113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</row>
    <row r="303" spans="2:15">
      <c r="B303" s="113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</row>
    <row r="304" spans="2:15">
      <c r="B304" s="113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</row>
    <row r="305" spans="2:15">
      <c r="B305" s="113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</row>
    <row r="306" spans="2:15">
      <c r="B306" s="113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</row>
    <row r="307" spans="2:15">
      <c r="B307" s="113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</row>
    <row r="308" spans="2:15">
      <c r="B308" s="113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</row>
    <row r="309" spans="2:15">
      <c r="B309" s="113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</row>
    <row r="310" spans="2:15">
      <c r="B310" s="113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</row>
    <row r="311" spans="2:15">
      <c r="B311" s="113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</row>
    <row r="312" spans="2:15">
      <c r="B312" s="113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</row>
    <row r="313" spans="2:15">
      <c r="B313" s="113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</row>
    <row r="314" spans="2:15">
      <c r="B314" s="113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</row>
    <row r="315" spans="2:15">
      <c r="B315" s="113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</row>
    <row r="316" spans="2:15">
      <c r="B316" s="113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</row>
    <row r="317" spans="2:15">
      <c r="B317" s="113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</row>
    <row r="318" spans="2:15">
      <c r="B318" s="113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</row>
    <row r="319" spans="2:15">
      <c r="B319" s="113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</row>
    <row r="320" spans="2:15">
      <c r="B320" s="113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</row>
    <row r="321" spans="2:15">
      <c r="B321" s="113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</row>
    <row r="322" spans="2:15">
      <c r="B322" s="113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</row>
    <row r="323" spans="2:15">
      <c r="B323" s="113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</row>
    <row r="324" spans="2:15">
      <c r="B324" s="149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</row>
    <row r="325" spans="2:15">
      <c r="B325" s="149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</row>
    <row r="326" spans="2:15">
      <c r="B326" s="150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</row>
    <row r="327" spans="2:15">
      <c r="B327" s="113"/>
      <c r="C327" s="113"/>
      <c r="D327" s="113"/>
      <c r="E327" s="113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</row>
    <row r="328" spans="2:15">
      <c r="B328" s="113"/>
      <c r="C328" s="113"/>
      <c r="D328" s="113"/>
      <c r="E328" s="113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</row>
    <row r="329" spans="2:15">
      <c r="B329" s="113"/>
      <c r="C329" s="113"/>
      <c r="D329" s="113"/>
      <c r="E329" s="113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</row>
    <row r="330" spans="2:15">
      <c r="B330" s="113"/>
      <c r="C330" s="113"/>
      <c r="D330" s="113"/>
      <c r="E330" s="113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</row>
    <row r="331" spans="2:15">
      <c r="B331" s="113"/>
      <c r="C331" s="113"/>
      <c r="D331" s="113"/>
      <c r="E331" s="113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</row>
    <row r="332" spans="2:15">
      <c r="B332" s="113"/>
      <c r="C332" s="113"/>
      <c r="D332" s="113"/>
      <c r="E332" s="113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</row>
    <row r="333" spans="2:15">
      <c r="B333" s="113"/>
      <c r="C333" s="113"/>
      <c r="D333" s="113"/>
      <c r="E333" s="113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</row>
    <row r="334" spans="2:15">
      <c r="B334" s="113"/>
      <c r="C334" s="113"/>
      <c r="D334" s="113"/>
      <c r="E334" s="113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</row>
    <row r="335" spans="2:15">
      <c r="B335" s="113"/>
      <c r="C335" s="113"/>
      <c r="D335" s="113"/>
      <c r="E335" s="113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</row>
    <row r="336" spans="2:15">
      <c r="B336" s="113"/>
      <c r="C336" s="113"/>
      <c r="D336" s="113"/>
      <c r="E336" s="113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</row>
    <row r="337" spans="2:15">
      <c r="B337" s="113"/>
      <c r="C337" s="113"/>
      <c r="D337" s="113"/>
      <c r="E337" s="113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</row>
    <row r="338" spans="2:15">
      <c r="B338" s="113"/>
      <c r="C338" s="113"/>
      <c r="D338" s="113"/>
      <c r="E338" s="113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</row>
    <row r="339" spans="2:15">
      <c r="B339" s="113"/>
      <c r="C339" s="113"/>
      <c r="D339" s="113"/>
      <c r="E339" s="113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</row>
    <row r="340" spans="2:15">
      <c r="B340" s="113"/>
      <c r="C340" s="113"/>
      <c r="D340" s="113"/>
      <c r="E340" s="113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</row>
    <row r="341" spans="2:15">
      <c r="B341" s="113"/>
      <c r="C341" s="113"/>
      <c r="D341" s="113"/>
      <c r="E341" s="113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</row>
    <row r="342" spans="2:15">
      <c r="B342" s="113"/>
      <c r="C342" s="113"/>
      <c r="D342" s="113"/>
      <c r="E342" s="113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</row>
    <row r="343" spans="2:15">
      <c r="B343" s="113"/>
      <c r="C343" s="113"/>
      <c r="D343" s="113"/>
      <c r="E343" s="113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</row>
    <row r="344" spans="2:15">
      <c r="B344" s="113"/>
      <c r="C344" s="113"/>
      <c r="D344" s="113"/>
      <c r="E344" s="113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</row>
    <row r="345" spans="2:15">
      <c r="B345" s="113"/>
      <c r="C345" s="113"/>
      <c r="D345" s="113"/>
      <c r="E345" s="113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</row>
    <row r="346" spans="2:15">
      <c r="B346" s="113"/>
      <c r="C346" s="113"/>
      <c r="D346" s="113"/>
      <c r="E346" s="113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</row>
    <row r="347" spans="2:15">
      <c r="B347" s="113"/>
      <c r="C347" s="113"/>
      <c r="D347" s="113"/>
      <c r="E347" s="113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</row>
    <row r="348" spans="2:15">
      <c r="B348" s="113"/>
      <c r="C348" s="113"/>
      <c r="D348" s="113"/>
      <c r="E348" s="113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</row>
    <row r="349" spans="2:15">
      <c r="B349" s="113"/>
      <c r="C349" s="113"/>
      <c r="D349" s="113"/>
      <c r="E349" s="113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</row>
    <row r="350" spans="2:15">
      <c r="B350" s="113"/>
      <c r="C350" s="113"/>
      <c r="D350" s="113"/>
      <c r="E350" s="113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</row>
    <row r="351" spans="2:15">
      <c r="B351" s="113"/>
      <c r="C351" s="113"/>
      <c r="D351" s="113"/>
      <c r="E351" s="113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</row>
    <row r="352" spans="2:15">
      <c r="B352" s="113"/>
      <c r="C352" s="113"/>
      <c r="D352" s="113"/>
      <c r="E352" s="113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</row>
    <row r="353" spans="2:15">
      <c r="B353" s="113"/>
      <c r="C353" s="113"/>
      <c r="D353" s="113"/>
      <c r="E353" s="113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</row>
    <row r="354" spans="2:15">
      <c r="B354" s="113"/>
      <c r="C354" s="113"/>
      <c r="D354" s="113"/>
      <c r="E354" s="113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</row>
    <row r="355" spans="2:15">
      <c r="B355" s="113"/>
      <c r="C355" s="113"/>
      <c r="D355" s="113"/>
      <c r="E355" s="113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</row>
    <row r="356" spans="2:15">
      <c r="B356" s="113"/>
      <c r="C356" s="113"/>
      <c r="D356" s="113"/>
      <c r="E356" s="113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</row>
    <row r="357" spans="2:15">
      <c r="B357" s="113"/>
      <c r="C357" s="113"/>
      <c r="D357" s="113"/>
      <c r="E357" s="113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</row>
    <row r="358" spans="2:15">
      <c r="B358" s="113"/>
      <c r="C358" s="113"/>
      <c r="D358" s="113"/>
      <c r="E358" s="113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</row>
    <row r="359" spans="2:15">
      <c r="B359" s="113"/>
      <c r="C359" s="113"/>
      <c r="D359" s="113"/>
      <c r="E359" s="113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</row>
    <row r="360" spans="2:15">
      <c r="B360" s="113"/>
      <c r="C360" s="113"/>
      <c r="D360" s="113"/>
      <c r="E360" s="113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</row>
    <row r="361" spans="2:15">
      <c r="B361" s="113"/>
      <c r="C361" s="113"/>
      <c r="D361" s="113"/>
      <c r="E361" s="113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</row>
    <row r="362" spans="2:15">
      <c r="B362" s="113"/>
      <c r="C362" s="113"/>
      <c r="D362" s="113"/>
      <c r="E362" s="113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</row>
    <row r="363" spans="2:15">
      <c r="B363" s="113"/>
      <c r="C363" s="113"/>
      <c r="D363" s="113"/>
      <c r="E363" s="113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</row>
    <row r="364" spans="2:15">
      <c r="B364" s="113"/>
      <c r="C364" s="113"/>
      <c r="D364" s="113"/>
      <c r="E364" s="113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</row>
    <row r="365" spans="2:15">
      <c r="B365" s="113"/>
      <c r="C365" s="113"/>
      <c r="D365" s="113"/>
      <c r="E365" s="113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</row>
    <row r="366" spans="2:15">
      <c r="B366" s="113"/>
      <c r="C366" s="113"/>
      <c r="D366" s="113"/>
      <c r="E366" s="113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</row>
    <row r="367" spans="2:15">
      <c r="B367" s="113"/>
      <c r="C367" s="113"/>
      <c r="D367" s="113"/>
      <c r="E367" s="113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</row>
    <row r="368" spans="2:15">
      <c r="B368" s="113"/>
      <c r="C368" s="113"/>
      <c r="D368" s="113"/>
      <c r="E368" s="113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</row>
    <row r="369" spans="2:15">
      <c r="B369" s="113"/>
      <c r="C369" s="113"/>
      <c r="D369" s="113"/>
      <c r="E369" s="113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</row>
    <row r="370" spans="2:15">
      <c r="B370" s="113"/>
      <c r="C370" s="113"/>
      <c r="D370" s="113"/>
      <c r="E370" s="113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</row>
    <row r="371" spans="2:15">
      <c r="B371" s="113"/>
      <c r="C371" s="113"/>
      <c r="D371" s="113"/>
      <c r="E371" s="113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</row>
    <row r="372" spans="2:15">
      <c r="B372" s="113"/>
      <c r="C372" s="113"/>
      <c r="D372" s="113"/>
      <c r="E372" s="113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</row>
    <row r="373" spans="2:15">
      <c r="B373" s="113"/>
      <c r="C373" s="113"/>
      <c r="D373" s="113"/>
      <c r="E373" s="113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</row>
    <row r="374" spans="2:15">
      <c r="B374" s="113"/>
      <c r="C374" s="113"/>
      <c r="D374" s="113"/>
      <c r="E374" s="113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</row>
    <row r="375" spans="2:15">
      <c r="B375" s="113"/>
      <c r="C375" s="113"/>
      <c r="D375" s="113"/>
      <c r="E375" s="113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</row>
    <row r="376" spans="2:15">
      <c r="B376" s="113"/>
      <c r="C376" s="113"/>
      <c r="D376" s="113"/>
      <c r="E376" s="113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</row>
    <row r="377" spans="2:15">
      <c r="B377" s="113"/>
      <c r="C377" s="113"/>
      <c r="D377" s="113"/>
      <c r="E377" s="113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</row>
    <row r="378" spans="2:15">
      <c r="B378" s="113"/>
      <c r="C378" s="113"/>
      <c r="D378" s="113"/>
      <c r="E378" s="113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</row>
    <row r="379" spans="2:15">
      <c r="B379" s="113"/>
      <c r="C379" s="113"/>
      <c r="D379" s="113"/>
      <c r="E379" s="113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</row>
    <row r="380" spans="2:15">
      <c r="B380" s="113"/>
      <c r="C380" s="113"/>
      <c r="D380" s="113"/>
      <c r="E380" s="113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</row>
    <row r="381" spans="2:15">
      <c r="B381" s="113"/>
      <c r="C381" s="113"/>
      <c r="D381" s="113"/>
      <c r="E381" s="113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</row>
    <row r="382" spans="2:15">
      <c r="B382" s="113"/>
      <c r="C382" s="113"/>
      <c r="D382" s="113"/>
      <c r="E382" s="113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</row>
    <row r="383" spans="2:15">
      <c r="B383" s="113"/>
      <c r="C383" s="113"/>
      <c r="D383" s="113"/>
      <c r="E383" s="113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</row>
    <row r="384" spans="2:15">
      <c r="B384" s="113"/>
      <c r="C384" s="113"/>
      <c r="D384" s="113"/>
      <c r="E384" s="113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</row>
    <row r="385" spans="2:15">
      <c r="B385" s="113"/>
      <c r="C385" s="113"/>
      <c r="D385" s="113"/>
      <c r="E385" s="113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</row>
    <row r="386" spans="2:15">
      <c r="B386" s="113"/>
      <c r="C386" s="113"/>
      <c r="D386" s="113"/>
      <c r="E386" s="113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</row>
    <row r="387" spans="2:15">
      <c r="B387" s="113"/>
      <c r="C387" s="113"/>
      <c r="D387" s="113"/>
      <c r="E387" s="113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</row>
    <row r="388" spans="2:15">
      <c r="B388" s="113"/>
      <c r="C388" s="113"/>
      <c r="D388" s="113"/>
      <c r="E388" s="113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</row>
    <row r="389" spans="2:15">
      <c r="B389" s="113"/>
      <c r="C389" s="113"/>
      <c r="D389" s="113"/>
      <c r="E389" s="113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</row>
    <row r="390" spans="2:15">
      <c r="B390" s="113"/>
      <c r="C390" s="113"/>
      <c r="D390" s="113"/>
      <c r="E390" s="113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</row>
    <row r="391" spans="2:15">
      <c r="B391" s="113"/>
      <c r="C391" s="113"/>
      <c r="D391" s="113"/>
      <c r="E391" s="113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</row>
    <row r="392" spans="2:15">
      <c r="B392" s="113"/>
      <c r="C392" s="113"/>
      <c r="D392" s="113"/>
      <c r="E392" s="113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</row>
    <row r="393" spans="2:15">
      <c r="B393" s="113"/>
      <c r="C393" s="113"/>
      <c r="D393" s="113"/>
      <c r="E393" s="113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</row>
    <row r="394" spans="2:15">
      <c r="B394" s="113"/>
      <c r="C394" s="113"/>
      <c r="D394" s="113"/>
      <c r="E394" s="113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</row>
    <row r="395" spans="2:15">
      <c r="B395" s="113"/>
      <c r="C395" s="113"/>
      <c r="D395" s="113"/>
      <c r="E395" s="113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</row>
    <row r="396" spans="2:15">
      <c r="B396" s="113"/>
      <c r="C396" s="113"/>
      <c r="D396" s="113"/>
      <c r="E396" s="113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</row>
    <row r="397" spans="2:15">
      <c r="B397" s="113"/>
      <c r="C397" s="113"/>
      <c r="D397" s="113"/>
      <c r="E397" s="113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</row>
    <row r="398" spans="2:15">
      <c r="B398" s="113"/>
      <c r="C398" s="113"/>
      <c r="D398" s="113"/>
      <c r="E398" s="113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</row>
    <row r="399" spans="2:15">
      <c r="B399" s="113"/>
      <c r="C399" s="113"/>
      <c r="D399" s="113"/>
      <c r="E399" s="113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</row>
    <row r="400" spans="2:15">
      <c r="B400" s="113"/>
      <c r="C400" s="113"/>
      <c r="D400" s="113"/>
      <c r="E400" s="113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</row>
    <row r="401" spans="2:15">
      <c r="B401" s="113"/>
      <c r="C401" s="113"/>
      <c r="D401" s="113"/>
      <c r="E401" s="113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</row>
    <row r="402" spans="2:15">
      <c r="B402" s="113"/>
      <c r="C402" s="113"/>
      <c r="D402" s="113"/>
      <c r="E402" s="113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</row>
    <row r="403" spans="2:15">
      <c r="B403" s="113"/>
      <c r="C403" s="113"/>
      <c r="D403" s="113"/>
      <c r="E403" s="113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</row>
    <row r="404" spans="2:15">
      <c r="B404" s="113"/>
      <c r="C404" s="113"/>
      <c r="D404" s="113"/>
      <c r="E404" s="113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</row>
    <row r="405" spans="2:15">
      <c r="B405" s="113"/>
      <c r="C405" s="113"/>
      <c r="D405" s="113"/>
      <c r="E405" s="113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</row>
    <row r="406" spans="2:15">
      <c r="B406" s="113"/>
      <c r="C406" s="113"/>
      <c r="D406" s="113"/>
      <c r="E406" s="113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</row>
    <row r="407" spans="2:15">
      <c r="B407" s="113"/>
      <c r="C407" s="113"/>
      <c r="D407" s="113"/>
      <c r="E407" s="113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</row>
    <row r="408" spans="2:15">
      <c r="B408" s="113"/>
      <c r="C408" s="113"/>
      <c r="D408" s="113"/>
      <c r="E408" s="113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</row>
    <row r="409" spans="2:15">
      <c r="B409" s="113"/>
      <c r="C409" s="113"/>
      <c r="D409" s="113"/>
      <c r="E409" s="113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</row>
    <row r="410" spans="2:15">
      <c r="B410" s="113"/>
      <c r="C410" s="113"/>
      <c r="D410" s="113"/>
      <c r="E410" s="113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</row>
    <row r="411" spans="2:15">
      <c r="B411" s="113"/>
      <c r="C411" s="113"/>
      <c r="D411" s="113"/>
      <c r="E411" s="113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</row>
    <row r="412" spans="2:15">
      <c r="B412" s="113"/>
      <c r="C412" s="113"/>
      <c r="D412" s="113"/>
      <c r="E412" s="113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</row>
    <row r="413" spans="2:15">
      <c r="B413" s="113"/>
      <c r="C413" s="113"/>
      <c r="D413" s="113"/>
      <c r="E413" s="113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</row>
    <row r="414" spans="2:15">
      <c r="B414" s="113"/>
      <c r="C414" s="113"/>
      <c r="D414" s="113"/>
      <c r="E414" s="113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</row>
    <row r="415" spans="2:15">
      <c r="B415" s="113"/>
      <c r="C415" s="113"/>
      <c r="D415" s="113"/>
      <c r="E415" s="113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</row>
    <row r="416" spans="2:15">
      <c r="B416" s="113"/>
      <c r="C416" s="113"/>
      <c r="D416" s="113"/>
      <c r="E416" s="113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</row>
    <row r="417" spans="2:15">
      <c r="B417" s="113"/>
      <c r="C417" s="113"/>
      <c r="D417" s="113"/>
      <c r="E417" s="113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</row>
    <row r="418" spans="2:15">
      <c r="B418" s="113"/>
      <c r="C418" s="113"/>
      <c r="D418" s="113"/>
      <c r="E418" s="113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</row>
    <row r="419" spans="2:15">
      <c r="B419" s="113"/>
      <c r="C419" s="113"/>
      <c r="D419" s="113"/>
      <c r="E419" s="113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</row>
    <row r="420" spans="2:15">
      <c r="B420" s="113"/>
      <c r="C420" s="113"/>
      <c r="D420" s="113"/>
      <c r="E420" s="113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</row>
    <row r="421" spans="2:15">
      <c r="B421" s="113"/>
      <c r="C421" s="113"/>
      <c r="D421" s="113"/>
      <c r="E421" s="113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</row>
    <row r="422" spans="2:15">
      <c r="B422" s="113"/>
      <c r="C422" s="113"/>
      <c r="D422" s="113"/>
      <c r="E422" s="113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</row>
    <row r="423" spans="2:15">
      <c r="B423" s="113"/>
      <c r="C423" s="113"/>
      <c r="D423" s="113"/>
      <c r="E423" s="113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</row>
    <row r="424" spans="2:15">
      <c r="B424" s="113"/>
      <c r="C424" s="113"/>
      <c r="D424" s="113"/>
      <c r="E424" s="113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</row>
    <row r="425" spans="2:15">
      <c r="B425" s="113"/>
      <c r="C425" s="113"/>
      <c r="D425" s="113"/>
      <c r="E425" s="113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</row>
    <row r="426" spans="2:15">
      <c r="B426" s="113"/>
      <c r="C426" s="113"/>
      <c r="D426" s="113"/>
      <c r="E426" s="113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</row>
    <row r="427" spans="2:15">
      <c r="B427" s="113"/>
      <c r="C427" s="113"/>
      <c r="D427" s="113"/>
      <c r="E427" s="113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</row>
    <row r="428" spans="2:15">
      <c r="B428" s="113"/>
      <c r="C428" s="113"/>
      <c r="D428" s="113"/>
      <c r="E428" s="113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</row>
    <row r="429" spans="2:15">
      <c r="B429" s="113"/>
      <c r="C429" s="113"/>
      <c r="D429" s="113"/>
      <c r="E429" s="113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</row>
    <row r="430" spans="2:15">
      <c r="B430" s="113"/>
      <c r="C430" s="113"/>
      <c r="D430" s="113"/>
      <c r="E430" s="113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</row>
    <row r="431" spans="2:15">
      <c r="B431" s="113"/>
      <c r="C431" s="113"/>
      <c r="D431" s="113"/>
      <c r="E431" s="113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</row>
    <row r="432" spans="2:15">
      <c r="B432" s="113"/>
      <c r="C432" s="113"/>
      <c r="D432" s="113"/>
      <c r="E432" s="113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</row>
    <row r="433" spans="2:15">
      <c r="B433" s="113"/>
      <c r="C433" s="113"/>
      <c r="D433" s="113"/>
      <c r="E433" s="113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</row>
    <row r="434" spans="2:15">
      <c r="B434" s="113"/>
      <c r="C434" s="113"/>
      <c r="D434" s="113"/>
      <c r="E434" s="113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</row>
    <row r="435" spans="2:15">
      <c r="B435" s="113"/>
      <c r="C435" s="113"/>
      <c r="D435" s="113"/>
      <c r="E435" s="113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</row>
    <row r="436" spans="2:15">
      <c r="B436" s="113"/>
      <c r="C436" s="113"/>
      <c r="D436" s="113"/>
      <c r="E436" s="113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</row>
    <row r="437" spans="2:15">
      <c r="B437" s="113"/>
      <c r="C437" s="113"/>
      <c r="D437" s="113"/>
      <c r="E437" s="113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</row>
    <row r="438" spans="2:15">
      <c r="B438" s="113"/>
      <c r="C438" s="113"/>
      <c r="D438" s="113"/>
      <c r="E438" s="113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</row>
    <row r="439" spans="2:15">
      <c r="B439" s="113"/>
      <c r="C439" s="113"/>
      <c r="D439" s="113"/>
      <c r="E439" s="113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</row>
    <row r="440" spans="2:15">
      <c r="B440" s="113"/>
      <c r="C440" s="113"/>
      <c r="D440" s="113"/>
      <c r="E440" s="113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</row>
    <row r="441" spans="2:15">
      <c r="B441" s="113"/>
      <c r="C441" s="113"/>
      <c r="D441" s="113"/>
      <c r="E441" s="113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</row>
    <row r="442" spans="2:15">
      <c r="B442" s="113"/>
      <c r="C442" s="113"/>
      <c r="D442" s="113"/>
      <c r="E442" s="113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</row>
    <row r="443" spans="2:15">
      <c r="B443" s="113"/>
      <c r="C443" s="113"/>
      <c r="D443" s="113"/>
      <c r="E443" s="113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</row>
    <row r="444" spans="2:15">
      <c r="B444" s="113"/>
      <c r="C444" s="113"/>
      <c r="D444" s="113"/>
      <c r="E444" s="113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</row>
    <row r="445" spans="2:15">
      <c r="B445" s="113"/>
      <c r="C445" s="113"/>
      <c r="D445" s="113"/>
      <c r="E445" s="113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</row>
    <row r="446" spans="2:15">
      <c r="B446" s="113"/>
      <c r="C446" s="113"/>
      <c r="D446" s="113"/>
      <c r="E446" s="113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</row>
    <row r="447" spans="2:15">
      <c r="B447" s="113"/>
      <c r="C447" s="113"/>
      <c r="D447" s="113"/>
      <c r="E447" s="113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</row>
    <row r="448" spans="2:15">
      <c r="B448" s="113"/>
      <c r="C448" s="113"/>
      <c r="D448" s="113"/>
      <c r="E448" s="113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</row>
    <row r="449" spans="2:15">
      <c r="B449" s="113"/>
      <c r="C449" s="113"/>
      <c r="D449" s="113"/>
      <c r="E449" s="113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</row>
    <row r="450" spans="2:15">
      <c r="B450" s="113"/>
      <c r="C450" s="113"/>
      <c r="D450" s="113"/>
      <c r="E450" s="113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</row>
    <row r="451" spans="2:15">
      <c r="B451" s="113"/>
      <c r="C451" s="113"/>
      <c r="D451" s="113"/>
      <c r="E451" s="113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</row>
    <row r="452" spans="2:15">
      <c r="B452" s="113"/>
      <c r="C452" s="113"/>
      <c r="D452" s="113"/>
      <c r="E452" s="113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</row>
    <row r="453" spans="2:15">
      <c r="B453" s="113"/>
      <c r="C453" s="113"/>
      <c r="D453" s="113"/>
      <c r="E453" s="113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</row>
    <row r="454" spans="2:15">
      <c r="B454" s="113"/>
      <c r="C454" s="113"/>
      <c r="D454" s="113"/>
      <c r="E454" s="113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</row>
    <row r="455" spans="2:15">
      <c r="B455" s="113"/>
      <c r="C455" s="113"/>
      <c r="D455" s="113"/>
      <c r="E455" s="113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</row>
    <row r="456" spans="2:15">
      <c r="B456" s="113"/>
      <c r="C456" s="113"/>
      <c r="D456" s="113"/>
      <c r="E456" s="113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</row>
    <row r="457" spans="2:15">
      <c r="B457" s="113"/>
      <c r="C457" s="113"/>
      <c r="D457" s="113"/>
      <c r="E457" s="113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</row>
    <row r="458" spans="2:15">
      <c r="B458" s="113"/>
      <c r="C458" s="113"/>
      <c r="D458" s="113"/>
      <c r="E458" s="113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</row>
    <row r="459" spans="2:15">
      <c r="B459" s="113"/>
      <c r="C459" s="113"/>
      <c r="D459" s="113"/>
      <c r="E459" s="113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</row>
    <row r="460" spans="2:15">
      <c r="B460" s="113"/>
      <c r="C460" s="113"/>
      <c r="D460" s="113"/>
      <c r="E460" s="113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</row>
    <row r="461" spans="2:15">
      <c r="B461" s="113"/>
      <c r="C461" s="113"/>
      <c r="D461" s="113"/>
      <c r="E461" s="113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</row>
    <row r="462" spans="2:15">
      <c r="B462" s="113"/>
      <c r="C462" s="113"/>
      <c r="D462" s="113"/>
      <c r="E462" s="113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</row>
    <row r="463" spans="2:15">
      <c r="B463" s="113"/>
      <c r="C463" s="113"/>
      <c r="D463" s="113"/>
      <c r="E463" s="113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</row>
    <row r="464" spans="2:15">
      <c r="B464" s="113"/>
      <c r="C464" s="113"/>
      <c r="D464" s="113"/>
      <c r="E464" s="113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</row>
    <row r="465" spans="2:15">
      <c r="B465" s="113"/>
      <c r="C465" s="113"/>
      <c r="D465" s="113"/>
      <c r="E465" s="113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</row>
    <row r="466" spans="2:15">
      <c r="B466" s="113"/>
      <c r="C466" s="113"/>
      <c r="D466" s="113"/>
      <c r="E466" s="113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</row>
    <row r="467" spans="2:15">
      <c r="B467" s="113"/>
      <c r="C467" s="113"/>
      <c r="D467" s="113"/>
      <c r="E467" s="113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</row>
    <row r="468" spans="2:15">
      <c r="B468" s="113"/>
      <c r="C468" s="113"/>
      <c r="D468" s="113"/>
      <c r="E468" s="113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</row>
    <row r="469" spans="2:15">
      <c r="B469" s="113"/>
      <c r="C469" s="113"/>
      <c r="D469" s="113"/>
      <c r="E469" s="113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</row>
    <row r="470" spans="2:15">
      <c r="B470" s="113"/>
      <c r="C470" s="113"/>
      <c r="D470" s="113"/>
      <c r="E470" s="113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</row>
    <row r="471" spans="2:15">
      <c r="B471" s="113"/>
      <c r="C471" s="113"/>
      <c r="D471" s="113"/>
      <c r="E471" s="113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</row>
    <row r="472" spans="2:15">
      <c r="B472" s="113"/>
      <c r="C472" s="113"/>
      <c r="D472" s="113"/>
      <c r="E472" s="113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</row>
    <row r="473" spans="2:15">
      <c r="B473" s="113"/>
      <c r="C473" s="113"/>
      <c r="D473" s="113"/>
      <c r="E473" s="113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</row>
    <row r="474" spans="2:15">
      <c r="B474" s="113"/>
      <c r="C474" s="113"/>
      <c r="D474" s="113"/>
      <c r="E474" s="113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</row>
    <row r="475" spans="2:15">
      <c r="B475" s="113"/>
      <c r="C475" s="113"/>
      <c r="D475" s="113"/>
      <c r="E475" s="113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</row>
    <row r="476" spans="2:15">
      <c r="B476" s="113"/>
      <c r="C476" s="113"/>
      <c r="D476" s="113"/>
      <c r="E476" s="113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</row>
    <row r="477" spans="2:15">
      <c r="B477" s="113"/>
      <c r="C477" s="113"/>
      <c r="D477" s="113"/>
      <c r="E477" s="113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</row>
    <row r="478" spans="2:15">
      <c r="B478" s="113"/>
      <c r="C478" s="113"/>
      <c r="D478" s="113"/>
      <c r="E478" s="113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</row>
    <row r="479" spans="2:15">
      <c r="B479" s="113"/>
      <c r="C479" s="113"/>
      <c r="D479" s="113"/>
      <c r="E479" s="113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</row>
    <row r="480" spans="2:15">
      <c r="B480" s="113"/>
      <c r="C480" s="113"/>
      <c r="D480" s="113"/>
      <c r="E480" s="113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</row>
    <row r="481" spans="2:15">
      <c r="B481" s="113"/>
      <c r="C481" s="113"/>
      <c r="D481" s="113"/>
      <c r="E481" s="113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</row>
    <row r="482" spans="2:15">
      <c r="B482" s="113"/>
      <c r="C482" s="113"/>
      <c r="D482" s="113"/>
      <c r="E482" s="113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</row>
    <row r="483" spans="2:15">
      <c r="B483" s="113"/>
      <c r="C483" s="113"/>
      <c r="D483" s="113"/>
      <c r="E483" s="113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</row>
    <row r="484" spans="2:15">
      <c r="B484" s="113"/>
      <c r="C484" s="113"/>
      <c r="D484" s="113"/>
      <c r="E484" s="113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</row>
    <row r="485" spans="2:15">
      <c r="B485" s="113"/>
      <c r="C485" s="113"/>
      <c r="D485" s="113"/>
      <c r="E485" s="113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</row>
    <row r="486" spans="2:15">
      <c r="B486" s="113"/>
      <c r="C486" s="113"/>
      <c r="D486" s="113"/>
      <c r="E486" s="113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</row>
    <row r="487" spans="2:15">
      <c r="B487" s="113"/>
      <c r="C487" s="113"/>
      <c r="D487" s="113"/>
      <c r="E487" s="113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</row>
    <row r="488" spans="2:15">
      <c r="B488" s="113"/>
      <c r="C488" s="113"/>
      <c r="D488" s="113"/>
      <c r="E488" s="113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</row>
    <row r="489" spans="2:15">
      <c r="B489" s="113"/>
      <c r="C489" s="113"/>
      <c r="D489" s="113"/>
      <c r="E489" s="113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</row>
    <row r="490" spans="2:15">
      <c r="B490" s="113"/>
      <c r="C490" s="113"/>
      <c r="D490" s="113"/>
      <c r="E490" s="113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</row>
    <row r="491" spans="2:15">
      <c r="B491" s="113"/>
      <c r="C491" s="113"/>
      <c r="D491" s="113"/>
      <c r="E491" s="113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</row>
    <row r="492" spans="2:15">
      <c r="B492" s="113"/>
      <c r="C492" s="113"/>
      <c r="D492" s="113"/>
      <c r="E492" s="113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</row>
    <row r="493" spans="2:15">
      <c r="B493" s="113"/>
      <c r="C493" s="113"/>
      <c r="D493" s="113"/>
      <c r="E493" s="113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</row>
    <row r="494" spans="2:15">
      <c r="B494" s="113"/>
      <c r="C494" s="113"/>
      <c r="D494" s="113"/>
      <c r="E494" s="113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</row>
    <row r="495" spans="2:15">
      <c r="B495" s="113"/>
      <c r="C495" s="113"/>
      <c r="D495" s="113"/>
      <c r="E495" s="113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</row>
    <row r="496" spans="2:15">
      <c r="B496" s="113"/>
      <c r="C496" s="113"/>
      <c r="D496" s="113"/>
      <c r="E496" s="113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</row>
    <row r="497" spans="2:15">
      <c r="B497" s="113"/>
      <c r="C497" s="113"/>
      <c r="D497" s="113"/>
      <c r="E497" s="113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</row>
    <row r="498" spans="2:15">
      <c r="B498" s="113"/>
      <c r="C498" s="113"/>
      <c r="D498" s="113"/>
      <c r="E498" s="113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</row>
    <row r="499" spans="2:15">
      <c r="B499" s="113"/>
      <c r="C499" s="113"/>
      <c r="D499" s="113"/>
      <c r="E499" s="113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</row>
    <row r="500" spans="2:15">
      <c r="B500" s="113"/>
      <c r="C500" s="113"/>
      <c r="D500" s="113"/>
      <c r="E500" s="113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</row>
    <row r="501" spans="2:15">
      <c r="B501" s="113"/>
      <c r="C501" s="113"/>
      <c r="D501" s="113"/>
      <c r="E501" s="113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</row>
    <row r="502" spans="2:15">
      <c r="B502" s="113"/>
      <c r="C502" s="113"/>
      <c r="D502" s="113"/>
      <c r="E502" s="113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</row>
    <row r="503" spans="2:15">
      <c r="B503" s="113"/>
      <c r="C503" s="113"/>
      <c r="D503" s="113"/>
      <c r="E503" s="113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</row>
    <row r="504" spans="2:15">
      <c r="B504" s="113"/>
      <c r="C504" s="113"/>
      <c r="D504" s="113"/>
      <c r="E504" s="113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</row>
    <row r="505" spans="2:15">
      <c r="B505" s="113"/>
      <c r="C505" s="113"/>
      <c r="D505" s="113"/>
      <c r="E505" s="113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</row>
    <row r="506" spans="2:15">
      <c r="B506" s="113"/>
      <c r="C506" s="113"/>
      <c r="D506" s="113"/>
      <c r="E506" s="113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</row>
    <row r="507" spans="2:15">
      <c r="B507" s="113"/>
      <c r="C507" s="113"/>
      <c r="D507" s="113"/>
      <c r="E507" s="113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</row>
    <row r="508" spans="2:15">
      <c r="B508" s="113"/>
      <c r="C508" s="113"/>
      <c r="D508" s="113"/>
      <c r="E508" s="113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</row>
    <row r="509" spans="2:15">
      <c r="B509" s="113"/>
      <c r="C509" s="113"/>
      <c r="D509" s="113"/>
      <c r="E509" s="113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</row>
    <row r="510" spans="2:15">
      <c r="B510" s="113"/>
      <c r="C510" s="113"/>
      <c r="D510" s="113"/>
      <c r="E510" s="113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</row>
    <row r="511" spans="2:15">
      <c r="B511" s="113"/>
      <c r="C511" s="113"/>
      <c r="D511" s="113"/>
      <c r="E511" s="113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</row>
    <row r="512" spans="2:15">
      <c r="B512" s="113"/>
      <c r="C512" s="113"/>
      <c r="D512" s="113"/>
      <c r="E512" s="113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</row>
    <row r="513" spans="2:15">
      <c r="B513" s="113"/>
      <c r="C513" s="113"/>
      <c r="D513" s="113"/>
      <c r="E513" s="113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</row>
    <row r="514" spans="2:15">
      <c r="B514" s="113"/>
      <c r="C514" s="113"/>
      <c r="D514" s="113"/>
      <c r="E514" s="113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</row>
    <row r="515" spans="2:15">
      <c r="B515" s="113"/>
      <c r="C515" s="113"/>
      <c r="D515" s="113"/>
      <c r="E515" s="113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</row>
    <row r="516" spans="2:15">
      <c r="B516" s="113"/>
      <c r="C516" s="113"/>
      <c r="D516" s="113"/>
      <c r="E516" s="113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</row>
    <row r="517" spans="2:15">
      <c r="B517" s="113"/>
      <c r="C517" s="113"/>
      <c r="D517" s="113"/>
      <c r="E517" s="113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</row>
    <row r="518" spans="2:15">
      <c r="B518" s="113"/>
      <c r="C518" s="113"/>
      <c r="D518" s="113"/>
      <c r="E518" s="113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</row>
    <row r="519" spans="2:15">
      <c r="B519" s="113"/>
      <c r="C519" s="113"/>
      <c r="D519" s="113"/>
      <c r="E519" s="113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</row>
    <row r="520" spans="2:15">
      <c r="B520" s="113"/>
      <c r="C520" s="113"/>
      <c r="D520" s="113"/>
      <c r="E520" s="113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</row>
    <row r="521" spans="2:15">
      <c r="B521" s="113"/>
      <c r="C521" s="113"/>
      <c r="D521" s="113"/>
      <c r="E521" s="113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</row>
    <row r="522" spans="2:15">
      <c r="B522" s="113"/>
      <c r="C522" s="113"/>
      <c r="D522" s="113"/>
      <c r="E522" s="113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</row>
    <row r="523" spans="2:15">
      <c r="B523" s="113"/>
      <c r="C523" s="113"/>
      <c r="D523" s="113"/>
      <c r="E523" s="113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</row>
    <row r="524" spans="2:15">
      <c r="B524" s="113"/>
      <c r="C524" s="113"/>
      <c r="D524" s="113"/>
      <c r="E524" s="113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</row>
    <row r="525" spans="2:15">
      <c r="B525" s="113"/>
      <c r="C525" s="113"/>
      <c r="D525" s="113"/>
      <c r="E525" s="113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</row>
  </sheetData>
  <sheetProtection sheet="1" objects="1" scenarios="1"/>
  <mergeCells count="2">
    <mergeCell ref="B6:O6"/>
    <mergeCell ref="B7:O7"/>
  </mergeCells>
  <phoneticPr fontId="5" type="noConversion"/>
  <dataValidations count="1">
    <dataValidation allowBlank="1" showInputMessage="1" showErrorMessage="1" sqref="B45:B1048576 B40:B43 B1:B17 C5:C17 A1:A1048576 C31:O1048576 B31:B38 B18:F29 D1:F17 G1:O29 P1:XFD1048576"/>
  </dataValidations>
  <pageMargins left="0" right="0" top="0.5" bottom="0.5" header="0" footer="0.25"/>
  <pageSetup paperSize="9" scale="97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>
    <tabColor indexed="44"/>
    <pageSetUpPr fitToPage="1"/>
  </sheetPr>
  <dimension ref="B1:L796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3.42578125" style="2" bestFit="1" customWidth="1"/>
    <col min="3" max="3" width="41.7109375" style="2" bestFit="1" customWidth="1"/>
    <col min="4" max="4" width="6.42578125" style="2" bestFit="1" customWidth="1"/>
    <col min="5" max="5" width="6.7109375" style="2" bestFit="1" customWidth="1"/>
    <col min="6" max="6" width="9" style="1" bestFit="1" customWidth="1"/>
    <col min="7" max="7" width="11.28515625" style="1" bestFit="1" customWidth="1"/>
    <col min="8" max="9" width="7.28515625" style="1" bestFit="1" customWidth="1"/>
    <col min="10" max="10" width="6.85546875" style="1" bestFit="1" customWidth="1"/>
    <col min="11" max="11" width="9.140625" style="1" bestFit="1" customWidth="1"/>
    <col min="12" max="12" width="9" style="1" bestFit="1" customWidth="1"/>
    <col min="13" max="16384" width="9.140625" style="1"/>
  </cols>
  <sheetData>
    <row r="1" spans="2:12">
      <c r="B1" s="46" t="s">
        <v>150</v>
      </c>
      <c r="C1" s="67" t="s" vm="1">
        <v>238</v>
      </c>
    </row>
    <row r="2" spans="2:12">
      <c r="B2" s="46" t="s">
        <v>149</v>
      </c>
      <c r="C2" s="67" t="s">
        <v>239</v>
      </c>
    </row>
    <row r="3" spans="2:12">
      <c r="B3" s="46" t="s">
        <v>151</v>
      </c>
      <c r="C3" s="67" t="s">
        <v>240</v>
      </c>
    </row>
    <row r="4" spans="2:12">
      <c r="B4" s="46" t="s">
        <v>152</v>
      </c>
      <c r="C4" s="67" t="s">
        <v>241</v>
      </c>
    </row>
    <row r="6" spans="2:12" ht="26.25" customHeight="1">
      <c r="B6" s="164" t="s">
        <v>178</v>
      </c>
      <c r="C6" s="165"/>
      <c r="D6" s="165"/>
      <c r="E6" s="165"/>
      <c r="F6" s="165"/>
      <c r="G6" s="165"/>
      <c r="H6" s="165"/>
      <c r="I6" s="165"/>
      <c r="J6" s="165"/>
      <c r="K6" s="165"/>
      <c r="L6" s="166"/>
    </row>
    <row r="7" spans="2:12" ht="26.25" customHeight="1">
      <c r="B7" s="164" t="s">
        <v>98</v>
      </c>
      <c r="C7" s="165"/>
      <c r="D7" s="165"/>
      <c r="E7" s="165"/>
      <c r="F7" s="165"/>
      <c r="G7" s="165"/>
      <c r="H7" s="165"/>
      <c r="I7" s="165"/>
      <c r="J7" s="165"/>
      <c r="K7" s="165"/>
      <c r="L7" s="166"/>
    </row>
    <row r="8" spans="2:12" s="3" customFormat="1" ht="78.75">
      <c r="B8" s="21" t="s">
        <v>120</v>
      </c>
      <c r="C8" s="29" t="s">
        <v>48</v>
      </c>
      <c r="D8" s="29" t="s">
        <v>123</v>
      </c>
      <c r="E8" s="29" t="s">
        <v>69</v>
      </c>
      <c r="F8" s="29" t="s">
        <v>107</v>
      </c>
      <c r="G8" s="29" t="s">
        <v>213</v>
      </c>
      <c r="H8" s="29" t="s">
        <v>212</v>
      </c>
      <c r="I8" s="29" t="s">
        <v>65</v>
      </c>
      <c r="J8" s="29" t="s">
        <v>62</v>
      </c>
      <c r="K8" s="29" t="s">
        <v>153</v>
      </c>
      <c r="L8" s="65" t="s">
        <v>155</v>
      </c>
    </row>
    <row r="9" spans="2:12" s="3" customFormat="1" ht="25.5">
      <c r="B9" s="14"/>
      <c r="C9" s="15"/>
      <c r="D9" s="15"/>
      <c r="E9" s="15"/>
      <c r="F9" s="15"/>
      <c r="G9" s="15" t="s">
        <v>220</v>
      </c>
      <c r="H9" s="15"/>
      <c r="I9" s="15" t="s">
        <v>216</v>
      </c>
      <c r="J9" s="15" t="s">
        <v>19</v>
      </c>
      <c r="K9" s="31" t="s">
        <v>19</v>
      </c>
      <c r="L9" s="16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8" t="s">
        <v>7</v>
      </c>
      <c r="L10" s="19" t="s">
        <v>8</v>
      </c>
    </row>
    <row r="11" spans="2:12" s="4" customFormat="1" ht="18" customHeight="1">
      <c r="B11" s="104" t="s">
        <v>51</v>
      </c>
      <c r="C11" s="105"/>
      <c r="D11" s="105"/>
      <c r="E11" s="105"/>
      <c r="F11" s="105"/>
      <c r="G11" s="106"/>
      <c r="H11" s="114"/>
      <c r="I11" s="106">
        <v>818.50214784100001</v>
      </c>
      <c r="J11" s="105"/>
      <c r="K11" s="108">
        <f>I11/$I$11</f>
        <v>1</v>
      </c>
      <c r="L11" s="108">
        <f>I11/'סכום נכסי הקרן'!$C$42</f>
        <v>1.1555448294291903E-5</v>
      </c>
    </row>
    <row r="12" spans="2:12" s="4" customFormat="1" ht="18" customHeight="1">
      <c r="B12" s="109" t="s">
        <v>27</v>
      </c>
      <c r="C12" s="105"/>
      <c r="D12" s="105"/>
      <c r="E12" s="105"/>
      <c r="F12" s="105"/>
      <c r="G12" s="106"/>
      <c r="H12" s="114"/>
      <c r="I12" s="106">
        <v>818.50214784100001</v>
      </c>
      <c r="J12" s="105"/>
      <c r="K12" s="108">
        <f t="shared" ref="K12:K14" si="0">I12/$I$11</f>
        <v>1</v>
      </c>
      <c r="L12" s="108">
        <f>I12/'סכום נכסי הקרן'!$C$42</f>
        <v>1.1555448294291903E-5</v>
      </c>
    </row>
    <row r="13" spans="2:12">
      <c r="B13" s="89" t="s">
        <v>1878</v>
      </c>
      <c r="C13" s="71"/>
      <c r="D13" s="71"/>
      <c r="E13" s="71"/>
      <c r="F13" s="71"/>
      <c r="G13" s="80"/>
      <c r="H13" s="82"/>
      <c r="I13" s="80">
        <v>818.50214784100001</v>
      </c>
      <c r="J13" s="71"/>
      <c r="K13" s="81">
        <f t="shared" si="0"/>
        <v>1</v>
      </c>
      <c r="L13" s="81">
        <f>I13/'סכום נכסי הקרן'!$C$42</f>
        <v>1.1555448294291903E-5</v>
      </c>
    </row>
    <row r="14" spans="2:12">
      <c r="B14" s="76" t="s">
        <v>1879</v>
      </c>
      <c r="C14" s="73" t="s">
        <v>1880</v>
      </c>
      <c r="D14" s="86" t="s">
        <v>124</v>
      </c>
      <c r="E14" s="86" t="s">
        <v>160</v>
      </c>
      <c r="F14" s="86" t="s">
        <v>137</v>
      </c>
      <c r="G14" s="83">
        <v>433528.68</v>
      </c>
      <c r="H14" s="85">
        <v>188.8</v>
      </c>
      <c r="I14" s="83">
        <v>818.50214784100001</v>
      </c>
      <c r="J14" s="84">
        <v>4.4009324283814662E-2</v>
      </c>
      <c r="K14" s="84">
        <f t="shared" si="0"/>
        <v>1</v>
      </c>
      <c r="L14" s="84">
        <f>I14/'סכום נכסי הקרן'!$C$42</f>
        <v>1.1555448294291903E-5</v>
      </c>
    </row>
    <row r="15" spans="2:12">
      <c r="B15" s="72"/>
      <c r="C15" s="73"/>
      <c r="D15" s="73"/>
      <c r="E15" s="73"/>
      <c r="F15" s="73"/>
      <c r="G15" s="83"/>
      <c r="H15" s="85"/>
      <c r="I15" s="73"/>
      <c r="J15" s="73"/>
      <c r="K15" s="84"/>
      <c r="L15" s="73"/>
    </row>
    <row r="16" spans="2:12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</row>
    <row r="17" spans="2:12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</row>
    <row r="18" spans="2:12">
      <c r="B18" s="131" t="s">
        <v>229</v>
      </c>
      <c r="C18" s="88"/>
      <c r="D18" s="88"/>
      <c r="E18" s="88"/>
      <c r="F18" s="88"/>
      <c r="G18" s="88"/>
      <c r="H18" s="88"/>
      <c r="I18" s="88"/>
      <c r="J18" s="88"/>
      <c r="K18" s="88"/>
      <c r="L18" s="88"/>
    </row>
    <row r="19" spans="2:12">
      <c r="B19" s="131" t="s">
        <v>116</v>
      </c>
      <c r="C19" s="88"/>
      <c r="D19" s="88"/>
      <c r="E19" s="88"/>
      <c r="F19" s="88"/>
      <c r="G19" s="88"/>
      <c r="H19" s="88"/>
      <c r="I19" s="88"/>
      <c r="J19" s="88"/>
      <c r="K19" s="88"/>
      <c r="L19" s="88"/>
    </row>
    <row r="20" spans="2:12">
      <c r="B20" s="131" t="s">
        <v>211</v>
      </c>
      <c r="C20" s="88"/>
      <c r="D20" s="88"/>
      <c r="E20" s="88"/>
      <c r="F20" s="88"/>
      <c r="G20" s="88"/>
      <c r="H20" s="88"/>
      <c r="I20" s="88"/>
      <c r="J20" s="88"/>
      <c r="K20" s="88"/>
      <c r="L20" s="88"/>
    </row>
    <row r="21" spans="2:12">
      <c r="B21" s="131" t="s">
        <v>219</v>
      </c>
      <c r="C21" s="88"/>
      <c r="D21" s="88"/>
      <c r="E21" s="88"/>
      <c r="F21" s="88"/>
      <c r="G21" s="88"/>
      <c r="H21" s="88"/>
      <c r="I21" s="88"/>
      <c r="J21" s="88"/>
      <c r="K21" s="88"/>
      <c r="L21" s="88"/>
    </row>
    <row r="22" spans="2:12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</row>
    <row r="23" spans="2:12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2:12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2:12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</row>
    <row r="26" spans="2:12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</row>
    <row r="27" spans="2:12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</row>
    <row r="28" spans="2:12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</row>
    <row r="29" spans="2:12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</row>
    <row r="30" spans="2:12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</row>
    <row r="31" spans="2:12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</row>
    <row r="32" spans="2:12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</row>
    <row r="33" spans="2:12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</row>
    <row r="34" spans="2:12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</row>
    <row r="35" spans="2:12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2:12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</row>
    <row r="37" spans="2:12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</row>
    <row r="38" spans="2:12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</row>
    <row r="39" spans="2:12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</row>
    <row r="40" spans="2:12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</row>
    <row r="41" spans="2:12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</row>
    <row r="42" spans="2:12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</row>
    <row r="43" spans="2:12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</row>
    <row r="44" spans="2:12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</row>
    <row r="45" spans="2:12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</row>
    <row r="46" spans="2:12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</row>
    <row r="47" spans="2:12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</row>
    <row r="48" spans="2:12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</row>
    <row r="49" spans="2:12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</row>
    <row r="50" spans="2:12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</row>
    <row r="51" spans="2:12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</row>
    <row r="52" spans="2:12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</row>
    <row r="53" spans="2:12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</row>
    <row r="54" spans="2:12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</row>
    <row r="55" spans="2:12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</row>
    <row r="56" spans="2:12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</row>
    <row r="57" spans="2:12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</row>
    <row r="58" spans="2:12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</row>
    <row r="59" spans="2:12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</row>
    <row r="60" spans="2:12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</row>
    <row r="61" spans="2:12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</row>
    <row r="62" spans="2:12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</row>
    <row r="63" spans="2:12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</row>
    <row r="64" spans="2:12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</row>
    <row r="65" spans="2:12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</row>
    <row r="66" spans="2:12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</row>
    <row r="67" spans="2:12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</row>
    <row r="68" spans="2:12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</row>
    <row r="69" spans="2:12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</row>
    <row r="70" spans="2:12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</row>
    <row r="71" spans="2:12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</row>
    <row r="72" spans="2:12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</row>
    <row r="73" spans="2:12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</row>
    <row r="74" spans="2:12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</row>
    <row r="75" spans="2:12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</row>
    <row r="76" spans="2:12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</row>
    <row r="77" spans="2:12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</row>
    <row r="78" spans="2:12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</row>
    <row r="79" spans="2:12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</row>
    <row r="80" spans="2:12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</row>
    <row r="81" spans="2:12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</row>
    <row r="82" spans="2:12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</row>
    <row r="83" spans="2:12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</row>
    <row r="84" spans="2:12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</row>
    <row r="85" spans="2:12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</row>
    <row r="86" spans="2:12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</row>
    <row r="87" spans="2:12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</row>
    <row r="88" spans="2:12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</row>
    <row r="89" spans="2:12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</row>
    <row r="90" spans="2:12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</row>
    <row r="91" spans="2:12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</row>
    <row r="92" spans="2:12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</row>
    <row r="93" spans="2:12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</row>
    <row r="94" spans="2:12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</row>
    <row r="95" spans="2:12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</row>
    <row r="96" spans="2:1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</row>
    <row r="97" spans="2:12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</row>
    <row r="98" spans="2:12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</row>
    <row r="99" spans="2:1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</row>
    <row r="100" spans="2:12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</row>
    <row r="101" spans="2:12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</row>
    <row r="102" spans="2:12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</row>
    <row r="103" spans="2:12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</row>
    <row r="104" spans="2:12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</row>
    <row r="105" spans="2:12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</row>
    <row r="106" spans="2:12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</row>
    <row r="107" spans="2:12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</row>
    <row r="108" spans="2:12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</row>
    <row r="109" spans="2:12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</row>
    <row r="110" spans="2:12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</row>
    <row r="111" spans="2:12"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</row>
    <row r="112" spans="2:12"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</row>
    <row r="113" spans="2:12"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</row>
    <row r="114" spans="2:12"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</row>
    <row r="115" spans="2:12">
      <c r="B115" s="113"/>
      <c r="C115" s="113"/>
      <c r="D115" s="117"/>
      <c r="E115" s="117"/>
      <c r="F115" s="117"/>
      <c r="G115" s="117"/>
      <c r="H115" s="117"/>
      <c r="I115" s="117"/>
      <c r="J115" s="117"/>
      <c r="K115" s="117"/>
      <c r="L115" s="117"/>
    </row>
    <row r="116" spans="2:12">
      <c r="B116" s="113"/>
      <c r="C116" s="113"/>
      <c r="D116" s="117"/>
      <c r="E116" s="117"/>
      <c r="F116" s="117"/>
      <c r="G116" s="117"/>
      <c r="H116" s="117"/>
      <c r="I116" s="117"/>
      <c r="J116" s="117"/>
      <c r="K116" s="117"/>
      <c r="L116" s="117"/>
    </row>
    <row r="117" spans="2:12">
      <c r="B117" s="113"/>
      <c r="C117" s="113"/>
      <c r="D117" s="117"/>
      <c r="E117" s="117"/>
      <c r="F117" s="117"/>
      <c r="G117" s="117"/>
      <c r="H117" s="117"/>
      <c r="I117" s="117"/>
      <c r="J117" s="117"/>
      <c r="K117" s="117"/>
      <c r="L117" s="117"/>
    </row>
    <row r="118" spans="2:12">
      <c r="B118" s="113"/>
      <c r="C118" s="113"/>
      <c r="D118" s="117"/>
      <c r="E118" s="117"/>
      <c r="F118" s="117"/>
      <c r="G118" s="117"/>
      <c r="H118" s="117"/>
      <c r="I118" s="117"/>
      <c r="J118" s="117"/>
      <c r="K118" s="117"/>
      <c r="L118" s="117"/>
    </row>
    <row r="119" spans="2:12">
      <c r="B119" s="113"/>
      <c r="C119" s="113"/>
      <c r="D119" s="117"/>
      <c r="E119" s="117"/>
      <c r="F119" s="117"/>
      <c r="G119" s="117"/>
      <c r="H119" s="117"/>
      <c r="I119" s="117"/>
      <c r="J119" s="117"/>
      <c r="K119" s="117"/>
      <c r="L119" s="117"/>
    </row>
    <row r="120" spans="2:12">
      <c r="B120" s="113"/>
      <c r="C120" s="113"/>
      <c r="D120" s="117"/>
      <c r="E120" s="117"/>
      <c r="F120" s="117"/>
      <c r="G120" s="117"/>
      <c r="H120" s="117"/>
      <c r="I120" s="117"/>
      <c r="J120" s="117"/>
      <c r="K120" s="117"/>
      <c r="L120" s="117"/>
    </row>
    <row r="121" spans="2:12">
      <c r="B121" s="113"/>
      <c r="C121" s="113"/>
      <c r="D121" s="117"/>
      <c r="E121" s="117"/>
      <c r="F121" s="117"/>
      <c r="G121" s="117"/>
      <c r="H121" s="117"/>
      <c r="I121" s="117"/>
      <c r="J121" s="117"/>
      <c r="K121" s="117"/>
      <c r="L121" s="117"/>
    </row>
    <row r="122" spans="2:12">
      <c r="B122" s="113"/>
      <c r="C122" s="113"/>
      <c r="D122" s="117"/>
      <c r="E122" s="117"/>
      <c r="F122" s="117"/>
      <c r="G122" s="117"/>
      <c r="H122" s="117"/>
      <c r="I122" s="117"/>
      <c r="J122" s="117"/>
      <c r="K122" s="117"/>
      <c r="L122" s="117"/>
    </row>
    <row r="123" spans="2:12">
      <c r="B123" s="113"/>
      <c r="C123" s="113"/>
      <c r="D123" s="117"/>
      <c r="E123" s="117"/>
      <c r="F123" s="117"/>
      <c r="G123" s="117"/>
      <c r="H123" s="117"/>
      <c r="I123" s="117"/>
      <c r="J123" s="117"/>
      <c r="K123" s="117"/>
      <c r="L123" s="117"/>
    </row>
    <row r="124" spans="2:12">
      <c r="B124" s="113"/>
      <c r="C124" s="113"/>
      <c r="D124" s="117"/>
      <c r="E124" s="117"/>
      <c r="F124" s="117"/>
      <c r="G124" s="117"/>
      <c r="H124" s="117"/>
      <c r="I124" s="117"/>
      <c r="J124" s="117"/>
      <c r="K124" s="117"/>
      <c r="L124" s="117"/>
    </row>
    <row r="125" spans="2:12">
      <c r="B125" s="113"/>
      <c r="C125" s="113"/>
      <c r="D125" s="117"/>
      <c r="E125" s="117"/>
      <c r="F125" s="117"/>
      <c r="G125" s="117"/>
      <c r="H125" s="117"/>
      <c r="I125" s="117"/>
      <c r="J125" s="117"/>
      <c r="K125" s="117"/>
      <c r="L125" s="117"/>
    </row>
    <row r="126" spans="2:12">
      <c r="B126" s="113"/>
      <c r="C126" s="113"/>
      <c r="D126" s="117"/>
      <c r="E126" s="117"/>
      <c r="F126" s="117"/>
      <c r="G126" s="117"/>
      <c r="H126" s="117"/>
      <c r="I126" s="117"/>
      <c r="J126" s="117"/>
      <c r="K126" s="117"/>
      <c r="L126" s="117"/>
    </row>
    <row r="127" spans="2:12">
      <c r="B127" s="113"/>
      <c r="C127" s="113"/>
      <c r="D127" s="117"/>
      <c r="E127" s="117"/>
      <c r="F127" s="117"/>
      <c r="G127" s="117"/>
      <c r="H127" s="117"/>
      <c r="I127" s="117"/>
      <c r="J127" s="117"/>
      <c r="K127" s="117"/>
      <c r="L127" s="117"/>
    </row>
    <row r="128" spans="2:12">
      <c r="B128" s="113"/>
      <c r="C128" s="113"/>
      <c r="D128" s="117"/>
      <c r="E128" s="117"/>
      <c r="F128" s="117"/>
      <c r="G128" s="117"/>
      <c r="H128" s="117"/>
      <c r="I128" s="117"/>
      <c r="J128" s="117"/>
      <c r="K128" s="117"/>
      <c r="L128" s="117"/>
    </row>
    <row r="129" spans="2:12">
      <c r="B129" s="113"/>
      <c r="C129" s="113"/>
      <c r="D129" s="117"/>
      <c r="E129" s="117"/>
      <c r="F129" s="117"/>
      <c r="G129" s="117"/>
      <c r="H129" s="117"/>
      <c r="I129" s="117"/>
      <c r="J129" s="117"/>
      <c r="K129" s="117"/>
      <c r="L129" s="117"/>
    </row>
    <row r="130" spans="2:12">
      <c r="B130" s="113"/>
      <c r="C130" s="113"/>
      <c r="D130" s="117"/>
      <c r="E130" s="117"/>
      <c r="F130" s="117"/>
      <c r="G130" s="117"/>
      <c r="H130" s="117"/>
      <c r="I130" s="117"/>
      <c r="J130" s="117"/>
      <c r="K130" s="117"/>
      <c r="L130" s="117"/>
    </row>
    <row r="131" spans="2:12">
      <c r="B131" s="113"/>
      <c r="C131" s="113"/>
      <c r="D131" s="117"/>
      <c r="E131" s="117"/>
      <c r="F131" s="117"/>
      <c r="G131" s="117"/>
      <c r="H131" s="117"/>
      <c r="I131" s="117"/>
      <c r="J131" s="117"/>
      <c r="K131" s="117"/>
      <c r="L131" s="117"/>
    </row>
    <row r="132" spans="2:12">
      <c r="B132" s="113"/>
      <c r="C132" s="113"/>
      <c r="D132" s="117"/>
      <c r="E132" s="117"/>
      <c r="F132" s="117"/>
      <c r="G132" s="117"/>
      <c r="H132" s="117"/>
      <c r="I132" s="117"/>
      <c r="J132" s="117"/>
      <c r="K132" s="117"/>
      <c r="L132" s="117"/>
    </row>
    <row r="133" spans="2:12">
      <c r="B133" s="113"/>
      <c r="C133" s="113"/>
      <c r="D133" s="117"/>
      <c r="E133" s="117"/>
      <c r="F133" s="117"/>
      <c r="G133" s="117"/>
      <c r="H133" s="117"/>
      <c r="I133" s="117"/>
      <c r="J133" s="117"/>
      <c r="K133" s="117"/>
      <c r="L133" s="117"/>
    </row>
    <row r="134" spans="2:12">
      <c r="B134" s="113"/>
      <c r="C134" s="113"/>
      <c r="D134" s="117"/>
      <c r="E134" s="117"/>
      <c r="F134" s="117"/>
      <c r="G134" s="117"/>
      <c r="H134" s="117"/>
      <c r="I134" s="117"/>
      <c r="J134" s="117"/>
      <c r="K134" s="117"/>
      <c r="L134" s="117"/>
    </row>
    <row r="135" spans="2:12">
      <c r="B135" s="113"/>
      <c r="C135" s="113"/>
      <c r="D135" s="117"/>
      <c r="E135" s="117"/>
      <c r="F135" s="117"/>
      <c r="G135" s="117"/>
      <c r="H135" s="117"/>
      <c r="I135" s="117"/>
      <c r="J135" s="117"/>
      <c r="K135" s="117"/>
      <c r="L135" s="117"/>
    </row>
    <row r="136" spans="2:12">
      <c r="B136" s="113"/>
      <c r="C136" s="113"/>
      <c r="D136" s="117"/>
      <c r="E136" s="117"/>
      <c r="F136" s="117"/>
      <c r="G136" s="117"/>
      <c r="H136" s="117"/>
      <c r="I136" s="117"/>
      <c r="J136" s="117"/>
      <c r="K136" s="117"/>
      <c r="L136" s="117"/>
    </row>
    <row r="137" spans="2:12">
      <c r="B137" s="113"/>
      <c r="C137" s="113"/>
      <c r="D137" s="117"/>
      <c r="E137" s="117"/>
      <c r="F137" s="117"/>
      <c r="G137" s="117"/>
      <c r="H137" s="117"/>
      <c r="I137" s="117"/>
      <c r="J137" s="117"/>
      <c r="K137" s="117"/>
      <c r="L137" s="117"/>
    </row>
    <row r="138" spans="2:12">
      <c r="B138" s="113"/>
      <c r="C138" s="113"/>
      <c r="D138" s="117"/>
      <c r="E138" s="117"/>
      <c r="F138" s="117"/>
      <c r="G138" s="117"/>
      <c r="H138" s="117"/>
      <c r="I138" s="117"/>
      <c r="J138" s="117"/>
      <c r="K138" s="117"/>
      <c r="L138" s="117"/>
    </row>
    <row r="139" spans="2:12">
      <c r="B139" s="113"/>
      <c r="C139" s="113"/>
      <c r="D139" s="117"/>
      <c r="E139" s="117"/>
      <c r="F139" s="117"/>
      <c r="G139" s="117"/>
      <c r="H139" s="117"/>
      <c r="I139" s="117"/>
      <c r="J139" s="117"/>
      <c r="K139" s="117"/>
      <c r="L139" s="117"/>
    </row>
    <row r="140" spans="2:12">
      <c r="B140" s="113"/>
      <c r="C140" s="113"/>
      <c r="D140" s="117"/>
      <c r="E140" s="117"/>
      <c r="F140" s="117"/>
      <c r="G140" s="117"/>
      <c r="H140" s="117"/>
      <c r="I140" s="117"/>
      <c r="J140" s="117"/>
      <c r="K140" s="117"/>
      <c r="L140" s="117"/>
    </row>
    <row r="141" spans="2:12">
      <c r="B141" s="113"/>
      <c r="C141" s="113"/>
      <c r="D141" s="117"/>
      <c r="E141" s="117"/>
      <c r="F141" s="117"/>
      <c r="G141" s="117"/>
      <c r="H141" s="117"/>
      <c r="I141" s="117"/>
      <c r="J141" s="117"/>
      <c r="K141" s="117"/>
      <c r="L141" s="117"/>
    </row>
    <row r="142" spans="2:12">
      <c r="B142" s="113"/>
      <c r="C142" s="113"/>
      <c r="D142" s="117"/>
      <c r="E142" s="117"/>
      <c r="F142" s="117"/>
      <c r="G142" s="117"/>
      <c r="H142" s="117"/>
      <c r="I142" s="117"/>
      <c r="J142" s="117"/>
      <c r="K142" s="117"/>
      <c r="L142" s="117"/>
    </row>
    <row r="143" spans="2:12">
      <c r="B143" s="113"/>
      <c r="C143" s="113"/>
      <c r="D143" s="117"/>
      <c r="E143" s="117"/>
      <c r="F143" s="117"/>
      <c r="G143" s="117"/>
      <c r="H143" s="117"/>
      <c r="I143" s="117"/>
      <c r="J143" s="117"/>
      <c r="K143" s="117"/>
      <c r="L143" s="117"/>
    </row>
    <row r="144" spans="2:12">
      <c r="B144" s="113"/>
      <c r="C144" s="113"/>
      <c r="D144" s="117"/>
      <c r="E144" s="117"/>
      <c r="F144" s="117"/>
      <c r="G144" s="117"/>
      <c r="H144" s="117"/>
      <c r="I144" s="117"/>
      <c r="J144" s="117"/>
      <c r="K144" s="117"/>
      <c r="L144" s="117"/>
    </row>
    <row r="145" spans="2:12">
      <c r="B145" s="113"/>
      <c r="C145" s="113"/>
      <c r="D145" s="117"/>
      <c r="E145" s="117"/>
      <c r="F145" s="117"/>
      <c r="G145" s="117"/>
      <c r="H145" s="117"/>
      <c r="I145" s="117"/>
      <c r="J145" s="117"/>
      <c r="K145" s="117"/>
      <c r="L145" s="117"/>
    </row>
    <row r="146" spans="2:12">
      <c r="B146" s="113"/>
      <c r="C146" s="113"/>
      <c r="D146" s="117"/>
      <c r="E146" s="117"/>
      <c r="F146" s="117"/>
      <c r="G146" s="117"/>
      <c r="H146" s="117"/>
      <c r="I146" s="117"/>
      <c r="J146" s="117"/>
      <c r="K146" s="117"/>
      <c r="L146" s="117"/>
    </row>
    <row r="147" spans="2:12">
      <c r="B147" s="113"/>
      <c r="C147" s="113"/>
      <c r="D147" s="117"/>
      <c r="E147" s="117"/>
      <c r="F147" s="117"/>
      <c r="G147" s="117"/>
      <c r="H147" s="117"/>
      <c r="I147" s="117"/>
      <c r="J147" s="117"/>
      <c r="K147" s="117"/>
      <c r="L147" s="117"/>
    </row>
    <row r="148" spans="2:12">
      <c r="B148" s="113"/>
      <c r="C148" s="113"/>
      <c r="D148" s="117"/>
      <c r="E148" s="117"/>
      <c r="F148" s="117"/>
      <c r="G148" s="117"/>
      <c r="H148" s="117"/>
      <c r="I148" s="117"/>
      <c r="J148" s="117"/>
      <c r="K148" s="117"/>
      <c r="L148" s="117"/>
    </row>
    <row r="149" spans="2:12">
      <c r="B149" s="113"/>
      <c r="C149" s="113"/>
      <c r="D149" s="117"/>
      <c r="E149" s="117"/>
      <c r="F149" s="117"/>
      <c r="G149" s="117"/>
      <c r="H149" s="117"/>
      <c r="I149" s="117"/>
      <c r="J149" s="117"/>
      <c r="K149" s="117"/>
      <c r="L149" s="117"/>
    </row>
    <row r="150" spans="2:12">
      <c r="B150" s="113"/>
      <c r="C150" s="113"/>
      <c r="D150" s="117"/>
      <c r="E150" s="117"/>
      <c r="F150" s="117"/>
      <c r="G150" s="117"/>
      <c r="H150" s="117"/>
      <c r="I150" s="117"/>
      <c r="J150" s="117"/>
      <c r="K150" s="117"/>
      <c r="L150" s="117"/>
    </row>
    <row r="151" spans="2:12">
      <c r="B151" s="113"/>
      <c r="C151" s="113"/>
      <c r="D151" s="117"/>
      <c r="E151" s="117"/>
      <c r="F151" s="117"/>
      <c r="G151" s="117"/>
      <c r="H151" s="117"/>
      <c r="I151" s="117"/>
      <c r="J151" s="117"/>
      <c r="K151" s="117"/>
      <c r="L151" s="117"/>
    </row>
    <row r="152" spans="2:12">
      <c r="B152" s="113"/>
      <c r="C152" s="113"/>
      <c r="D152" s="117"/>
      <c r="E152" s="117"/>
      <c r="F152" s="117"/>
      <c r="G152" s="117"/>
      <c r="H152" s="117"/>
      <c r="I152" s="117"/>
      <c r="J152" s="117"/>
      <c r="K152" s="117"/>
      <c r="L152" s="117"/>
    </row>
    <row r="153" spans="2:12">
      <c r="B153" s="113"/>
      <c r="C153" s="113"/>
      <c r="D153" s="117"/>
      <c r="E153" s="117"/>
      <c r="F153" s="117"/>
      <c r="G153" s="117"/>
      <c r="H153" s="117"/>
      <c r="I153" s="117"/>
      <c r="J153" s="117"/>
      <c r="K153" s="117"/>
      <c r="L153" s="117"/>
    </row>
    <row r="154" spans="2:12">
      <c r="B154" s="113"/>
      <c r="C154" s="113"/>
      <c r="D154" s="117"/>
      <c r="E154" s="117"/>
      <c r="F154" s="117"/>
      <c r="G154" s="117"/>
      <c r="H154" s="117"/>
      <c r="I154" s="117"/>
      <c r="J154" s="117"/>
      <c r="K154" s="117"/>
      <c r="L154" s="117"/>
    </row>
    <row r="155" spans="2:12">
      <c r="B155" s="113"/>
      <c r="C155" s="113"/>
      <c r="D155" s="117"/>
      <c r="E155" s="117"/>
      <c r="F155" s="117"/>
      <c r="G155" s="117"/>
      <c r="H155" s="117"/>
      <c r="I155" s="117"/>
      <c r="J155" s="117"/>
      <c r="K155" s="117"/>
      <c r="L155" s="117"/>
    </row>
    <row r="156" spans="2:12">
      <c r="B156" s="113"/>
      <c r="C156" s="113"/>
      <c r="D156" s="117"/>
      <c r="E156" s="117"/>
      <c r="F156" s="117"/>
      <c r="G156" s="117"/>
      <c r="H156" s="117"/>
      <c r="I156" s="117"/>
      <c r="J156" s="117"/>
      <c r="K156" s="117"/>
      <c r="L156" s="117"/>
    </row>
    <row r="157" spans="2:12">
      <c r="B157" s="113"/>
      <c r="C157" s="113"/>
      <c r="D157" s="117"/>
      <c r="E157" s="117"/>
      <c r="F157" s="117"/>
      <c r="G157" s="117"/>
      <c r="H157" s="117"/>
      <c r="I157" s="117"/>
      <c r="J157" s="117"/>
      <c r="K157" s="117"/>
      <c r="L157" s="117"/>
    </row>
    <row r="158" spans="2:12">
      <c r="B158" s="113"/>
      <c r="C158" s="113"/>
      <c r="D158" s="117"/>
      <c r="E158" s="117"/>
      <c r="F158" s="117"/>
      <c r="G158" s="117"/>
      <c r="H158" s="117"/>
      <c r="I158" s="117"/>
      <c r="J158" s="117"/>
      <c r="K158" s="117"/>
      <c r="L158" s="117"/>
    </row>
    <row r="159" spans="2:12">
      <c r="B159" s="113"/>
      <c r="C159" s="113"/>
      <c r="D159" s="117"/>
      <c r="E159" s="117"/>
      <c r="F159" s="117"/>
      <c r="G159" s="117"/>
      <c r="H159" s="117"/>
      <c r="I159" s="117"/>
      <c r="J159" s="117"/>
      <c r="K159" s="117"/>
      <c r="L159" s="117"/>
    </row>
    <row r="160" spans="2:12">
      <c r="B160" s="113"/>
      <c r="C160" s="113"/>
      <c r="D160" s="117"/>
      <c r="E160" s="117"/>
      <c r="F160" s="117"/>
      <c r="G160" s="117"/>
      <c r="H160" s="117"/>
      <c r="I160" s="117"/>
      <c r="J160" s="117"/>
      <c r="K160" s="117"/>
      <c r="L160" s="117"/>
    </row>
    <row r="161" spans="2:12">
      <c r="B161" s="113"/>
      <c r="C161" s="113"/>
      <c r="D161" s="117"/>
      <c r="E161" s="117"/>
      <c r="F161" s="117"/>
      <c r="G161" s="117"/>
      <c r="H161" s="117"/>
      <c r="I161" s="117"/>
      <c r="J161" s="117"/>
      <c r="K161" s="117"/>
      <c r="L161" s="117"/>
    </row>
    <row r="162" spans="2:12">
      <c r="B162" s="113"/>
      <c r="C162" s="113"/>
      <c r="D162" s="117"/>
      <c r="E162" s="117"/>
      <c r="F162" s="117"/>
      <c r="G162" s="117"/>
      <c r="H162" s="117"/>
      <c r="I162" s="117"/>
      <c r="J162" s="117"/>
      <c r="K162" s="117"/>
      <c r="L162" s="117"/>
    </row>
    <row r="163" spans="2:12">
      <c r="B163" s="113"/>
      <c r="C163" s="113"/>
      <c r="D163" s="117"/>
      <c r="E163" s="117"/>
      <c r="F163" s="117"/>
      <c r="G163" s="117"/>
      <c r="H163" s="117"/>
      <c r="I163" s="117"/>
      <c r="J163" s="117"/>
      <c r="K163" s="117"/>
      <c r="L163" s="117"/>
    </row>
    <row r="164" spans="2:12">
      <c r="B164" s="113"/>
      <c r="C164" s="113"/>
      <c r="D164" s="117"/>
      <c r="E164" s="117"/>
      <c r="F164" s="117"/>
      <c r="G164" s="117"/>
      <c r="H164" s="117"/>
      <c r="I164" s="117"/>
      <c r="J164" s="117"/>
      <c r="K164" s="117"/>
      <c r="L164" s="117"/>
    </row>
    <row r="165" spans="2:12">
      <c r="B165" s="113"/>
      <c r="C165" s="113"/>
      <c r="D165" s="117"/>
      <c r="E165" s="117"/>
      <c r="F165" s="117"/>
      <c r="G165" s="117"/>
      <c r="H165" s="117"/>
      <c r="I165" s="117"/>
      <c r="J165" s="117"/>
      <c r="K165" s="117"/>
      <c r="L165" s="117"/>
    </row>
    <row r="166" spans="2:12">
      <c r="B166" s="113"/>
      <c r="C166" s="113"/>
      <c r="D166" s="117"/>
      <c r="E166" s="117"/>
      <c r="F166" s="117"/>
      <c r="G166" s="117"/>
      <c r="H166" s="117"/>
      <c r="I166" s="117"/>
      <c r="J166" s="117"/>
      <c r="K166" s="117"/>
      <c r="L166" s="117"/>
    </row>
    <row r="167" spans="2:12">
      <c r="B167" s="113"/>
      <c r="C167" s="113"/>
      <c r="D167" s="117"/>
      <c r="E167" s="117"/>
      <c r="F167" s="117"/>
      <c r="G167" s="117"/>
      <c r="H167" s="117"/>
      <c r="I167" s="117"/>
      <c r="J167" s="117"/>
      <c r="K167" s="117"/>
      <c r="L167" s="117"/>
    </row>
    <row r="168" spans="2:12">
      <c r="B168" s="113"/>
      <c r="C168" s="113"/>
      <c r="D168" s="117"/>
      <c r="E168" s="117"/>
      <c r="F168" s="117"/>
      <c r="G168" s="117"/>
      <c r="H168" s="117"/>
      <c r="I168" s="117"/>
      <c r="J168" s="117"/>
      <c r="K168" s="117"/>
      <c r="L168" s="117"/>
    </row>
    <row r="169" spans="2:12">
      <c r="B169" s="113"/>
      <c r="C169" s="113"/>
      <c r="D169" s="117"/>
      <c r="E169" s="117"/>
      <c r="F169" s="117"/>
      <c r="G169" s="117"/>
      <c r="H169" s="117"/>
      <c r="I169" s="117"/>
      <c r="J169" s="117"/>
      <c r="K169" s="117"/>
      <c r="L169" s="117"/>
    </row>
    <row r="170" spans="2:12">
      <c r="B170" s="113"/>
      <c r="C170" s="113"/>
      <c r="D170" s="117"/>
      <c r="E170" s="117"/>
      <c r="F170" s="117"/>
      <c r="G170" s="117"/>
      <c r="H170" s="117"/>
      <c r="I170" s="117"/>
      <c r="J170" s="117"/>
      <c r="K170" s="117"/>
      <c r="L170" s="117"/>
    </row>
    <row r="171" spans="2:12">
      <c r="B171" s="113"/>
      <c r="C171" s="113"/>
      <c r="D171" s="117"/>
      <c r="E171" s="117"/>
      <c r="F171" s="117"/>
      <c r="G171" s="117"/>
      <c r="H171" s="117"/>
      <c r="I171" s="117"/>
      <c r="J171" s="117"/>
      <c r="K171" s="117"/>
      <c r="L171" s="117"/>
    </row>
    <row r="172" spans="2:12">
      <c r="B172" s="113"/>
      <c r="C172" s="113"/>
      <c r="D172" s="117"/>
      <c r="E172" s="117"/>
      <c r="F172" s="117"/>
      <c r="G172" s="117"/>
      <c r="H172" s="117"/>
      <c r="I172" s="117"/>
      <c r="J172" s="117"/>
      <c r="K172" s="117"/>
      <c r="L172" s="117"/>
    </row>
    <row r="173" spans="2:12">
      <c r="B173" s="113"/>
      <c r="C173" s="113"/>
      <c r="D173" s="117"/>
      <c r="E173" s="117"/>
      <c r="F173" s="117"/>
      <c r="G173" s="117"/>
      <c r="H173" s="117"/>
      <c r="I173" s="117"/>
      <c r="J173" s="117"/>
      <c r="K173" s="117"/>
      <c r="L173" s="117"/>
    </row>
    <row r="174" spans="2:12">
      <c r="B174" s="113"/>
      <c r="C174" s="113"/>
      <c r="D174" s="117"/>
      <c r="E174" s="117"/>
      <c r="F174" s="117"/>
      <c r="G174" s="117"/>
      <c r="H174" s="117"/>
      <c r="I174" s="117"/>
      <c r="J174" s="117"/>
      <c r="K174" s="117"/>
      <c r="L174" s="117"/>
    </row>
    <row r="175" spans="2:12">
      <c r="B175" s="113"/>
      <c r="C175" s="113"/>
      <c r="D175" s="117"/>
      <c r="E175" s="117"/>
      <c r="F175" s="117"/>
      <c r="G175" s="117"/>
      <c r="H175" s="117"/>
      <c r="I175" s="117"/>
      <c r="J175" s="117"/>
      <c r="K175" s="117"/>
      <c r="L175" s="117"/>
    </row>
    <row r="176" spans="2:12">
      <c r="B176" s="113"/>
      <c r="C176" s="113"/>
      <c r="D176" s="117"/>
      <c r="E176" s="117"/>
      <c r="F176" s="117"/>
      <c r="G176" s="117"/>
      <c r="H176" s="117"/>
      <c r="I176" s="117"/>
      <c r="J176" s="117"/>
      <c r="K176" s="117"/>
      <c r="L176" s="117"/>
    </row>
    <row r="177" spans="2:12">
      <c r="B177" s="113"/>
      <c r="C177" s="113"/>
      <c r="D177" s="117"/>
      <c r="E177" s="117"/>
      <c r="F177" s="117"/>
      <c r="G177" s="117"/>
      <c r="H177" s="117"/>
      <c r="I177" s="117"/>
      <c r="J177" s="117"/>
      <c r="K177" s="117"/>
      <c r="L177" s="117"/>
    </row>
    <row r="178" spans="2:12">
      <c r="B178" s="113"/>
      <c r="C178" s="113"/>
      <c r="D178" s="117"/>
      <c r="E178" s="117"/>
      <c r="F178" s="117"/>
      <c r="G178" s="117"/>
      <c r="H178" s="117"/>
      <c r="I178" s="117"/>
      <c r="J178" s="117"/>
      <c r="K178" s="117"/>
      <c r="L178" s="117"/>
    </row>
    <row r="179" spans="2:12">
      <c r="B179" s="113"/>
      <c r="C179" s="113"/>
      <c r="D179" s="117"/>
      <c r="E179" s="117"/>
      <c r="F179" s="117"/>
      <c r="G179" s="117"/>
      <c r="H179" s="117"/>
      <c r="I179" s="117"/>
      <c r="J179" s="117"/>
      <c r="K179" s="117"/>
      <c r="L179" s="117"/>
    </row>
    <row r="180" spans="2:12">
      <c r="B180" s="113"/>
      <c r="C180" s="113"/>
      <c r="D180" s="117"/>
      <c r="E180" s="117"/>
      <c r="F180" s="117"/>
      <c r="G180" s="117"/>
      <c r="H180" s="117"/>
      <c r="I180" s="117"/>
      <c r="J180" s="117"/>
      <c r="K180" s="117"/>
      <c r="L180" s="117"/>
    </row>
    <row r="181" spans="2:12">
      <c r="B181" s="113"/>
      <c r="C181" s="113"/>
      <c r="D181" s="117"/>
      <c r="E181" s="117"/>
      <c r="F181" s="117"/>
      <c r="G181" s="117"/>
      <c r="H181" s="117"/>
      <c r="I181" s="117"/>
      <c r="J181" s="117"/>
      <c r="K181" s="117"/>
      <c r="L181" s="117"/>
    </row>
    <row r="182" spans="2:12">
      <c r="B182" s="113"/>
      <c r="C182" s="113"/>
      <c r="D182" s="117"/>
      <c r="E182" s="117"/>
      <c r="F182" s="117"/>
      <c r="G182" s="117"/>
      <c r="H182" s="117"/>
      <c r="I182" s="117"/>
      <c r="J182" s="117"/>
      <c r="K182" s="117"/>
      <c r="L182" s="117"/>
    </row>
    <row r="183" spans="2:12">
      <c r="B183" s="113"/>
      <c r="C183" s="113"/>
      <c r="D183" s="117"/>
      <c r="E183" s="117"/>
      <c r="F183" s="117"/>
      <c r="G183" s="117"/>
      <c r="H183" s="117"/>
      <c r="I183" s="117"/>
      <c r="J183" s="117"/>
      <c r="K183" s="117"/>
      <c r="L183" s="117"/>
    </row>
    <row r="184" spans="2:12">
      <c r="B184" s="113"/>
      <c r="C184" s="113"/>
      <c r="D184" s="117"/>
      <c r="E184" s="117"/>
      <c r="F184" s="117"/>
      <c r="G184" s="117"/>
      <c r="H184" s="117"/>
      <c r="I184" s="117"/>
      <c r="J184" s="117"/>
      <c r="K184" s="117"/>
      <c r="L184" s="117"/>
    </row>
    <row r="185" spans="2:12">
      <c r="B185" s="113"/>
      <c r="C185" s="113"/>
      <c r="D185" s="117"/>
      <c r="E185" s="117"/>
      <c r="F185" s="117"/>
      <c r="G185" s="117"/>
      <c r="H185" s="117"/>
      <c r="I185" s="117"/>
      <c r="J185" s="117"/>
      <c r="K185" s="117"/>
      <c r="L185" s="117"/>
    </row>
    <row r="186" spans="2:12">
      <c r="B186" s="113"/>
      <c r="C186" s="113"/>
      <c r="D186" s="117"/>
      <c r="E186" s="117"/>
      <c r="F186" s="117"/>
      <c r="G186" s="117"/>
      <c r="H186" s="117"/>
      <c r="I186" s="117"/>
      <c r="J186" s="117"/>
      <c r="K186" s="117"/>
      <c r="L186" s="117"/>
    </row>
    <row r="187" spans="2:12">
      <c r="B187" s="113"/>
      <c r="C187" s="113"/>
      <c r="D187" s="117"/>
      <c r="E187" s="117"/>
      <c r="F187" s="117"/>
      <c r="G187" s="117"/>
      <c r="H187" s="117"/>
      <c r="I187" s="117"/>
      <c r="J187" s="117"/>
      <c r="K187" s="117"/>
      <c r="L187" s="117"/>
    </row>
    <row r="188" spans="2:12">
      <c r="B188" s="113"/>
      <c r="C188" s="113"/>
      <c r="D188" s="117"/>
      <c r="E188" s="117"/>
      <c r="F188" s="117"/>
      <c r="G188" s="117"/>
      <c r="H188" s="117"/>
      <c r="I188" s="117"/>
      <c r="J188" s="117"/>
      <c r="K188" s="117"/>
      <c r="L188" s="117"/>
    </row>
    <row r="189" spans="2:12">
      <c r="B189" s="113"/>
      <c r="C189" s="113"/>
      <c r="D189" s="117"/>
      <c r="E189" s="117"/>
      <c r="F189" s="117"/>
      <c r="G189" s="117"/>
      <c r="H189" s="117"/>
      <c r="I189" s="117"/>
      <c r="J189" s="117"/>
      <c r="K189" s="117"/>
      <c r="L189" s="117"/>
    </row>
    <row r="190" spans="2:12">
      <c r="B190" s="113"/>
      <c r="C190" s="113"/>
      <c r="D190" s="117"/>
      <c r="E190" s="117"/>
      <c r="F190" s="117"/>
      <c r="G190" s="117"/>
      <c r="H190" s="117"/>
      <c r="I190" s="117"/>
      <c r="J190" s="117"/>
      <c r="K190" s="117"/>
      <c r="L190" s="117"/>
    </row>
    <row r="191" spans="2:12">
      <c r="B191" s="113"/>
      <c r="C191" s="113"/>
      <c r="D191" s="117"/>
      <c r="E191" s="117"/>
      <c r="F191" s="117"/>
      <c r="G191" s="117"/>
      <c r="H191" s="117"/>
      <c r="I191" s="117"/>
      <c r="J191" s="117"/>
      <c r="K191" s="117"/>
      <c r="L191" s="117"/>
    </row>
    <row r="192" spans="2:12">
      <c r="B192" s="113"/>
      <c r="C192" s="113"/>
      <c r="D192" s="117"/>
      <c r="E192" s="117"/>
      <c r="F192" s="117"/>
      <c r="G192" s="117"/>
      <c r="H192" s="117"/>
      <c r="I192" s="117"/>
      <c r="J192" s="117"/>
      <c r="K192" s="117"/>
      <c r="L192" s="117"/>
    </row>
    <row r="193" spans="2:12">
      <c r="B193" s="113"/>
      <c r="C193" s="113"/>
      <c r="D193" s="117"/>
      <c r="E193" s="117"/>
      <c r="F193" s="117"/>
      <c r="G193" s="117"/>
      <c r="H193" s="117"/>
      <c r="I193" s="117"/>
      <c r="J193" s="117"/>
      <c r="K193" s="117"/>
      <c r="L193" s="117"/>
    </row>
    <row r="194" spans="2:12">
      <c r="B194" s="113"/>
      <c r="C194" s="113"/>
      <c r="D194" s="117"/>
      <c r="E194" s="117"/>
      <c r="F194" s="117"/>
      <c r="G194" s="117"/>
      <c r="H194" s="117"/>
      <c r="I194" s="117"/>
      <c r="J194" s="117"/>
      <c r="K194" s="117"/>
      <c r="L194" s="117"/>
    </row>
    <row r="195" spans="2:12">
      <c r="B195" s="113"/>
      <c r="C195" s="113"/>
      <c r="D195" s="117"/>
      <c r="E195" s="117"/>
      <c r="F195" s="117"/>
      <c r="G195" s="117"/>
      <c r="H195" s="117"/>
      <c r="I195" s="117"/>
      <c r="J195" s="117"/>
      <c r="K195" s="117"/>
      <c r="L195" s="117"/>
    </row>
    <row r="196" spans="2:12">
      <c r="B196" s="113"/>
      <c r="C196" s="113"/>
      <c r="D196" s="117"/>
      <c r="E196" s="117"/>
      <c r="F196" s="117"/>
      <c r="G196" s="117"/>
      <c r="H196" s="117"/>
      <c r="I196" s="117"/>
      <c r="J196" s="117"/>
      <c r="K196" s="117"/>
      <c r="L196" s="117"/>
    </row>
    <row r="197" spans="2:12">
      <c r="B197" s="113"/>
      <c r="C197" s="113"/>
      <c r="D197" s="117"/>
      <c r="E197" s="117"/>
      <c r="F197" s="117"/>
      <c r="G197" s="117"/>
      <c r="H197" s="117"/>
      <c r="I197" s="117"/>
      <c r="J197" s="117"/>
      <c r="K197" s="117"/>
      <c r="L197" s="117"/>
    </row>
    <row r="198" spans="2:12">
      <c r="B198" s="113"/>
      <c r="C198" s="113"/>
      <c r="D198" s="117"/>
      <c r="E198" s="117"/>
      <c r="F198" s="117"/>
      <c r="G198" s="117"/>
      <c r="H198" s="117"/>
      <c r="I198" s="117"/>
      <c r="J198" s="117"/>
      <c r="K198" s="117"/>
      <c r="L198" s="117"/>
    </row>
    <row r="199" spans="2:12">
      <c r="B199" s="113"/>
      <c r="C199" s="113"/>
      <c r="D199" s="117"/>
      <c r="E199" s="117"/>
      <c r="F199" s="117"/>
      <c r="G199" s="117"/>
      <c r="H199" s="117"/>
      <c r="I199" s="117"/>
      <c r="J199" s="117"/>
      <c r="K199" s="117"/>
      <c r="L199" s="117"/>
    </row>
    <row r="200" spans="2:12">
      <c r="B200" s="113"/>
      <c r="C200" s="113"/>
      <c r="D200" s="117"/>
      <c r="E200" s="117"/>
      <c r="F200" s="117"/>
      <c r="G200" s="117"/>
      <c r="H200" s="117"/>
      <c r="I200" s="117"/>
      <c r="J200" s="117"/>
      <c r="K200" s="117"/>
      <c r="L200" s="117"/>
    </row>
    <row r="201" spans="2:12">
      <c r="B201" s="113"/>
      <c r="C201" s="113"/>
      <c r="D201" s="117"/>
      <c r="E201" s="117"/>
      <c r="F201" s="117"/>
      <c r="G201" s="117"/>
      <c r="H201" s="117"/>
      <c r="I201" s="117"/>
      <c r="J201" s="117"/>
      <c r="K201" s="117"/>
      <c r="L201" s="117"/>
    </row>
    <row r="202" spans="2:12">
      <c r="B202" s="113"/>
      <c r="C202" s="113"/>
      <c r="D202" s="117"/>
      <c r="E202" s="117"/>
      <c r="F202" s="117"/>
      <c r="G202" s="117"/>
      <c r="H202" s="117"/>
      <c r="I202" s="117"/>
      <c r="J202" s="117"/>
      <c r="K202" s="117"/>
      <c r="L202" s="117"/>
    </row>
    <row r="203" spans="2:12">
      <c r="B203" s="113"/>
      <c r="C203" s="113"/>
      <c r="D203" s="117"/>
      <c r="E203" s="117"/>
      <c r="F203" s="117"/>
      <c r="G203" s="117"/>
      <c r="H203" s="117"/>
      <c r="I203" s="117"/>
      <c r="J203" s="117"/>
      <c r="K203" s="117"/>
      <c r="L203" s="117"/>
    </row>
    <row r="204" spans="2:12">
      <c r="B204" s="113"/>
      <c r="C204" s="113"/>
      <c r="D204" s="117"/>
      <c r="E204" s="117"/>
      <c r="F204" s="117"/>
      <c r="G204" s="117"/>
      <c r="H204" s="117"/>
      <c r="I204" s="117"/>
      <c r="J204" s="117"/>
      <c r="K204" s="117"/>
      <c r="L204" s="117"/>
    </row>
    <row r="205" spans="2:12">
      <c r="B205" s="113"/>
      <c r="C205" s="113"/>
      <c r="D205" s="117"/>
      <c r="E205" s="117"/>
      <c r="F205" s="117"/>
      <c r="G205" s="117"/>
      <c r="H205" s="117"/>
      <c r="I205" s="117"/>
      <c r="J205" s="117"/>
      <c r="K205" s="117"/>
      <c r="L205" s="117"/>
    </row>
    <row r="206" spans="2:12">
      <c r="B206" s="113"/>
      <c r="C206" s="113"/>
      <c r="D206" s="117"/>
      <c r="E206" s="117"/>
      <c r="F206" s="117"/>
      <c r="G206" s="117"/>
      <c r="H206" s="117"/>
      <c r="I206" s="117"/>
      <c r="J206" s="117"/>
      <c r="K206" s="117"/>
      <c r="L206" s="117"/>
    </row>
    <row r="207" spans="2:12">
      <c r="B207" s="113"/>
      <c r="C207" s="113"/>
      <c r="D207" s="117"/>
      <c r="E207" s="117"/>
      <c r="F207" s="117"/>
      <c r="G207" s="117"/>
      <c r="H207" s="117"/>
      <c r="I207" s="117"/>
      <c r="J207" s="117"/>
      <c r="K207" s="117"/>
      <c r="L207" s="117"/>
    </row>
    <row r="208" spans="2:12">
      <c r="B208" s="113"/>
      <c r="C208" s="113"/>
      <c r="D208" s="117"/>
      <c r="E208" s="117"/>
      <c r="F208" s="117"/>
      <c r="G208" s="117"/>
      <c r="H208" s="117"/>
      <c r="I208" s="117"/>
      <c r="J208" s="117"/>
      <c r="K208" s="117"/>
      <c r="L208" s="117"/>
    </row>
    <row r="209" spans="2:12">
      <c r="B209" s="113"/>
      <c r="C209" s="113"/>
      <c r="D209" s="117"/>
      <c r="E209" s="117"/>
      <c r="F209" s="117"/>
      <c r="G209" s="117"/>
      <c r="H209" s="117"/>
      <c r="I209" s="117"/>
      <c r="J209" s="117"/>
      <c r="K209" s="117"/>
      <c r="L209" s="117"/>
    </row>
    <row r="210" spans="2:12">
      <c r="B210" s="113"/>
      <c r="C210" s="113"/>
      <c r="D210" s="117"/>
      <c r="E210" s="117"/>
      <c r="F210" s="117"/>
      <c r="G210" s="117"/>
      <c r="H210" s="117"/>
      <c r="I210" s="117"/>
      <c r="J210" s="117"/>
      <c r="K210" s="117"/>
      <c r="L210" s="117"/>
    </row>
    <row r="211" spans="2:12">
      <c r="B211" s="113"/>
      <c r="C211" s="113"/>
      <c r="D211" s="117"/>
      <c r="E211" s="117"/>
      <c r="F211" s="117"/>
      <c r="G211" s="117"/>
      <c r="H211" s="117"/>
      <c r="I211" s="117"/>
      <c r="J211" s="117"/>
      <c r="K211" s="117"/>
      <c r="L211" s="117"/>
    </row>
    <row r="212" spans="2:12">
      <c r="B212" s="113"/>
      <c r="C212" s="113"/>
      <c r="D212" s="117"/>
      <c r="E212" s="117"/>
      <c r="F212" s="117"/>
      <c r="G212" s="117"/>
      <c r="H212" s="117"/>
      <c r="I212" s="117"/>
      <c r="J212" s="117"/>
      <c r="K212" s="117"/>
      <c r="L212" s="117"/>
    </row>
    <row r="213" spans="2:12">
      <c r="B213" s="113"/>
      <c r="C213" s="113"/>
      <c r="D213" s="117"/>
      <c r="E213" s="117"/>
      <c r="F213" s="117"/>
      <c r="G213" s="117"/>
      <c r="H213" s="117"/>
      <c r="I213" s="117"/>
      <c r="J213" s="117"/>
      <c r="K213" s="117"/>
      <c r="L213" s="117"/>
    </row>
    <row r="214" spans="2:12">
      <c r="B214" s="113"/>
      <c r="C214" s="113"/>
      <c r="D214" s="117"/>
      <c r="E214" s="117"/>
      <c r="F214" s="117"/>
      <c r="G214" s="117"/>
      <c r="H214" s="117"/>
      <c r="I214" s="117"/>
      <c r="J214" s="117"/>
      <c r="K214" s="117"/>
      <c r="L214" s="117"/>
    </row>
    <row r="215" spans="2:12">
      <c r="B215" s="113"/>
      <c r="C215" s="113"/>
      <c r="D215" s="117"/>
      <c r="E215" s="117"/>
      <c r="F215" s="117"/>
      <c r="G215" s="117"/>
      <c r="H215" s="117"/>
      <c r="I215" s="117"/>
      <c r="J215" s="117"/>
      <c r="K215" s="117"/>
      <c r="L215" s="117"/>
    </row>
    <row r="216" spans="2:12">
      <c r="B216" s="113"/>
      <c r="C216" s="113"/>
      <c r="D216" s="117"/>
      <c r="E216" s="117"/>
      <c r="F216" s="117"/>
      <c r="G216" s="117"/>
      <c r="H216" s="117"/>
      <c r="I216" s="117"/>
      <c r="J216" s="117"/>
      <c r="K216" s="117"/>
      <c r="L216" s="117"/>
    </row>
    <row r="217" spans="2:12">
      <c r="B217" s="113"/>
      <c r="C217" s="113"/>
      <c r="D217" s="117"/>
      <c r="E217" s="117"/>
      <c r="F217" s="117"/>
      <c r="G217" s="117"/>
      <c r="H217" s="117"/>
      <c r="I217" s="117"/>
      <c r="J217" s="117"/>
      <c r="K217" s="117"/>
      <c r="L217" s="117"/>
    </row>
    <row r="218" spans="2:12">
      <c r="B218" s="113"/>
      <c r="C218" s="113"/>
      <c r="D218" s="117"/>
      <c r="E218" s="117"/>
      <c r="F218" s="117"/>
      <c r="G218" s="117"/>
      <c r="H218" s="117"/>
      <c r="I218" s="117"/>
      <c r="J218" s="117"/>
      <c r="K218" s="117"/>
      <c r="L218" s="117"/>
    </row>
    <row r="219" spans="2:12">
      <c r="B219" s="113"/>
      <c r="C219" s="113"/>
      <c r="D219" s="117"/>
      <c r="E219" s="117"/>
      <c r="F219" s="117"/>
      <c r="G219" s="117"/>
      <c r="H219" s="117"/>
      <c r="I219" s="117"/>
      <c r="J219" s="117"/>
      <c r="K219" s="117"/>
      <c r="L219" s="117"/>
    </row>
    <row r="220" spans="2:12">
      <c r="B220" s="113"/>
      <c r="C220" s="113"/>
      <c r="D220" s="117"/>
      <c r="E220" s="117"/>
      <c r="F220" s="117"/>
      <c r="G220" s="117"/>
      <c r="H220" s="117"/>
      <c r="I220" s="117"/>
      <c r="J220" s="117"/>
      <c r="K220" s="117"/>
      <c r="L220" s="117"/>
    </row>
    <row r="221" spans="2:12">
      <c r="B221" s="113"/>
      <c r="C221" s="113"/>
      <c r="D221" s="117"/>
      <c r="E221" s="117"/>
      <c r="F221" s="117"/>
      <c r="G221" s="117"/>
      <c r="H221" s="117"/>
      <c r="I221" s="117"/>
      <c r="J221" s="117"/>
      <c r="K221" s="117"/>
      <c r="L221" s="117"/>
    </row>
    <row r="222" spans="2:12">
      <c r="B222" s="113"/>
      <c r="C222" s="113"/>
      <c r="D222" s="117"/>
      <c r="E222" s="117"/>
      <c r="F222" s="117"/>
      <c r="G222" s="117"/>
      <c r="H222" s="117"/>
      <c r="I222" s="117"/>
      <c r="J222" s="117"/>
      <c r="K222" s="117"/>
      <c r="L222" s="117"/>
    </row>
    <row r="223" spans="2:12">
      <c r="B223" s="113"/>
      <c r="C223" s="113"/>
      <c r="D223" s="117"/>
      <c r="E223" s="117"/>
      <c r="F223" s="117"/>
      <c r="G223" s="117"/>
      <c r="H223" s="117"/>
      <c r="I223" s="117"/>
      <c r="J223" s="117"/>
      <c r="K223" s="117"/>
      <c r="L223" s="117"/>
    </row>
    <row r="224" spans="2:12">
      <c r="B224" s="113"/>
      <c r="C224" s="113"/>
      <c r="D224" s="117"/>
      <c r="E224" s="117"/>
      <c r="F224" s="117"/>
      <c r="G224" s="117"/>
      <c r="H224" s="117"/>
      <c r="I224" s="117"/>
      <c r="J224" s="117"/>
      <c r="K224" s="117"/>
      <c r="L224" s="117"/>
    </row>
    <row r="225" spans="2:12">
      <c r="B225" s="113"/>
      <c r="C225" s="113"/>
      <c r="D225" s="117"/>
      <c r="E225" s="117"/>
      <c r="F225" s="117"/>
      <c r="G225" s="117"/>
      <c r="H225" s="117"/>
      <c r="I225" s="117"/>
      <c r="J225" s="117"/>
      <c r="K225" s="117"/>
      <c r="L225" s="117"/>
    </row>
    <row r="226" spans="2:12">
      <c r="B226" s="113"/>
      <c r="C226" s="113"/>
      <c r="D226" s="117"/>
      <c r="E226" s="117"/>
      <c r="F226" s="117"/>
      <c r="G226" s="117"/>
      <c r="H226" s="117"/>
      <c r="I226" s="117"/>
      <c r="J226" s="117"/>
      <c r="K226" s="117"/>
      <c r="L226" s="117"/>
    </row>
    <row r="227" spans="2:12">
      <c r="B227" s="113"/>
      <c r="C227" s="113"/>
      <c r="D227" s="117"/>
      <c r="E227" s="117"/>
      <c r="F227" s="117"/>
      <c r="G227" s="117"/>
      <c r="H227" s="117"/>
      <c r="I227" s="117"/>
      <c r="J227" s="117"/>
      <c r="K227" s="117"/>
      <c r="L227" s="117"/>
    </row>
    <row r="228" spans="2:12">
      <c r="B228" s="113"/>
      <c r="C228" s="113"/>
      <c r="D228" s="117"/>
      <c r="E228" s="117"/>
      <c r="F228" s="117"/>
      <c r="G228" s="117"/>
      <c r="H228" s="117"/>
      <c r="I228" s="117"/>
      <c r="J228" s="117"/>
      <c r="K228" s="117"/>
      <c r="L228" s="117"/>
    </row>
    <row r="229" spans="2:12">
      <c r="B229" s="113"/>
      <c r="C229" s="113"/>
      <c r="D229" s="117"/>
      <c r="E229" s="117"/>
      <c r="F229" s="117"/>
      <c r="G229" s="117"/>
      <c r="H229" s="117"/>
      <c r="I229" s="117"/>
      <c r="J229" s="117"/>
      <c r="K229" s="117"/>
      <c r="L229" s="117"/>
    </row>
    <row r="230" spans="2:12">
      <c r="B230" s="113"/>
      <c r="C230" s="113"/>
      <c r="D230" s="117"/>
      <c r="E230" s="117"/>
      <c r="F230" s="117"/>
      <c r="G230" s="117"/>
      <c r="H230" s="117"/>
      <c r="I230" s="117"/>
      <c r="J230" s="117"/>
      <c r="K230" s="117"/>
      <c r="L230" s="117"/>
    </row>
    <row r="231" spans="2:12">
      <c r="B231" s="113"/>
      <c r="C231" s="113"/>
      <c r="D231" s="117"/>
      <c r="E231" s="117"/>
      <c r="F231" s="117"/>
      <c r="G231" s="117"/>
      <c r="H231" s="117"/>
      <c r="I231" s="117"/>
      <c r="J231" s="117"/>
      <c r="K231" s="117"/>
      <c r="L231" s="117"/>
    </row>
    <row r="232" spans="2:12">
      <c r="B232" s="113"/>
      <c r="C232" s="113"/>
      <c r="D232" s="117"/>
      <c r="E232" s="117"/>
      <c r="F232" s="117"/>
      <c r="G232" s="117"/>
      <c r="H232" s="117"/>
      <c r="I232" s="117"/>
      <c r="J232" s="117"/>
      <c r="K232" s="117"/>
      <c r="L232" s="117"/>
    </row>
    <row r="233" spans="2:12">
      <c r="B233" s="113"/>
      <c r="C233" s="113"/>
      <c r="D233" s="117"/>
      <c r="E233" s="117"/>
      <c r="F233" s="117"/>
      <c r="G233" s="117"/>
      <c r="H233" s="117"/>
      <c r="I233" s="117"/>
      <c r="J233" s="117"/>
      <c r="K233" s="117"/>
      <c r="L233" s="117"/>
    </row>
    <row r="234" spans="2:12">
      <c r="B234" s="113"/>
      <c r="C234" s="113"/>
      <c r="D234" s="117"/>
      <c r="E234" s="117"/>
      <c r="F234" s="117"/>
      <c r="G234" s="117"/>
      <c r="H234" s="117"/>
      <c r="I234" s="117"/>
      <c r="J234" s="117"/>
      <c r="K234" s="117"/>
      <c r="L234" s="117"/>
    </row>
    <row r="235" spans="2:12">
      <c r="B235" s="113"/>
      <c r="C235" s="113"/>
      <c r="D235" s="117"/>
      <c r="E235" s="117"/>
      <c r="F235" s="117"/>
      <c r="G235" s="117"/>
      <c r="H235" s="117"/>
      <c r="I235" s="117"/>
      <c r="J235" s="117"/>
      <c r="K235" s="117"/>
      <c r="L235" s="117"/>
    </row>
    <row r="236" spans="2:12">
      <c r="B236" s="113"/>
      <c r="C236" s="113"/>
      <c r="D236" s="117"/>
      <c r="E236" s="117"/>
      <c r="F236" s="117"/>
      <c r="G236" s="117"/>
      <c r="H236" s="117"/>
      <c r="I236" s="117"/>
      <c r="J236" s="117"/>
      <c r="K236" s="117"/>
      <c r="L236" s="117"/>
    </row>
    <row r="237" spans="2:12">
      <c r="B237" s="113"/>
      <c r="C237" s="113"/>
      <c r="D237" s="117"/>
      <c r="E237" s="117"/>
      <c r="F237" s="117"/>
      <c r="G237" s="117"/>
      <c r="H237" s="117"/>
      <c r="I237" s="117"/>
      <c r="J237" s="117"/>
      <c r="K237" s="117"/>
      <c r="L237" s="117"/>
    </row>
    <row r="238" spans="2:12">
      <c r="B238" s="113"/>
      <c r="C238" s="113"/>
      <c r="D238" s="117"/>
      <c r="E238" s="117"/>
      <c r="F238" s="117"/>
      <c r="G238" s="117"/>
      <c r="H238" s="117"/>
      <c r="I238" s="117"/>
      <c r="J238" s="117"/>
      <c r="K238" s="117"/>
      <c r="L238" s="117"/>
    </row>
    <row r="239" spans="2:12">
      <c r="B239" s="113"/>
      <c r="C239" s="113"/>
      <c r="D239" s="117"/>
      <c r="E239" s="117"/>
      <c r="F239" s="117"/>
      <c r="G239" s="117"/>
      <c r="H239" s="117"/>
      <c r="I239" s="117"/>
      <c r="J239" s="117"/>
      <c r="K239" s="117"/>
      <c r="L239" s="117"/>
    </row>
    <row r="240" spans="2:12">
      <c r="B240" s="113"/>
      <c r="C240" s="113"/>
      <c r="D240" s="117"/>
      <c r="E240" s="117"/>
      <c r="F240" s="117"/>
      <c r="G240" s="117"/>
      <c r="H240" s="117"/>
      <c r="I240" s="117"/>
      <c r="J240" s="117"/>
      <c r="K240" s="117"/>
      <c r="L240" s="117"/>
    </row>
    <row r="241" spans="2:12">
      <c r="B241" s="113"/>
      <c r="C241" s="113"/>
      <c r="D241" s="117"/>
      <c r="E241" s="117"/>
      <c r="F241" s="117"/>
      <c r="G241" s="117"/>
      <c r="H241" s="117"/>
      <c r="I241" s="117"/>
      <c r="J241" s="117"/>
      <c r="K241" s="117"/>
      <c r="L241" s="117"/>
    </row>
    <row r="242" spans="2:12">
      <c r="B242" s="113"/>
      <c r="C242" s="113"/>
      <c r="D242" s="117"/>
      <c r="E242" s="117"/>
      <c r="F242" s="117"/>
      <c r="G242" s="117"/>
      <c r="H242" s="117"/>
      <c r="I242" s="117"/>
      <c r="J242" s="117"/>
      <c r="K242" s="117"/>
      <c r="L242" s="117"/>
    </row>
    <row r="243" spans="2:12">
      <c r="B243" s="113"/>
      <c r="C243" s="113"/>
      <c r="D243" s="117"/>
      <c r="E243" s="117"/>
      <c r="F243" s="117"/>
      <c r="G243" s="117"/>
      <c r="H243" s="117"/>
      <c r="I243" s="117"/>
      <c r="J243" s="117"/>
      <c r="K243" s="117"/>
      <c r="L243" s="117"/>
    </row>
    <row r="244" spans="2:12">
      <c r="B244" s="113"/>
      <c r="C244" s="113"/>
      <c r="D244" s="117"/>
      <c r="E244" s="117"/>
      <c r="F244" s="117"/>
      <c r="G244" s="117"/>
      <c r="H244" s="117"/>
      <c r="I244" s="117"/>
      <c r="J244" s="117"/>
      <c r="K244" s="117"/>
      <c r="L244" s="117"/>
    </row>
    <row r="245" spans="2:12">
      <c r="B245" s="113"/>
      <c r="C245" s="113"/>
      <c r="D245" s="117"/>
      <c r="E245" s="117"/>
      <c r="F245" s="117"/>
      <c r="G245" s="117"/>
      <c r="H245" s="117"/>
      <c r="I245" s="117"/>
      <c r="J245" s="117"/>
      <c r="K245" s="117"/>
      <c r="L245" s="117"/>
    </row>
    <row r="246" spans="2:12">
      <c r="B246" s="113"/>
      <c r="C246" s="113"/>
      <c r="D246" s="117"/>
      <c r="E246" s="117"/>
      <c r="F246" s="117"/>
      <c r="G246" s="117"/>
      <c r="H246" s="117"/>
      <c r="I246" s="117"/>
      <c r="J246" s="117"/>
      <c r="K246" s="117"/>
      <c r="L246" s="117"/>
    </row>
    <row r="247" spans="2:12">
      <c r="B247" s="113"/>
      <c r="C247" s="113"/>
      <c r="D247" s="117"/>
      <c r="E247" s="117"/>
      <c r="F247" s="117"/>
      <c r="G247" s="117"/>
      <c r="H247" s="117"/>
      <c r="I247" s="117"/>
      <c r="J247" s="117"/>
      <c r="K247" s="117"/>
      <c r="L247" s="117"/>
    </row>
    <row r="248" spans="2:12">
      <c r="B248" s="113"/>
      <c r="C248" s="113"/>
      <c r="D248" s="117"/>
      <c r="E248" s="117"/>
      <c r="F248" s="117"/>
      <c r="G248" s="117"/>
      <c r="H248" s="117"/>
      <c r="I248" s="117"/>
      <c r="J248" s="117"/>
      <c r="K248" s="117"/>
      <c r="L248" s="117"/>
    </row>
    <row r="249" spans="2:12">
      <c r="B249" s="113"/>
      <c r="C249" s="113"/>
      <c r="D249" s="117"/>
      <c r="E249" s="117"/>
      <c r="F249" s="117"/>
      <c r="G249" s="117"/>
      <c r="H249" s="117"/>
      <c r="I249" s="117"/>
      <c r="J249" s="117"/>
      <c r="K249" s="117"/>
      <c r="L249" s="117"/>
    </row>
    <row r="250" spans="2:12">
      <c r="B250" s="113"/>
      <c r="C250" s="113"/>
      <c r="D250" s="117"/>
      <c r="E250" s="117"/>
      <c r="F250" s="117"/>
      <c r="G250" s="117"/>
      <c r="H250" s="117"/>
      <c r="I250" s="117"/>
      <c r="J250" s="117"/>
      <c r="K250" s="117"/>
      <c r="L250" s="117"/>
    </row>
    <row r="251" spans="2:12">
      <c r="B251" s="113"/>
      <c r="C251" s="113"/>
      <c r="D251" s="117"/>
      <c r="E251" s="117"/>
      <c r="F251" s="117"/>
      <c r="G251" s="117"/>
      <c r="H251" s="117"/>
      <c r="I251" s="117"/>
      <c r="J251" s="117"/>
      <c r="K251" s="117"/>
      <c r="L251" s="117"/>
    </row>
    <row r="252" spans="2:12">
      <c r="B252" s="113"/>
      <c r="C252" s="113"/>
      <c r="D252" s="117"/>
      <c r="E252" s="117"/>
      <c r="F252" s="117"/>
      <c r="G252" s="117"/>
      <c r="H252" s="117"/>
      <c r="I252" s="117"/>
      <c r="J252" s="117"/>
      <c r="K252" s="117"/>
      <c r="L252" s="117"/>
    </row>
    <row r="253" spans="2:12">
      <c r="B253" s="113"/>
      <c r="C253" s="113"/>
      <c r="D253" s="117"/>
      <c r="E253" s="117"/>
      <c r="F253" s="117"/>
      <c r="G253" s="117"/>
      <c r="H253" s="117"/>
      <c r="I253" s="117"/>
      <c r="J253" s="117"/>
      <c r="K253" s="117"/>
      <c r="L253" s="117"/>
    </row>
    <row r="254" spans="2:12">
      <c r="B254" s="113"/>
      <c r="C254" s="113"/>
      <c r="D254" s="117"/>
      <c r="E254" s="117"/>
      <c r="F254" s="117"/>
      <c r="G254" s="117"/>
      <c r="H254" s="117"/>
      <c r="I254" s="117"/>
      <c r="J254" s="117"/>
      <c r="K254" s="117"/>
      <c r="L254" s="117"/>
    </row>
    <row r="255" spans="2:12">
      <c r="B255" s="113"/>
      <c r="C255" s="113"/>
      <c r="D255" s="117"/>
      <c r="E255" s="117"/>
      <c r="F255" s="117"/>
      <c r="G255" s="117"/>
      <c r="H255" s="117"/>
      <c r="I255" s="117"/>
      <c r="J255" s="117"/>
      <c r="K255" s="117"/>
      <c r="L255" s="117"/>
    </row>
    <row r="256" spans="2:12">
      <c r="B256" s="113"/>
      <c r="C256" s="113"/>
      <c r="D256" s="117"/>
      <c r="E256" s="117"/>
      <c r="F256" s="117"/>
      <c r="G256" s="117"/>
      <c r="H256" s="117"/>
      <c r="I256" s="117"/>
      <c r="J256" s="117"/>
      <c r="K256" s="117"/>
      <c r="L256" s="117"/>
    </row>
    <row r="257" spans="2:12">
      <c r="B257" s="113"/>
      <c r="C257" s="113"/>
      <c r="D257" s="117"/>
      <c r="E257" s="117"/>
      <c r="F257" s="117"/>
      <c r="G257" s="117"/>
      <c r="H257" s="117"/>
      <c r="I257" s="117"/>
      <c r="J257" s="117"/>
      <c r="K257" s="117"/>
      <c r="L257" s="117"/>
    </row>
    <row r="258" spans="2:12">
      <c r="B258" s="113"/>
      <c r="C258" s="113"/>
      <c r="D258" s="117"/>
      <c r="E258" s="117"/>
      <c r="F258" s="117"/>
      <c r="G258" s="117"/>
      <c r="H258" s="117"/>
      <c r="I258" s="117"/>
      <c r="J258" s="117"/>
      <c r="K258" s="117"/>
      <c r="L258" s="117"/>
    </row>
    <row r="259" spans="2:12">
      <c r="B259" s="113"/>
      <c r="C259" s="113"/>
      <c r="D259" s="117"/>
      <c r="E259" s="117"/>
      <c r="F259" s="117"/>
      <c r="G259" s="117"/>
      <c r="H259" s="117"/>
      <c r="I259" s="117"/>
      <c r="J259" s="117"/>
      <c r="K259" s="117"/>
      <c r="L259" s="117"/>
    </row>
    <row r="260" spans="2:12">
      <c r="B260" s="113"/>
      <c r="C260" s="113"/>
      <c r="D260" s="117"/>
      <c r="E260" s="117"/>
      <c r="F260" s="117"/>
      <c r="G260" s="117"/>
      <c r="H260" s="117"/>
      <c r="I260" s="117"/>
      <c r="J260" s="117"/>
      <c r="K260" s="117"/>
      <c r="L260" s="117"/>
    </row>
    <row r="261" spans="2:12">
      <c r="B261" s="113"/>
      <c r="C261" s="113"/>
      <c r="D261" s="117"/>
      <c r="E261" s="117"/>
      <c r="F261" s="117"/>
      <c r="G261" s="117"/>
      <c r="H261" s="117"/>
      <c r="I261" s="117"/>
      <c r="J261" s="117"/>
      <c r="K261" s="117"/>
      <c r="L261" s="117"/>
    </row>
    <row r="262" spans="2:12">
      <c r="B262" s="113"/>
      <c r="C262" s="113"/>
      <c r="D262" s="117"/>
      <c r="E262" s="117"/>
      <c r="F262" s="117"/>
      <c r="G262" s="117"/>
      <c r="H262" s="117"/>
      <c r="I262" s="117"/>
      <c r="J262" s="117"/>
      <c r="K262" s="117"/>
      <c r="L262" s="117"/>
    </row>
    <row r="263" spans="2:12">
      <c r="B263" s="113"/>
      <c r="C263" s="113"/>
      <c r="D263" s="117"/>
      <c r="E263" s="117"/>
      <c r="F263" s="117"/>
      <c r="G263" s="117"/>
      <c r="H263" s="117"/>
      <c r="I263" s="117"/>
      <c r="J263" s="117"/>
      <c r="K263" s="117"/>
      <c r="L263" s="117"/>
    </row>
    <row r="264" spans="2:12">
      <c r="B264" s="113"/>
      <c r="C264" s="113"/>
      <c r="D264" s="117"/>
      <c r="E264" s="117"/>
      <c r="F264" s="117"/>
      <c r="G264" s="117"/>
      <c r="H264" s="117"/>
      <c r="I264" s="117"/>
      <c r="J264" s="117"/>
      <c r="K264" s="117"/>
      <c r="L264" s="117"/>
    </row>
    <row r="265" spans="2:12">
      <c r="B265" s="113"/>
      <c r="C265" s="113"/>
      <c r="D265" s="117"/>
      <c r="E265" s="117"/>
      <c r="F265" s="117"/>
      <c r="G265" s="117"/>
      <c r="H265" s="117"/>
      <c r="I265" s="117"/>
      <c r="J265" s="117"/>
      <c r="K265" s="117"/>
      <c r="L265" s="117"/>
    </row>
    <row r="266" spans="2:12">
      <c r="B266" s="113"/>
      <c r="C266" s="113"/>
      <c r="D266" s="117"/>
      <c r="E266" s="117"/>
      <c r="F266" s="117"/>
      <c r="G266" s="117"/>
      <c r="H266" s="117"/>
      <c r="I266" s="117"/>
      <c r="J266" s="117"/>
      <c r="K266" s="117"/>
      <c r="L266" s="117"/>
    </row>
    <row r="267" spans="2:12">
      <c r="B267" s="113"/>
      <c r="C267" s="113"/>
      <c r="D267" s="117"/>
      <c r="E267" s="117"/>
      <c r="F267" s="117"/>
      <c r="G267" s="117"/>
      <c r="H267" s="117"/>
      <c r="I267" s="117"/>
      <c r="J267" s="117"/>
      <c r="K267" s="117"/>
      <c r="L267" s="117"/>
    </row>
    <row r="268" spans="2:12">
      <c r="B268" s="113"/>
      <c r="C268" s="113"/>
      <c r="D268" s="117"/>
      <c r="E268" s="117"/>
      <c r="F268" s="117"/>
      <c r="G268" s="117"/>
      <c r="H268" s="117"/>
      <c r="I268" s="117"/>
      <c r="J268" s="117"/>
      <c r="K268" s="117"/>
      <c r="L268" s="117"/>
    </row>
    <row r="269" spans="2:12">
      <c r="B269" s="113"/>
      <c r="C269" s="113"/>
      <c r="D269" s="117"/>
      <c r="E269" s="117"/>
      <c r="F269" s="117"/>
      <c r="G269" s="117"/>
      <c r="H269" s="117"/>
      <c r="I269" s="117"/>
      <c r="J269" s="117"/>
      <c r="K269" s="117"/>
      <c r="L269" s="117"/>
    </row>
    <row r="270" spans="2:12">
      <c r="B270" s="113"/>
      <c r="C270" s="113"/>
      <c r="D270" s="117"/>
      <c r="E270" s="117"/>
      <c r="F270" s="117"/>
      <c r="G270" s="117"/>
      <c r="H270" s="117"/>
      <c r="I270" s="117"/>
      <c r="J270" s="117"/>
      <c r="K270" s="117"/>
      <c r="L270" s="117"/>
    </row>
    <row r="271" spans="2:12">
      <c r="B271" s="113"/>
      <c r="C271" s="113"/>
      <c r="D271" s="117"/>
      <c r="E271" s="117"/>
      <c r="F271" s="117"/>
      <c r="G271" s="117"/>
      <c r="H271" s="117"/>
      <c r="I271" s="117"/>
      <c r="J271" s="117"/>
      <c r="K271" s="117"/>
      <c r="L271" s="117"/>
    </row>
    <row r="272" spans="2:12">
      <c r="B272" s="113"/>
      <c r="C272" s="113"/>
      <c r="D272" s="117"/>
      <c r="E272" s="117"/>
      <c r="F272" s="117"/>
      <c r="G272" s="117"/>
      <c r="H272" s="117"/>
      <c r="I272" s="117"/>
      <c r="J272" s="117"/>
      <c r="K272" s="117"/>
      <c r="L272" s="117"/>
    </row>
    <row r="273" spans="2:12">
      <c r="B273" s="113"/>
      <c r="C273" s="113"/>
      <c r="D273" s="117"/>
      <c r="E273" s="117"/>
      <c r="F273" s="117"/>
      <c r="G273" s="117"/>
      <c r="H273" s="117"/>
      <c r="I273" s="117"/>
      <c r="J273" s="117"/>
      <c r="K273" s="117"/>
      <c r="L273" s="117"/>
    </row>
    <row r="274" spans="2:12">
      <c r="B274" s="113"/>
      <c r="C274" s="113"/>
      <c r="D274" s="117"/>
      <c r="E274" s="117"/>
      <c r="F274" s="117"/>
      <c r="G274" s="117"/>
      <c r="H274" s="117"/>
      <c r="I274" s="117"/>
      <c r="J274" s="117"/>
      <c r="K274" s="117"/>
      <c r="L274" s="117"/>
    </row>
    <row r="275" spans="2:12">
      <c r="B275" s="113"/>
      <c r="C275" s="113"/>
      <c r="D275" s="117"/>
      <c r="E275" s="117"/>
      <c r="F275" s="117"/>
      <c r="G275" s="117"/>
      <c r="H275" s="117"/>
      <c r="I275" s="117"/>
      <c r="J275" s="117"/>
      <c r="K275" s="117"/>
      <c r="L275" s="117"/>
    </row>
    <row r="276" spans="2:12">
      <c r="B276" s="113"/>
      <c r="C276" s="113"/>
      <c r="D276" s="117"/>
      <c r="E276" s="117"/>
      <c r="F276" s="117"/>
      <c r="G276" s="117"/>
      <c r="H276" s="117"/>
      <c r="I276" s="117"/>
      <c r="J276" s="117"/>
      <c r="K276" s="117"/>
      <c r="L276" s="117"/>
    </row>
    <row r="277" spans="2:12">
      <c r="B277" s="113"/>
      <c r="C277" s="113"/>
      <c r="D277" s="117"/>
      <c r="E277" s="117"/>
      <c r="F277" s="117"/>
      <c r="G277" s="117"/>
      <c r="H277" s="117"/>
      <c r="I277" s="117"/>
      <c r="J277" s="117"/>
      <c r="K277" s="117"/>
      <c r="L277" s="117"/>
    </row>
    <row r="278" spans="2:12">
      <c r="B278" s="113"/>
      <c r="C278" s="113"/>
      <c r="D278" s="117"/>
      <c r="E278" s="117"/>
      <c r="F278" s="117"/>
      <c r="G278" s="117"/>
      <c r="H278" s="117"/>
      <c r="I278" s="117"/>
      <c r="J278" s="117"/>
      <c r="K278" s="117"/>
      <c r="L278" s="117"/>
    </row>
    <row r="279" spans="2:12">
      <c r="B279" s="113"/>
      <c r="C279" s="113"/>
      <c r="D279" s="117"/>
      <c r="E279" s="117"/>
      <c r="F279" s="117"/>
      <c r="G279" s="117"/>
      <c r="H279" s="117"/>
      <c r="I279" s="117"/>
      <c r="J279" s="117"/>
      <c r="K279" s="117"/>
      <c r="L279" s="117"/>
    </row>
    <row r="280" spans="2:12">
      <c r="B280" s="113"/>
      <c r="C280" s="113"/>
      <c r="D280" s="117"/>
      <c r="E280" s="117"/>
      <c r="F280" s="117"/>
      <c r="G280" s="117"/>
      <c r="H280" s="117"/>
      <c r="I280" s="117"/>
      <c r="J280" s="117"/>
      <c r="K280" s="117"/>
      <c r="L280" s="117"/>
    </row>
    <row r="281" spans="2:12">
      <c r="B281" s="113"/>
      <c r="C281" s="113"/>
      <c r="D281" s="117"/>
      <c r="E281" s="117"/>
      <c r="F281" s="117"/>
      <c r="G281" s="117"/>
      <c r="H281" s="117"/>
      <c r="I281" s="117"/>
      <c r="J281" s="117"/>
      <c r="K281" s="117"/>
      <c r="L281" s="117"/>
    </row>
    <row r="282" spans="2:12">
      <c r="B282" s="113"/>
      <c r="C282" s="113"/>
      <c r="D282" s="117"/>
      <c r="E282" s="117"/>
      <c r="F282" s="117"/>
      <c r="G282" s="117"/>
      <c r="H282" s="117"/>
      <c r="I282" s="117"/>
      <c r="J282" s="117"/>
      <c r="K282" s="117"/>
      <c r="L282" s="117"/>
    </row>
    <row r="283" spans="2:12">
      <c r="B283" s="113"/>
      <c r="C283" s="113"/>
      <c r="D283" s="117"/>
      <c r="E283" s="117"/>
      <c r="F283" s="117"/>
      <c r="G283" s="117"/>
      <c r="H283" s="117"/>
      <c r="I283" s="117"/>
      <c r="J283" s="117"/>
      <c r="K283" s="117"/>
      <c r="L283" s="117"/>
    </row>
    <row r="284" spans="2:12">
      <c r="B284" s="113"/>
      <c r="C284" s="113"/>
      <c r="D284" s="117"/>
      <c r="E284" s="117"/>
      <c r="F284" s="117"/>
      <c r="G284" s="117"/>
      <c r="H284" s="117"/>
      <c r="I284" s="117"/>
      <c r="J284" s="117"/>
      <c r="K284" s="117"/>
      <c r="L284" s="117"/>
    </row>
    <row r="285" spans="2:12">
      <c r="B285" s="113"/>
      <c r="C285" s="113"/>
      <c r="D285" s="117"/>
      <c r="E285" s="117"/>
      <c r="F285" s="117"/>
      <c r="G285" s="117"/>
      <c r="H285" s="117"/>
      <c r="I285" s="117"/>
      <c r="J285" s="117"/>
      <c r="K285" s="117"/>
      <c r="L285" s="117"/>
    </row>
    <row r="286" spans="2:12">
      <c r="B286" s="113"/>
      <c r="C286" s="113"/>
      <c r="D286" s="117"/>
      <c r="E286" s="117"/>
      <c r="F286" s="117"/>
      <c r="G286" s="117"/>
      <c r="H286" s="117"/>
      <c r="I286" s="117"/>
      <c r="J286" s="117"/>
      <c r="K286" s="117"/>
      <c r="L286" s="117"/>
    </row>
    <row r="287" spans="2:12">
      <c r="B287" s="113"/>
      <c r="C287" s="113"/>
      <c r="D287" s="117"/>
      <c r="E287" s="117"/>
      <c r="F287" s="117"/>
      <c r="G287" s="117"/>
      <c r="H287" s="117"/>
      <c r="I287" s="117"/>
      <c r="J287" s="117"/>
      <c r="K287" s="117"/>
      <c r="L287" s="117"/>
    </row>
    <row r="288" spans="2:12">
      <c r="B288" s="113"/>
      <c r="C288" s="113"/>
      <c r="D288" s="117"/>
      <c r="E288" s="117"/>
      <c r="F288" s="117"/>
      <c r="G288" s="117"/>
      <c r="H288" s="117"/>
      <c r="I288" s="117"/>
      <c r="J288" s="117"/>
      <c r="K288" s="117"/>
      <c r="L288" s="117"/>
    </row>
    <row r="289" spans="2:12">
      <c r="B289" s="113"/>
      <c r="C289" s="113"/>
      <c r="D289" s="117"/>
      <c r="E289" s="117"/>
      <c r="F289" s="117"/>
      <c r="G289" s="117"/>
      <c r="H289" s="117"/>
      <c r="I289" s="117"/>
      <c r="J289" s="117"/>
      <c r="K289" s="117"/>
      <c r="L289" s="117"/>
    </row>
    <row r="290" spans="2:12">
      <c r="B290" s="113"/>
      <c r="C290" s="113"/>
      <c r="D290" s="117"/>
      <c r="E290" s="117"/>
      <c r="F290" s="117"/>
      <c r="G290" s="117"/>
      <c r="H290" s="117"/>
      <c r="I290" s="117"/>
      <c r="J290" s="117"/>
      <c r="K290" s="117"/>
      <c r="L290" s="117"/>
    </row>
    <row r="291" spans="2:12">
      <c r="B291" s="113"/>
      <c r="C291" s="113"/>
      <c r="D291" s="117"/>
      <c r="E291" s="117"/>
      <c r="F291" s="117"/>
      <c r="G291" s="117"/>
      <c r="H291" s="117"/>
      <c r="I291" s="117"/>
      <c r="J291" s="117"/>
      <c r="K291" s="117"/>
      <c r="L291" s="117"/>
    </row>
    <row r="292" spans="2:12">
      <c r="B292" s="113"/>
      <c r="C292" s="113"/>
      <c r="D292" s="117"/>
      <c r="E292" s="117"/>
      <c r="F292" s="117"/>
      <c r="G292" s="117"/>
      <c r="H292" s="117"/>
      <c r="I292" s="117"/>
      <c r="J292" s="117"/>
      <c r="K292" s="117"/>
      <c r="L292" s="117"/>
    </row>
    <row r="293" spans="2:12">
      <c r="B293" s="113"/>
      <c r="C293" s="113"/>
      <c r="D293" s="117"/>
      <c r="E293" s="117"/>
      <c r="F293" s="117"/>
      <c r="G293" s="117"/>
      <c r="H293" s="117"/>
      <c r="I293" s="117"/>
      <c r="J293" s="117"/>
      <c r="K293" s="117"/>
      <c r="L293" s="117"/>
    </row>
    <row r="294" spans="2:12">
      <c r="B294" s="113"/>
      <c r="C294" s="113"/>
      <c r="D294" s="117"/>
      <c r="E294" s="117"/>
      <c r="F294" s="117"/>
      <c r="G294" s="117"/>
      <c r="H294" s="117"/>
      <c r="I294" s="117"/>
      <c r="J294" s="117"/>
      <c r="K294" s="117"/>
      <c r="L294" s="117"/>
    </row>
    <row r="295" spans="2:12">
      <c r="B295" s="113"/>
      <c r="C295" s="113"/>
      <c r="D295" s="117"/>
      <c r="E295" s="117"/>
      <c r="F295" s="117"/>
      <c r="G295" s="117"/>
      <c r="H295" s="117"/>
      <c r="I295" s="117"/>
      <c r="J295" s="117"/>
      <c r="K295" s="117"/>
      <c r="L295" s="117"/>
    </row>
    <row r="296" spans="2:12">
      <c r="B296" s="113"/>
      <c r="C296" s="113"/>
      <c r="D296" s="117"/>
      <c r="E296" s="117"/>
      <c r="F296" s="117"/>
      <c r="G296" s="117"/>
      <c r="H296" s="117"/>
      <c r="I296" s="117"/>
      <c r="J296" s="117"/>
      <c r="K296" s="117"/>
      <c r="L296" s="117"/>
    </row>
    <row r="297" spans="2:12">
      <c r="B297" s="113"/>
      <c r="C297" s="113"/>
      <c r="D297" s="117"/>
      <c r="E297" s="117"/>
      <c r="F297" s="117"/>
      <c r="G297" s="117"/>
      <c r="H297" s="117"/>
      <c r="I297" s="117"/>
      <c r="J297" s="117"/>
      <c r="K297" s="117"/>
      <c r="L297" s="117"/>
    </row>
    <row r="298" spans="2:12">
      <c r="B298" s="113"/>
      <c r="C298" s="113"/>
      <c r="D298" s="117"/>
      <c r="E298" s="117"/>
      <c r="F298" s="117"/>
      <c r="G298" s="117"/>
      <c r="H298" s="117"/>
      <c r="I298" s="117"/>
      <c r="J298" s="117"/>
      <c r="K298" s="117"/>
      <c r="L298" s="117"/>
    </row>
    <row r="299" spans="2:12">
      <c r="B299" s="113"/>
      <c r="C299" s="113"/>
      <c r="D299" s="117"/>
      <c r="E299" s="117"/>
      <c r="F299" s="117"/>
      <c r="G299" s="117"/>
      <c r="H299" s="117"/>
      <c r="I299" s="117"/>
      <c r="J299" s="117"/>
      <c r="K299" s="117"/>
      <c r="L299" s="117"/>
    </row>
    <row r="300" spans="2:12">
      <c r="B300" s="113"/>
      <c r="C300" s="113"/>
      <c r="D300" s="117"/>
      <c r="E300" s="117"/>
      <c r="F300" s="117"/>
      <c r="G300" s="117"/>
      <c r="H300" s="117"/>
      <c r="I300" s="117"/>
      <c r="J300" s="117"/>
      <c r="K300" s="117"/>
      <c r="L300" s="117"/>
    </row>
    <row r="301" spans="2:12">
      <c r="B301" s="113"/>
      <c r="C301" s="113"/>
      <c r="D301" s="117"/>
      <c r="E301" s="117"/>
      <c r="F301" s="117"/>
      <c r="G301" s="117"/>
      <c r="H301" s="117"/>
      <c r="I301" s="117"/>
      <c r="J301" s="117"/>
      <c r="K301" s="117"/>
      <c r="L301" s="117"/>
    </row>
    <row r="302" spans="2:12">
      <c r="B302" s="113"/>
      <c r="C302" s="113"/>
      <c r="D302" s="117"/>
      <c r="E302" s="117"/>
      <c r="F302" s="117"/>
      <c r="G302" s="117"/>
      <c r="H302" s="117"/>
      <c r="I302" s="117"/>
      <c r="J302" s="117"/>
      <c r="K302" s="117"/>
      <c r="L302" s="117"/>
    </row>
    <row r="303" spans="2:12">
      <c r="B303" s="113"/>
      <c r="C303" s="113"/>
      <c r="D303" s="117"/>
      <c r="E303" s="117"/>
      <c r="F303" s="117"/>
      <c r="G303" s="117"/>
      <c r="H303" s="117"/>
      <c r="I303" s="117"/>
      <c r="J303" s="117"/>
      <c r="K303" s="117"/>
      <c r="L303" s="117"/>
    </row>
    <row r="304" spans="2:12">
      <c r="B304" s="113"/>
      <c r="C304" s="113"/>
      <c r="D304" s="117"/>
      <c r="E304" s="117"/>
      <c r="F304" s="117"/>
      <c r="G304" s="117"/>
      <c r="H304" s="117"/>
      <c r="I304" s="117"/>
      <c r="J304" s="117"/>
      <c r="K304" s="117"/>
      <c r="L304" s="117"/>
    </row>
    <row r="305" spans="2:12">
      <c r="B305" s="113"/>
      <c r="C305" s="113"/>
      <c r="D305" s="117"/>
      <c r="E305" s="117"/>
      <c r="F305" s="117"/>
      <c r="G305" s="117"/>
      <c r="H305" s="117"/>
      <c r="I305" s="117"/>
      <c r="J305" s="117"/>
      <c r="K305" s="117"/>
      <c r="L305" s="117"/>
    </row>
    <row r="306" spans="2:12">
      <c r="B306" s="113"/>
      <c r="C306" s="113"/>
      <c r="D306" s="117"/>
      <c r="E306" s="117"/>
      <c r="F306" s="117"/>
      <c r="G306" s="117"/>
      <c r="H306" s="117"/>
      <c r="I306" s="117"/>
      <c r="J306" s="117"/>
      <c r="K306" s="117"/>
      <c r="L306" s="117"/>
    </row>
    <row r="307" spans="2:12">
      <c r="B307" s="113"/>
      <c r="C307" s="113"/>
      <c r="D307" s="117"/>
      <c r="E307" s="117"/>
      <c r="F307" s="117"/>
      <c r="G307" s="117"/>
      <c r="H307" s="117"/>
      <c r="I307" s="117"/>
      <c r="J307" s="117"/>
      <c r="K307" s="117"/>
      <c r="L307" s="117"/>
    </row>
    <row r="308" spans="2:12">
      <c r="B308" s="113"/>
      <c r="C308" s="113"/>
      <c r="D308" s="117"/>
      <c r="E308" s="117"/>
      <c r="F308" s="117"/>
      <c r="G308" s="117"/>
      <c r="H308" s="117"/>
      <c r="I308" s="117"/>
      <c r="J308" s="117"/>
      <c r="K308" s="117"/>
      <c r="L308" s="117"/>
    </row>
    <row r="309" spans="2:12">
      <c r="B309" s="113"/>
      <c r="C309" s="113"/>
      <c r="D309" s="117"/>
      <c r="E309" s="117"/>
      <c r="F309" s="117"/>
      <c r="G309" s="117"/>
      <c r="H309" s="117"/>
      <c r="I309" s="117"/>
      <c r="J309" s="117"/>
      <c r="K309" s="117"/>
      <c r="L309" s="117"/>
    </row>
    <row r="310" spans="2:12">
      <c r="B310" s="113"/>
      <c r="C310" s="113"/>
      <c r="D310" s="117"/>
      <c r="E310" s="117"/>
      <c r="F310" s="117"/>
      <c r="G310" s="117"/>
      <c r="H310" s="117"/>
      <c r="I310" s="117"/>
      <c r="J310" s="117"/>
      <c r="K310" s="117"/>
      <c r="L310" s="117"/>
    </row>
    <row r="311" spans="2:12">
      <c r="B311" s="113"/>
      <c r="C311" s="113"/>
      <c r="D311" s="117"/>
      <c r="E311" s="117"/>
      <c r="F311" s="117"/>
      <c r="G311" s="117"/>
      <c r="H311" s="117"/>
      <c r="I311" s="117"/>
      <c r="J311" s="117"/>
      <c r="K311" s="117"/>
      <c r="L311" s="117"/>
    </row>
    <row r="312" spans="2:12">
      <c r="B312" s="113"/>
      <c r="C312" s="113"/>
      <c r="D312" s="117"/>
      <c r="E312" s="117"/>
      <c r="F312" s="117"/>
      <c r="G312" s="117"/>
      <c r="H312" s="117"/>
      <c r="I312" s="117"/>
      <c r="J312" s="117"/>
      <c r="K312" s="117"/>
      <c r="L312" s="117"/>
    </row>
    <row r="313" spans="2:12">
      <c r="B313" s="113"/>
      <c r="C313" s="113"/>
      <c r="D313" s="117"/>
      <c r="E313" s="117"/>
      <c r="F313" s="117"/>
      <c r="G313" s="117"/>
      <c r="H313" s="117"/>
      <c r="I313" s="117"/>
      <c r="J313" s="117"/>
      <c r="K313" s="117"/>
      <c r="L313" s="117"/>
    </row>
    <row r="314" spans="2:12">
      <c r="B314" s="113"/>
      <c r="C314" s="113"/>
      <c r="D314" s="117"/>
      <c r="E314" s="117"/>
      <c r="F314" s="117"/>
      <c r="G314" s="117"/>
      <c r="H314" s="117"/>
      <c r="I314" s="117"/>
      <c r="J314" s="117"/>
      <c r="K314" s="117"/>
      <c r="L314" s="117"/>
    </row>
    <row r="315" spans="2:12">
      <c r="B315" s="113"/>
      <c r="C315" s="113"/>
      <c r="D315" s="117"/>
      <c r="E315" s="117"/>
      <c r="F315" s="117"/>
      <c r="G315" s="117"/>
      <c r="H315" s="117"/>
      <c r="I315" s="117"/>
      <c r="J315" s="117"/>
      <c r="K315" s="117"/>
      <c r="L315" s="117"/>
    </row>
    <row r="316" spans="2:12">
      <c r="B316" s="113"/>
      <c r="C316" s="113"/>
      <c r="D316" s="117"/>
      <c r="E316" s="117"/>
      <c r="F316" s="117"/>
      <c r="G316" s="117"/>
      <c r="H316" s="117"/>
      <c r="I316" s="117"/>
      <c r="J316" s="117"/>
      <c r="K316" s="117"/>
      <c r="L316" s="117"/>
    </row>
    <row r="317" spans="2:12">
      <c r="B317" s="113"/>
      <c r="C317" s="113"/>
      <c r="D317" s="117"/>
      <c r="E317" s="117"/>
      <c r="F317" s="117"/>
      <c r="G317" s="117"/>
      <c r="H317" s="117"/>
      <c r="I317" s="117"/>
      <c r="J317" s="117"/>
      <c r="K317" s="117"/>
      <c r="L317" s="117"/>
    </row>
    <row r="318" spans="2:12">
      <c r="B318" s="113"/>
      <c r="C318" s="113"/>
      <c r="D318" s="117"/>
      <c r="E318" s="117"/>
      <c r="F318" s="117"/>
      <c r="G318" s="117"/>
      <c r="H318" s="117"/>
      <c r="I318" s="117"/>
      <c r="J318" s="117"/>
      <c r="K318" s="117"/>
      <c r="L318" s="117"/>
    </row>
    <row r="319" spans="2:12">
      <c r="B319" s="113"/>
      <c r="C319" s="113"/>
      <c r="D319" s="117"/>
      <c r="E319" s="117"/>
      <c r="F319" s="117"/>
      <c r="G319" s="117"/>
      <c r="H319" s="117"/>
      <c r="I319" s="117"/>
      <c r="J319" s="117"/>
      <c r="K319" s="117"/>
      <c r="L319" s="117"/>
    </row>
    <row r="320" spans="2:12">
      <c r="B320" s="113"/>
      <c r="C320" s="113"/>
      <c r="D320" s="117"/>
      <c r="E320" s="117"/>
      <c r="F320" s="117"/>
      <c r="G320" s="117"/>
      <c r="H320" s="117"/>
      <c r="I320" s="117"/>
      <c r="J320" s="117"/>
      <c r="K320" s="117"/>
      <c r="L320" s="117"/>
    </row>
    <row r="321" spans="2:12">
      <c r="B321" s="113"/>
      <c r="C321" s="113"/>
      <c r="D321" s="117"/>
      <c r="E321" s="117"/>
      <c r="F321" s="117"/>
      <c r="G321" s="117"/>
      <c r="H321" s="117"/>
      <c r="I321" s="117"/>
      <c r="J321" s="117"/>
      <c r="K321" s="117"/>
      <c r="L321" s="117"/>
    </row>
    <row r="322" spans="2:12">
      <c r="B322" s="113"/>
      <c r="C322" s="113"/>
      <c r="D322" s="117"/>
      <c r="E322" s="117"/>
      <c r="F322" s="117"/>
      <c r="G322" s="117"/>
      <c r="H322" s="117"/>
      <c r="I322" s="117"/>
      <c r="J322" s="117"/>
      <c r="K322" s="117"/>
      <c r="L322" s="117"/>
    </row>
    <row r="323" spans="2:12">
      <c r="B323" s="113"/>
      <c r="C323" s="113"/>
      <c r="D323" s="117"/>
      <c r="E323" s="117"/>
      <c r="F323" s="117"/>
      <c r="G323" s="117"/>
      <c r="H323" s="117"/>
      <c r="I323" s="117"/>
      <c r="J323" s="117"/>
      <c r="K323" s="117"/>
      <c r="L323" s="117"/>
    </row>
    <row r="324" spans="2:12">
      <c r="B324" s="113"/>
      <c r="C324" s="113"/>
      <c r="D324" s="117"/>
      <c r="E324" s="117"/>
      <c r="F324" s="117"/>
      <c r="G324" s="117"/>
      <c r="H324" s="117"/>
      <c r="I324" s="117"/>
      <c r="J324" s="117"/>
      <c r="K324" s="117"/>
      <c r="L324" s="117"/>
    </row>
    <row r="325" spans="2:12">
      <c r="B325" s="113"/>
      <c r="C325" s="113"/>
      <c r="D325" s="117"/>
      <c r="E325" s="117"/>
      <c r="F325" s="117"/>
      <c r="G325" s="117"/>
      <c r="H325" s="117"/>
      <c r="I325" s="117"/>
      <c r="J325" s="117"/>
      <c r="K325" s="117"/>
      <c r="L325" s="117"/>
    </row>
    <row r="326" spans="2:12">
      <c r="B326" s="113"/>
      <c r="C326" s="113"/>
      <c r="D326" s="117"/>
      <c r="E326" s="117"/>
      <c r="F326" s="117"/>
      <c r="G326" s="117"/>
      <c r="H326" s="117"/>
      <c r="I326" s="117"/>
      <c r="J326" s="117"/>
      <c r="K326" s="117"/>
      <c r="L326" s="117"/>
    </row>
    <row r="327" spans="2:12">
      <c r="B327" s="113"/>
      <c r="C327" s="113"/>
      <c r="D327" s="117"/>
      <c r="E327" s="117"/>
      <c r="F327" s="117"/>
      <c r="G327" s="117"/>
      <c r="H327" s="117"/>
      <c r="I327" s="117"/>
      <c r="J327" s="117"/>
      <c r="K327" s="117"/>
      <c r="L327" s="117"/>
    </row>
    <row r="328" spans="2:12">
      <c r="B328" s="113"/>
      <c r="C328" s="113"/>
      <c r="D328" s="117"/>
      <c r="E328" s="117"/>
      <c r="F328" s="117"/>
      <c r="G328" s="117"/>
      <c r="H328" s="117"/>
      <c r="I328" s="117"/>
      <c r="J328" s="117"/>
      <c r="K328" s="117"/>
      <c r="L328" s="117"/>
    </row>
    <row r="329" spans="2:12">
      <c r="B329" s="113"/>
      <c r="C329" s="113"/>
      <c r="D329" s="117"/>
      <c r="E329" s="117"/>
      <c r="F329" s="117"/>
      <c r="G329" s="117"/>
      <c r="H329" s="117"/>
      <c r="I329" s="117"/>
      <c r="J329" s="117"/>
      <c r="K329" s="117"/>
      <c r="L329" s="117"/>
    </row>
    <row r="330" spans="2:12">
      <c r="B330" s="113"/>
      <c r="C330" s="113"/>
      <c r="D330" s="117"/>
      <c r="E330" s="117"/>
      <c r="F330" s="117"/>
      <c r="G330" s="117"/>
      <c r="H330" s="117"/>
      <c r="I330" s="117"/>
      <c r="J330" s="117"/>
      <c r="K330" s="117"/>
      <c r="L330" s="117"/>
    </row>
    <row r="331" spans="2:12">
      <c r="B331" s="113"/>
      <c r="C331" s="113"/>
      <c r="D331" s="117"/>
      <c r="E331" s="117"/>
      <c r="F331" s="117"/>
      <c r="G331" s="117"/>
      <c r="H331" s="117"/>
      <c r="I331" s="117"/>
      <c r="J331" s="117"/>
      <c r="K331" s="117"/>
      <c r="L331" s="117"/>
    </row>
    <row r="332" spans="2:12">
      <c r="B332" s="113"/>
      <c r="C332" s="113"/>
      <c r="D332" s="117"/>
      <c r="E332" s="117"/>
      <c r="F332" s="117"/>
      <c r="G332" s="117"/>
      <c r="H332" s="117"/>
      <c r="I332" s="117"/>
      <c r="J332" s="117"/>
      <c r="K332" s="117"/>
      <c r="L332" s="117"/>
    </row>
    <row r="333" spans="2:12">
      <c r="B333" s="113"/>
      <c r="C333" s="113"/>
      <c r="D333" s="117"/>
      <c r="E333" s="117"/>
      <c r="F333" s="117"/>
      <c r="G333" s="117"/>
      <c r="H333" s="117"/>
      <c r="I333" s="117"/>
      <c r="J333" s="117"/>
      <c r="K333" s="117"/>
      <c r="L333" s="117"/>
    </row>
    <row r="334" spans="2:12">
      <c r="B334" s="113"/>
      <c r="C334" s="113"/>
      <c r="D334" s="117"/>
      <c r="E334" s="117"/>
      <c r="F334" s="117"/>
      <c r="G334" s="117"/>
      <c r="H334" s="117"/>
      <c r="I334" s="117"/>
      <c r="J334" s="117"/>
      <c r="K334" s="117"/>
      <c r="L334" s="117"/>
    </row>
    <row r="335" spans="2:12">
      <c r="B335" s="113"/>
      <c r="C335" s="113"/>
      <c r="D335" s="117"/>
      <c r="E335" s="117"/>
      <c r="F335" s="117"/>
      <c r="G335" s="117"/>
      <c r="H335" s="117"/>
      <c r="I335" s="117"/>
      <c r="J335" s="117"/>
      <c r="K335" s="117"/>
      <c r="L335" s="117"/>
    </row>
    <row r="336" spans="2:12">
      <c r="B336" s="113"/>
      <c r="C336" s="113"/>
      <c r="D336" s="117"/>
      <c r="E336" s="117"/>
      <c r="F336" s="117"/>
      <c r="G336" s="117"/>
      <c r="H336" s="117"/>
      <c r="I336" s="117"/>
      <c r="J336" s="117"/>
      <c r="K336" s="117"/>
      <c r="L336" s="117"/>
    </row>
    <row r="337" spans="2:12">
      <c r="B337" s="113"/>
      <c r="C337" s="113"/>
      <c r="D337" s="117"/>
      <c r="E337" s="117"/>
      <c r="F337" s="117"/>
      <c r="G337" s="117"/>
      <c r="H337" s="117"/>
      <c r="I337" s="117"/>
      <c r="J337" s="117"/>
      <c r="K337" s="117"/>
      <c r="L337" s="117"/>
    </row>
    <row r="338" spans="2:12">
      <c r="B338" s="113"/>
      <c r="C338" s="113"/>
      <c r="D338" s="117"/>
      <c r="E338" s="117"/>
      <c r="F338" s="117"/>
      <c r="G338" s="117"/>
      <c r="H338" s="117"/>
      <c r="I338" s="117"/>
      <c r="J338" s="117"/>
      <c r="K338" s="117"/>
      <c r="L338" s="117"/>
    </row>
    <row r="339" spans="2:12">
      <c r="B339" s="113"/>
      <c r="C339" s="113"/>
      <c r="D339" s="117"/>
      <c r="E339" s="117"/>
      <c r="F339" s="117"/>
      <c r="G339" s="117"/>
      <c r="H339" s="117"/>
      <c r="I339" s="117"/>
      <c r="J339" s="117"/>
      <c r="K339" s="117"/>
      <c r="L339" s="117"/>
    </row>
    <row r="340" spans="2:12">
      <c r="B340" s="113"/>
      <c r="C340" s="113"/>
      <c r="D340" s="117"/>
      <c r="E340" s="117"/>
      <c r="F340" s="117"/>
      <c r="G340" s="117"/>
      <c r="H340" s="117"/>
      <c r="I340" s="117"/>
      <c r="J340" s="117"/>
      <c r="K340" s="117"/>
      <c r="L340" s="117"/>
    </row>
    <row r="341" spans="2:12">
      <c r="B341" s="113"/>
      <c r="C341" s="113"/>
      <c r="D341" s="117"/>
      <c r="E341" s="117"/>
      <c r="F341" s="117"/>
      <c r="G341" s="117"/>
      <c r="H341" s="117"/>
      <c r="I341" s="117"/>
      <c r="J341" s="117"/>
      <c r="K341" s="117"/>
      <c r="L341" s="117"/>
    </row>
    <row r="342" spans="2:12">
      <c r="B342" s="113"/>
      <c r="C342" s="113"/>
      <c r="D342" s="117"/>
      <c r="E342" s="117"/>
      <c r="F342" s="117"/>
      <c r="G342" s="117"/>
      <c r="H342" s="117"/>
      <c r="I342" s="117"/>
      <c r="J342" s="117"/>
      <c r="K342" s="117"/>
      <c r="L342" s="117"/>
    </row>
    <row r="343" spans="2:12">
      <c r="B343" s="113"/>
      <c r="C343" s="113"/>
      <c r="D343" s="117"/>
      <c r="E343" s="117"/>
      <c r="F343" s="117"/>
      <c r="G343" s="117"/>
      <c r="H343" s="117"/>
      <c r="I343" s="117"/>
      <c r="J343" s="117"/>
      <c r="K343" s="117"/>
      <c r="L343" s="117"/>
    </row>
    <row r="344" spans="2:12">
      <c r="B344" s="113"/>
      <c r="C344" s="113"/>
      <c r="D344" s="117"/>
      <c r="E344" s="117"/>
      <c r="F344" s="117"/>
      <c r="G344" s="117"/>
      <c r="H344" s="117"/>
      <c r="I344" s="117"/>
      <c r="J344" s="117"/>
      <c r="K344" s="117"/>
      <c r="L344" s="117"/>
    </row>
    <row r="345" spans="2:12">
      <c r="B345" s="113"/>
      <c r="C345" s="113"/>
      <c r="D345" s="117"/>
      <c r="E345" s="117"/>
      <c r="F345" s="117"/>
      <c r="G345" s="117"/>
      <c r="H345" s="117"/>
      <c r="I345" s="117"/>
      <c r="J345" s="117"/>
      <c r="K345" s="117"/>
      <c r="L345" s="117"/>
    </row>
    <row r="346" spans="2:12">
      <c r="B346" s="113"/>
      <c r="C346" s="113"/>
      <c r="D346" s="117"/>
      <c r="E346" s="117"/>
      <c r="F346" s="117"/>
      <c r="G346" s="117"/>
      <c r="H346" s="117"/>
      <c r="I346" s="117"/>
      <c r="J346" s="117"/>
      <c r="K346" s="117"/>
      <c r="L346" s="117"/>
    </row>
    <row r="347" spans="2:12">
      <c r="B347" s="113"/>
      <c r="C347" s="113"/>
      <c r="D347" s="117"/>
      <c r="E347" s="117"/>
      <c r="F347" s="117"/>
      <c r="G347" s="117"/>
      <c r="H347" s="117"/>
      <c r="I347" s="117"/>
      <c r="J347" s="117"/>
      <c r="K347" s="117"/>
      <c r="L347" s="117"/>
    </row>
    <row r="348" spans="2:12">
      <c r="B348" s="113"/>
      <c r="C348" s="113"/>
      <c r="D348" s="117"/>
      <c r="E348" s="117"/>
      <c r="F348" s="117"/>
      <c r="G348" s="117"/>
      <c r="H348" s="117"/>
      <c r="I348" s="117"/>
      <c r="J348" s="117"/>
      <c r="K348" s="117"/>
      <c r="L348" s="117"/>
    </row>
    <row r="349" spans="2:12">
      <c r="B349" s="113"/>
      <c r="C349" s="113"/>
      <c r="D349" s="117"/>
      <c r="E349" s="117"/>
      <c r="F349" s="117"/>
      <c r="G349" s="117"/>
      <c r="H349" s="117"/>
      <c r="I349" s="117"/>
      <c r="J349" s="117"/>
      <c r="K349" s="117"/>
      <c r="L349" s="117"/>
    </row>
    <row r="350" spans="2:12">
      <c r="B350" s="113"/>
      <c r="C350" s="113"/>
      <c r="D350" s="117"/>
      <c r="E350" s="117"/>
      <c r="F350" s="117"/>
      <c r="G350" s="117"/>
      <c r="H350" s="117"/>
      <c r="I350" s="117"/>
      <c r="J350" s="117"/>
      <c r="K350" s="117"/>
      <c r="L350" s="117"/>
    </row>
    <row r="351" spans="2:12">
      <c r="B351" s="113"/>
      <c r="C351" s="113"/>
      <c r="D351" s="117"/>
      <c r="E351" s="117"/>
      <c r="F351" s="117"/>
      <c r="G351" s="117"/>
      <c r="H351" s="117"/>
      <c r="I351" s="117"/>
      <c r="J351" s="117"/>
      <c r="K351" s="117"/>
      <c r="L351" s="117"/>
    </row>
    <row r="352" spans="2:12">
      <c r="B352" s="113"/>
      <c r="C352" s="113"/>
      <c r="D352" s="117"/>
      <c r="E352" s="117"/>
      <c r="F352" s="117"/>
      <c r="G352" s="117"/>
      <c r="H352" s="117"/>
      <c r="I352" s="117"/>
      <c r="J352" s="117"/>
      <c r="K352" s="117"/>
      <c r="L352" s="117"/>
    </row>
    <row r="353" spans="2:12">
      <c r="B353" s="113"/>
      <c r="C353" s="113"/>
      <c r="D353" s="117"/>
      <c r="E353" s="117"/>
      <c r="F353" s="117"/>
      <c r="G353" s="117"/>
      <c r="H353" s="117"/>
      <c r="I353" s="117"/>
      <c r="J353" s="117"/>
      <c r="K353" s="117"/>
      <c r="L353" s="117"/>
    </row>
    <row r="354" spans="2:12">
      <c r="B354" s="113"/>
      <c r="C354" s="113"/>
      <c r="D354" s="117"/>
      <c r="E354" s="117"/>
      <c r="F354" s="117"/>
      <c r="G354" s="117"/>
      <c r="H354" s="117"/>
      <c r="I354" s="117"/>
      <c r="J354" s="117"/>
      <c r="K354" s="117"/>
      <c r="L354" s="117"/>
    </row>
    <row r="355" spans="2:12">
      <c r="B355" s="113"/>
      <c r="C355" s="113"/>
      <c r="D355" s="117"/>
      <c r="E355" s="117"/>
      <c r="F355" s="117"/>
      <c r="G355" s="117"/>
      <c r="H355" s="117"/>
      <c r="I355" s="117"/>
      <c r="J355" s="117"/>
      <c r="K355" s="117"/>
      <c r="L355" s="117"/>
    </row>
    <row r="356" spans="2:12">
      <c r="B356" s="113"/>
      <c r="C356" s="113"/>
      <c r="D356" s="117"/>
      <c r="E356" s="117"/>
      <c r="F356" s="117"/>
      <c r="G356" s="117"/>
      <c r="H356" s="117"/>
      <c r="I356" s="117"/>
      <c r="J356" s="117"/>
      <c r="K356" s="117"/>
      <c r="L356" s="117"/>
    </row>
    <row r="357" spans="2:12">
      <c r="B357" s="113"/>
      <c r="C357" s="113"/>
      <c r="D357" s="117"/>
      <c r="E357" s="117"/>
      <c r="F357" s="117"/>
      <c r="G357" s="117"/>
      <c r="H357" s="117"/>
      <c r="I357" s="117"/>
      <c r="J357" s="117"/>
      <c r="K357" s="117"/>
      <c r="L357" s="117"/>
    </row>
    <row r="358" spans="2:12">
      <c r="B358" s="113"/>
      <c r="C358" s="113"/>
      <c r="D358" s="117"/>
      <c r="E358" s="117"/>
      <c r="F358" s="117"/>
      <c r="G358" s="117"/>
      <c r="H358" s="117"/>
      <c r="I358" s="117"/>
      <c r="J358" s="117"/>
      <c r="K358" s="117"/>
      <c r="L358" s="117"/>
    </row>
    <row r="359" spans="2:12">
      <c r="B359" s="113"/>
      <c r="C359" s="113"/>
      <c r="D359" s="117"/>
      <c r="E359" s="117"/>
      <c r="F359" s="117"/>
      <c r="G359" s="117"/>
      <c r="H359" s="117"/>
      <c r="I359" s="117"/>
      <c r="J359" s="117"/>
      <c r="K359" s="117"/>
      <c r="L359" s="117"/>
    </row>
    <row r="360" spans="2:12">
      <c r="B360" s="113"/>
      <c r="C360" s="113"/>
      <c r="D360" s="117"/>
      <c r="E360" s="117"/>
      <c r="F360" s="117"/>
      <c r="G360" s="117"/>
      <c r="H360" s="117"/>
      <c r="I360" s="117"/>
      <c r="J360" s="117"/>
      <c r="K360" s="117"/>
      <c r="L360" s="117"/>
    </row>
    <row r="361" spans="2:12">
      <c r="B361" s="113"/>
      <c r="C361" s="113"/>
      <c r="D361" s="117"/>
      <c r="E361" s="117"/>
      <c r="F361" s="117"/>
      <c r="G361" s="117"/>
      <c r="H361" s="117"/>
      <c r="I361" s="117"/>
      <c r="J361" s="117"/>
      <c r="K361" s="117"/>
      <c r="L361" s="117"/>
    </row>
    <row r="362" spans="2:12">
      <c r="B362" s="113"/>
      <c r="C362" s="113"/>
      <c r="D362" s="117"/>
      <c r="E362" s="117"/>
      <c r="F362" s="117"/>
      <c r="G362" s="117"/>
      <c r="H362" s="117"/>
      <c r="I362" s="117"/>
      <c r="J362" s="117"/>
      <c r="K362" s="117"/>
      <c r="L362" s="117"/>
    </row>
    <row r="363" spans="2:12">
      <c r="B363" s="113"/>
      <c r="C363" s="113"/>
      <c r="D363" s="117"/>
      <c r="E363" s="117"/>
      <c r="F363" s="117"/>
      <c r="G363" s="117"/>
      <c r="H363" s="117"/>
      <c r="I363" s="117"/>
      <c r="J363" s="117"/>
      <c r="K363" s="117"/>
      <c r="L363" s="117"/>
    </row>
    <row r="364" spans="2:12">
      <c r="B364" s="113"/>
      <c r="C364" s="113"/>
      <c r="D364" s="117"/>
      <c r="E364" s="117"/>
      <c r="F364" s="117"/>
      <c r="G364" s="117"/>
      <c r="H364" s="117"/>
      <c r="I364" s="117"/>
      <c r="J364" s="117"/>
      <c r="K364" s="117"/>
      <c r="L364" s="117"/>
    </row>
    <row r="365" spans="2:12">
      <c r="B365" s="113"/>
      <c r="C365" s="113"/>
      <c r="D365" s="117"/>
      <c r="E365" s="117"/>
      <c r="F365" s="117"/>
      <c r="G365" s="117"/>
      <c r="H365" s="117"/>
      <c r="I365" s="117"/>
      <c r="J365" s="117"/>
      <c r="K365" s="117"/>
      <c r="L365" s="117"/>
    </row>
    <row r="366" spans="2:12">
      <c r="B366" s="113"/>
      <c r="C366" s="113"/>
      <c r="D366" s="117"/>
      <c r="E366" s="117"/>
      <c r="F366" s="117"/>
      <c r="G366" s="117"/>
      <c r="H366" s="117"/>
      <c r="I366" s="117"/>
      <c r="J366" s="117"/>
      <c r="K366" s="117"/>
      <c r="L366" s="117"/>
    </row>
    <row r="367" spans="2:12">
      <c r="B367" s="113"/>
      <c r="C367" s="113"/>
      <c r="D367" s="117"/>
      <c r="E367" s="117"/>
      <c r="F367" s="117"/>
      <c r="G367" s="117"/>
      <c r="H367" s="117"/>
      <c r="I367" s="117"/>
      <c r="J367" s="117"/>
      <c r="K367" s="117"/>
      <c r="L367" s="117"/>
    </row>
    <row r="368" spans="2:12">
      <c r="B368" s="113"/>
      <c r="C368" s="113"/>
      <c r="D368" s="117"/>
      <c r="E368" s="117"/>
      <c r="F368" s="117"/>
      <c r="G368" s="117"/>
      <c r="H368" s="117"/>
      <c r="I368" s="117"/>
      <c r="J368" s="117"/>
      <c r="K368" s="117"/>
      <c r="L368" s="117"/>
    </row>
    <row r="369" spans="2:12">
      <c r="B369" s="113"/>
      <c r="C369" s="113"/>
      <c r="D369" s="117"/>
      <c r="E369" s="117"/>
      <c r="F369" s="117"/>
      <c r="G369" s="117"/>
      <c r="H369" s="117"/>
      <c r="I369" s="117"/>
      <c r="J369" s="117"/>
      <c r="K369" s="117"/>
      <c r="L369" s="117"/>
    </row>
    <row r="370" spans="2:12">
      <c r="B370" s="113"/>
      <c r="C370" s="113"/>
      <c r="D370" s="117"/>
      <c r="E370" s="117"/>
      <c r="F370" s="117"/>
      <c r="G370" s="117"/>
      <c r="H370" s="117"/>
      <c r="I370" s="117"/>
      <c r="J370" s="117"/>
      <c r="K370" s="117"/>
      <c r="L370" s="117"/>
    </row>
    <row r="371" spans="2:12">
      <c r="B371" s="113"/>
      <c r="C371" s="113"/>
      <c r="D371" s="117"/>
      <c r="E371" s="117"/>
      <c r="F371" s="117"/>
      <c r="G371" s="117"/>
      <c r="H371" s="117"/>
      <c r="I371" s="117"/>
      <c r="J371" s="117"/>
      <c r="K371" s="117"/>
      <c r="L371" s="117"/>
    </row>
    <row r="372" spans="2:12">
      <c r="B372" s="113"/>
      <c r="C372" s="113"/>
      <c r="D372" s="117"/>
      <c r="E372" s="117"/>
      <c r="F372" s="117"/>
      <c r="G372" s="117"/>
      <c r="H372" s="117"/>
      <c r="I372" s="117"/>
      <c r="J372" s="117"/>
      <c r="K372" s="117"/>
      <c r="L372" s="117"/>
    </row>
    <row r="373" spans="2:12">
      <c r="B373" s="113"/>
      <c r="C373" s="113"/>
      <c r="D373" s="117"/>
      <c r="E373" s="117"/>
      <c r="F373" s="117"/>
      <c r="G373" s="117"/>
      <c r="H373" s="117"/>
      <c r="I373" s="117"/>
      <c r="J373" s="117"/>
      <c r="K373" s="117"/>
      <c r="L373" s="117"/>
    </row>
    <row r="374" spans="2:12">
      <c r="B374" s="113"/>
      <c r="C374" s="113"/>
      <c r="D374" s="117"/>
      <c r="E374" s="117"/>
      <c r="F374" s="117"/>
      <c r="G374" s="117"/>
      <c r="H374" s="117"/>
      <c r="I374" s="117"/>
      <c r="J374" s="117"/>
      <c r="K374" s="117"/>
      <c r="L374" s="117"/>
    </row>
    <row r="375" spans="2:12">
      <c r="B375" s="113"/>
      <c r="C375" s="113"/>
      <c r="D375" s="117"/>
      <c r="E375" s="117"/>
      <c r="F375" s="117"/>
      <c r="G375" s="117"/>
      <c r="H375" s="117"/>
      <c r="I375" s="117"/>
      <c r="J375" s="117"/>
      <c r="K375" s="117"/>
      <c r="L375" s="117"/>
    </row>
    <row r="376" spans="2:12">
      <c r="B376" s="113"/>
      <c r="C376" s="113"/>
      <c r="D376" s="117"/>
      <c r="E376" s="117"/>
      <c r="F376" s="117"/>
      <c r="G376" s="117"/>
      <c r="H376" s="117"/>
      <c r="I376" s="117"/>
      <c r="J376" s="117"/>
      <c r="K376" s="117"/>
      <c r="L376" s="117"/>
    </row>
    <row r="377" spans="2:12">
      <c r="B377" s="113"/>
      <c r="C377" s="113"/>
      <c r="D377" s="117"/>
      <c r="E377" s="117"/>
      <c r="F377" s="117"/>
      <c r="G377" s="117"/>
      <c r="H377" s="117"/>
      <c r="I377" s="117"/>
      <c r="J377" s="117"/>
      <c r="K377" s="117"/>
      <c r="L377" s="117"/>
    </row>
    <row r="378" spans="2:12">
      <c r="B378" s="113"/>
      <c r="C378" s="113"/>
      <c r="D378" s="117"/>
      <c r="E378" s="117"/>
      <c r="F378" s="117"/>
      <c r="G378" s="117"/>
      <c r="H378" s="117"/>
      <c r="I378" s="117"/>
      <c r="J378" s="117"/>
      <c r="K378" s="117"/>
      <c r="L378" s="117"/>
    </row>
    <row r="379" spans="2:12">
      <c r="B379" s="113"/>
      <c r="C379" s="113"/>
      <c r="D379" s="117"/>
      <c r="E379" s="117"/>
      <c r="F379" s="117"/>
      <c r="G379" s="117"/>
      <c r="H379" s="117"/>
      <c r="I379" s="117"/>
      <c r="J379" s="117"/>
      <c r="K379" s="117"/>
      <c r="L379" s="117"/>
    </row>
    <row r="380" spans="2:12">
      <c r="B380" s="113"/>
      <c r="C380" s="113"/>
      <c r="D380" s="117"/>
      <c r="E380" s="117"/>
      <c r="F380" s="117"/>
      <c r="G380" s="117"/>
      <c r="H380" s="117"/>
      <c r="I380" s="117"/>
      <c r="J380" s="117"/>
      <c r="K380" s="117"/>
      <c r="L380" s="117"/>
    </row>
    <row r="381" spans="2:12">
      <c r="B381" s="113"/>
      <c r="C381" s="113"/>
      <c r="D381" s="117"/>
      <c r="E381" s="117"/>
      <c r="F381" s="117"/>
      <c r="G381" s="117"/>
      <c r="H381" s="117"/>
      <c r="I381" s="117"/>
      <c r="J381" s="117"/>
      <c r="K381" s="117"/>
      <c r="L381" s="117"/>
    </row>
    <row r="382" spans="2:12">
      <c r="B382" s="113"/>
      <c r="C382" s="113"/>
      <c r="D382" s="117"/>
      <c r="E382" s="117"/>
      <c r="F382" s="117"/>
      <c r="G382" s="117"/>
      <c r="H382" s="117"/>
      <c r="I382" s="117"/>
      <c r="J382" s="117"/>
      <c r="K382" s="117"/>
      <c r="L382" s="117"/>
    </row>
    <row r="383" spans="2:12">
      <c r="B383" s="113"/>
      <c r="C383" s="113"/>
      <c r="D383" s="117"/>
      <c r="E383" s="117"/>
      <c r="F383" s="117"/>
      <c r="G383" s="117"/>
      <c r="H383" s="117"/>
      <c r="I383" s="117"/>
      <c r="J383" s="117"/>
      <c r="K383" s="117"/>
      <c r="L383" s="117"/>
    </row>
    <row r="384" spans="2:12">
      <c r="B384" s="113"/>
      <c r="C384" s="113"/>
      <c r="D384" s="117"/>
      <c r="E384" s="117"/>
      <c r="F384" s="117"/>
      <c r="G384" s="117"/>
      <c r="H384" s="117"/>
      <c r="I384" s="117"/>
      <c r="J384" s="117"/>
      <c r="K384" s="117"/>
      <c r="L384" s="117"/>
    </row>
    <row r="385" spans="2:12">
      <c r="B385" s="113"/>
      <c r="C385" s="113"/>
      <c r="D385" s="117"/>
      <c r="E385" s="117"/>
      <c r="F385" s="117"/>
      <c r="G385" s="117"/>
      <c r="H385" s="117"/>
      <c r="I385" s="117"/>
      <c r="J385" s="117"/>
      <c r="K385" s="117"/>
      <c r="L385" s="117"/>
    </row>
    <row r="386" spans="2:12">
      <c r="B386" s="113"/>
      <c r="C386" s="113"/>
      <c r="D386" s="117"/>
      <c r="E386" s="117"/>
      <c r="F386" s="117"/>
      <c r="G386" s="117"/>
      <c r="H386" s="117"/>
      <c r="I386" s="117"/>
      <c r="J386" s="117"/>
      <c r="K386" s="117"/>
      <c r="L386" s="117"/>
    </row>
    <row r="387" spans="2:12">
      <c r="B387" s="113"/>
      <c r="C387" s="113"/>
      <c r="D387" s="117"/>
      <c r="E387" s="117"/>
      <c r="F387" s="117"/>
      <c r="G387" s="117"/>
      <c r="H387" s="117"/>
      <c r="I387" s="117"/>
      <c r="J387" s="117"/>
      <c r="K387" s="117"/>
      <c r="L387" s="117"/>
    </row>
    <row r="388" spans="2:12">
      <c r="B388" s="113"/>
      <c r="C388" s="113"/>
      <c r="D388" s="117"/>
      <c r="E388" s="117"/>
      <c r="F388" s="117"/>
      <c r="G388" s="117"/>
      <c r="H388" s="117"/>
      <c r="I388" s="117"/>
      <c r="J388" s="117"/>
      <c r="K388" s="117"/>
      <c r="L388" s="117"/>
    </row>
    <row r="389" spans="2:12">
      <c r="B389" s="113"/>
      <c r="C389" s="113"/>
      <c r="D389" s="117"/>
      <c r="E389" s="117"/>
      <c r="F389" s="117"/>
      <c r="G389" s="117"/>
      <c r="H389" s="117"/>
      <c r="I389" s="117"/>
      <c r="J389" s="117"/>
      <c r="K389" s="117"/>
      <c r="L389" s="117"/>
    </row>
    <row r="390" spans="2:12">
      <c r="B390" s="113"/>
      <c r="C390" s="113"/>
      <c r="D390" s="117"/>
      <c r="E390" s="117"/>
      <c r="F390" s="117"/>
      <c r="G390" s="117"/>
      <c r="H390" s="117"/>
      <c r="I390" s="117"/>
      <c r="J390" s="117"/>
      <c r="K390" s="117"/>
      <c r="L390" s="117"/>
    </row>
    <row r="391" spans="2:12">
      <c r="B391" s="113"/>
      <c r="C391" s="113"/>
      <c r="D391" s="117"/>
      <c r="E391" s="117"/>
      <c r="F391" s="117"/>
      <c r="G391" s="117"/>
      <c r="H391" s="117"/>
      <c r="I391" s="117"/>
      <c r="J391" s="117"/>
      <c r="K391" s="117"/>
      <c r="L391" s="117"/>
    </row>
    <row r="392" spans="2:12">
      <c r="B392" s="113"/>
      <c r="C392" s="113"/>
      <c r="D392" s="117"/>
      <c r="E392" s="117"/>
      <c r="F392" s="117"/>
      <c r="G392" s="117"/>
      <c r="H392" s="117"/>
      <c r="I392" s="117"/>
      <c r="J392" s="117"/>
      <c r="K392" s="117"/>
      <c r="L392" s="117"/>
    </row>
    <row r="393" spans="2:12">
      <c r="B393" s="113"/>
      <c r="C393" s="113"/>
      <c r="D393" s="117"/>
      <c r="E393" s="117"/>
      <c r="F393" s="117"/>
      <c r="G393" s="117"/>
      <c r="H393" s="117"/>
      <c r="I393" s="117"/>
      <c r="J393" s="117"/>
      <c r="K393" s="117"/>
      <c r="L393" s="117"/>
    </row>
    <row r="394" spans="2:12">
      <c r="B394" s="113"/>
      <c r="C394" s="113"/>
      <c r="D394" s="117"/>
      <c r="E394" s="117"/>
      <c r="F394" s="117"/>
      <c r="G394" s="117"/>
      <c r="H394" s="117"/>
      <c r="I394" s="117"/>
      <c r="J394" s="117"/>
      <c r="K394" s="117"/>
      <c r="L394" s="117"/>
    </row>
    <row r="395" spans="2:12">
      <c r="B395" s="113"/>
      <c r="C395" s="113"/>
      <c r="D395" s="117"/>
      <c r="E395" s="117"/>
      <c r="F395" s="117"/>
      <c r="G395" s="117"/>
      <c r="H395" s="117"/>
      <c r="I395" s="117"/>
      <c r="J395" s="117"/>
      <c r="K395" s="117"/>
      <c r="L395" s="117"/>
    </row>
    <row r="396" spans="2:12">
      <c r="B396" s="113"/>
      <c r="C396" s="113"/>
      <c r="D396" s="117"/>
      <c r="E396" s="117"/>
      <c r="F396" s="117"/>
      <c r="G396" s="117"/>
      <c r="H396" s="117"/>
      <c r="I396" s="117"/>
      <c r="J396" s="117"/>
      <c r="K396" s="117"/>
      <c r="L396" s="117"/>
    </row>
    <row r="397" spans="2:12">
      <c r="B397" s="113"/>
      <c r="C397" s="113"/>
      <c r="D397" s="117"/>
      <c r="E397" s="117"/>
      <c r="F397" s="117"/>
      <c r="G397" s="117"/>
      <c r="H397" s="117"/>
      <c r="I397" s="117"/>
      <c r="J397" s="117"/>
      <c r="K397" s="117"/>
      <c r="L397" s="117"/>
    </row>
    <row r="398" spans="2:12">
      <c r="B398" s="113"/>
      <c r="C398" s="113"/>
      <c r="D398" s="117"/>
      <c r="E398" s="117"/>
      <c r="F398" s="117"/>
      <c r="G398" s="117"/>
      <c r="H398" s="117"/>
      <c r="I398" s="117"/>
      <c r="J398" s="117"/>
      <c r="K398" s="117"/>
      <c r="L398" s="117"/>
    </row>
    <row r="399" spans="2:12">
      <c r="B399" s="113"/>
      <c r="C399" s="113"/>
      <c r="D399" s="117"/>
      <c r="E399" s="117"/>
      <c r="F399" s="117"/>
      <c r="G399" s="117"/>
      <c r="H399" s="117"/>
      <c r="I399" s="117"/>
      <c r="J399" s="117"/>
      <c r="K399" s="117"/>
      <c r="L399" s="117"/>
    </row>
    <row r="400" spans="2:12">
      <c r="B400" s="113"/>
      <c r="C400" s="113"/>
      <c r="D400" s="117"/>
      <c r="E400" s="117"/>
      <c r="F400" s="117"/>
      <c r="G400" s="117"/>
      <c r="H400" s="117"/>
      <c r="I400" s="117"/>
      <c r="J400" s="117"/>
      <c r="K400" s="117"/>
      <c r="L400" s="117"/>
    </row>
    <row r="401" spans="2:12">
      <c r="B401" s="113"/>
      <c r="C401" s="113"/>
      <c r="D401" s="117"/>
      <c r="E401" s="117"/>
      <c r="F401" s="117"/>
      <c r="G401" s="117"/>
      <c r="H401" s="117"/>
      <c r="I401" s="117"/>
      <c r="J401" s="117"/>
      <c r="K401" s="117"/>
      <c r="L401" s="117"/>
    </row>
    <row r="402" spans="2:12">
      <c r="B402" s="113"/>
      <c r="C402" s="113"/>
      <c r="D402" s="117"/>
      <c r="E402" s="117"/>
      <c r="F402" s="117"/>
      <c r="G402" s="117"/>
      <c r="H402" s="117"/>
      <c r="I402" s="117"/>
      <c r="J402" s="117"/>
      <c r="K402" s="117"/>
      <c r="L402" s="117"/>
    </row>
    <row r="403" spans="2:12">
      <c r="B403" s="113"/>
      <c r="C403" s="113"/>
      <c r="D403" s="117"/>
      <c r="E403" s="117"/>
      <c r="F403" s="117"/>
      <c r="G403" s="117"/>
      <c r="H403" s="117"/>
      <c r="I403" s="117"/>
      <c r="J403" s="117"/>
      <c r="K403" s="117"/>
      <c r="L403" s="117"/>
    </row>
    <row r="404" spans="2:12">
      <c r="B404" s="113"/>
      <c r="C404" s="113"/>
      <c r="D404" s="117"/>
      <c r="E404" s="117"/>
      <c r="F404" s="117"/>
      <c r="G404" s="117"/>
      <c r="H404" s="117"/>
      <c r="I404" s="117"/>
      <c r="J404" s="117"/>
      <c r="K404" s="117"/>
      <c r="L404" s="117"/>
    </row>
    <row r="405" spans="2:12">
      <c r="B405" s="113"/>
      <c r="C405" s="113"/>
      <c r="D405" s="117"/>
      <c r="E405" s="117"/>
      <c r="F405" s="117"/>
      <c r="G405" s="117"/>
      <c r="H405" s="117"/>
      <c r="I405" s="117"/>
      <c r="J405" s="117"/>
      <c r="K405" s="117"/>
      <c r="L405" s="117"/>
    </row>
    <row r="406" spans="2:12">
      <c r="B406" s="113"/>
      <c r="C406" s="113"/>
      <c r="D406" s="117"/>
      <c r="E406" s="117"/>
      <c r="F406" s="117"/>
      <c r="G406" s="117"/>
      <c r="H406" s="117"/>
      <c r="I406" s="117"/>
      <c r="J406" s="117"/>
      <c r="K406" s="117"/>
      <c r="L406" s="117"/>
    </row>
    <row r="407" spans="2:12">
      <c r="B407" s="113"/>
      <c r="C407" s="113"/>
      <c r="D407" s="117"/>
      <c r="E407" s="117"/>
      <c r="F407" s="117"/>
      <c r="G407" s="117"/>
      <c r="H407" s="117"/>
      <c r="I407" s="117"/>
      <c r="J407" s="117"/>
      <c r="K407" s="117"/>
      <c r="L407" s="117"/>
    </row>
    <row r="408" spans="2:12">
      <c r="B408" s="113"/>
      <c r="C408" s="113"/>
      <c r="D408" s="117"/>
      <c r="E408" s="117"/>
      <c r="F408" s="117"/>
      <c r="G408" s="117"/>
      <c r="H408" s="117"/>
      <c r="I408" s="117"/>
      <c r="J408" s="117"/>
      <c r="K408" s="117"/>
      <c r="L408" s="117"/>
    </row>
    <row r="409" spans="2:12">
      <c r="B409" s="113"/>
      <c r="C409" s="113"/>
      <c r="D409" s="117"/>
      <c r="E409" s="117"/>
      <c r="F409" s="117"/>
      <c r="G409" s="117"/>
      <c r="H409" s="117"/>
      <c r="I409" s="117"/>
      <c r="J409" s="117"/>
      <c r="K409" s="117"/>
      <c r="L409" s="117"/>
    </row>
    <row r="410" spans="2:12">
      <c r="B410" s="113"/>
      <c r="C410" s="113"/>
      <c r="D410" s="117"/>
      <c r="E410" s="117"/>
      <c r="F410" s="117"/>
      <c r="G410" s="117"/>
      <c r="H410" s="117"/>
      <c r="I410" s="117"/>
      <c r="J410" s="117"/>
      <c r="K410" s="117"/>
      <c r="L410" s="117"/>
    </row>
    <row r="411" spans="2:12">
      <c r="B411" s="113"/>
      <c r="C411" s="113"/>
      <c r="D411" s="117"/>
      <c r="E411" s="117"/>
      <c r="F411" s="117"/>
      <c r="G411" s="117"/>
      <c r="H411" s="117"/>
      <c r="I411" s="117"/>
      <c r="J411" s="117"/>
      <c r="K411" s="117"/>
      <c r="L411" s="117"/>
    </row>
    <row r="412" spans="2:12">
      <c r="B412" s="113"/>
      <c r="C412" s="113"/>
      <c r="D412" s="117"/>
      <c r="E412" s="117"/>
      <c r="F412" s="117"/>
      <c r="G412" s="117"/>
      <c r="H412" s="117"/>
      <c r="I412" s="117"/>
      <c r="J412" s="117"/>
      <c r="K412" s="117"/>
      <c r="L412" s="117"/>
    </row>
    <row r="413" spans="2:12">
      <c r="B413" s="113"/>
      <c r="C413" s="113"/>
      <c r="D413" s="117"/>
      <c r="E413" s="117"/>
      <c r="F413" s="117"/>
      <c r="G413" s="117"/>
      <c r="H413" s="117"/>
      <c r="I413" s="117"/>
      <c r="J413" s="117"/>
      <c r="K413" s="117"/>
      <c r="L413" s="117"/>
    </row>
    <row r="414" spans="2:12">
      <c r="B414" s="113"/>
      <c r="C414" s="113"/>
      <c r="D414" s="117"/>
      <c r="E414" s="117"/>
      <c r="F414" s="117"/>
      <c r="G414" s="117"/>
      <c r="H414" s="117"/>
      <c r="I414" s="117"/>
      <c r="J414" s="117"/>
      <c r="K414" s="117"/>
      <c r="L414" s="117"/>
    </row>
    <row r="415" spans="2:12">
      <c r="B415" s="113"/>
      <c r="C415" s="113"/>
      <c r="D415" s="117"/>
      <c r="E415" s="117"/>
      <c r="F415" s="117"/>
      <c r="G415" s="117"/>
      <c r="H415" s="117"/>
      <c r="I415" s="117"/>
      <c r="J415" s="117"/>
      <c r="K415" s="117"/>
      <c r="L415" s="117"/>
    </row>
    <row r="416" spans="2:12">
      <c r="B416" s="113"/>
      <c r="C416" s="113"/>
      <c r="D416" s="117"/>
      <c r="E416" s="117"/>
      <c r="F416" s="117"/>
      <c r="G416" s="117"/>
      <c r="H416" s="117"/>
      <c r="I416" s="117"/>
      <c r="J416" s="117"/>
      <c r="K416" s="117"/>
      <c r="L416" s="117"/>
    </row>
    <row r="417" spans="2:12">
      <c r="B417" s="113"/>
      <c r="C417" s="113"/>
      <c r="D417" s="117"/>
      <c r="E417" s="117"/>
      <c r="F417" s="117"/>
      <c r="G417" s="117"/>
      <c r="H417" s="117"/>
      <c r="I417" s="117"/>
      <c r="J417" s="117"/>
      <c r="K417" s="117"/>
      <c r="L417" s="117"/>
    </row>
    <row r="418" spans="2:12">
      <c r="B418" s="113"/>
      <c r="C418" s="113"/>
      <c r="D418" s="117"/>
      <c r="E418" s="117"/>
      <c r="F418" s="117"/>
      <c r="G418" s="117"/>
      <c r="H418" s="117"/>
      <c r="I418" s="117"/>
      <c r="J418" s="117"/>
      <c r="K418" s="117"/>
      <c r="L418" s="117"/>
    </row>
    <row r="419" spans="2:12">
      <c r="B419" s="113"/>
      <c r="C419" s="113"/>
      <c r="D419" s="117"/>
      <c r="E419" s="117"/>
      <c r="F419" s="117"/>
      <c r="G419" s="117"/>
      <c r="H419" s="117"/>
      <c r="I419" s="117"/>
      <c r="J419" s="117"/>
      <c r="K419" s="117"/>
      <c r="L419" s="117"/>
    </row>
    <row r="420" spans="2:12">
      <c r="B420" s="113"/>
      <c r="C420" s="113"/>
      <c r="D420" s="117"/>
      <c r="E420" s="117"/>
      <c r="F420" s="117"/>
      <c r="G420" s="117"/>
      <c r="H420" s="117"/>
      <c r="I420" s="117"/>
      <c r="J420" s="117"/>
      <c r="K420" s="117"/>
      <c r="L420" s="117"/>
    </row>
    <row r="421" spans="2:12">
      <c r="B421" s="113"/>
      <c r="C421" s="113"/>
      <c r="D421" s="117"/>
      <c r="E421" s="117"/>
      <c r="F421" s="117"/>
      <c r="G421" s="117"/>
      <c r="H421" s="117"/>
      <c r="I421" s="117"/>
      <c r="J421" s="117"/>
      <c r="K421" s="117"/>
      <c r="L421" s="117"/>
    </row>
    <row r="422" spans="2:12">
      <c r="B422" s="113"/>
      <c r="C422" s="113"/>
      <c r="D422" s="117"/>
      <c r="E422" s="117"/>
      <c r="F422" s="117"/>
      <c r="G422" s="117"/>
      <c r="H422" s="117"/>
      <c r="I422" s="117"/>
      <c r="J422" s="117"/>
      <c r="K422" s="117"/>
      <c r="L422" s="117"/>
    </row>
    <row r="423" spans="2:12">
      <c r="B423" s="113"/>
      <c r="C423" s="113"/>
      <c r="D423" s="117"/>
      <c r="E423" s="117"/>
      <c r="F423" s="117"/>
      <c r="G423" s="117"/>
      <c r="H423" s="117"/>
      <c r="I423" s="117"/>
      <c r="J423" s="117"/>
      <c r="K423" s="117"/>
      <c r="L423" s="117"/>
    </row>
    <row r="424" spans="2:12">
      <c r="B424" s="113"/>
      <c r="C424" s="113"/>
      <c r="D424" s="117"/>
      <c r="E424" s="117"/>
      <c r="F424" s="117"/>
      <c r="G424" s="117"/>
      <c r="H424" s="117"/>
      <c r="I424" s="117"/>
      <c r="J424" s="117"/>
      <c r="K424" s="117"/>
      <c r="L424" s="117"/>
    </row>
    <row r="425" spans="2:12">
      <c r="B425" s="113"/>
      <c r="C425" s="113"/>
      <c r="D425" s="117"/>
      <c r="E425" s="117"/>
      <c r="F425" s="117"/>
      <c r="G425" s="117"/>
      <c r="H425" s="117"/>
      <c r="I425" s="117"/>
      <c r="J425" s="117"/>
      <c r="K425" s="117"/>
      <c r="L425" s="117"/>
    </row>
    <row r="426" spans="2:12">
      <c r="B426" s="113"/>
      <c r="C426" s="113"/>
      <c r="D426" s="117"/>
      <c r="E426" s="117"/>
      <c r="F426" s="117"/>
      <c r="G426" s="117"/>
      <c r="H426" s="117"/>
      <c r="I426" s="117"/>
      <c r="J426" s="117"/>
      <c r="K426" s="117"/>
      <c r="L426" s="117"/>
    </row>
    <row r="427" spans="2:12">
      <c r="B427" s="113"/>
      <c r="C427" s="113"/>
      <c r="D427" s="117"/>
      <c r="E427" s="117"/>
      <c r="F427" s="117"/>
      <c r="G427" s="117"/>
      <c r="H427" s="117"/>
      <c r="I427" s="117"/>
      <c r="J427" s="117"/>
      <c r="K427" s="117"/>
      <c r="L427" s="117"/>
    </row>
    <row r="428" spans="2:12">
      <c r="B428" s="113"/>
      <c r="C428" s="113"/>
      <c r="D428" s="117"/>
      <c r="E428" s="117"/>
      <c r="F428" s="117"/>
      <c r="G428" s="117"/>
      <c r="H428" s="117"/>
      <c r="I428" s="117"/>
      <c r="J428" s="117"/>
      <c r="K428" s="117"/>
      <c r="L428" s="117"/>
    </row>
    <row r="429" spans="2:12">
      <c r="B429" s="113"/>
      <c r="C429" s="113"/>
      <c r="D429" s="117"/>
      <c r="E429" s="117"/>
      <c r="F429" s="117"/>
      <c r="G429" s="117"/>
      <c r="H429" s="117"/>
      <c r="I429" s="117"/>
      <c r="J429" s="117"/>
      <c r="K429" s="117"/>
      <c r="L429" s="117"/>
    </row>
    <row r="430" spans="2:12">
      <c r="B430" s="113"/>
      <c r="C430" s="113"/>
      <c r="D430" s="117"/>
      <c r="E430" s="117"/>
      <c r="F430" s="117"/>
      <c r="G430" s="117"/>
      <c r="H430" s="117"/>
      <c r="I430" s="117"/>
      <c r="J430" s="117"/>
      <c r="K430" s="117"/>
      <c r="L430" s="117"/>
    </row>
    <row r="431" spans="2:12">
      <c r="B431" s="113"/>
      <c r="C431" s="113"/>
      <c r="D431" s="117"/>
      <c r="E431" s="117"/>
      <c r="F431" s="117"/>
      <c r="G431" s="117"/>
      <c r="H431" s="117"/>
      <c r="I431" s="117"/>
      <c r="J431" s="117"/>
      <c r="K431" s="117"/>
      <c r="L431" s="117"/>
    </row>
    <row r="432" spans="2:12">
      <c r="D432" s="1"/>
      <c r="E432" s="1"/>
    </row>
    <row r="433" spans="4:5">
      <c r="D433" s="1"/>
      <c r="E433" s="1"/>
    </row>
    <row r="434" spans="4:5">
      <c r="D434" s="1"/>
      <c r="E434" s="1"/>
    </row>
    <row r="435" spans="4:5">
      <c r="D435" s="1"/>
      <c r="E435" s="1"/>
    </row>
    <row r="436" spans="4:5">
      <c r="D436" s="1"/>
      <c r="E436" s="1"/>
    </row>
    <row r="437" spans="4:5">
      <c r="D437" s="1"/>
      <c r="E437" s="1"/>
    </row>
    <row r="438" spans="4:5">
      <c r="D438" s="1"/>
      <c r="E438" s="1"/>
    </row>
    <row r="439" spans="4:5">
      <c r="D439" s="1"/>
      <c r="E439" s="1"/>
    </row>
    <row r="440" spans="4:5">
      <c r="D440" s="1"/>
      <c r="E440" s="1"/>
    </row>
    <row r="441" spans="4:5">
      <c r="D441" s="1"/>
      <c r="E441" s="1"/>
    </row>
    <row r="442" spans="4:5">
      <c r="D442" s="1"/>
      <c r="E442" s="1"/>
    </row>
    <row r="443" spans="4:5">
      <c r="D443" s="1"/>
      <c r="E443" s="1"/>
    </row>
    <row r="444" spans="4:5">
      <c r="D444" s="1"/>
      <c r="E444" s="1"/>
    </row>
    <row r="445" spans="4:5">
      <c r="D445" s="1"/>
      <c r="E445" s="1"/>
    </row>
    <row r="446" spans="4:5">
      <c r="D446" s="1"/>
      <c r="E446" s="1"/>
    </row>
    <row r="447" spans="4:5">
      <c r="D447" s="1"/>
      <c r="E447" s="1"/>
    </row>
    <row r="448" spans="4:5">
      <c r="D448" s="1"/>
      <c r="E448" s="1"/>
    </row>
    <row r="449" spans="4:5">
      <c r="D449" s="1"/>
      <c r="E449" s="1"/>
    </row>
    <row r="450" spans="4:5">
      <c r="D450" s="1"/>
      <c r="E450" s="1"/>
    </row>
    <row r="451" spans="4:5">
      <c r="D451" s="1"/>
      <c r="E451" s="1"/>
    </row>
    <row r="452" spans="4:5">
      <c r="D452" s="1"/>
      <c r="E452" s="1"/>
    </row>
    <row r="453" spans="4:5">
      <c r="D453" s="1"/>
      <c r="E453" s="1"/>
    </row>
    <row r="454" spans="4:5">
      <c r="D454" s="1"/>
      <c r="E454" s="1"/>
    </row>
    <row r="455" spans="4:5">
      <c r="D455" s="1"/>
      <c r="E455" s="1"/>
    </row>
    <row r="456" spans="4:5">
      <c r="D456" s="1"/>
      <c r="E456" s="1"/>
    </row>
    <row r="457" spans="4:5">
      <c r="D457" s="1"/>
      <c r="E457" s="1"/>
    </row>
    <row r="458" spans="4:5">
      <c r="D458" s="1"/>
      <c r="E458" s="1"/>
    </row>
    <row r="459" spans="4:5">
      <c r="D459" s="1"/>
      <c r="E459" s="1"/>
    </row>
    <row r="460" spans="4:5">
      <c r="D460" s="1"/>
      <c r="E460" s="1"/>
    </row>
    <row r="461" spans="4:5">
      <c r="D461" s="1"/>
      <c r="E461" s="1"/>
    </row>
    <row r="462" spans="4:5">
      <c r="D462" s="1"/>
      <c r="E462" s="1"/>
    </row>
    <row r="463" spans="4:5">
      <c r="D463" s="1"/>
      <c r="E463" s="1"/>
    </row>
    <row r="464" spans="4:5">
      <c r="D464" s="1"/>
      <c r="E464" s="1"/>
    </row>
    <row r="465" spans="4:5">
      <c r="D465" s="1"/>
      <c r="E465" s="1"/>
    </row>
    <row r="466" spans="4:5">
      <c r="D466" s="1"/>
      <c r="E466" s="1"/>
    </row>
    <row r="467" spans="4:5">
      <c r="D467" s="1"/>
      <c r="E467" s="1"/>
    </row>
    <row r="468" spans="4:5">
      <c r="D468" s="1"/>
      <c r="E468" s="1"/>
    </row>
    <row r="469" spans="4:5">
      <c r="D469" s="1"/>
      <c r="E469" s="1"/>
    </row>
    <row r="470" spans="4:5">
      <c r="D470" s="1"/>
      <c r="E470" s="1"/>
    </row>
    <row r="471" spans="4:5">
      <c r="D471" s="1"/>
      <c r="E471" s="1"/>
    </row>
    <row r="472" spans="4:5">
      <c r="D472" s="1"/>
      <c r="E472" s="1"/>
    </row>
    <row r="473" spans="4:5">
      <c r="D473" s="1"/>
      <c r="E473" s="1"/>
    </row>
    <row r="474" spans="4:5">
      <c r="D474" s="1"/>
      <c r="E474" s="1"/>
    </row>
    <row r="475" spans="4:5">
      <c r="D475" s="1"/>
      <c r="E475" s="1"/>
    </row>
    <row r="476" spans="4:5">
      <c r="D476" s="1"/>
      <c r="E476" s="1"/>
    </row>
    <row r="477" spans="4:5">
      <c r="D477" s="1"/>
      <c r="E477" s="1"/>
    </row>
    <row r="478" spans="4:5">
      <c r="D478" s="1"/>
      <c r="E478" s="1"/>
    </row>
    <row r="479" spans="4:5">
      <c r="D479" s="1"/>
      <c r="E479" s="1"/>
    </row>
    <row r="480" spans="4:5">
      <c r="D480" s="1"/>
      <c r="E480" s="1"/>
    </row>
    <row r="481" spans="4:5">
      <c r="D481" s="1"/>
      <c r="E481" s="1"/>
    </row>
    <row r="482" spans="4:5">
      <c r="D482" s="1"/>
      <c r="E482" s="1"/>
    </row>
    <row r="483" spans="4:5">
      <c r="D483" s="1"/>
      <c r="E483" s="1"/>
    </row>
    <row r="484" spans="4:5">
      <c r="D484" s="1"/>
      <c r="E484" s="1"/>
    </row>
    <row r="485" spans="4:5">
      <c r="D485" s="1"/>
      <c r="E485" s="1"/>
    </row>
    <row r="486" spans="4:5">
      <c r="D486" s="1"/>
      <c r="E486" s="1"/>
    </row>
    <row r="487" spans="4:5">
      <c r="D487" s="1"/>
      <c r="E487" s="1"/>
    </row>
    <row r="488" spans="4:5">
      <c r="D488" s="1"/>
      <c r="E488" s="1"/>
    </row>
    <row r="489" spans="4:5">
      <c r="D489" s="1"/>
      <c r="E489" s="1"/>
    </row>
    <row r="490" spans="4:5">
      <c r="D490" s="1"/>
      <c r="E490" s="1"/>
    </row>
    <row r="491" spans="4:5">
      <c r="D491" s="1"/>
      <c r="E491" s="1"/>
    </row>
    <row r="492" spans="4:5">
      <c r="D492" s="1"/>
      <c r="E492" s="1"/>
    </row>
    <row r="493" spans="4:5">
      <c r="D493" s="1"/>
      <c r="E493" s="1"/>
    </row>
    <row r="494" spans="4:5">
      <c r="D494" s="1"/>
      <c r="E494" s="1"/>
    </row>
    <row r="495" spans="4:5">
      <c r="D495" s="1"/>
      <c r="E495" s="1"/>
    </row>
    <row r="496" spans="4:5">
      <c r="D496" s="1"/>
      <c r="E496" s="1"/>
    </row>
    <row r="497" spans="4:5">
      <c r="D497" s="1"/>
      <c r="E497" s="1"/>
    </row>
    <row r="498" spans="4:5">
      <c r="D498" s="1"/>
      <c r="E498" s="1"/>
    </row>
    <row r="499" spans="4:5">
      <c r="D499" s="1"/>
      <c r="E499" s="1"/>
    </row>
    <row r="500" spans="4:5">
      <c r="D500" s="1"/>
      <c r="E500" s="1"/>
    </row>
    <row r="501" spans="4:5">
      <c r="D501" s="1"/>
      <c r="E501" s="1"/>
    </row>
    <row r="502" spans="4:5">
      <c r="D502" s="1"/>
      <c r="E502" s="1"/>
    </row>
    <row r="503" spans="4:5">
      <c r="D503" s="1"/>
      <c r="E503" s="1"/>
    </row>
    <row r="504" spans="4:5">
      <c r="D504" s="1"/>
      <c r="E504" s="1"/>
    </row>
    <row r="505" spans="4:5">
      <c r="D505" s="1"/>
      <c r="E505" s="1"/>
    </row>
    <row r="506" spans="4:5">
      <c r="D506" s="1"/>
      <c r="E506" s="1"/>
    </row>
    <row r="507" spans="4:5">
      <c r="D507" s="1"/>
      <c r="E507" s="1"/>
    </row>
    <row r="508" spans="4:5">
      <c r="D508" s="1"/>
      <c r="E508" s="1"/>
    </row>
    <row r="509" spans="4:5">
      <c r="D509" s="1"/>
      <c r="E509" s="1"/>
    </row>
    <row r="510" spans="4:5">
      <c r="D510" s="1"/>
      <c r="E510" s="1"/>
    </row>
    <row r="511" spans="4:5">
      <c r="D511" s="1"/>
      <c r="E511" s="1"/>
    </row>
    <row r="512" spans="4:5">
      <c r="D512" s="1"/>
      <c r="E512" s="1"/>
    </row>
    <row r="513" spans="4:5">
      <c r="D513" s="1"/>
      <c r="E513" s="1"/>
    </row>
    <row r="514" spans="4:5">
      <c r="D514" s="1"/>
      <c r="E514" s="1"/>
    </row>
    <row r="515" spans="4:5">
      <c r="D515" s="1"/>
      <c r="E515" s="1"/>
    </row>
    <row r="516" spans="4:5">
      <c r="D516" s="1"/>
      <c r="E516" s="1"/>
    </row>
    <row r="517" spans="4:5">
      <c r="D517" s="1"/>
      <c r="E517" s="1"/>
    </row>
    <row r="518" spans="4:5">
      <c r="D518" s="1"/>
      <c r="E518" s="1"/>
    </row>
    <row r="519" spans="4:5">
      <c r="D519" s="1"/>
      <c r="E519" s="1"/>
    </row>
    <row r="520" spans="4:5">
      <c r="D520" s="1"/>
      <c r="E520" s="1"/>
    </row>
    <row r="521" spans="4:5">
      <c r="D521" s="1"/>
      <c r="E521" s="1"/>
    </row>
    <row r="522" spans="4:5">
      <c r="D522" s="1"/>
      <c r="E522" s="1"/>
    </row>
    <row r="523" spans="4:5">
      <c r="D523" s="1"/>
      <c r="E523" s="1"/>
    </row>
    <row r="524" spans="4:5">
      <c r="D524" s="1"/>
      <c r="E524" s="1"/>
    </row>
    <row r="525" spans="4:5">
      <c r="D525" s="1"/>
      <c r="E525" s="1"/>
    </row>
    <row r="526" spans="4:5">
      <c r="D526" s="1"/>
      <c r="E526" s="1"/>
    </row>
    <row r="527" spans="4:5">
      <c r="D527" s="1"/>
      <c r="E527" s="1"/>
    </row>
    <row r="528" spans="4:5">
      <c r="D528" s="1"/>
      <c r="E528" s="1"/>
    </row>
    <row r="529" spans="4:5">
      <c r="D529" s="1"/>
      <c r="E529" s="1"/>
    </row>
    <row r="530" spans="4:5">
      <c r="D530" s="1"/>
      <c r="E530" s="1"/>
    </row>
    <row r="531" spans="4:5">
      <c r="D531" s="1"/>
      <c r="E531" s="1"/>
    </row>
    <row r="532" spans="4:5">
      <c r="D532" s="1"/>
      <c r="E532" s="1"/>
    </row>
    <row r="533" spans="4:5">
      <c r="D533" s="1"/>
      <c r="E533" s="1"/>
    </row>
    <row r="534" spans="4:5">
      <c r="D534" s="1"/>
      <c r="E534" s="1"/>
    </row>
    <row r="535" spans="4:5">
      <c r="D535" s="1"/>
      <c r="E535" s="1"/>
    </row>
    <row r="536" spans="4:5">
      <c r="D536" s="1"/>
      <c r="E536" s="1"/>
    </row>
    <row r="537" spans="4:5">
      <c r="D537" s="1"/>
      <c r="E537" s="1"/>
    </row>
    <row r="538" spans="4:5">
      <c r="D538" s="1"/>
      <c r="E538" s="1"/>
    </row>
    <row r="539" spans="4:5">
      <c r="D539" s="1"/>
      <c r="E539" s="1"/>
    </row>
    <row r="540" spans="4:5">
      <c r="D540" s="1"/>
      <c r="E540" s="1"/>
    </row>
    <row r="541" spans="4:5">
      <c r="D541" s="1"/>
      <c r="E541" s="1"/>
    </row>
    <row r="542" spans="4:5">
      <c r="D542" s="1"/>
      <c r="E542" s="1"/>
    </row>
    <row r="543" spans="4:5">
      <c r="D543" s="1"/>
      <c r="E543" s="1"/>
    </row>
    <row r="544" spans="4:5">
      <c r="D544" s="1"/>
      <c r="E544" s="1"/>
    </row>
    <row r="545" spans="4:5">
      <c r="D545" s="1"/>
      <c r="E545" s="1"/>
    </row>
    <row r="546" spans="4:5">
      <c r="D546" s="1"/>
      <c r="E546" s="1"/>
    </row>
    <row r="547" spans="4:5">
      <c r="D547" s="1"/>
      <c r="E547" s="1"/>
    </row>
    <row r="548" spans="4:5">
      <c r="D548" s="1"/>
      <c r="E548" s="1"/>
    </row>
    <row r="549" spans="4:5">
      <c r="D549" s="1"/>
      <c r="E549" s="1"/>
    </row>
    <row r="550" spans="4:5">
      <c r="D550" s="1"/>
      <c r="E550" s="1"/>
    </row>
    <row r="551" spans="4:5">
      <c r="D551" s="1"/>
      <c r="E551" s="1"/>
    </row>
    <row r="552" spans="4:5">
      <c r="D552" s="1"/>
      <c r="E552" s="1"/>
    </row>
    <row r="553" spans="4:5">
      <c r="D553" s="1"/>
      <c r="E553" s="1"/>
    </row>
    <row r="554" spans="4:5">
      <c r="D554" s="1"/>
      <c r="E554" s="1"/>
    </row>
    <row r="555" spans="4:5">
      <c r="D555" s="1"/>
      <c r="E555" s="1"/>
    </row>
    <row r="556" spans="4:5">
      <c r="D556" s="1"/>
      <c r="E556" s="1"/>
    </row>
    <row r="557" spans="4:5">
      <c r="D557" s="1"/>
      <c r="E557" s="1"/>
    </row>
    <row r="558" spans="4:5">
      <c r="D558" s="1"/>
      <c r="E558" s="1"/>
    </row>
    <row r="559" spans="4:5">
      <c r="D559" s="1"/>
      <c r="E559" s="1"/>
    </row>
    <row r="560" spans="4:5">
      <c r="D560" s="1"/>
      <c r="E560" s="1"/>
    </row>
    <row r="561" spans="4:5">
      <c r="D561" s="1"/>
      <c r="E561" s="1"/>
    </row>
    <row r="562" spans="4:5">
      <c r="D562" s="1"/>
      <c r="E562" s="1"/>
    </row>
    <row r="563" spans="4:5">
      <c r="D563" s="1"/>
      <c r="E563" s="1"/>
    </row>
    <row r="564" spans="4:5">
      <c r="D564" s="1"/>
      <c r="E564" s="1"/>
    </row>
    <row r="565" spans="4:5">
      <c r="D565" s="1"/>
      <c r="E565" s="1"/>
    </row>
    <row r="566" spans="4:5">
      <c r="D566" s="1"/>
      <c r="E566" s="1"/>
    </row>
    <row r="567" spans="4:5">
      <c r="D567" s="1"/>
      <c r="E567" s="1"/>
    </row>
    <row r="568" spans="4:5">
      <c r="D568" s="1"/>
      <c r="E568" s="1"/>
    </row>
    <row r="569" spans="4:5">
      <c r="D569" s="1"/>
      <c r="E569" s="1"/>
    </row>
    <row r="570" spans="4:5">
      <c r="D570" s="1"/>
      <c r="E570" s="1"/>
    </row>
    <row r="571" spans="4:5">
      <c r="D571" s="1"/>
      <c r="E571" s="1"/>
    </row>
    <row r="572" spans="4:5">
      <c r="D572" s="1"/>
      <c r="E572" s="1"/>
    </row>
    <row r="573" spans="4:5">
      <c r="D573" s="1"/>
      <c r="E573" s="1"/>
    </row>
    <row r="574" spans="4:5">
      <c r="D574" s="1"/>
      <c r="E574" s="1"/>
    </row>
    <row r="575" spans="4:5">
      <c r="D575" s="1"/>
      <c r="E575" s="1"/>
    </row>
    <row r="576" spans="4:5">
      <c r="D576" s="1"/>
      <c r="E576" s="1"/>
    </row>
    <row r="577" spans="4:5">
      <c r="D577" s="1"/>
      <c r="E577" s="1"/>
    </row>
    <row r="578" spans="4:5">
      <c r="D578" s="1"/>
      <c r="E578" s="1"/>
    </row>
    <row r="579" spans="4:5">
      <c r="D579" s="1"/>
      <c r="E579" s="1"/>
    </row>
    <row r="580" spans="4:5">
      <c r="D580" s="1"/>
      <c r="E580" s="1"/>
    </row>
    <row r="581" spans="4:5">
      <c r="D581" s="1"/>
      <c r="E581" s="1"/>
    </row>
    <row r="582" spans="4:5">
      <c r="D582" s="1"/>
      <c r="E582" s="1"/>
    </row>
    <row r="583" spans="4:5">
      <c r="D583" s="1"/>
      <c r="E583" s="1"/>
    </row>
    <row r="584" spans="4:5">
      <c r="D584" s="1"/>
      <c r="E584" s="1"/>
    </row>
    <row r="585" spans="4:5">
      <c r="D585" s="1"/>
      <c r="E585" s="1"/>
    </row>
    <row r="586" spans="4:5">
      <c r="D586" s="1"/>
      <c r="E586" s="1"/>
    </row>
    <row r="587" spans="4:5">
      <c r="D587" s="1"/>
      <c r="E587" s="1"/>
    </row>
    <row r="588" spans="4:5">
      <c r="D588" s="1"/>
      <c r="E588" s="1"/>
    </row>
    <row r="589" spans="4:5">
      <c r="D589" s="1"/>
      <c r="E589" s="1"/>
    </row>
    <row r="590" spans="4:5">
      <c r="D590" s="1"/>
      <c r="E590" s="1"/>
    </row>
    <row r="591" spans="4:5">
      <c r="D591" s="1"/>
      <c r="E591" s="1"/>
    </row>
    <row r="592" spans="4:5">
      <c r="D592" s="1"/>
      <c r="E592" s="1"/>
    </row>
    <row r="593" spans="4:5">
      <c r="D593" s="1"/>
      <c r="E593" s="1"/>
    </row>
    <row r="594" spans="4:5">
      <c r="D594" s="1"/>
      <c r="E594" s="1"/>
    </row>
    <row r="595" spans="4:5">
      <c r="D595" s="1"/>
      <c r="E595" s="1"/>
    </row>
    <row r="596" spans="4:5">
      <c r="D596" s="1"/>
      <c r="E596" s="1"/>
    </row>
    <row r="597" spans="4:5">
      <c r="D597" s="1"/>
      <c r="E597" s="1"/>
    </row>
    <row r="598" spans="4:5">
      <c r="D598" s="1"/>
      <c r="E598" s="1"/>
    </row>
    <row r="599" spans="4:5">
      <c r="D599" s="1"/>
      <c r="E599" s="1"/>
    </row>
    <row r="600" spans="4:5">
      <c r="D600" s="1"/>
      <c r="E600" s="1"/>
    </row>
    <row r="601" spans="4:5">
      <c r="D601" s="1"/>
      <c r="E601" s="1"/>
    </row>
    <row r="602" spans="4:5">
      <c r="D602" s="1"/>
      <c r="E602" s="1"/>
    </row>
    <row r="603" spans="4:5">
      <c r="D603" s="1"/>
      <c r="E603" s="1"/>
    </row>
    <row r="604" spans="4:5">
      <c r="D604" s="1"/>
      <c r="E604" s="1"/>
    </row>
    <row r="605" spans="4:5">
      <c r="D605" s="1"/>
      <c r="E605" s="1"/>
    </row>
    <row r="606" spans="4:5">
      <c r="D606" s="1"/>
      <c r="E606" s="1"/>
    </row>
    <row r="607" spans="4:5">
      <c r="D607" s="1"/>
      <c r="E607" s="1"/>
    </row>
    <row r="608" spans="4:5">
      <c r="D608" s="1"/>
      <c r="E608" s="1"/>
    </row>
    <row r="609" spans="4:5">
      <c r="D609" s="1"/>
      <c r="E609" s="1"/>
    </row>
    <row r="610" spans="4:5">
      <c r="D610" s="1"/>
      <c r="E610" s="1"/>
    </row>
    <row r="611" spans="4:5">
      <c r="D611" s="1"/>
      <c r="E611" s="1"/>
    </row>
    <row r="612" spans="4:5">
      <c r="D612" s="1"/>
      <c r="E612" s="1"/>
    </row>
    <row r="613" spans="4:5">
      <c r="D613" s="1"/>
      <c r="E613" s="1"/>
    </row>
    <row r="614" spans="4:5">
      <c r="D614" s="1"/>
      <c r="E614" s="1"/>
    </row>
    <row r="615" spans="4:5">
      <c r="D615" s="1"/>
      <c r="E615" s="1"/>
    </row>
    <row r="616" spans="4:5">
      <c r="D616" s="1"/>
      <c r="E616" s="1"/>
    </row>
    <row r="617" spans="4:5">
      <c r="D617" s="1"/>
      <c r="E617" s="1"/>
    </row>
    <row r="618" spans="4:5">
      <c r="D618" s="1"/>
      <c r="E618" s="1"/>
    </row>
    <row r="619" spans="4:5">
      <c r="D619" s="1"/>
      <c r="E619" s="1"/>
    </row>
    <row r="620" spans="4:5">
      <c r="D620" s="1"/>
      <c r="E620" s="1"/>
    </row>
    <row r="621" spans="4:5">
      <c r="D621" s="1"/>
      <c r="E621" s="1"/>
    </row>
    <row r="622" spans="4:5">
      <c r="D622" s="1"/>
      <c r="E622" s="1"/>
    </row>
    <row r="623" spans="4:5">
      <c r="D623" s="1"/>
      <c r="E623" s="1"/>
    </row>
    <row r="624" spans="4:5">
      <c r="D624" s="1"/>
      <c r="E624" s="1"/>
    </row>
    <row r="625" spans="4:5">
      <c r="D625" s="1"/>
      <c r="E625" s="1"/>
    </row>
    <row r="626" spans="4:5">
      <c r="D626" s="1"/>
      <c r="E626" s="1"/>
    </row>
    <row r="627" spans="4:5">
      <c r="D627" s="1"/>
      <c r="E627" s="1"/>
    </row>
    <row r="628" spans="4:5">
      <c r="D628" s="1"/>
      <c r="E628" s="1"/>
    </row>
    <row r="629" spans="4:5">
      <c r="D629" s="1"/>
      <c r="E629" s="1"/>
    </row>
    <row r="630" spans="4:5">
      <c r="D630" s="1"/>
      <c r="E630" s="1"/>
    </row>
    <row r="631" spans="4:5">
      <c r="D631" s="1"/>
      <c r="E631" s="1"/>
    </row>
    <row r="632" spans="4:5">
      <c r="D632" s="1"/>
      <c r="E632" s="1"/>
    </row>
    <row r="633" spans="4:5">
      <c r="D633" s="1"/>
      <c r="E633" s="1"/>
    </row>
    <row r="634" spans="4:5">
      <c r="D634" s="1"/>
      <c r="E634" s="1"/>
    </row>
    <row r="635" spans="4:5">
      <c r="D635" s="1"/>
      <c r="E635" s="1"/>
    </row>
    <row r="636" spans="4:5">
      <c r="D636" s="1"/>
      <c r="E636" s="1"/>
    </row>
    <row r="637" spans="4:5">
      <c r="D637" s="1"/>
      <c r="E637" s="1"/>
    </row>
    <row r="638" spans="4:5">
      <c r="D638" s="1"/>
      <c r="E638" s="1"/>
    </row>
    <row r="639" spans="4:5">
      <c r="D639" s="1"/>
      <c r="E639" s="1"/>
    </row>
    <row r="640" spans="4:5">
      <c r="D640" s="1"/>
      <c r="E640" s="1"/>
    </row>
    <row r="641" spans="4:5">
      <c r="D641" s="1"/>
      <c r="E641" s="1"/>
    </row>
    <row r="642" spans="4:5">
      <c r="D642" s="1"/>
      <c r="E642" s="1"/>
    </row>
    <row r="643" spans="4:5">
      <c r="D643" s="1"/>
      <c r="E643" s="1"/>
    </row>
    <row r="644" spans="4:5">
      <c r="D644" s="1"/>
      <c r="E644" s="1"/>
    </row>
    <row r="645" spans="4:5">
      <c r="D645" s="1"/>
      <c r="E645" s="1"/>
    </row>
    <row r="646" spans="4:5">
      <c r="D646" s="1"/>
      <c r="E646" s="1"/>
    </row>
    <row r="647" spans="4:5">
      <c r="D647" s="1"/>
      <c r="E647" s="1"/>
    </row>
    <row r="648" spans="4:5">
      <c r="D648" s="1"/>
      <c r="E648" s="1"/>
    </row>
    <row r="649" spans="4:5">
      <c r="D649" s="1"/>
      <c r="E649" s="1"/>
    </row>
    <row r="650" spans="4:5">
      <c r="D650" s="1"/>
      <c r="E650" s="1"/>
    </row>
    <row r="651" spans="4:5">
      <c r="D651" s="1"/>
      <c r="E651" s="1"/>
    </row>
    <row r="652" spans="4:5">
      <c r="D652" s="1"/>
      <c r="E652" s="1"/>
    </row>
    <row r="653" spans="4:5">
      <c r="D653" s="1"/>
      <c r="E653" s="1"/>
    </row>
    <row r="654" spans="4:5">
      <c r="D654" s="1"/>
      <c r="E654" s="1"/>
    </row>
    <row r="655" spans="4:5">
      <c r="D655" s="1"/>
      <c r="E655" s="1"/>
    </row>
    <row r="656" spans="4:5">
      <c r="D656" s="1"/>
      <c r="E656" s="1"/>
    </row>
    <row r="657" spans="4:5">
      <c r="D657" s="1"/>
      <c r="E657" s="1"/>
    </row>
    <row r="658" spans="4:5">
      <c r="D658" s="1"/>
      <c r="E658" s="1"/>
    </row>
    <row r="659" spans="4:5">
      <c r="D659" s="1"/>
      <c r="E659" s="1"/>
    </row>
    <row r="660" spans="4:5">
      <c r="D660" s="1"/>
      <c r="E660" s="1"/>
    </row>
    <row r="661" spans="4:5">
      <c r="D661" s="1"/>
      <c r="E661" s="1"/>
    </row>
    <row r="662" spans="4:5">
      <c r="D662" s="1"/>
      <c r="E662" s="1"/>
    </row>
    <row r="663" spans="4:5">
      <c r="D663" s="1"/>
      <c r="E663" s="1"/>
    </row>
    <row r="664" spans="4:5">
      <c r="D664" s="1"/>
      <c r="E664" s="1"/>
    </row>
    <row r="665" spans="4:5">
      <c r="D665" s="1"/>
      <c r="E665" s="1"/>
    </row>
    <row r="666" spans="4:5">
      <c r="D666" s="1"/>
      <c r="E666" s="1"/>
    </row>
    <row r="667" spans="4:5">
      <c r="D667" s="1"/>
      <c r="E667" s="1"/>
    </row>
    <row r="668" spans="4:5">
      <c r="D668" s="1"/>
      <c r="E668" s="1"/>
    </row>
    <row r="669" spans="4:5">
      <c r="D669" s="1"/>
      <c r="E669" s="1"/>
    </row>
    <row r="670" spans="4:5">
      <c r="D670" s="1"/>
      <c r="E670" s="1"/>
    </row>
    <row r="671" spans="4:5">
      <c r="D671" s="1"/>
      <c r="E671" s="1"/>
    </row>
    <row r="672" spans="4:5">
      <c r="D672" s="1"/>
      <c r="E672" s="1"/>
    </row>
    <row r="673" spans="4:5">
      <c r="D673" s="1"/>
      <c r="E673" s="1"/>
    </row>
    <row r="674" spans="4:5">
      <c r="D674" s="1"/>
      <c r="E674" s="1"/>
    </row>
    <row r="675" spans="4:5">
      <c r="D675" s="1"/>
      <c r="E675" s="1"/>
    </row>
    <row r="676" spans="4:5">
      <c r="D676" s="1"/>
      <c r="E676" s="1"/>
    </row>
    <row r="677" spans="4:5">
      <c r="D677" s="1"/>
      <c r="E677" s="1"/>
    </row>
    <row r="678" spans="4:5">
      <c r="D678" s="1"/>
      <c r="E678" s="1"/>
    </row>
    <row r="679" spans="4:5">
      <c r="D679" s="1"/>
      <c r="E679" s="1"/>
    </row>
    <row r="680" spans="4:5">
      <c r="D680" s="1"/>
      <c r="E680" s="1"/>
    </row>
    <row r="681" spans="4:5">
      <c r="D681" s="1"/>
      <c r="E681" s="1"/>
    </row>
    <row r="682" spans="4:5">
      <c r="D682" s="1"/>
      <c r="E682" s="1"/>
    </row>
    <row r="683" spans="4:5">
      <c r="D683" s="1"/>
      <c r="E683" s="1"/>
    </row>
    <row r="684" spans="4:5">
      <c r="D684" s="1"/>
      <c r="E684" s="1"/>
    </row>
    <row r="685" spans="4:5">
      <c r="D685" s="1"/>
      <c r="E685" s="1"/>
    </row>
    <row r="686" spans="4:5">
      <c r="D686" s="1"/>
      <c r="E686" s="1"/>
    </row>
    <row r="687" spans="4:5">
      <c r="D687" s="1"/>
      <c r="E687" s="1"/>
    </row>
    <row r="688" spans="4:5">
      <c r="D688" s="1"/>
      <c r="E688" s="1"/>
    </row>
    <row r="689" spans="4:5">
      <c r="D689" s="1"/>
      <c r="E689" s="1"/>
    </row>
    <row r="690" spans="4:5">
      <c r="D690" s="1"/>
      <c r="E690" s="1"/>
    </row>
    <row r="691" spans="4:5">
      <c r="D691" s="1"/>
      <c r="E691" s="1"/>
    </row>
    <row r="692" spans="4:5">
      <c r="D692" s="1"/>
      <c r="E692" s="1"/>
    </row>
    <row r="693" spans="4:5">
      <c r="D693" s="1"/>
      <c r="E693" s="1"/>
    </row>
    <row r="694" spans="4:5">
      <c r="D694" s="1"/>
      <c r="E694" s="1"/>
    </row>
    <row r="695" spans="4:5">
      <c r="D695" s="1"/>
      <c r="E695" s="1"/>
    </row>
    <row r="696" spans="4:5">
      <c r="D696" s="1"/>
      <c r="E696" s="1"/>
    </row>
    <row r="697" spans="4:5">
      <c r="D697" s="1"/>
      <c r="E697" s="1"/>
    </row>
    <row r="698" spans="4:5">
      <c r="D698" s="1"/>
      <c r="E698" s="1"/>
    </row>
    <row r="699" spans="4:5">
      <c r="D699" s="1"/>
      <c r="E699" s="1"/>
    </row>
    <row r="700" spans="4:5">
      <c r="D700" s="1"/>
      <c r="E700" s="1"/>
    </row>
    <row r="701" spans="4:5">
      <c r="D701" s="1"/>
      <c r="E701" s="1"/>
    </row>
    <row r="702" spans="4:5">
      <c r="D702" s="1"/>
      <c r="E702" s="1"/>
    </row>
    <row r="703" spans="4:5">
      <c r="D703" s="1"/>
      <c r="E703" s="1"/>
    </row>
    <row r="704" spans="4:5">
      <c r="D704" s="1"/>
      <c r="E704" s="1"/>
    </row>
    <row r="705" spans="4:5">
      <c r="D705" s="1"/>
      <c r="E705" s="1"/>
    </row>
    <row r="706" spans="4:5">
      <c r="D706" s="1"/>
      <c r="E706" s="1"/>
    </row>
    <row r="707" spans="4:5">
      <c r="D707" s="1"/>
      <c r="E707" s="1"/>
    </row>
    <row r="708" spans="4:5">
      <c r="D708" s="1"/>
      <c r="E708" s="1"/>
    </row>
    <row r="709" spans="4:5">
      <c r="D709" s="1"/>
      <c r="E709" s="1"/>
    </row>
    <row r="710" spans="4:5">
      <c r="D710" s="1"/>
      <c r="E710" s="1"/>
    </row>
    <row r="711" spans="4:5">
      <c r="D711" s="1"/>
      <c r="E711" s="1"/>
    </row>
    <row r="712" spans="4:5">
      <c r="D712" s="1"/>
      <c r="E712" s="1"/>
    </row>
    <row r="713" spans="4:5">
      <c r="D713" s="1"/>
      <c r="E713" s="1"/>
    </row>
    <row r="714" spans="4:5">
      <c r="D714" s="1"/>
      <c r="E714" s="1"/>
    </row>
    <row r="715" spans="4:5">
      <c r="D715" s="1"/>
      <c r="E715" s="1"/>
    </row>
    <row r="716" spans="4:5">
      <c r="D716" s="1"/>
      <c r="E716" s="1"/>
    </row>
    <row r="717" spans="4:5">
      <c r="D717" s="1"/>
      <c r="E717" s="1"/>
    </row>
    <row r="718" spans="4:5">
      <c r="D718" s="1"/>
      <c r="E718" s="1"/>
    </row>
    <row r="719" spans="4:5">
      <c r="D719" s="1"/>
      <c r="E719" s="1"/>
    </row>
    <row r="720" spans="4:5">
      <c r="D720" s="1"/>
      <c r="E720" s="1"/>
    </row>
    <row r="721" spans="4:5">
      <c r="D721" s="1"/>
      <c r="E721" s="1"/>
    </row>
    <row r="722" spans="4:5">
      <c r="D722" s="1"/>
      <c r="E722" s="1"/>
    </row>
    <row r="723" spans="4:5">
      <c r="D723" s="1"/>
      <c r="E723" s="1"/>
    </row>
    <row r="724" spans="4:5">
      <c r="D724" s="1"/>
      <c r="E724" s="1"/>
    </row>
    <row r="725" spans="4:5">
      <c r="D725" s="1"/>
      <c r="E725" s="1"/>
    </row>
    <row r="726" spans="4:5">
      <c r="D726" s="1"/>
      <c r="E726" s="1"/>
    </row>
    <row r="727" spans="4:5">
      <c r="D727" s="1"/>
      <c r="E727" s="1"/>
    </row>
    <row r="728" spans="4:5">
      <c r="D728" s="1"/>
      <c r="E728" s="1"/>
    </row>
    <row r="729" spans="4:5">
      <c r="D729" s="1"/>
      <c r="E729" s="1"/>
    </row>
    <row r="730" spans="4:5">
      <c r="D730" s="1"/>
      <c r="E730" s="1"/>
    </row>
    <row r="731" spans="4:5">
      <c r="D731" s="1"/>
      <c r="E731" s="1"/>
    </row>
    <row r="732" spans="4:5">
      <c r="D732" s="1"/>
      <c r="E732" s="1"/>
    </row>
    <row r="733" spans="4:5">
      <c r="D733" s="1"/>
      <c r="E733" s="1"/>
    </row>
    <row r="734" spans="4:5">
      <c r="D734" s="1"/>
      <c r="E734" s="1"/>
    </row>
    <row r="735" spans="4:5">
      <c r="D735" s="1"/>
      <c r="E735" s="1"/>
    </row>
    <row r="736" spans="4:5">
      <c r="D736" s="1"/>
      <c r="E736" s="1"/>
    </row>
    <row r="737" spans="4:5">
      <c r="D737" s="1"/>
      <c r="E737" s="1"/>
    </row>
    <row r="738" spans="4:5">
      <c r="D738" s="1"/>
      <c r="E738" s="1"/>
    </row>
    <row r="739" spans="4:5">
      <c r="D739" s="1"/>
      <c r="E739" s="1"/>
    </row>
    <row r="740" spans="4:5">
      <c r="D740" s="1"/>
      <c r="E740" s="1"/>
    </row>
    <row r="741" spans="4:5">
      <c r="D741" s="1"/>
      <c r="E741" s="1"/>
    </row>
    <row r="742" spans="4:5">
      <c r="D742" s="1"/>
      <c r="E742" s="1"/>
    </row>
    <row r="743" spans="4:5">
      <c r="D743" s="1"/>
      <c r="E743" s="1"/>
    </row>
    <row r="744" spans="4:5">
      <c r="D744" s="1"/>
      <c r="E744" s="1"/>
    </row>
    <row r="745" spans="4:5">
      <c r="D745" s="1"/>
      <c r="E745" s="1"/>
    </row>
    <row r="746" spans="4:5">
      <c r="D746" s="1"/>
      <c r="E746" s="1"/>
    </row>
    <row r="747" spans="4:5">
      <c r="D747" s="1"/>
      <c r="E747" s="1"/>
    </row>
    <row r="748" spans="4:5">
      <c r="D748" s="1"/>
      <c r="E748" s="1"/>
    </row>
    <row r="749" spans="4:5">
      <c r="D749" s="1"/>
      <c r="E749" s="1"/>
    </row>
    <row r="750" spans="4:5">
      <c r="D750" s="1"/>
      <c r="E750" s="1"/>
    </row>
    <row r="751" spans="4:5">
      <c r="D751" s="1"/>
      <c r="E751" s="1"/>
    </row>
    <row r="752" spans="4:5">
      <c r="D752" s="1"/>
      <c r="E752" s="1"/>
    </row>
    <row r="753" spans="4:5">
      <c r="D753" s="1"/>
      <c r="E753" s="1"/>
    </row>
    <row r="754" spans="4:5">
      <c r="D754" s="1"/>
      <c r="E754" s="1"/>
    </row>
    <row r="755" spans="4:5">
      <c r="D755" s="1"/>
      <c r="E755" s="1"/>
    </row>
    <row r="756" spans="4:5">
      <c r="D756" s="1"/>
      <c r="E756" s="1"/>
    </row>
    <row r="757" spans="4:5">
      <c r="D757" s="1"/>
      <c r="E757" s="1"/>
    </row>
    <row r="758" spans="4:5">
      <c r="D758" s="1"/>
      <c r="E758" s="1"/>
    </row>
    <row r="759" spans="4:5">
      <c r="D759" s="1"/>
      <c r="E759" s="1"/>
    </row>
    <row r="760" spans="4:5">
      <c r="D760" s="1"/>
      <c r="E760" s="1"/>
    </row>
    <row r="761" spans="4:5">
      <c r="D761" s="1"/>
      <c r="E761" s="1"/>
    </row>
    <row r="762" spans="4:5">
      <c r="D762" s="1"/>
      <c r="E762" s="1"/>
    </row>
    <row r="763" spans="4:5">
      <c r="D763" s="1"/>
      <c r="E763" s="1"/>
    </row>
    <row r="764" spans="4:5">
      <c r="D764" s="1"/>
      <c r="E764" s="1"/>
    </row>
    <row r="765" spans="4:5">
      <c r="D765" s="1"/>
      <c r="E765" s="1"/>
    </row>
    <row r="766" spans="4:5">
      <c r="D766" s="1"/>
      <c r="E766" s="1"/>
    </row>
    <row r="767" spans="4:5">
      <c r="D767" s="1"/>
      <c r="E767" s="1"/>
    </row>
    <row r="768" spans="4:5">
      <c r="D768" s="1"/>
      <c r="E768" s="1"/>
    </row>
    <row r="769" spans="4:5">
      <c r="D769" s="1"/>
      <c r="E769" s="1"/>
    </row>
    <row r="770" spans="4:5">
      <c r="D770" s="1"/>
      <c r="E770" s="1"/>
    </row>
    <row r="771" spans="4:5">
      <c r="D771" s="1"/>
      <c r="E771" s="1"/>
    </row>
    <row r="772" spans="4:5">
      <c r="D772" s="1"/>
      <c r="E772" s="1"/>
    </row>
    <row r="773" spans="4:5">
      <c r="D773" s="1"/>
      <c r="E773" s="1"/>
    </row>
    <row r="774" spans="4:5">
      <c r="D774" s="1"/>
      <c r="E774" s="1"/>
    </row>
    <row r="775" spans="4:5">
      <c r="D775" s="1"/>
      <c r="E775" s="1"/>
    </row>
    <row r="776" spans="4:5">
      <c r="D776" s="1"/>
      <c r="E776" s="1"/>
    </row>
    <row r="777" spans="4:5">
      <c r="D777" s="1"/>
      <c r="E777" s="1"/>
    </row>
    <row r="778" spans="4:5">
      <c r="D778" s="1"/>
      <c r="E778" s="1"/>
    </row>
    <row r="779" spans="4:5">
      <c r="D779" s="1"/>
      <c r="E779" s="1"/>
    </row>
    <row r="780" spans="4:5">
      <c r="D780" s="1"/>
      <c r="E780" s="1"/>
    </row>
    <row r="781" spans="4:5">
      <c r="D781" s="1"/>
      <c r="E781" s="1"/>
    </row>
    <row r="782" spans="4:5">
      <c r="D782" s="1"/>
      <c r="E782" s="1"/>
    </row>
    <row r="783" spans="4:5">
      <c r="D783" s="1"/>
      <c r="E783" s="1"/>
    </row>
    <row r="784" spans="4:5">
      <c r="D784" s="1"/>
      <c r="E784" s="1"/>
    </row>
    <row r="785" spans="4:5">
      <c r="D785" s="1"/>
      <c r="E785" s="1"/>
    </row>
    <row r="786" spans="4:5">
      <c r="D786" s="1"/>
      <c r="E786" s="1"/>
    </row>
    <row r="787" spans="4:5">
      <c r="D787" s="1"/>
      <c r="E787" s="1"/>
    </row>
    <row r="788" spans="4:5">
      <c r="D788" s="1"/>
      <c r="E788" s="1"/>
    </row>
    <row r="789" spans="4:5">
      <c r="D789" s="1"/>
      <c r="E789" s="1"/>
    </row>
    <row r="790" spans="4:5">
      <c r="D790" s="1"/>
      <c r="E790" s="1"/>
    </row>
    <row r="791" spans="4:5">
      <c r="D791" s="1"/>
      <c r="E791" s="1"/>
    </row>
    <row r="792" spans="4:5">
      <c r="D792" s="1"/>
      <c r="E792" s="1"/>
    </row>
    <row r="793" spans="4:5">
      <c r="D793" s="1"/>
      <c r="E793" s="1"/>
    </row>
    <row r="794" spans="4:5">
      <c r="D794" s="1"/>
      <c r="E794" s="1"/>
    </row>
    <row r="795" spans="4:5">
      <c r="D795" s="1"/>
      <c r="E795" s="1"/>
    </row>
    <row r="796" spans="4:5">
      <c r="D796" s="1"/>
      <c r="E796" s="1"/>
    </row>
  </sheetData>
  <sheetProtection sheet="1" objects="1" scenarios="1"/>
  <mergeCells count="2">
    <mergeCell ref="B6:L6"/>
    <mergeCell ref="B7:L7"/>
  </mergeCells>
  <phoneticPr fontId="5" type="noConversion"/>
  <dataValidations count="1">
    <dataValidation allowBlank="1" showInputMessage="1" showErrorMessage="1" sqref="A1:A1048576 B1:B17 C5:C1048576 B19:B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1F5F5CFC0ED2164DBE963B4B1571B22B" ma:contentTypeVersion="1" ma:contentTypeDescription="צור מסמך חדש." ma:contentTypeScope="" ma:versionID="68643beecda18b4e09cff41c83e0ce36">
  <xsd:schema xmlns:xsd="http://www.w3.org/2001/XMLSchema" xmlns:xs="http://www.w3.org/2001/XMLSchema" xmlns:p="http://schemas.microsoft.com/office/2006/metadata/properties" xmlns:ns1="http://schemas.microsoft.com/sharepoint/v3" xmlns:ns2="a46656d4-8850-49b3-aebd-68bd05f7f43d" targetNamespace="http://schemas.microsoft.com/office/2006/metadata/properties" ma:root="true" ma:fieldsID="8146b315fa2ac31dd02d04e15b67ed9e" ns1:_="" ns2:_="">
    <xsd:import namespace="http://schemas.microsoft.com/sharepoint/v3"/>
    <xsd:import namespace="a46656d4-8850-49b3-aebd-68bd05f7f43d"/>
    <xsd:element name="properties">
      <xsd:complexType>
        <xsd:sequence>
          <xsd:element name="documentManagement">
            <xsd:complexType>
              <xsd:all>
                <xsd:element ref="ns2:ia53b9f18d984e01914f4b79710425b7" minOccurs="0"/>
                <xsd:element ref="ns2:TaxCatchAll" minOccurs="0"/>
                <xsd:element ref="ns2:TaxCatchAllLabel" minOccurs="0"/>
                <xsd:element ref="ns2:e4b5484c9c824b148c38bfcb2bd74c0d" minOccurs="0"/>
                <xsd:element ref="ns2:kb4cc1381c4248d7a2dfa3f1be0c86c0" minOccurs="0"/>
                <xsd:element ref="ns2:o80fb9e8b9d445b0bb174fdcd68ee89c" minOccurs="0"/>
                <xsd:element ref="ns2:l34dc5595392493c8311535275827f74" minOccurs="0"/>
                <xsd:element ref="ns2:j92457fac7d145f98e698f5712f6a6a4" minOccurs="0"/>
                <xsd:element ref="ns2:o68cd33f8d3a45abb273b6e406faee3d" minOccurs="0"/>
                <xsd:element ref="ns2:b76e59bb9f5947a781773f53cc6e9460" minOccurs="0"/>
                <xsd:element ref="ns2:e09eddfac2354f9ab04a226e27f86f1f" minOccurs="0"/>
                <xsd:element ref="ns2:aa1c885e8039426686f6c49672b09953" minOccurs="0"/>
                <xsd:element ref="ns2:n612d9597dc7466f957352ce79be86f3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32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33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6656d4-8850-49b3-aebd-68bd05f7f43d" elementFormDefault="qualified">
    <xsd:import namespace="http://schemas.microsoft.com/office/2006/documentManagement/types"/>
    <xsd:import namespace="http://schemas.microsoft.com/office/infopath/2007/PartnerControls"/>
    <xsd:element name="ia53b9f18d984e01914f4b79710425b7" ma:index="8" nillable="true" ma:taxonomy="true" ma:internalName="ia53b9f18d984e01914f4b79710425b7" ma:taxonomyFieldName="MMDAudience" ma:displayName="MMDAudience" ma:default="" ma:fieldId="{2a53b9f1-8d98-4e01-914f-4b79710425b7}" ma:taxonomyMulti="true" ma:sspId="d827811f-dea7-4a29-b54a-c9228db73c39" ma:termSetId="81e45943-23c2-4109-8875-059bec4079da" ma:anchorId="34070f2b-4092-41f2-8b6e-c220ee347e21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עמודת 'תפוס הכל' של טקסונומיה" ma:description="" ma:hidden="true" ma:list="{e12108e9-b676-4047-af95-0a4967b3603a}" ma:internalName="TaxCatchAll" ma:showField="CatchAllData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עמודת 'תפוס הכל' של טקסונומיה1" ma:description="" ma:hidden="true" ma:list="{e12108e9-b676-4047-af95-0a4967b3603a}" ma:internalName="TaxCatchAllLabel" ma:readOnly="true" ma:showField="CatchAllDataLabel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4b5484c9c824b148c38bfcb2bd74c0d" ma:index="12" nillable="true" ma:taxonomy="true" ma:internalName="e4b5484c9c824b148c38bfcb2bd74c0d" ma:taxonomyFieldName="MMDJobDescription" ma:displayName="MMDJobDescription" ma:default="" ma:fieldId="{e4b5484c-9c82-4b14-8c38-bfcb2bd74c0d}" ma:sspId="d827811f-dea7-4a29-b54a-c9228db73c39" ma:termSetId="81e45943-23c2-4109-8875-059bec4079da" ma:anchorId="1a909479-0b01-4d8f-8fb7-cbbc1687e8f1" ma:open="false" ma:isKeyword="false">
      <xsd:complexType>
        <xsd:sequence>
          <xsd:element ref="pc:Terms" minOccurs="0" maxOccurs="1"/>
        </xsd:sequence>
      </xsd:complexType>
    </xsd:element>
    <xsd:element name="kb4cc1381c4248d7a2dfa3f1be0c86c0" ma:index="14" nillable="true" ma:taxonomy="true" ma:internalName="kb4cc1381c4248d7a2dfa3f1be0c86c0" ma:taxonomyFieldName="MMDKeywords" ma:displayName="MMDKeywords" ma:default="" ma:fieldId="{4b4cc138-1c42-48d7-a2df-a3f1be0c86c0}" ma:taxonomyMulti="true" ma:sspId="d827811f-dea7-4a29-b54a-c9228db73c39" ma:termSetId="81e45943-23c2-4109-8875-059bec4079da" ma:anchorId="15d331fa-6baa-448e-8759-7c342d8402ea" ma:open="false" ma:isKeyword="false">
      <xsd:complexType>
        <xsd:sequence>
          <xsd:element ref="pc:Terms" minOccurs="0" maxOccurs="1"/>
        </xsd:sequence>
      </xsd:complexType>
    </xsd:element>
    <xsd:element name="o80fb9e8b9d445b0bb174fdcd68ee89c" ma:index="16" nillable="true" ma:taxonomy="true" ma:internalName="o80fb9e8b9d445b0bb174fdcd68ee89c" ma:taxonomyFieldName="MMDLiveEvent" ma:displayName="MMDLiveEvent" ma:default="" ma:fieldId="{880fb9e8-b9d4-45b0-bb17-4fdcd68ee89c}" ma:sspId="d827811f-dea7-4a29-b54a-c9228db73c39" ma:termSetId="81e45943-23c2-4109-8875-059bec4079da" ma:anchorId="5e8b8ad0-eeb0-4bda-9bef-7517a1f3340f" ma:open="false" ma:isKeyword="false">
      <xsd:complexType>
        <xsd:sequence>
          <xsd:element ref="pc:Terms" minOccurs="0" maxOccurs="1"/>
        </xsd:sequence>
      </xsd:complexType>
    </xsd:element>
    <xsd:element name="l34dc5595392493c8311535275827f74" ma:index="18" nillable="true" ma:taxonomy="true" ma:internalName="l34dc5595392493c8311535275827f74" ma:taxonomyFieldName="MMDResponsibleOffice" ma:displayName="MMDResponsibleOffice" ma:default="" ma:fieldId="{534dc559-5392-493c-8311-535275827f74}" ma:sspId="d827811f-dea7-4a29-b54a-c9228db73c39" ma:termSetId="81e45943-23c2-4109-8875-059bec4079da" ma:anchorId="23eeccfc-9988-4d51-b789-d1a77ea8348c" ma:open="false" ma:isKeyword="false">
      <xsd:complexType>
        <xsd:sequence>
          <xsd:element ref="pc:Terms" minOccurs="0" maxOccurs="1"/>
        </xsd:sequence>
      </xsd:complexType>
    </xsd:element>
    <xsd:element name="j92457fac7d145f98e698f5712f6a6a4" ma:index="20" nillable="true" ma:taxonomy="true" ma:internalName="j92457fac7d145f98e698f5712f6a6a4" ma:taxonomyFieldName="MMDResponsibleUnit" ma:displayName="MMDResponsibleUnit" ma:default="" ma:fieldId="{392457fa-c7d1-45f9-8e69-8f5712f6a6a4}" ma:sspId="d827811f-dea7-4a29-b54a-c9228db73c39" ma:termSetId="81e45943-23c2-4109-8875-059bec4079da" ma:anchorId="3bdf475d-e38d-4b34-8299-73c2066d8322" ma:open="false" ma:isKeyword="false">
      <xsd:complexType>
        <xsd:sequence>
          <xsd:element ref="pc:Terms" minOccurs="0" maxOccurs="1"/>
        </xsd:sequence>
      </xsd:complexType>
    </xsd:element>
    <xsd:element name="o68cd33f8d3a45abb273b6e406faee3d" ma:index="22" nillable="true" ma:taxonomy="true" ma:internalName="o68cd33f8d3a45abb273b6e406faee3d" ma:taxonomyFieldName="MMDServiceLang" ma:displayName="MMDServiceLang" ma:default="" ma:fieldId="{868cd33f-8d3a-45ab-b273-b6e406faee3d}" ma:sspId="d827811f-dea7-4a29-b54a-c9228db73c39" ma:termSetId="81e45943-23c2-4109-8875-059bec4079da" ma:anchorId="f399919e-8697-409a-aaea-d4e5d2844d8b" ma:open="false" ma:isKeyword="false">
      <xsd:complexType>
        <xsd:sequence>
          <xsd:element ref="pc:Terms" minOccurs="0" maxOccurs="1"/>
        </xsd:sequence>
      </xsd:complexType>
    </xsd:element>
    <xsd:element name="b76e59bb9f5947a781773f53cc6e9460" ma:index="24" nillable="true" ma:taxonomy="true" ma:internalName="b76e59bb9f5947a781773f53cc6e9460" ma:taxonomyFieldName="MMDStatus" ma:displayName="MMDStatus" ma:default="" ma:fieldId="{b76e59bb-9f59-47a7-8177-3f53cc6e9460}" ma:sspId="d827811f-dea7-4a29-b54a-c9228db73c39" ma:termSetId="81e45943-23c2-4109-8875-059bec4079da" ma:anchorId="16fb90fa-07e3-45cb-b262-12779a7ad9f7" ma:open="false" ma:isKeyword="false">
      <xsd:complexType>
        <xsd:sequence>
          <xsd:element ref="pc:Terms" minOccurs="0" maxOccurs="1"/>
        </xsd:sequence>
      </xsd:complexType>
    </xsd:element>
    <xsd:element name="e09eddfac2354f9ab04a226e27f86f1f" ma:index="26" nillable="true" ma:taxonomy="true" ma:internalName="e09eddfac2354f9ab04a226e27f86f1f" ma:taxonomyFieldName="MMDSubjects" ma:displayName="MMD נושאים" ma:default="" ma:fieldId="{e09eddfa-c235-4f9a-b04a-226e27f86f1f}" ma:taxonomyMulti="true" ma:sspId="d827811f-dea7-4a29-b54a-c9228db73c39" ma:termSetId="81e45943-23c2-4109-8875-059bec4079da" ma:anchorId="fe51dda7-6a1b-4b64-af2c-7200e1ef7e7a" ma:open="false" ma:isKeyword="false">
      <xsd:complexType>
        <xsd:sequence>
          <xsd:element ref="pc:Terms" minOccurs="0" maxOccurs="1"/>
        </xsd:sequence>
      </xsd:complexType>
    </xsd:element>
    <xsd:element name="aa1c885e8039426686f6c49672b09953" ma:index="28" nillable="true" ma:taxonomy="true" ma:internalName="aa1c885e8039426686f6c49672b09953" ma:taxonomyFieldName="MMDTypes" ma:displayName="MMDTypes" ma:default="" ma:fieldId="{aa1c885e-8039-4266-86f6-c49672b09953}" ma:sspId="d827811f-dea7-4a29-b54a-c9228db73c39" ma:termSetId="81e45943-23c2-4109-8875-059bec4079da" ma:anchorId="226f2308-be0c-4e06-b36e-423ee4befb74" ma:open="false" ma:isKeyword="false">
      <xsd:complexType>
        <xsd:sequence>
          <xsd:element ref="pc:Terms" minOccurs="0" maxOccurs="1"/>
        </xsd:sequence>
      </xsd:complexType>
    </xsd:element>
    <xsd:element name="n612d9597dc7466f957352ce79be86f3" ma:index="30" nillable="true" ma:taxonomy="true" ma:internalName="n612d9597dc7466f957352ce79be86f3" ma:taxonomyFieldName="MMDUnitsName" ma:displayName="MMDUnitsName" ma:default="" ma:fieldId="{7612d959-7dc7-466f-9573-52ce79be86f3}" ma:sspId="d827811f-dea7-4a29-b54a-c9228db73c39" ma:termSetId="81e45943-23c2-4109-8875-059bec4079da" ma:anchorId="625c2686-859d-4ced-94f0-7dded8208e47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46656d4-8850-49b3-aebd-68bd05f7f43d"/>
    <kb4cc1381c4248d7a2dfa3f1be0c86c0 xmlns="a46656d4-8850-49b3-aebd-68bd05f7f43d">
      <Terms xmlns="http://schemas.microsoft.com/office/infopath/2007/PartnerControls"/>
    </kb4cc1381c4248d7a2dfa3f1be0c86c0>
    <n612d9597dc7466f957352ce79be86f3 xmlns="a46656d4-8850-49b3-aebd-68bd05f7f43d">
      <Terms xmlns="http://schemas.microsoft.com/office/infopath/2007/PartnerControls"/>
    </n612d9597dc7466f957352ce79be86f3>
    <aa1c885e8039426686f6c49672b09953 xmlns="a46656d4-8850-49b3-aebd-68bd05f7f43d">
      <Terms xmlns="http://schemas.microsoft.com/office/infopath/2007/PartnerControls"/>
    </aa1c885e8039426686f6c49672b09953>
    <e09eddfac2354f9ab04a226e27f86f1f xmlns="a46656d4-8850-49b3-aebd-68bd05f7f43d">
      <Terms xmlns="http://schemas.microsoft.com/office/infopath/2007/PartnerControls"/>
    </e09eddfac2354f9ab04a226e27f86f1f>
    <PublishingExpirationDate xmlns="http://schemas.microsoft.com/sharepoint/v3" xsi:nil="true"/>
    <PublishingStartDate xmlns="http://schemas.microsoft.com/sharepoint/v3" xsi:nil="true"/>
    <ia53b9f18d984e01914f4b79710425b7 xmlns="a46656d4-8850-49b3-aebd-68bd05f7f43d">
      <Terms xmlns="http://schemas.microsoft.com/office/infopath/2007/PartnerControls"/>
    </ia53b9f18d984e01914f4b79710425b7>
    <b76e59bb9f5947a781773f53cc6e9460 xmlns="a46656d4-8850-49b3-aebd-68bd05f7f43d">
      <Terms xmlns="http://schemas.microsoft.com/office/infopath/2007/PartnerControls"/>
    </b76e59bb9f5947a781773f53cc6e9460>
    <j92457fac7d145f98e698f5712f6a6a4 xmlns="a46656d4-8850-49b3-aebd-68bd05f7f43d">
      <Terms xmlns="http://schemas.microsoft.com/office/infopath/2007/PartnerControls"/>
    </j92457fac7d145f98e698f5712f6a6a4>
    <e4b5484c9c824b148c38bfcb2bd74c0d xmlns="a46656d4-8850-49b3-aebd-68bd05f7f43d">
      <Terms xmlns="http://schemas.microsoft.com/office/infopath/2007/PartnerControls"/>
    </e4b5484c9c824b148c38bfcb2bd74c0d>
    <o68cd33f8d3a45abb273b6e406faee3d xmlns="a46656d4-8850-49b3-aebd-68bd05f7f43d">
      <Terms xmlns="http://schemas.microsoft.com/office/infopath/2007/PartnerControls"/>
    </o68cd33f8d3a45abb273b6e406faee3d>
    <o80fb9e8b9d445b0bb174fdcd68ee89c xmlns="a46656d4-8850-49b3-aebd-68bd05f7f43d">
      <Terms xmlns="http://schemas.microsoft.com/office/infopath/2007/PartnerControls"/>
    </o80fb9e8b9d445b0bb174fdcd68ee89c>
    <l34dc5595392493c8311535275827f74 xmlns="a46656d4-8850-49b3-aebd-68bd05f7f43d">
      <Terms xmlns="http://schemas.microsoft.com/office/infopath/2007/PartnerControls"/>
    </l34dc5595392493c8311535275827f74>
  </documentManagement>
</p:properties>
</file>

<file path=customXml/itemProps1.xml><?xml version="1.0" encoding="utf-8"?>
<ds:datastoreItem xmlns:ds="http://schemas.openxmlformats.org/officeDocument/2006/customXml" ds:itemID="{D343379C-934C-47E9-99BB-CCC19D05E2B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2FD428-5E9A-4679-88D1-26C8D65AEF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46656d4-8850-49b3-aebd-68bd05f7f4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AC070A1-B1B4-443C-95AE-F1F3DD5ABB3F}">
  <ds:schemaRefs>
    <ds:schemaRef ds:uri="http://schemas.openxmlformats.org/package/2006/metadata/core-properties"/>
    <ds:schemaRef ds:uri="http://schemas.microsoft.com/sharepoint/v3"/>
    <ds:schemaRef ds:uri="http://purl.org/dc/terms/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a46656d4-8850-49b3-aebd-68bd05f7f43d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30</vt:i4>
      </vt:variant>
      <vt:variant>
        <vt:lpstr>טווחים בעלי שם</vt:lpstr>
      </vt:variant>
      <vt:variant>
        <vt:i4>29</vt:i4>
      </vt:variant>
    </vt:vector>
  </HeadingPairs>
  <TitlesOfParts>
    <vt:vector size="59" baseType="lpstr">
      <vt:lpstr>סכום נכסי הקרן</vt:lpstr>
      <vt:lpstr>מזומנים</vt:lpstr>
      <vt:lpstr>תעודות התחייבות ממשלתיות</vt:lpstr>
      <vt:lpstr>תעודות חוב מסחריות </vt:lpstr>
      <vt:lpstr>אג"ח קונצרני</vt:lpstr>
      <vt:lpstr>מניות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סחיר- תעודות התחייבות ממשלתי</vt:lpstr>
      <vt:lpstr>לא סחיר - תעודות חוב מסחריות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זכויות מקרקעין</vt:lpstr>
      <vt:lpstr>השקעה בחברות מוחזקות</vt:lpstr>
      <vt:lpstr>השקעות אחרות </vt:lpstr>
      <vt:lpstr>יתרת התחייבות להשקעה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'תעודות התחייבות ממשלתיות'!adi_1212</vt:lpstr>
      <vt:lpstr>'לא סחיר - אופציות'!print_adi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'זכויות מקרקעין'!Print_Area</vt:lpstr>
      <vt:lpstr>'חוזים עתידיים'!Print_Area</vt:lpstr>
      <vt:lpstr>'יתרת התחייבות להשקעה'!Print_Area</vt:lpstr>
      <vt:lpstr>'כתבי אופציה'!Print_Area</vt:lpstr>
      <vt:lpstr>'לא סחיר- תעודות התחייבות ממשלתי'!Print_Area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 מסחריות'!Print_Area</vt:lpstr>
      <vt:lpstr>'מוצרים מובנים'!Print_Area</vt:lpstr>
      <vt:lpstr>מזומנים!Print_Area</vt:lpstr>
      <vt:lpstr>מניות!Print_Area</vt:lpstr>
      <vt:lpstr>'סכום נכסי הקרן'!Print_Area</vt:lpstr>
      <vt:lpstr>'פקדונות מעל 3 חודשים'!Print_Area</vt:lpstr>
      <vt:lpstr>'קרנות נאמנות'!Print_Area</vt:lpstr>
      <vt:lpstr>'קרנות סל'!Print_Area</vt:lpstr>
      <vt:lpstr>'תעודות התחייבות ממשלתיות'!Print_Area</vt:lpstr>
      <vt:lpstr>'תעודות חוב מסחריות '!Print_Area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קובץ דיווח ב- עמיתים או מבוטחים-תאריך עדכון 3.9.2017- החל מדיווח בגין רבעון רביעי 2017</dc:title>
  <dc:creator>גיא</dc:creator>
  <cp:lastModifiedBy>אולה קלוקוב</cp:lastModifiedBy>
  <cp:lastPrinted>2020-05-11T06:41:05Z</cp:lastPrinted>
  <dcterms:created xsi:type="dcterms:W3CDTF">2005-07-19T07:39:38Z</dcterms:created>
  <dcterms:modified xsi:type="dcterms:W3CDTF">2020-06-04T07:33:01Z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0x0101001F5F5CFC0ED2164DBE963B4B1571B22B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</Properties>
</file>