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קרנ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7">'קרנות סל'!$B$6:$N$44</definedName>
    <definedName name="Print_Area" localSheetId="3">'תעודות התחייבות ממשלתיות'!$B$8:$R$12</definedName>
    <definedName name="Print_Area" localSheetId="4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2" i="81" l="1"/>
  <c r="J11" i="81"/>
  <c r="J10" i="81"/>
  <c r="J45" i="76"/>
  <c r="J44" i="76"/>
  <c r="J43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0" i="76"/>
  <c r="J19" i="76"/>
  <c r="J18" i="76"/>
  <c r="J17" i="76"/>
  <c r="J16" i="76"/>
  <c r="J15" i="76"/>
  <c r="J14" i="76"/>
  <c r="J13" i="76"/>
  <c r="J12" i="76"/>
  <c r="J11" i="76"/>
  <c r="O20" i="69"/>
  <c r="O19" i="69"/>
  <c r="O18" i="69"/>
  <c r="O17" i="69"/>
  <c r="O16" i="69"/>
  <c r="O15" i="69"/>
  <c r="O14" i="69"/>
  <c r="O13" i="69"/>
  <c r="O12" i="69"/>
  <c r="O11" i="69"/>
  <c r="N32" i="64"/>
  <c r="N31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M36" i="63"/>
  <c r="M35" i="63"/>
  <c r="M34" i="63"/>
  <c r="M33" i="63"/>
  <c r="M32" i="63"/>
  <c r="M31" i="63"/>
  <c r="M29" i="63"/>
  <c r="M28" i="63"/>
  <c r="M27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S189" i="61"/>
  <c r="O189" i="61"/>
  <c r="O180" i="61"/>
  <c r="S180" i="61"/>
  <c r="S124" i="61"/>
  <c r="S123" i="61"/>
  <c r="O124" i="61"/>
  <c r="O123" i="61"/>
  <c r="S115" i="61"/>
  <c r="S114" i="61"/>
  <c r="S113" i="61"/>
  <c r="O115" i="61"/>
  <c r="O114" i="61"/>
  <c r="O113" i="61"/>
  <c r="S102" i="61"/>
  <c r="O102" i="61"/>
  <c r="S98" i="61"/>
  <c r="S97" i="61"/>
  <c r="S96" i="61"/>
  <c r="O98" i="61"/>
  <c r="O97" i="61"/>
  <c r="O96" i="61"/>
  <c r="S75" i="61"/>
  <c r="S74" i="61"/>
  <c r="S73" i="61"/>
  <c r="S72" i="61"/>
  <c r="O75" i="61"/>
  <c r="O74" i="61"/>
  <c r="O73" i="61"/>
  <c r="O72" i="61"/>
  <c r="R257" i="61"/>
  <c r="R249" i="61" s="1"/>
  <c r="R250" i="61"/>
  <c r="R243" i="61"/>
  <c r="R160" i="61"/>
  <c r="R12" i="61"/>
  <c r="R13" i="61"/>
  <c r="Q60" i="59"/>
  <c r="Q59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25" i="58"/>
  <c r="K24" i="58"/>
  <c r="K23" i="58"/>
  <c r="K22" i="58"/>
  <c r="K21" i="58"/>
  <c r="K20" i="58"/>
  <c r="K19" i="58"/>
  <c r="K18" i="58"/>
  <c r="K16" i="58"/>
  <c r="K15" i="58"/>
  <c r="K14" i="58"/>
  <c r="K13" i="58"/>
  <c r="K12" i="58"/>
  <c r="K11" i="58"/>
  <c r="K10" i="58"/>
  <c r="J23" i="58"/>
  <c r="C37" i="88"/>
  <c r="C31" i="88"/>
  <c r="C24" i="88"/>
  <c r="C18" i="88"/>
  <c r="C17" i="88"/>
  <c r="C13" i="88"/>
  <c r="C11" i="88"/>
  <c r="C23" i="88" l="1"/>
  <c r="R11" i="61"/>
  <c r="T330" i="61" s="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T312" i="61" l="1"/>
  <c r="T320" i="61"/>
  <c r="T304" i="61"/>
  <c r="T328" i="61"/>
  <c r="T334" i="61"/>
  <c r="T324" i="61"/>
  <c r="T308" i="61"/>
  <c r="T336" i="61"/>
  <c r="T335" i="61"/>
  <c r="T327" i="61"/>
  <c r="T322" i="61"/>
  <c r="T317" i="61"/>
  <c r="T311" i="61"/>
  <c r="T306" i="61"/>
  <c r="T301" i="61"/>
  <c r="T297" i="61"/>
  <c r="T293" i="61"/>
  <c r="T289" i="61"/>
  <c r="T285" i="61"/>
  <c r="T281" i="61"/>
  <c r="T277" i="61"/>
  <c r="T273" i="61"/>
  <c r="T269" i="61"/>
  <c r="T265" i="61"/>
  <c r="T261" i="61"/>
  <c r="T257" i="61"/>
  <c r="T252" i="61"/>
  <c r="T247" i="61"/>
  <c r="T243" i="61"/>
  <c r="T238" i="61"/>
  <c r="T234" i="61"/>
  <c r="T230" i="61"/>
  <c r="T226" i="61"/>
  <c r="T222" i="61"/>
  <c r="T218" i="61"/>
  <c r="T214" i="61"/>
  <c r="T210" i="61"/>
  <c r="T206" i="61"/>
  <c r="T202" i="61"/>
  <c r="T198" i="61"/>
  <c r="T194" i="61"/>
  <c r="T190" i="61"/>
  <c r="T186" i="61"/>
  <c r="T182" i="61"/>
  <c r="T178" i="61"/>
  <c r="T174" i="61"/>
  <c r="T170" i="61"/>
  <c r="T166" i="61"/>
  <c r="T162" i="61"/>
  <c r="T157" i="61"/>
  <c r="T153" i="61"/>
  <c r="T149" i="61"/>
  <c r="T145" i="61"/>
  <c r="T141" i="61"/>
  <c r="T137" i="61"/>
  <c r="T133" i="61"/>
  <c r="T129" i="61"/>
  <c r="T125" i="61"/>
  <c r="T121" i="61"/>
  <c r="T117" i="61"/>
  <c r="T113" i="61"/>
  <c r="T109" i="61"/>
  <c r="T105" i="61"/>
  <c r="T101" i="61"/>
  <c r="T97" i="61"/>
  <c r="T93" i="61"/>
  <c r="T89" i="61"/>
  <c r="T85" i="61"/>
  <c r="T81" i="61"/>
  <c r="T77" i="61"/>
  <c r="T73" i="61"/>
  <c r="T69" i="61"/>
  <c r="T65" i="61"/>
  <c r="T61" i="61"/>
  <c r="T57" i="61"/>
  <c r="T53" i="61"/>
  <c r="T49" i="61"/>
  <c r="T45" i="61"/>
  <c r="T41" i="61"/>
  <c r="T37" i="61"/>
  <c r="T33" i="61"/>
  <c r="T29" i="61"/>
  <c r="T25" i="61"/>
  <c r="T21" i="61"/>
  <c r="T17" i="61"/>
  <c r="T13" i="61"/>
  <c r="T323" i="61"/>
  <c r="T307" i="61"/>
  <c r="T298" i="61"/>
  <c r="T286" i="61"/>
  <c r="T274" i="61"/>
  <c r="T262" i="61"/>
  <c r="T333" i="61"/>
  <c r="T326" i="61"/>
  <c r="T321" i="61"/>
  <c r="T315" i="61"/>
  <c r="T310" i="61"/>
  <c r="T305" i="61"/>
  <c r="T300" i="61"/>
  <c r="T296" i="61"/>
  <c r="T292" i="61"/>
  <c r="T288" i="61"/>
  <c r="T284" i="61"/>
  <c r="T280" i="61"/>
  <c r="T276" i="61"/>
  <c r="T272" i="61"/>
  <c r="T268" i="61"/>
  <c r="T264" i="61"/>
  <c r="T260" i="61"/>
  <c r="T255" i="61"/>
  <c r="T251" i="61"/>
  <c r="T246" i="61"/>
  <c r="T241" i="61"/>
  <c r="T237" i="61"/>
  <c r="T233" i="61"/>
  <c r="T229" i="61"/>
  <c r="T225" i="61"/>
  <c r="T221" i="61"/>
  <c r="T217" i="61"/>
  <c r="T213" i="61"/>
  <c r="T209" i="61"/>
  <c r="T205" i="61"/>
  <c r="T201" i="61"/>
  <c r="T197" i="61"/>
  <c r="T193" i="61"/>
  <c r="T189" i="61"/>
  <c r="T185" i="61"/>
  <c r="T181" i="61"/>
  <c r="T177" i="61"/>
  <c r="T173" i="61"/>
  <c r="T169" i="61"/>
  <c r="T165" i="61"/>
  <c r="T161" i="61"/>
  <c r="T156" i="61"/>
  <c r="T152" i="61"/>
  <c r="T148" i="61"/>
  <c r="T144" i="61"/>
  <c r="T140" i="61"/>
  <c r="T136" i="61"/>
  <c r="T132" i="61"/>
  <c r="T128" i="61"/>
  <c r="T124" i="61"/>
  <c r="T120" i="61"/>
  <c r="T116" i="61"/>
  <c r="T112" i="61"/>
  <c r="T108" i="61"/>
  <c r="T104" i="61"/>
  <c r="T100" i="61"/>
  <c r="T96" i="61"/>
  <c r="T92" i="61"/>
  <c r="T88" i="61"/>
  <c r="T84" i="61"/>
  <c r="T80" i="61"/>
  <c r="T76" i="61"/>
  <c r="T72" i="61"/>
  <c r="T68" i="61"/>
  <c r="T64" i="61"/>
  <c r="T60" i="61"/>
  <c r="T56" i="61"/>
  <c r="T52" i="61"/>
  <c r="T48" i="61"/>
  <c r="T44" i="61"/>
  <c r="T40" i="61"/>
  <c r="T36" i="61"/>
  <c r="T32" i="61"/>
  <c r="T28" i="61"/>
  <c r="T24" i="61"/>
  <c r="T20" i="61"/>
  <c r="T16" i="61"/>
  <c r="T329" i="61"/>
  <c r="T313" i="61"/>
  <c r="T290" i="61"/>
  <c r="T278" i="61"/>
  <c r="T266" i="61"/>
  <c r="T331" i="61"/>
  <c r="T325" i="61"/>
  <c r="T319" i="61"/>
  <c r="T314" i="61"/>
  <c r="T309" i="61"/>
  <c r="T303" i="61"/>
  <c r="T299" i="61"/>
  <c r="T295" i="61"/>
  <c r="T291" i="61"/>
  <c r="T287" i="61"/>
  <c r="T283" i="61"/>
  <c r="T279" i="61"/>
  <c r="T275" i="61"/>
  <c r="T271" i="61"/>
  <c r="T267" i="61"/>
  <c r="T263" i="61"/>
  <c r="T259" i="61"/>
  <c r="T254" i="61"/>
  <c r="T250" i="61"/>
  <c r="T245" i="61"/>
  <c r="T240" i="61"/>
  <c r="T236" i="61"/>
  <c r="T232" i="61"/>
  <c r="T228" i="61"/>
  <c r="T224" i="61"/>
  <c r="T220" i="61"/>
  <c r="T216" i="61"/>
  <c r="T212" i="61"/>
  <c r="T208" i="61"/>
  <c r="T204" i="61"/>
  <c r="T200" i="61"/>
  <c r="T196" i="61"/>
  <c r="T192" i="61"/>
  <c r="T188" i="61"/>
  <c r="T184" i="61"/>
  <c r="T180" i="61"/>
  <c r="T176" i="61"/>
  <c r="T172" i="61"/>
  <c r="T168" i="61"/>
  <c r="T164" i="61"/>
  <c r="T160" i="61"/>
  <c r="T155" i="61"/>
  <c r="T151" i="61"/>
  <c r="T147" i="61"/>
  <c r="T143" i="61"/>
  <c r="T139" i="61"/>
  <c r="T135" i="61"/>
  <c r="T131" i="61"/>
  <c r="T127" i="61"/>
  <c r="T123" i="61"/>
  <c r="T119" i="61"/>
  <c r="T115" i="61"/>
  <c r="T111" i="61"/>
  <c r="T107" i="61"/>
  <c r="T103" i="61"/>
  <c r="T99" i="61"/>
  <c r="T95" i="61"/>
  <c r="T91" i="61"/>
  <c r="T87" i="61"/>
  <c r="T83" i="61"/>
  <c r="T79" i="61"/>
  <c r="T75" i="61"/>
  <c r="T71" i="61"/>
  <c r="T67" i="61"/>
  <c r="T63" i="61"/>
  <c r="T59" i="61"/>
  <c r="T55" i="61"/>
  <c r="T51" i="61"/>
  <c r="T47" i="61"/>
  <c r="T43" i="61"/>
  <c r="T39" i="61"/>
  <c r="T35" i="61"/>
  <c r="T31" i="61"/>
  <c r="T27" i="61"/>
  <c r="T23" i="61"/>
  <c r="T19" i="61"/>
  <c r="T15" i="61"/>
  <c r="T11" i="61"/>
  <c r="T337" i="61"/>
  <c r="T318" i="61"/>
  <c r="T302" i="61"/>
  <c r="T294" i="61"/>
  <c r="T282" i="61"/>
  <c r="T270" i="61"/>
  <c r="T244" i="61"/>
  <c r="T227" i="61"/>
  <c r="T211" i="61"/>
  <c r="T195" i="61"/>
  <c r="T179" i="61"/>
  <c r="T163" i="61"/>
  <c r="T146" i="61"/>
  <c r="T130" i="61"/>
  <c r="T114" i="61"/>
  <c r="T98" i="61"/>
  <c r="T82" i="61"/>
  <c r="T66" i="61"/>
  <c r="T50" i="61"/>
  <c r="T34" i="61"/>
  <c r="T18" i="61"/>
  <c r="T126" i="61"/>
  <c r="T94" i="61"/>
  <c r="T62" i="61"/>
  <c r="T46" i="61"/>
  <c r="T30" i="61"/>
  <c r="T215" i="61"/>
  <c r="T150" i="61"/>
  <c r="T102" i="61"/>
  <c r="T54" i="61"/>
  <c r="T22" i="61"/>
  <c r="T258" i="61"/>
  <c r="T239" i="61"/>
  <c r="T223" i="61"/>
  <c r="T207" i="61"/>
  <c r="T191" i="61"/>
  <c r="T175" i="61"/>
  <c r="T158" i="61"/>
  <c r="T142" i="61"/>
  <c r="T110" i="61"/>
  <c r="T78" i="61"/>
  <c r="T14" i="61"/>
  <c r="T183" i="61"/>
  <c r="T118" i="61"/>
  <c r="T70" i="61"/>
  <c r="T38" i="61"/>
  <c r="T253" i="61"/>
  <c r="T235" i="61"/>
  <c r="T219" i="61"/>
  <c r="T203" i="61"/>
  <c r="T187" i="61"/>
  <c r="T171" i="61"/>
  <c r="T154" i="61"/>
  <c r="T138" i="61"/>
  <c r="T122" i="61"/>
  <c r="T106" i="61"/>
  <c r="T90" i="61"/>
  <c r="T74" i="61"/>
  <c r="T58" i="61"/>
  <c r="T42" i="61"/>
  <c r="T26" i="61"/>
  <c r="C15" i="88"/>
  <c r="T249" i="61"/>
  <c r="T231" i="61"/>
  <c r="T199" i="61"/>
  <c r="T167" i="61"/>
  <c r="T134" i="61"/>
  <c r="T86" i="61"/>
  <c r="T332" i="61"/>
  <c r="T316" i="61"/>
  <c r="T338" i="61"/>
  <c r="T12" i="61"/>
  <c r="C12" i="88" l="1"/>
  <c r="C10" i="88" l="1"/>
  <c r="C42" i="88" l="1"/>
  <c r="D10" i="88"/>
  <c r="K11" i="81" l="1"/>
  <c r="K44" i="76"/>
  <c r="K39" i="76"/>
  <c r="K35" i="76"/>
  <c r="K31" i="76"/>
  <c r="K27" i="76"/>
  <c r="K23" i="76"/>
  <c r="K18" i="76"/>
  <c r="K14" i="76"/>
  <c r="P18" i="69"/>
  <c r="P14" i="69"/>
  <c r="O28" i="64"/>
  <c r="O24" i="64"/>
  <c r="O20" i="64"/>
  <c r="O16" i="64"/>
  <c r="O12" i="64"/>
  <c r="N35" i="63"/>
  <c r="N31" i="63"/>
  <c r="N26" i="63"/>
  <c r="N22" i="63"/>
  <c r="N18" i="63"/>
  <c r="N14" i="63"/>
  <c r="K10" i="81"/>
  <c r="K43" i="76"/>
  <c r="K38" i="76"/>
  <c r="K34" i="76"/>
  <c r="K30" i="76"/>
  <c r="K26" i="76"/>
  <c r="K22" i="76"/>
  <c r="K17" i="76"/>
  <c r="K13" i="76"/>
  <c r="P17" i="69"/>
  <c r="P13" i="69"/>
  <c r="O32" i="64"/>
  <c r="O27" i="64"/>
  <c r="O23" i="64"/>
  <c r="O19" i="64"/>
  <c r="O15" i="64"/>
  <c r="O11" i="64"/>
  <c r="N34" i="63"/>
  <c r="N29" i="63"/>
  <c r="N25" i="63"/>
  <c r="N21" i="63"/>
  <c r="N17" i="63"/>
  <c r="N13" i="63"/>
  <c r="O13" i="64"/>
  <c r="N27" i="63"/>
  <c r="N19" i="63"/>
  <c r="N11" i="63"/>
  <c r="K41" i="76"/>
  <c r="K37" i="76"/>
  <c r="K33" i="76"/>
  <c r="K29" i="76"/>
  <c r="K25" i="76"/>
  <c r="K20" i="76"/>
  <c r="K16" i="76"/>
  <c r="K12" i="76"/>
  <c r="P20" i="69"/>
  <c r="P16" i="69"/>
  <c r="P12" i="69"/>
  <c r="O31" i="64"/>
  <c r="O26" i="64"/>
  <c r="O22" i="64"/>
  <c r="O18" i="64"/>
  <c r="O14" i="64"/>
  <c r="N33" i="63"/>
  <c r="N28" i="63"/>
  <c r="N24" i="63"/>
  <c r="N20" i="63"/>
  <c r="N16" i="63"/>
  <c r="N12" i="63"/>
  <c r="K12" i="81"/>
  <c r="K45" i="76"/>
  <c r="K40" i="76"/>
  <c r="K36" i="76"/>
  <c r="K32" i="76"/>
  <c r="K28" i="76"/>
  <c r="K24" i="76"/>
  <c r="K19" i="76"/>
  <c r="K15" i="76"/>
  <c r="K11" i="76"/>
  <c r="P19" i="69"/>
  <c r="P15" i="69"/>
  <c r="P11" i="69"/>
  <c r="O29" i="64"/>
  <c r="O25" i="64"/>
  <c r="O21" i="64"/>
  <c r="O17" i="64"/>
  <c r="N36" i="63"/>
  <c r="N32" i="63"/>
  <c r="N23" i="63"/>
  <c r="N15" i="63"/>
  <c r="U330" i="61"/>
  <c r="U314" i="61"/>
  <c r="U298" i="61"/>
  <c r="U282" i="61"/>
  <c r="U266" i="61"/>
  <c r="U249" i="61"/>
  <c r="U231" i="61"/>
  <c r="U215" i="61"/>
  <c r="U199" i="61"/>
  <c r="U183" i="61"/>
  <c r="U167" i="61"/>
  <c r="U150" i="61"/>
  <c r="U134" i="61"/>
  <c r="U118" i="61"/>
  <c r="U102" i="61"/>
  <c r="U86" i="61"/>
  <c r="U70" i="61"/>
  <c r="U54" i="61"/>
  <c r="U329" i="61"/>
  <c r="U313" i="61"/>
  <c r="U297" i="61"/>
  <c r="U281" i="61"/>
  <c r="U265" i="61"/>
  <c r="U247" i="61"/>
  <c r="U230" i="61"/>
  <c r="U214" i="61"/>
  <c r="U198" i="61"/>
  <c r="U182" i="61"/>
  <c r="U166" i="61"/>
  <c r="U149" i="61"/>
  <c r="U133" i="61"/>
  <c r="U117" i="61"/>
  <c r="U101" i="61"/>
  <c r="U85" i="61"/>
  <c r="U69" i="61"/>
  <c r="U53" i="61"/>
  <c r="U331" i="61"/>
  <c r="U315" i="61"/>
  <c r="U299" i="61"/>
  <c r="U283" i="61"/>
  <c r="U267" i="61"/>
  <c r="U250" i="61"/>
  <c r="U232" i="61"/>
  <c r="U216" i="61"/>
  <c r="U200" i="61"/>
  <c r="U184" i="61"/>
  <c r="U168" i="61"/>
  <c r="U151" i="61"/>
  <c r="U135" i="61"/>
  <c r="U119" i="61"/>
  <c r="U103" i="61"/>
  <c r="U87" i="61"/>
  <c r="U71" i="61"/>
  <c r="U55" i="61"/>
  <c r="U39" i="61"/>
  <c r="U23" i="61"/>
  <c r="R60" i="59"/>
  <c r="U336" i="61"/>
  <c r="U272" i="61"/>
  <c r="U205" i="61"/>
  <c r="U140" i="61"/>
  <c r="U76" i="61"/>
  <c r="U34" i="61"/>
  <c r="U13" i="61"/>
  <c r="L15" i="58"/>
  <c r="U148" i="61"/>
  <c r="R46" i="59"/>
  <c r="U332" i="61"/>
  <c r="U268" i="61"/>
  <c r="U201" i="61"/>
  <c r="U136" i="61"/>
  <c r="U72" i="61"/>
  <c r="U33" i="61"/>
  <c r="U12" i="61"/>
  <c r="R43" i="59"/>
  <c r="R25" i="59"/>
  <c r="U328" i="61"/>
  <c r="U132" i="61"/>
  <c r="R37" i="59"/>
  <c r="U308" i="61"/>
  <c r="U241" i="61"/>
  <c r="U177" i="61"/>
  <c r="U112" i="61"/>
  <c r="U48" i="61"/>
  <c r="U25" i="61"/>
  <c r="U326" i="61"/>
  <c r="U310" i="61"/>
  <c r="U294" i="61"/>
  <c r="U278" i="61"/>
  <c r="U262" i="61"/>
  <c r="U244" i="61"/>
  <c r="U227" i="61"/>
  <c r="U211" i="61"/>
  <c r="U195" i="61"/>
  <c r="U179" i="61"/>
  <c r="U163" i="61"/>
  <c r="U146" i="61"/>
  <c r="U130" i="61"/>
  <c r="U114" i="61"/>
  <c r="U98" i="61"/>
  <c r="U82" i="61"/>
  <c r="U66" i="61"/>
  <c r="U50" i="61"/>
  <c r="U325" i="61"/>
  <c r="U309" i="61"/>
  <c r="U293" i="61"/>
  <c r="U277" i="61"/>
  <c r="U261" i="61"/>
  <c r="U243" i="61"/>
  <c r="U226" i="61"/>
  <c r="U210" i="61"/>
  <c r="U194" i="61"/>
  <c r="U178" i="61"/>
  <c r="U162" i="61"/>
  <c r="U145" i="61"/>
  <c r="U129" i="61"/>
  <c r="U113" i="61"/>
  <c r="U97" i="61"/>
  <c r="U81" i="61"/>
  <c r="U65" i="61"/>
  <c r="U49" i="61"/>
  <c r="U327" i="61"/>
  <c r="U311" i="61"/>
  <c r="U295" i="61"/>
  <c r="U279" i="61"/>
  <c r="U263" i="61"/>
  <c r="U245" i="61"/>
  <c r="U228" i="61"/>
  <c r="U212" i="61"/>
  <c r="U196" i="61"/>
  <c r="U180" i="61"/>
  <c r="U164" i="61"/>
  <c r="U147" i="61"/>
  <c r="U131" i="61"/>
  <c r="U115" i="61"/>
  <c r="U99" i="61"/>
  <c r="U83" i="61"/>
  <c r="U67" i="61"/>
  <c r="U51" i="61"/>
  <c r="U35" i="61"/>
  <c r="U19" i="61"/>
  <c r="R55" i="59"/>
  <c r="U320" i="61"/>
  <c r="U255" i="61"/>
  <c r="U189" i="61"/>
  <c r="U124" i="61"/>
  <c r="U60" i="61"/>
  <c r="U29" i="61"/>
  <c r="R54" i="59"/>
  <c r="L10" i="58"/>
  <c r="U84" i="61"/>
  <c r="R33" i="59"/>
  <c r="U316" i="61"/>
  <c r="U251" i="61"/>
  <c r="U185" i="61"/>
  <c r="U120" i="61"/>
  <c r="U56" i="61"/>
  <c r="U28" i="61"/>
  <c r="R59" i="59"/>
  <c r="R38" i="59"/>
  <c r="R21" i="59"/>
  <c r="U296" i="61"/>
  <c r="U52" i="61"/>
  <c r="R24" i="59"/>
  <c r="U338" i="61"/>
  <c r="U322" i="61"/>
  <c r="U306" i="61"/>
  <c r="U290" i="61"/>
  <c r="U274" i="61"/>
  <c r="U258" i="61"/>
  <c r="U239" i="61"/>
  <c r="U223" i="61"/>
  <c r="U207" i="61"/>
  <c r="U191" i="61"/>
  <c r="U175" i="61"/>
  <c r="U158" i="61"/>
  <c r="U142" i="61"/>
  <c r="U126" i="61"/>
  <c r="U110" i="61"/>
  <c r="U94" i="61"/>
  <c r="U78" i="61"/>
  <c r="U62" i="61"/>
  <c r="U337" i="61"/>
  <c r="U321" i="61"/>
  <c r="U305" i="61"/>
  <c r="U289" i="61"/>
  <c r="U273" i="61"/>
  <c r="U257" i="61"/>
  <c r="U238" i="61"/>
  <c r="U222" i="61"/>
  <c r="U206" i="61"/>
  <c r="U190" i="61"/>
  <c r="U174" i="61"/>
  <c r="U157" i="61"/>
  <c r="U141" i="61"/>
  <c r="U125" i="61"/>
  <c r="U109" i="61"/>
  <c r="U93" i="61"/>
  <c r="U77" i="61"/>
  <c r="U61" i="61"/>
  <c r="U45" i="61"/>
  <c r="U323" i="61"/>
  <c r="U307" i="61"/>
  <c r="U291" i="61"/>
  <c r="U275" i="61"/>
  <c r="U259" i="61"/>
  <c r="U240" i="61"/>
  <c r="U224" i="61"/>
  <c r="U208" i="61"/>
  <c r="U192" i="61"/>
  <c r="U176" i="61"/>
  <c r="U160" i="61"/>
  <c r="U143" i="61"/>
  <c r="U127" i="61"/>
  <c r="U111" i="61"/>
  <c r="U95" i="61"/>
  <c r="U79" i="61"/>
  <c r="U63" i="61"/>
  <c r="U47" i="61"/>
  <c r="U31" i="61"/>
  <c r="U15" i="61"/>
  <c r="R51" i="59"/>
  <c r="U304" i="61"/>
  <c r="U237" i="61"/>
  <c r="U173" i="61"/>
  <c r="U108" i="61"/>
  <c r="U46" i="61"/>
  <c r="U24" i="61"/>
  <c r="R31" i="59"/>
  <c r="U280" i="61"/>
  <c r="U37" i="61"/>
  <c r="R20" i="59"/>
  <c r="U300" i="61"/>
  <c r="U233" i="61"/>
  <c r="U169" i="61"/>
  <c r="U104" i="61"/>
  <c r="U44" i="61"/>
  <c r="U22" i="61"/>
  <c r="R53" i="59"/>
  <c r="R34" i="59"/>
  <c r="R13" i="59"/>
  <c r="U246" i="61"/>
  <c r="U32" i="61"/>
  <c r="R12" i="59"/>
  <c r="U276" i="61"/>
  <c r="U209" i="61"/>
  <c r="U144" i="61"/>
  <c r="U80" i="61"/>
  <c r="U36" i="61"/>
  <c r="U14" i="61"/>
  <c r="R40" i="59"/>
  <c r="R23" i="59"/>
  <c r="L25" i="58"/>
  <c r="U302" i="61"/>
  <c r="U202" i="61"/>
  <c r="U172" i="61"/>
  <c r="U40" i="61"/>
  <c r="R57" i="59"/>
  <c r="R15" i="59"/>
  <c r="L24" i="58"/>
  <c r="U229" i="61"/>
  <c r="R16" i="59"/>
  <c r="D17" i="88"/>
  <c r="U203" i="61"/>
  <c r="U301" i="61"/>
  <c r="U105" i="61"/>
  <c r="U271" i="61"/>
  <c r="U156" i="61"/>
  <c r="U38" i="61"/>
  <c r="U292" i="61"/>
  <c r="R28" i="59"/>
  <c r="R22" i="59"/>
  <c r="U165" i="61"/>
  <c r="L13" i="58"/>
  <c r="U286" i="61"/>
  <c r="U219" i="61"/>
  <c r="U154" i="61"/>
  <c r="U90" i="61"/>
  <c r="U317" i="61"/>
  <c r="U252" i="61"/>
  <c r="U186" i="61"/>
  <c r="U121" i="61"/>
  <c r="U57" i="61"/>
  <c r="U287" i="61"/>
  <c r="U220" i="61"/>
  <c r="U155" i="61"/>
  <c r="U91" i="61"/>
  <c r="U27" i="61"/>
  <c r="U221" i="61"/>
  <c r="U18" i="61"/>
  <c r="L18" i="58"/>
  <c r="U88" i="61"/>
  <c r="R30" i="59"/>
  <c r="U324" i="61"/>
  <c r="U193" i="61"/>
  <c r="U64" i="61"/>
  <c r="R56" i="59"/>
  <c r="R32" i="59"/>
  <c r="R11" i="59"/>
  <c r="R49" i="59"/>
  <c r="R27" i="59"/>
  <c r="L20" i="58"/>
  <c r="L19" i="58"/>
  <c r="U197" i="61"/>
  <c r="U68" i="61"/>
  <c r="R52" i="59"/>
  <c r="L22" i="58"/>
  <c r="D18" i="88"/>
  <c r="D23" i="88"/>
  <c r="U270" i="61"/>
  <c r="U170" i="61"/>
  <c r="U139" i="61"/>
  <c r="U11" i="61"/>
  <c r="U284" i="61"/>
  <c r="L14" i="58"/>
  <c r="R50" i="59"/>
  <c r="L11" i="58"/>
  <c r="U42" i="61"/>
  <c r="D31" i="88"/>
  <c r="D24" i="88"/>
  <c r="U318" i="61"/>
  <c r="U253" i="61"/>
  <c r="U187" i="61"/>
  <c r="U122" i="61"/>
  <c r="U58" i="61"/>
  <c r="U285" i="61"/>
  <c r="U218" i="61"/>
  <c r="U153" i="61"/>
  <c r="U89" i="61"/>
  <c r="U319" i="61"/>
  <c r="U254" i="61"/>
  <c r="U188" i="61"/>
  <c r="U123" i="61"/>
  <c r="U59" i="61"/>
  <c r="R47" i="59"/>
  <c r="U92" i="61"/>
  <c r="U213" i="61"/>
  <c r="U217" i="61"/>
  <c r="U17" i="61"/>
  <c r="U181" i="61"/>
  <c r="U260" i="61"/>
  <c r="U128" i="61"/>
  <c r="U30" i="61"/>
  <c r="R45" i="59"/>
  <c r="R19" i="59"/>
  <c r="L16" i="58"/>
  <c r="R39" i="59"/>
  <c r="R18" i="59"/>
  <c r="R17" i="59"/>
  <c r="U264" i="61"/>
  <c r="U116" i="61"/>
  <c r="U26" i="61"/>
  <c r="R29" i="59"/>
  <c r="D37" i="88"/>
  <c r="D13" i="88"/>
  <c r="D38" i="88"/>
  <c r="U235" i="61"/>
  <c r="U171" i="61"/>
  <c r="U106" i="61"/>
  <c r="U333" i="61"/>
  <c r="U269" i="61"/>
  <c r="U137" i="61"/>
  <c r="U73" i="61"/>
  <c r="U303" i="61"/>
  <c r="U236" i="61"/>
  <c r="U107" i="61"/>
  <c r="U43" i="61"/>
  <c r="U288" i="61"/>
  <c r="U16" i="61"/>
  <c r="U152" i="61"/>
  <c r="R48" i="59"/>
  <c r="U225" i="61"/>
  <c r="U96" i="61"/>
  <c r="U20" i="61"/>
  <c r="R36" i="59"/>
  <c r="L12" i="58"/>
  <c r="R35" i="59"/>
  <c r="L23" i="58"/>
  <c r="U100" i="61"/>
  <c r="U21" i="61"/>
  <c r="D15" i="88"/>
  <c r="D42" i="88"/>
  <c r="U334" i="61"/>
  <c r="U138" i="61"/>
  <c r="U74" i="61"/>
  <c r="U234" i="61"/>
  <c r="U335" i="61"/>
  <c r="U204" i="61"/>
  <c r="U75" i="61"/>
  <c r="R14" i="59"/>
  <c r="U161" i="61"/>
  <c r="U41" i="61"/>
  <c r="L21" i="58"/>
  <c r="R44" i="59"/>
  <c r="U312" i="61"/>
  <c r="R42" i="59"/>
  <c r="D11" i="88"/>
  <c r="D12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Migdal Hashkaot Neches Boded"/>
    <s v="{[Time].[Hie Time].[Yom].&amp;[20191231]}"/>
    <s v="{[Medida].[Medida].&amp;[2]}"/>
    <s v="{[Keren].[Keren].[All]}"/>
    <s v="{[Cheshbon KM].[Hie Peilut].[Peilut 7].&amp;[Kod_Peilut_L7_1042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3" si="30">
        <n x="1" s="1"/>
        <n x="28"/>
        <n x="29"/>
      </t>
    </mdx>
    <mdx n="0" f="v">
      <t c="3" si="30">
        <n x="1" s="1"/>
        <n x="31"/>
        <n x="29"/>
      </t>
    </mdx>
    <mdx n="0" f="v">
      <t c="3" si="30">
        <n x="1" s="1"/>
        <n x="32"/>
        <n x="29"/>
      </t>
    </mdx>
    <mdx n="0" f="v">
      <t c="3" si="30">
        <n x="1" s="1"/>
        <n x="33"/>
        <n x="29"/>
      </t>
    </mdx>
    <mdx n="0" f="v">
      <t c="3" si="30">
        <n x="1" s="1"/>
        <n x="34"/>
        <n x="29"/>
      </t>
    </mdx>
    <mdx n="0" f="v">
      <t c="3" si="30">
        <n x="1" s="1"/>
        <n x="35"/>
        <n x="29"/>
      </t>
    </mdx>
    <mdx n="0" f="v">
      <t c="3" si="30">
        <n x="1" s="1"/>
        <n x="36"/>
        <n x="29"/>
      </t>
    </mdx>
    <mdx n="0" f="v">
      <t c="3" si="30">
        <n x="1" s="1"/>
        <n x="37"/>
        <n x="29"/>
      </t>
    </mdx>
    <mdx n="0" f="v">
      <t c="3" si="30">
        <n x="1" s="1"/>
        <n x="38"/>
        <n x="29"/>
      </t>
    </mdx>
    <mdx n="0" f="v">
      <t c="3" si="30">
        <n x="1" s="1"/>
        <n x="39"/>
        <n x="29"/>
      </t>
    </mdx>
    <mdx n="0" f="v">
      <t c="3" si="30">
        <n x="1" s="1"/>
        <n x="40"/>
        <n x="29"/>
      </t>
    </mdx>
  </mdxMetadata>
  <valueMetadata count="5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</valueMetadata>
</metadata>
</file>

<file path=xl/sharedStrings.xml><?xml version="1.0" encoding="utf-8"?>
<sst xmlns="http://schemas.openxmlformats.org/spreadsheetml/2006/main" count="5190" uniqueCount="1278">
  <si>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</si>
  <si>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</si>
  <si>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</si>
  <si>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</si>
  <si>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</si>
  <si>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</si>
  <si>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</si>
  <si>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</si>
  <si>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</si>
  <si>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</si>
  <si>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</si>
  <si>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</si>
  <si>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</si>
  <si>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</si>
  <si>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</si>
  <si>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</si>
  <si>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</si>
  <si>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</si>
  <si>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</si>
  <si>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</si>
  <si>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</si>
  <si>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</si>
  <si>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</si>
  <si>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</si>
  <si>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</si>
  <si>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</si>
  <si>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</si>
  <si>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</si>
  <si>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</si>
  <si>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אחר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</si>
  <si>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</si>
  <si>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</si>
  <si>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</si>
  <si>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</si>
  <si>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</si>
  <si>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</si>
  <si>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</si>
  <si>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</si>
  <si>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</si>
  <si>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</si>
  <si>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</si>
  <si>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</si>
  <si>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</si>
  <si>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</si>
  <si>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</si>
  <si>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</si>
  <si>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</si>
  <si>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</si>
  <si>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</si>
  <si>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</si>
  <si>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</si>
  <si>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</si>
  <si>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</si>
  <si>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</si>
  <si>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</si>
  <si>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</si>
  <si>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</si>
  <si>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</si>
  <si>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</si>
  <si>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</si>
  <si>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</si>
  <si>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</si>
  <si>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</si>
  <si>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</si>
  <si>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</si>
  <si>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</si>
  <si>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</si>
  <si>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</si>
  <si>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</si>
  <si>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</si>
  <si>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</si>
  <si>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</si>
  <si>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</si>
  <si>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</si>
  <si>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</si>
  <si>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</si>
  <si>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</si>
  <si>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</si>
  <si>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</si>
  <si>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</si>
  <si>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</si>
  <si>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</si>
  <si>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</si>
  <si>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</si>
  <si>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</si>
  <si>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</si>
  <si>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</si>
  <si>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</si>
  <si>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</si>
  <si>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</si>
  <si>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</si>
  <si>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</si>
  <si>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</si>
  <si>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</si>
  <si>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</si>
  <si>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</si>
  <si>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</si>
  <si>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</si>
  <si>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</si>
  <si>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</si>
  <si>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</si>
  <si>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</si>
  <si>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</si>
  <si>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</si>
  <si>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</si>
  <si>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</si>
  <si>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</si>
  <si>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</si>
  <si>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</si>
  <si>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</si>
  <si>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</si>
  <si>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</si>
  <si>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</si>
  <si>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</si>
  <si>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</si>
  <si>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</si>
  <si>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</si>
  <si>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</si>
  <si>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</si>
  <si>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</si>
  <si>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</si>
  <si>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</si>
  <si>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</si>
  <si>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</si>
  <si>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</si>
  <si>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</si>
  <si>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</si>
  <si>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</si>
  <si>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</si>
  <si>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</si>
  <si>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</si>
  <si>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</si>
  <si>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</si>
  <si>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</si>
  <si>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</si>
  <si>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</si>
  <si>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</si>
  <si>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</si>
  <si>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</si>
  <si>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</si>
  <si>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</si>
  <si>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</si>
  <si>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</si>
  <si>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</si>
  <si>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</si>
  <si>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</si>
  <si>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</si>
  <si>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</si>
  <si>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</si>
  <si>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</si>
  <si>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</si>
  <si>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</si>
  <si>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</si>
  <si>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</si>
  <si>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</si>
  <si>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</si>
  <si>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</si>
  <si>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</si>
  <si>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</si>
  <si>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</si>
  <si>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</si>
  <si>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</si>
  <si>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</si>
  <si>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</si>
  <si>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</si>
  <si>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</si>
  <si>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</si>
  <si>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</si>
  <si>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</si>
  <si>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</si>
  <si>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</si>
  <si>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</si>
  <si>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</si>
  <si>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</si>
  <si>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</si>
  <si>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</si>
  <si>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</si>
  <si>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</si>
  <si>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</si>
  <si>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</si>
  <si>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</si>
  <si>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</si>
  <si>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</si>
  <si>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</si>
  <si>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</si>
  <si>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</si>
  <si>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</si>
  <si>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</si>
  <si>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</si>
  <si>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</si>
  <si>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</si>
  <si>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</si>
  <si>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</si>
  <si>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</si>
  <si>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</si>
  <si>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</si>
  <si>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</si>
  <si>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</si>
  <si>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</si>
  <si>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</si>
  <si>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</si>
  <si>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</si>
  <si>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</si>
  <si>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</si>
  <si>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</si>
  <si>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</si>
  <si>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</si>
  <si>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</si>
  <si>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</si>
  <si>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</si>
  <si>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</si>
  <si>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</si>
  <si>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</si>
  <si>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</si>
  <si>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</si>
  <si>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</si>
  <si>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</si>
  <si>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</si>
  <si>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</si>
  <si>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</si>
  <si>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</si>
  <si>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</si>
  <si>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</si>
  <si>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</si>
  <si>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</si>
  <si>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</si>
  <si>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</si>
  <si>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</si>
  <si>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</si>
  <si>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</si>
  <si>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</si>
  <si>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</si>
  <si>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</si>
  <si>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</si>
  <si>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</si>
  <si>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</si>
  <si>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</si>
  <si>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</si>
  <si>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</si>
  <si>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</si>
  <si>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</si>
  <si>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</si>
  <si>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</si>
  <si>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</si>
  <si>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31/12/2019</t>
  </si>
  <si>
    <t>מגדל מקפת קרנות פנסיה וקופות גמל בע"מ</t>
  </si>
  <si>
    <t>מגדל מקפת אישית (מספר אוצר 162) - מסלול אג"ח למקבלי קצבה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</si>
  <si>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</si>
  <si>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</si>
  <si>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</si>
  <si>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</si>
  <si>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</si>
  <si>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</si>
  <si>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</si>
  <si>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</si>
  <si>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</si>
  <si>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</si>
  <si>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</si>
  <si>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</si>
  <si>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</si>
  <si>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</si>
  <si>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</si>
  <si>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</si>
  <si>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</si>
  <si>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</si>
  <si>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</si>
  <si>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</si>
  <si>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</si>
  <si>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</si>
  <si>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</si>
  <si>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</si>
  <si>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</si>
  <si>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1110</t>
  </si>
  <si>
    <t>8201113</t>
  </si>
  <si>
    <t>מקמ 120</t>
  </si>
  <si>
    <t>8200123</t>
  </si>
  <si>
    <t>מקמ 1210</t>
  </si>
  <si>
    <t>8201212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</si>
  <si>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</si>
  <si>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</si>
  <si>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</si>
  <si>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</si>
  <si>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</si>
  <si>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</si>
  <si>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</si>
  <si>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</si>
  <si>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</si>
  <si>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</si>
  <si>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</si>
  <si>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</si>
  <si>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</si>
  <si>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</si>
  <si>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</si>
  <si>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</si>
  <si>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</si>
  <si>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</si>
  <si>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</si>
  <si>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</si>
  <si>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</si>
  <si>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</si>
  <si>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</si>
  <si>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</si>
  <si>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</si>
  <si>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</si>
  <si>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</si>
  <si>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</si>
  <si>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</si>
  <si>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</si>
  <si>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</si>
  <si>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</si>
  <si>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</si>
  <si>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</si>
  <si>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</si>
  <si>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</si>
  <si>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</si>
  <si>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</si>
  <si>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</si>
  <si>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</si>
  <si>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</si>
  <si>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</si>
  <si>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</si>
  <si>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</si>
  <si>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</si>
  <si>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</si>
  <si>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</si>
  <si>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</si>
  <si>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</si>
  <si>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</si>
  <si>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</si>
  <si>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</si>
  <si>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</si>
  <si>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</si>
  <si>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</si>
  <si>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</si>
  <si>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</si>
  <si>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</si>
  <si>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</si>
  <si>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</si>
  <si>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</si>
  <si>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</si>
  <si>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</si>
  <si>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</si>
  <si>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</si>
  <si>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</si>
  <si>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</si>
  <si>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</si>
  <si>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</si>
  <si>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</si>
  <si>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</si>
  <si>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</si>
  <si>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</si>
  <si>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</si>
  <si>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</si>
  <si>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</si>
  <si>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</si>
  <si>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</si>
  <si>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</si>
  <si>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</si>
  <si>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</si>
  <si>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</si>
  <si>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</si>
  <si>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</si>
  <si>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</si>
  <si>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</si>
  <si>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</si>
  <si>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</si>
  <si>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</si>
  <si>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</si>
  <si>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</si>
  <si>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</si>
  <si>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</si>
  <si>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</si>
  <si>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</si>
  <si>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</si>
  <si>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</si>
  <si>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</si>
  <si>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</si>
  <si>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</si>
  <si>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</si>
  <si>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</si>
  <si>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</si>
  <si>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</si>
  <si>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</si>
  <si>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</si>
  <si>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</si>
  <si>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</si>
  <si>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</si>
  <si>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</si>
  <si>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</si>
  <si>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</si>
  <si>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</si>
  <si>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</si>
  <si>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</si>
  <si>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</si>
  <si>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</si>
  <si>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</si>
  <si>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</si>
  <si>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</si>
  <si>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</si>
  <si>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</si>
  <si>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</si>
  <si>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</si>
  <si>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</si>
  <si>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</si>
  <si>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</si>
  <si>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</si>
  <si>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</si>
  <si>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</si>
  <si>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</si>
  <si>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</si>
  <si>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</si>
  <si>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</si>
  <si>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</si>
  <si>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</si>
  <si>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</si>
  <si>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</si>
  <si>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</si>
  <si>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</si>
  <si>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</si>
  <si>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</si>
  <si>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</si>
  <si>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</si>
  <si>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</si>
  <si>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</si>
  <si>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</si>
  <si>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</si>
  <si>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</si>
  <si>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</si>
  <si>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</si>
  <si>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</si>
  <si>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</si>
  <si>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</si>
  <si>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</si>
  <si>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</si>
  <si>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</si>
  <si>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</si>
  <si>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</si>
  <si>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</si>
  <si>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</si>
  <si>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</si>
  <si>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</si>
  <si>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</si>
  <si>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</si>
  <si>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</si>
  <si>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</si>
  <si>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</si>
  <si>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</si>
  <si>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</si>
  <si>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</si>
  <si>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</si>
  <si>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</si>
  <si>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</si>
  <si>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</si>
  <si>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</si>
  <si>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</si>
  <si>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</si>
  <si>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</si>
  <si>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</si>
  <si>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</si>
  <si>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</si>
  <si>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</si>
  <si>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</si>
  <si>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</si>
  <si>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</si>
  <si>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</si>
  <si>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</si>
  <si>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</si>
  <si>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</si>
  <si>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</si>
  <si>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</si>
  <si>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</si>
  <si>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</si>
  <si>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</si>
  <si>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</si>
  <si>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</si>
  <si>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</si>
  <si>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</si>
  <si>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</si>
  <si>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</si>
  <si>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</si>
  <si>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</si>
  <si>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</si>
  <si>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</si>
  <si>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</si>
  <si>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</si>
  <si>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</si>
  <si>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</si>
  <si>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</si>
  <si>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</si>
  <si>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</si>
  <si>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</si>
  <si>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</si>
  <si>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</si>
  <si>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</si>
  <si>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</si>
  <si>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</si>
  <si>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</si>
  <si>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</si>
  <si>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</si>
  <si>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</si>
  <si>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</si>
  <si>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</si>
  <si>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</si>
  <si>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</si>
  <si>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</si>
  <si>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</si>
  <si>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</si>
  <si>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</si>
  <si>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</si>
  <si>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</si>
  <si>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</si>
  <si>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</si>
  <si>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</si>
  <si>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</si>
  <si>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</si>
  <si>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</si>
  <si>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</si>
  <si>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</si>
  <si>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</si>
  <si>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</si>
  <si>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</si>
  <si>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</si>
  <si>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</si>
  <si>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</si>
  <si>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</si>
  <si>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</si>
  <si>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</si>
  <si>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</si>
  <si>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</si>
  <si>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</si>
  <si>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</si>
  <si>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</si>
  <si>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</si>
  <si>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</si>
  <si>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</si>
  <si>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</si>
  <si>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</si>
  <si>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</si>
  <si>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</si>
  <si>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</si>
  <si>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</si>
  <si>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</si>
  <si>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</si>
  <si>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</si>
  <si>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</si>
  <si>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</si>
  <si>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</si>
  <si>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</si>
  <si>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</si>
  <si>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</si>
  <si>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</si>
  <si>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</si>
  <si>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</si>
  <si>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</si>
  <si>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</si>
  <si>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</si>
  <si>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</si>
  <si>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</si>
  <si>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</si>
  <si>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</si>
  <si>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</si>
  <si>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</si>
  <si>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</si>
  <si>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</si>
  <si>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</si>
  <si>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</si>
  <si>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</si>
  <si>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</si>
  <si>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</si>
  <si>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</si>
  <si>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</si>
  <si>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</si>
  <si>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</si>
  <si>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</si>
  <si>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</si>
  <si>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</si>
  <si>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</si>
  <si>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</si>
  <si>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</si>
  <si>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</si>
  <si>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</si>
  <si>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</si>
  <si>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</si>
  <si>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</si>
  <si>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</si>
  <si>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</si>
  <si>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</si>
  <si>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</si>
  <si>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</si>
  <si>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</si>
  <si>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</si>
  <si>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</si>
  <si>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</si>
  <si>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</si>
  <si>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</si>
  <si>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</si>
  <si>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</si>
  <si>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</si>
  <si>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</si>
  <si>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</si>
  <si>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</si>
  <si>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</si>
  <si>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</si>
  <si>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</si>
  <si>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</si>
  <si>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</si>
  <si>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</si>
  <si>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</si>
  <si>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</si>
  <si>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</si>
  <si>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</si>
  <si>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</si>
  <si>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</si>
  <si>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</si>
  <si>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</si>
  <si>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</si>
  <si>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</si>
  <si>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</si>
  <si>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</si>
  <si>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</si>
  <si>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</si>
  <si>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</si>
  <si>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</si>
  <si>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</si>
  <si>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</si>
  <si>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</si>
  <si>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</si>
  <si>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</si>
  <si>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</si>
  <si>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</si>
  <si>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</si>
  <si>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</si>
  <si>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</si>
  <si>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</si>
  <si>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</si>
  <si>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513765859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</si>
  <si>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</si>
  <si>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</si>
  <si>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</si>
  <si>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</si>
  <si>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</si>
  <si>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</si>
  <si>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</si>
  <si>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</si>
  <si>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</si>
  <si>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</si>
  <si>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</si>
  <si>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</si>
  <si>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</si>
  <si>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</si>
  <si>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</si>
  <si>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</si>
  <si>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</si>
  <si>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</si>
  <si>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</si>
  <si>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</si>
  <si>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</si>
  <si>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</si>
  <si>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</si>
  <si>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מגה אור אגח ו</t>
  </si>
  <si>
    <t>1138668</t>
  </si>
  <si>
    <t>מגה אור אגח ז</t>
  </si>
  <si>
    <t>1141696</t>
  </si>
  <si>
    <t>סלקום אגח ו</t>
  </si>
  <si>
    <t>1125996</t>
  </si>
  <si>
    <t>511930125</t>
  </si>
  <si>
    <t>סלקום אגח ח</t>
  </si>
  <si>
    <t>1132828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</si>
  <si>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</si>
  <si>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</si>
  <si>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</si>
  <si>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</si>
  <si>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</si>
  <si>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</si>
  <si>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</si>
  <si>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</si>
  <si>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</si>
  <si>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</si>
  <si>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</si>
  <si>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</si>
  <si>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</si>
  <si>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</si>
  <si>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</si>
  <si>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</si>
  <si>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</si>
  <si>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</si>
  <si>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</si>
  <si>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</si>
  <si>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</si>
  <si>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</si>
  <si>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</si>
  <si>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</si>
  <si>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</si>
  <si>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</si>
  <si>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</si>
  <si>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</si>
  <si>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</si>
  <si>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</si>
  <si>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</si>
  <si>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</si>
  <si>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</si>
  <si>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</si>
  <si>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</si>
  <si>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</si>
  <si>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</si>
  <si>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</si>
  <si>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</si>
  <si>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</si>
  <si>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</si>
  <si>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</si>
  <si>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</si>
  <si>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</si>
  <si>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</si>
  <si>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</si>
  <si>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</si>
  <si>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</si>
  <si>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</si>
  <si>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</si>
  <si>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</si>
  <si>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</si>
  <si>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</si>
  <si>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</si>
  <si>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</si>
  <si>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</si>
  <si>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</si>
  <si>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</si>
  <si>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</si>
  <si>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</si>
  <si>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</si>
  <si>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</si>
  <si>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</si>
  <si>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</si>
  <si>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</si>
  <si>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</si>
  <si>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</si>
  <si>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</si>
  <si>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</si>
  <si>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</si>
  <si>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</si>
  <si>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</si>
  <si>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</si>
  <si>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</si>
  <si>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</si>
  <si>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</si>
  <si>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</si>
  <si>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</si>
  <si>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</si>
  <si>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</si>
  <si>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</si>
  <si>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</si>
  <si>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</si>
  <si>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</si>
  <si>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</si>
  <si>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</si>
  <si>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</si>
  <si>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</si>
  <si>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</si>
  <si>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</si>
  <si>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</si>
  <si>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</si>
  <si>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</si>
  <si>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</si>
  <si>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</si>
  <si>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</si>
  <si>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</si>
  <si>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</si>
  <si>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</si>
  <si>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</si>
  <si>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</si>
  <si>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</si>
  <si>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</si>
  <si>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</si>
  <si>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</si>
  <si>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</si>
  <si>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</si>
  <si>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</si>
  <si>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</si>
  <si>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</si>
  <si>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</si>
  <si>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</si>
  <si>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</si>
  <si>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</si>
  <si>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</si>
  <si>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</si>
  <si>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</si>
  <si>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</si>
  <si>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</si>
  <si>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</si>
  <si>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</si>
  <si>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</si>
  <si>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</si>
  <si>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</si>
  <si>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</si>
  <si>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</si>
  <si>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</si>
  <si>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</si>
  <si>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</si>
  <si>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</si>
  <si>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</si>
  <si>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</si>
  <si>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</si>
  <si>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</si>
  <si>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</si>
  <si>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</si>
  <si>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</si>
  <si>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</si>
  <si>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</si>
  <si>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</si>
  <si>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</si>
  <si>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</si>
  <si>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</si>
  <si>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</si>
  <si>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</si>
  <si>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</si>
  <si>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</si>
  <si>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</si>
  <si>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</si>
  <si>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</si>
  <si>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</si>
  <si>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</si>
  <si>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</si>
  <si>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</si>
  <si>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</si>
  <si>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</si>
  <si>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</si>
  <si>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</si>
  <si>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</si>
  <si>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</si>
  <si>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</si>
  <si>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</si>
  <si>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</si>
  <si>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</si>
  <si>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</si>
  <si>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</si>
  <si>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</si>
  <si>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</si>
  <si>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ג*</t>
  </si>
  <si>
    <t>1161785</t>
  </si>
  <si>
    <t>512607888</t>
  </si>
  <si>
    <t>מלונאות ותיירות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</si>
  <si>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</si>
  <si>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</si>
  <si>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</si>
  <si>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</si>
  <si>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</si>
  <si>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</si>
  <si>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</si>
  <si>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</si>
  <si>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</si>
  <si>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</si>
  <si>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</si>
  <si>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</si>
  <si>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</si>
  <si>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</si>
  <si>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</si>
  <si>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</si>
  <si>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</si>
  <si>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</si>
  <si>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</si>
  <si>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</si>
  <si>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</si>
  <si>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</si>
  <si>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</si>
  <si>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</si>
  <si>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</si>
  <si>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</si>
  <si>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</si>
  <si>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</si>
  <si>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</si>
  <si>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</si>
  <si>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</si>
  <si>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</si>
  <si>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</si>
  <si>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</si>
  <si>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</si>
  <si>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</si>
  <si>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</si>
  <si>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</si>
  <si>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</si>
  <si>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</si>
  <si>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</si>
  <si>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</si>
  <si>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</si>
  <si>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</si>
  <si>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</si>
  <si>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</si>
  <si>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</si>
  <si>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</si>
  <si>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</si>
  <si>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</si>
  <si>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</si>
  <si>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</si>
  <si>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</si>
  <si>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</si>
  <si>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</si>
  <si>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</si>
  <si>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</si>
  <si>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</si>
  <si>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</si>
  <si>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</si>
  <si>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</si>
  <si>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</si>
  <si>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520027830</t>
  </si>
  <si>
    <t>FITCH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</si>
  <si>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</si>
  <si>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</si>
  <si>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</si>
  <si>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</si>
  <si>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</si>
  <si>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</si>
  <si>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</si>
  <si>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</si>
  <si>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</si>
  <si>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NR</t>
  </si>
  <si>
    <t>SRENVX 4.5 24/44</t>
  </si>
  <si>
    <t>XS1108784510</t>
  </si>
  <si>
    <t>Insurance</t>
  </si>
  <si>
    <t>A-</t>
  </si>
  <si>
    <t>ZURNVX 5.125 06/48</t>
  </si>
  <si>
    <t>XS1795323952</t>
  </si>
  <si>
    <t>BHP BILLITON 6.75 10/25</t>
  </si>
  <si>
    <t>USQ12441AB91</t>
  </si>
  <si>
    <t>BBB+</t>
  </si>
  <si>
    <t>NAB 3.933 08/2034 08/29</t>
  </si>
  <si>
    <t>USG6S94TAB96</t>
  </si>
  <si>
    <t>Banks</t>
  </si>
  <si>
    <t>WESTPAC BANKING 4.11 07/34 07/29</t>
  </si>
  <si>
    <t>US961214EF61</t>
  </si>
  <si>
    <t>ABBVIE 4.45 05/46 06/46</t>
  </si>
  <si>
    <t>US00287YAW93</t>
  </si>
  <si>
    <t>Health Care Equipment &amp; Services</t>
  </si>
  <si>
    <t>Baa2</t>
  </si>
  <si>
    <t>Moodys</t>
  </si>
  <si>
    <t>ABIBB 5.55 01/49</t>
  </si>
  <si>
    <t>US03523TBV98</t>
  </si>
  <si>
    <t>Food, Beverage &amp; Tobacco</t>
  </si>
  <si>
    <t>BBB</t>
  </si>
  <si>
    <t>ABNANV 4.4 03/28 03/23</t>
  </si>
  <si>
    <t>XS1586330604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</si>
  <si>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</si>
  <si>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</si>
  <si>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</si>
  <si>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</si>
  <si>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</si>
  <si>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</si>
  <si>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</si>
  <si>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EDF 3  PERP</t>
  </si>
  <si>
    <t>FR0013464922</t>
  </si>
  <si>
    <t>UTILITIES</t>
  </si>
  <si>
    <t>ENELIM 4.875 06/29</t>
  </si>
  <si>
    <t>US29278GAK40</t>
  </si>
  <si>
    <t>Diversified Financials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</si>
  <si>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</si>
  <si>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</si>
  <si>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</si>
  <si>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</si>
  <si>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</si>
  <si>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</si>
  <si>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</si>
  <si>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ACAFP 7.875 01/29/49</t>
  </si>
  <si>
    <t>USF22797RT78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</si>
  <si>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</si>
  <si>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</si>
  <si>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</si>
  <si>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</si>
  <si>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</si>
  <si>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</si>
  <si>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</si>
  <si>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Semiconductors &amp; Semiconductor Equipment</t>
  </si>
  <si>
    <t>CHCOCH 3.7 11/29</t>
  </si>
  <si>
    <t>US16412XAH89</t>
  </si>
  <si>
    <t>DELL 5.3 01/29</t>
  </si>
  <si>
    <t>US24703DBA81</t>
  </si>
  <si>
    <t>Technology Hardware &amp; Equipment</t>
  </si>
  <si>
    <t>ECOPETROL 5.875 09/23</t>
  </si>
  <si>
    <t>US279158AC30</t>
  </si>
  <si>
    <t>ETP 5.25 04/29</t>
  </si>
  <si>
    <t>US29278NAG88</t>
  </si>
  <si>
    <t>FSK 4.125 02/25</t>
  </si>
  <si>
    <t>US302635AE72</t>
  </si>
  <si>
    <t>GM 5.25 03/26</t>
  </si>
  <si>
    <t>US37045XBG07</t>
  </si>
  <si>
    <t>MATERIALS</t>
  </si>
  <si>
    <t>Baa3</t>
  </si>
  <si>
    <t>LEAR 5.25 01/25</t>
  </si>
  <si>
    <t>US521865AX34</t>
  </si>
  <si>
    <t>Automobiles &amp; Components</t>
  </si>
  <si>
    <t>MACQUARIE BANK 4.875 06/2025</t>
  </si>
  <si>
    <t>US55608YAB11</t>
  </si>
  <si>
    <t>MERCK 2.875 06/29 06/79</t>
  </si>
  <si>
    <t>XS2011260705</t>
  </si>
  <si>
    <t>Pharmaceuticals &amp; Biotechnology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</si>
  <si>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</si>
  <si>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</si>
  <si>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</si>
  <si>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</si>
  <si>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</si>
  <si>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</si>
  <si>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NXP SEMICON 5.55 12/28 09/28</t>
  </si>
  <si>
    <t>US62947QAY44</t>
  </si>
  <si>
    <t>SSE SSELN 4.75 9/77 06/22</t>
  </si>
  <si>
    <t>XS1572343744</t>
  </si>
  <si>
    <t>STANDARD CHARTERED 3.516 02/30 02/25</t>
  </si>
  <si>
    <t>XS2078692014</t>
  </si>
  <si>
    <t>STANDARD CHARTERED 4.3 02/27</t>
  </si>
  <si>
    <t>XS1480699641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</si>
  <si>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</si>
  <si>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</si>
  <si>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</si>
  <si>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</si>
  <si>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</si>
  <si>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</si>
  <si>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VW 4.625 PERP 06/28</t>
  </si>
  <si>
    <t>XS1799939027</t>
  </si>
  <si>
    <t>BAYNGR 3.125 11/79 11/27</t>
  </si>
  <si>
    <t>XS2077670342</t>
  </si>
  <si>
    <t>BB+</t>
  </si>
  <si>
    <t>BNP PARIBAS 7 PERP 08/28</t>
  </si>
  <si>
    <t>USF1R15XK854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</si>
  <si>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</si>
  <si>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</si>
  <si>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</si>
  <si>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</si>
  <si>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</si>
  <si>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</si>
  <si>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</si>
  <si>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CONTINENTAL RES 5 09/22 03/17</t>
  </si>
  <si>
    <t>US212015AH47</t>
  </si>
  <si>
    <t>CTXS 4.5 12/27</t>
  </si>
  <si>
    <t>US177376AE06</t>
  </si>
  <si>
    <t>ENBCN 6 01/27 01/77</t>
  </si>
  <si>
    <t>US29250NAN57</t>
  </si>
  <si>
    <t>FIBRBZ 5.25</t>
  </si>
  <si>
    <t>US31572UAE64</t>
  </si>
  <si>
    <t>FORD 5.596 01/22</t>
  </si>
  <si>
    <t>US345397ZM88</t>
  </si>
  <si>
    <t>HESM 5.125 06/28</t>
  </si>
  <si>
    <t>US428104AA14</t>
  </si>
  <si>
    <t>HOLCIM FIN 3 07/24</t>
  </si>
  <si>
    <t>XS1713466495</t>
  </si>
  <si>
    <t>LENNAR 4.125 01/22 10/21</t>
  </si>
  <si>
    <t>US526057BY96</t>
  </si>
  <si>
    <t>Consumer Durables &amp; Apparel</t>
  </si>
  <si>
    <t>PETROLEOS MEXICANOS 6.49 1/27 11/26</t>
  </si>
  <si>
    <t>USP78625DW03</t>
  </si>
  <si>
    <t>RBS 3.754 11/01/29 11/24</t>
  </si>
  <si>
    <t>US780097BM20</t>
  </si>
  <si>
    <t>REPSM 4.5 03/75</t>
  </si>
  <si>
    <t>XS1207058733</t>
  </si>
  <si>
    <t>SOLVAY 4.25 04/03/2024</t>
  </si>
  <si>
    <t>BE6309987400</t>
  </si>
  <si>
    <t>TOL 3.8 11/29</t>
  </si>
  <si>
    <t>US88947EAU47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</si>
  <si>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</si>
  <si>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</si>
  <si>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</si>
  <si>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</si>
  <si>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</si>
  <si>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</si>
  <si>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</si>
  <si>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6 PREP 01/26</t>
  </si>
  <si>
    <t>FR0011401728</t>
  </si>
  <si>
    <t>Electricite De Franc 5 01/26</t>
  </si>
  <si>
    <t>FR0011697028</t>
  </si>
  <si>
    <t>HILTON DOMESTIC OPER 4.875 01/30</t>
  </si>
  <si>
    <t>US432833AF84</t>
  </si>
  <si>
    <t>Hotels Restaurants &amp; Leisure</t>
  </si>
  <si>
    <t>Ba2</t>
  </si>
  <si>
    <t>UBS 7 PERP</t>
  </si>
  <si>
    <t>USH4209UAT37</t>
  </si>
  <si>
    <t>ALLISON TRANSM 5 10/24 10/21</t>
  </si>
  <si>
    <t>US019736AD97</t>
  </si>
  <si>
    <t>Ba3</t>
  </si>
  <si>
    <t>CS 7.25 09/25</t>
  </si>
  <si>
    <t>USH3698DBZ62</t>
  </si>
  <si>
    <t>CS 7.5 PERP</t>
  </si>
  <si>
    <t>USH3698DBW32</t>
  </si>
  <si>
    <t>HCA 5.875 02/29</t>
  </si>
  <si>
    <t>US404119BW86</t>
  </si>
  <si>
    <t>LLOYDS 7.5 09/25 PERP</t>
  </si>
  <si>
    <t>US539439AU36</t>
  </si>
  <si>
    <t>NGLS 6.5 07/27</t>
  </si>
  <si>
    <t>US87612BBK70</t>
  </si>
  <si>
    <t>NGLS 6.875 01/29</t>
  </si>
  <si>
    <t>US87612BBM37</t>
  </si>
  <si>
    <t>SIRIUS 4.625 07/24</t>
  </si>
  <si>
    <t>US82967NBE76</t>
  </si>
  <si>
    <t>Commercial &amp; Professional Services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</si>
  <si>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</si>
  <si>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</si>
  <si>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</si>
  <si>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</si>
  <si>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</si>
  <si>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</si>
  <si>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B1</t>
  </si>
  <si>
    <t>BACR 8 PERP</t>
  </si>
  <si>
    <t>US06738EBG98</t>
  </si>
  <si>
    <t>B+</t>
  </si>
  <si>
    <t>BARCLAYS 7.75 PERP 15/09/2023</t>
  </si>
  <si>
    <t>US06738EBA29</t>
  </si>
  <si>
    <t>CCO HOLDINGS 4.75 03/30 09/24</t>
  </si>
  <si>
    <t>US1248EPCD32</t>
  </si>
  <si>
    <t>Media</t>
  </si>
  <si>
    <t>RBS 8 PERP 8 08/25</t>
  </si>
  <si>
    <t>US780099CK11</t>
  </si>
  <si>
    <t>TRANSOCEAN 7.75 10/24 10/20</t>
  </si>
  <si>
    <t>US893828AA14</t>
  </si>
  <si>
    <t>B</t>
  </si>
  <si>
    <t>הראל סל תלבונד 20</t>
  </si>
  <si>
    <t>1150440</t>
  </si>
  <si>
    <t>514103811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</si>
  <si>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</si>
  <si>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</si>
  <si>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</si>
  <si>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</si>
  <si>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</si>
  <si>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</si>
  <si>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</si>
  <si>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</si>
  <si>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513464289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</si>
  <si>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</si>
  <si>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</si>
  <si>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</si>
  <si>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</si>
  <si>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</si>
  <si>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</si>
  <si>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</si>
  <si>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</si>
  <si>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520041989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</si>
  <si>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</si>
  <si>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</si>
  <si>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</si>
  <si>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</si>
  <si>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</si>
  <si>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</si>
  <si>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</si>
  <si>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</si>
  <si>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513540310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</si>
  <si>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</si>
  <si>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</si>
  <si>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</si>
  <si>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</si>
  <si>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</si>
  <si>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</si>
  <si>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</si>
  <si>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</si>
  <si>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</si>
  <si>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</si>
  <si>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</si>
  <si>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</si>
  <si>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</si>
  <si>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</si>
  <si>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</si>
  <si>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</si>
  <si>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אג"ח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</si>
  <si>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</si>
  <si>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</si>
  <si>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</si>
  <si>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</si>
  <si>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</si>
  <si>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</si>
  <si>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</si>
  <si>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</si>
  <si>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</si>
  <si>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 xml:space="preserve"> BLA/GSO EUR A ACC</t>
  </si>
  <si>
    <t>IE00B3DS7666</t>
  </si>
  <si>
    <t>Amundi Funds Pioneer US High</t>
  </si>
  <si>
    <t>LU1883863851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</si>
  <si>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</si>
  <si>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</si>
  <si>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</si>
  <si>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</si>
  <si>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</si>
  <si>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</si>
  <si>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</si>
  <si>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</si>
  <si>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</si>
  <si>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</si>
  <si>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</si>
  <si>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</si>
  <si>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</si>
  <si>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</si>
  <si>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</si>
  <si>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</si>
  <si>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</si>
  <si>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</si>
  <si>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</si>
  <si>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</si>
  <si>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ערד 8809</t>
  </si>
  <si>
    <t>3322000</t>
  </si>
  <si>
    <t>ערד 8865</t>
  </si>
  <si>
    <t>88650000</t>
  </si>
  <si>
    <t>ערד 8869</t>
  </si>
  <si>
    <t>88690000</t>
  </si>
  <si>
    <t>ערד 8872</t>
  </si>
  <si>
    <t>88720000</t>
  </si>
  <si>
    <t>ערד 8874</t>
  </si>
  <si>
    <t>88740000</t>
  </si>
  <si>
    <t>ערד 8877</t>
  </si>
  <si>
    <t>88770000</t>
  </si>
  <si>
    <t>ערד 8880</t>
  </si>
  <si>
    <t>88800000</t>
  </si>
  <si>
    <t>₪ / מט"ח</t>
  </si>
  <si>
    <t>+ILS/-USD 3.408 10-11-20 (10) -915</t>
  </si>
  <si>
    <t>10000029</t>
  </si>
  <si>
    <t>ל.ר.</t>
  </si>
  <si>
    <t>+ILS/-USD 3.4344 11-06-20 (10) -321</t>
  </si>
  <si>
    <t>10000047</t>
  </si>
  <si>
    <t>+ILS/-USD 3.4402 11-06-20 (10) -373</t>
  </si>
  <si>
    <t>10000044</t>
  </si>
  <si>
    <t>+ILS/-USD 3.452 10-11-20 (10) -800</t>
  </si>
  <si>
    <t>10000028</t>
  </si>
  <si>
    <t>+ILS/-USD 3.456 11-06-20 (10) -415</t>
  </si>
  <si>
    <t>10000043</t>
  </si>
  <si>
    <t>+ILS/-USD 3.484 11-06-20 (10) -605</t>
  </si>
  <si>
    <t>10000032</t>
  </si>
  <si>
    <t>+ILS/-USD 3.5055 11-06-20 (10) -690</t>
  </si>
  <si>
    <t>10000020</t>
  </si>
  <si>
    <t>+EUR/-USD 1.12021 27-03-20 (10) +112.1</t>
  </si>
  <si>
    <t>10000041</t>
  </si>
  <si>
    <t>+EUR/-USD 1.12313 12-03-20 (12) +108.3</t>
  </si>
  <si>
    <t>10000049</t>
  </si>
  <si>
    <t>+EUR/-USD 1.1318 04-05-20 (12) +202</t>
  </si>
  <si>
    <t>10000035</t>
  </si>
  <si>
    <t>+GBP/-USD 1.29927 16-01-20 (20) +14.7</t>
  </si>
  <si>
    <t>10000060</t>
  </si>
  <si>
    <t>+USD/-EUR 1.1084 27-03-20 (10) +87</t>
  </si>
  <si>
    <t>10000045</t>
  </si>
  <si>
    <t>+USD/-EUR 1.10845 12-03-20 (12) +121.5</t>
  </si>
  <si>
    <t>+USD/-EUR 1.10949 05-03-20 (20) +74.9</t>
  </si>
  <si>
    <t>10000056</t>
  </si>
  <si>
    <t>+USD/-EUR 1.115 27-03-20 (10) +78</t>
  </si>
  <si>
    <t>10000046</t>
  </si>
  <si>
    <t>+USD/-EUR 1.1158 04-05-20 (20) +144</t>
  </si>
  <si>
    <t>+USD/-EUR 1.1171 04-05-20 (20) +95</t>
  </si>
  <si>
    <t>10000061</t>
  </si>
  <si>
    <t>+USD/-EUR 1.1203 27-03-20 (10) +156</t>
  </si>
  <si>
    <t>10000040</t>
  </si>
  <si>
    <t>+USD/-EUR 1.1235 05-03-20 (20) +101</t>
  </si>
  <si>
    <t>+USD/-EUR 1.1282 04-05-20 (12) +239</t>
  </si>
  <si>
    <t>10000022</t>
  </si>
  <si>
    <t>+USD/-EUR 1.15192 09-04-20 (10) +234.2</t>
  </si>
  <si>
    <t>10000025</t>
  </si>
  <si>
    <t>+USD/-GBP 1.2203 16-01-20 (20) +93</t>
  </si>
  <si>
    <t>10000023</t>
  </si>
  <si>
    <t>+USD/-GBP 1.23142 16-01-20 (20) +93.2</t>
  </si>
  <si>
    <t>10000021</t>
  </si>
  <si>
    <t>+USD/-GBP 1.23165 16-01-20 (12) +92.5</t>
  </si>
  <si>
    <t>+USD/-GBP 1.24427 11-05-20 (10) +102.7</t>
  </si>
  <si>
    <t>10000038</t>
  </si>
  <si>
    <t>+USD/-GBP 1.29325 11-05-20 (10) +74.5</t>
  </si>
  <si>
    <t>10000042</t>
  </si>
  <si>
    <t>IRS</t>
  </si>
  <si>
    <t>10000000</t>
  </si>
  <si>
    <t>10000002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</si>
  <si>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</si>
  <si>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</si>
  <si>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</si>
  <si>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</si>
  <si>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</si>
  <si>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</si>
  <si>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</si>
  <si>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</si>
  <si>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</si>
  <si>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</si>
  <si>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</si>
  <si>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</si>
  <si>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</si>
  <si>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</si>
  <si>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30312000</t>
  </si>
  <si>
    <t>32012000</t>
  </si>
  <si>
    <t>34510000</t>
  </si>
  <si>
    <t>33810000</t>
  </si>
  <si>
    <t>34010000</t>
  </si>
  <si>
    <t>32020000</t>
  </si>
  <si>
    <t>34020000</t>
  </si>
  <si>
    <t>קרדן אן.וי אגח ב חש 2/18</t>
  </si>
  <si>
    <t>1143270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</si>
</sst>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0.0000"/>
    <numFmt numFmtId="168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28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3" fontId="5" fillId="0" borderId="29" xfId="13" applyFont="1" applyBorder="1" applyAlignment="1">
      <alignment horizontal="right"/>
    </xf>
    <xf numFmtId="10" fontId="5" fillId="0" borderId="29" xfId="14" applyNumberFormat="1" applyFont="1" applyBorder="1" applyAlignment="1">
      <alignment horizontal="center"/>
    </xf>
    <xf numFmtId="2" fontId="5" fillId="0" borderId="29" xfId="7" applyNumberFormat="1" applyFont="1" applyBorder="1" applyAlignment="1">
      <alignment horizontal="right"/>
    </xf>
    <xf numFmtId="168" fontId="5" fillId="0" borderId="29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2" fontId="29" fillId="0" borderId="0" xfId="0" applyNumberFormat="1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198120</xdr:colOff>
      <xdr:row>50</xdr:row>
      <xdr:rowOff>0</xdr:rowOff>
    </xdr:from>
    <xdr:to>
      <xdr:col>29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X66"/>
  <sheetViews>
    <sheetView rightToLeft="1" tabSelected="1" topLeftCell="A5" workbookViewId="0">
      <selection activeCell="C20" sqref="C20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4" width="6.7109375" style="9" customWidth="1"/>
    <col min="25" max="27" width="7.7109375" style="9" customWidth="1"/>
    <col min="28" max="28" width="7.140625" style="9" customWidth="1"/>
    <col min="29" max="29" width="6" style="9" customWidth="1"/>
    <col min="30" max="30" width="8.140625" style="9" customWidth="1"/>
    <col min="31" max="31" width="6.28515625" style="9" customWidth="1"/>
    <col min="32" max="32" width="8" style="9" customWidth="1"/>
    <col min="33" max="33" width="8.7109375" style="9" customWidth="1"/>
    <col min="34" max="34" width="10" style="9" customWidth="1"/>
    <col min="35" max="35" width="9.5703125" style="9" customWidth="1"/>
    <col min="36" max="36" width="6.140625" style="9" customWidth="1"/>
    <col min="37" max="38" width="5.7109375" style="9" customWidth="1"/>
    <col min="39" max="39" width="6.85546875" style="9" customWidth="1"/>
    <col min="40" max="40" width="6.42578125" style="9" customWidth="1"/>
    <col min="41" max="41" width="6.7109375" style="9" customWidth="1"/>
    <col min="42" max="42" width="7.28515625" style="9" customWidth="1"/>
    <col min="43" max="54" width="5.7109375" style="9" customWidth="1"/>
    <col min="55" max="16384" width="9.140625" style="9"/>
  </cols>
  <sheetData>
    <row r="1" spans="1:24">
      <c r="B1" s="57" t="s">
        <v>168</v>
      </c>
      <c r="C1" s="78" t="s" vm="1">
        <v>244</v>
      </c>
    </row>
    <row r="2" spans="1:24">
      <c r="B2" s="57" t="s">
        <v>167</v>
      </c>
      <c r="C2" s="78" t="s">
        <v>245</v>
      </c>
    </row>
    <row r="3" spans="1:24">
      <c r="B3" s="57" t="s">
        <v>169</v>
      </c>
      <c r="C3" s="78" t="s">
        <v>246</v>
      </c>
    </row>
    <row r="4" spans="1:24">
      <c r="B4" s="57" t="s">
        <v>170</v>
      </c>
      <c r="C4" s="78">
        <v>12148</v>
      </c>
    </row>
    <row r="6" spans="1:24" ht="26.25" customHeight="1">
      <c r="B6" s="122" t="s">
        <v>184</v>
      </c>
      <c r="C6" s="123"/>
      <c r="D6" s="124"/>
    </row>
    <row r="7" spans="1:24" s="10" customFormat="1">
      <c r="B7" s="23"/>
      <c r="C7" s="24" t="s">
        <v>99</v>
      </c>
      <c r="D7" s="25" t="s">
        <v>97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0" customFormat="1">
      <c r="B8" s="23"/>
      <c r="C8" s="26" t="s">
        <v>225</v>
      </c>
      <c r="D8" s="27" t="s">
        <v>20</v>
      </c>
    </row>
    <row r="9" spans="1:24" s="11" customFormat="1" ht="18" customHeight="1">
      <c r="B9" s="37"/>
      <c r="C9" s="20" t="s">
        <v>1</v>
      </c>
      <c r="D9" s="28" t="s">
        <v>2</v>
      </c>
    </row>
    <row r="10" spans="1:24" s="11" customFormat="1" ht="18" customHeight="1">
      <c r="B10" s="67" t="s">
        <v>183</v>
      </c>
      <c r="C10" s="110">
        <f>C11+C12+C23+C37</f>
        <v>6452.7483394249994</v>
      </c>
      <c r="D10" s="111">
        <f>C10/$C$42</f>
        <v>1</v>
      </c>
    </row>
    <row r="11" spans="1:24">
      <c r="A11" s="45" t="s">
        <v>130</v>
      </c>
      <c r="B11" s="29" t="s">
        <v>185</v>
      </c>
      <c r="C11" s="110">
        <f>מזומנים!J10</f>
        <v>133.83772407599997</v>
      </c>
      <c r="D11" s="111">
        <f t="shared" ref="D11:D13" si="0">C11/$C$42</f>
        <v>2.0741196934378845E-2</v>
      </c>
    </row>
    <row r="12" spans="1:24">
      <c r="B12" s="29" t="s">
        <v>186</v>
      </c>
      <c r="C12" s="110">
        <f>C13+C15+C17+C18</f>
        <v>2428.929795485999</v>
      </c>
      <c r="D12" s="111">
        <f t="shared" si="0"/>
        <v>0.37641787153633821</v>
      </c>
    </row>
    <row r="13" spans="1:24">
      <c r="A13" s="55" t="s">
        <v>130</v>
      </c>
      <c r="B13" s="30" t="s">
        <v>58</v>
      </c>
      <c r="C13" s="110">
        <f>'תעודות התחייבות ממשלתיות'!O11</f>
        <v>1128.063189301</v>
      </c>
      <c r="D13" s="111">
        <f t="shared" si="0"/>
        <v>0.17481902748457737</v>
      </c>
    </row>
    <row r="14" spans="1:24">
      <c r="A14" s="55" t="s">
        <v>130</v>
      </c>
      <c r="B14" s="30" t="s">
        <v>59</v>
      </c>
      <c r="C14" s="110" t="s" vm="2">
        <v>1255</v>
      </c>
      <c r="D14" s="111" t="s" vm="3">
        <v>1255</v>
      </c>
    </row>
    <row r="15" spans="1:24">
      <c r="A15" s="55" t="s">
        <v>130</v>
      </c>
      <c r="B15" s="30" t="s">
        <v>60</v>
      </c>
      <c r="C15" s="110">
        <f>'אג"ח קונצרני'!R11</f>
        <v>1125.2012046279995</v>
      </c>
      <c r="D15" s="111">
        <f>C15/$C$42</f>
        <v>0.17437549791818868</v>
      </c>
    </row>
    <row r="16" spans="1:24">
      <c r="A16" s="55" t="s">
        <v>130</v>
      </c>
      <c r="B16" s="30" t="s">
        <v>61</v>
      </c>
      <c r="C16" s="110" t="s" vm="4">
        <v>1255</v>
      </c>
      <c r="D16" s="111" t="s" vm="5">
        <v>1255</v>
      </c>
    </row>
    <row r="17" spans="1:4">
      <c r="A17" s="55" t="s">
        <v>130</v>
      </c>
      <c r="B17" s="30" t="s">
        <v>239</v>
      </c>
      <c r="C17" s="110">
        <f>'קרנות סל'!K11</f>
        <v>41.842592824000008</v>
      </c>
      <c r="D17" s="111">
        <f>C17/$C$42</f>
        <v>6.4844606705564741E-3</v>
      </c>
    </row>
    <row r="18" spans="1:4">
      <c r="A18" s="55" t="s">
        <v>130</v>
      </c>
      <c r="B18" s="30" t="s">
        <v>62</v>
      </c>
      <c r="C18" s="110">
        <f>'קרנות נאמנות'!L11</f>
        <v>133.82280873300002</v>
      </c>
      <c r="D18" s="111">
        <f>C18/$C$42</f>
        <v>2.0738885463015732E-2</v>
      </c>
    </row>
    <row r="19" spans="1:4">
      <c r="A19" s="55" t="s">
        <v>130</v>
      </c>
      <c r="B19" s="30" t="s">
        <v>63</v>
      </c>
      <c r="C19" s="110" t="s" vm="6">
        <v>1255</v>
      </c>
      <c r="D19" s="111" t="s" vm="7">
        <v>1255</v>
      </c>
    </row>
    <row r="20" spans="1:4">
      <c r="A20" s="55" t="s">
        <v>130</v>
      </c>
      <c r="B20" s="30" t="s">
        <v>64</v>
      </c>
      <c r="C20" s="110" t="s" vm="8">
        <v>1255</v>
      </c>
      <c r="D20" s="111" t="s" vm="9">
        <v>1255</v>
      </c>
    </row>
    <row r="21" spans="1:4">
      <c r="A21" s="55" t="s">
        <v>130</v>
      </c>
      <c r="B21" s="30" t="s">
        <v>65</v>
      </c>
      <c r="C21" s="110" t="s" vm="10">
        <v>1255</v>
      </c>
      <c r="D21" s="111" t="s" vm="11">
        <v>1255</v>
      </c>
    </row>
    <row r="22" spans="1:4">
      <c r="A22" s="55" t="s">
        <v>130</v>
      </c>
      <c r="B22" s="30" t="s">
        <v>66</v>
      </c>
      <c r="C22" s="110" t="s" vm="12">
        <v>1255</v>
      </c>
      <c r="D22" s="111" t="s" vm="13">
        <v>1255</v>
      </c>
    </row>
    <row r="23" spans="1:4">
      <c r="B23" s="29" t="s">
        <v>187</v>
      </c>
      <c r="C23" s="110">
        <f>C24+C31</f>
        <v>3889.8951623339999</v>
      </c>
      <c r="D23" s="111">
        <f>C23/$C$42</f>
        <v>0.60282765694851603</v>
      </c>
    </row>
    <row r="24" spans="1:4">
      <c r="A24" s="55" t="s">
        <v>130</v>
      </c>
      <c r="B24" s="30" t="s">
        <v>67</v>
      </c>
      <c r="C24" s="110">
        <f>'לא סחיר- תעודות התחייבות ממשלתי'!M11</f>
        <v>3889.0416</v>
      </c>
      <c r="D24" s="111">
        <f>C24/$C$42</f>
        <v>0.60269537806685181</v>
      </c>
    </row>
    <row r="25" spans="1:4">
      <c r="A25" s="55" t="s">
        <v>130</v>
      </c>
      <c r="B25" s="30" t="s">
        <v>68</v>
      </c>
      <c r="C25" s="110" t="s" vm="14">
        <v>1255</v>
      </c>
      <c r="D25" s="111" t="s" vm="15">
        <v>1255</v>
      </c>
    </row>
    <row r="26" spans="1:4">
      <c r="A26" s="55" t="s">
        <v>130</v>
      </c>
      <c r="B26" s="30" t="s">
        <v>60</v>
      </c>
      <c r="C26" s="110" t="s" vm="16">
        <v>1255</v>
      </c>
      <c r="D26" s="111" t="s" vm="17">
        <v>1255</v>
      </c>
    </row>
    <row r="27" spans="1:4">
      <c r="A27" s="55" t="s">
        <v>130</v>
      </c>
      <c r="B27" s="30" t="s">
        <v>69</v>
      </c>
      <c r="C27" s="110" t="s" vm="18">
        <v>1255</v>
      </c>
      <c r="D27" s="111" t="s" vm="19">
        <v>1255</v>
      </c>
    </row>
    <row r="28" spans="1:4">
      <c r="A28" s="55" t="s">
        <v>130</v>
      </c>
      <c r="B28" s="30" t="s">
        <v>70</v>
      </c>
      <c r="C28" s="110" t="s" vm="20">
        <v>1255</v>
      </c>
      <c r="D28" s="111" t="s" vm="21">
        <v>1255</v>
      </c>
    </row>
    <row r="29" spans="1:4">
      <c r="A29" s="55" t="s">
        <v>130</v>
      </c>
      <c r="B29" s="30" t="s">
        <v>71</v>
      </c>
      <c r="C29" s="110" t="s" vm="22">
        <v>1255</v>
      </c>
      <c r="D29" s="111" t="s" vm="23">
        <v>1255</v>
      </c>
    </row>
    <row r="30" spans="1:4">
      <c r="A30" s="55" t="s">
        <v>130</v>
      </c>
      <c r="B30" s="30" t="s">
        <v>210</v>
      </c>
      <c r="C30" s="110" t="s" vm="24">
        <v>1255</v>
      </c>
      <c r="D30" s="111" t="s" vm="25">
        <v>1255</v>
      </c>
    </row>
    <row r="31" spans="1:4">
      <c r="A31" s="55" t="s">
        <v>130</v>
      </c>
      <c r="B31" s="30" t="s">
        <v>93</v>
      </c>
      <c r="C31" s="110">
        <f>'לא סחיר - חוזים עתידיים'!I11</f>
        <v>0.85356233400000026</v>
      </c>
      <c r="D31" s="111">
        <f>C31/$C$42</f>
        <v>1.3227888166425234E-4</v>
      </c>
    </row>
    <row r="32" spans="1:4">
      <c r="A32" s="55" t="s">
        <v>130</v>
      </c>
      <c r="B32" s="30" t="s">
        <v>72</v>
      </c>
      <c r="C32" s="110" t="s" vm="26">
        <v>1255</v>
      </c>
      <c r="D32" s="111" t="s" vm="27">
        <v>1255</v>
      </c>
    </row>
    <row r="33" spans="1:4">
      <c r="A33" s="55" t="s">
        <v>130</v>
      </c>
      <c r="B33" s="29" t="s">
        <v>188</v>
      </c>
      <c r="C33" s="110" t="s" vm="28">
        <v>1255</v>
      </c>
      <c r="D33" s="111" t="s" vm="29">
        <v>1255</v>
      </c>
    </row>
    <row r="34" spans="1:4">
      <c r="A34" s="55" t="s">
        <v>130</v>
      </c>
      <c r="B34" s="29" t="s">
        <v>189</v>
      </c>
      <c r="C34" s="110" t="s" vm="30">
        <v>1255</v>
      </c>
      <c r="D34" s="111" t="s" vm="31">
        <v>1255</v>
      </c>
    </row>
    <row r="35" spans="1:4">
      <c r="A35" s="55" t="s">
        <v>130</v>
      </c>
      <c r="B35" s="29" t="s">
        <v>190</v>
      </c>
      <c r="C35" s="110" t="s" vm="32">
        <v>1255</v>
      </c>
      <c r="D35" s="111" t="s" vm="33">
        <v>1255</v>
      </c>
    </row>
    <row r="36" spans="1:4">
      <c r="A36" s="55" t="s">
        <v>130</v>
      </c>
      <c r="B36" s="56" t="s">
        <v>191</v>
      </c>
      <c r="C36" s="110" t="s" vm="34">
        <v>1255</v>
      </c>
      <c r="D36" s="111" t="s" vm="35">
        <v>1255</v>
      </c>
    </row>
    <row r="37" spans="1:4">
      <c r="A37" s="55" t="s">
        <v>130</v>
      </c>
      <c r="B37" s="29" t="s">
        <v>192</v>
      </c>
      <c r="C37" s="110">
        <f>'השקעות אחרות '!I10</f>
        <v>8.5657528999999996E-2</v>
      </c>
      <c r="D37" s="111">
        <f>C37/$C$42</f>
        <v>1.3274580766872568E-5</v>
      </c>
    </row>
    <row r="38" spans="1:4">
      <c r="A38" s="55"/>
      <c r="B38" s="68" t="s">
        <v>194</v>
      </c>
      <c r="C38" s="110">
        <v>0</v>
      </c>
      <c r="D38" s="111">
        <f>C38/$C$42</f>
        <v>0</v>
      </c>
    </row>
    <row r="39" spans="1:4">
      <c r="A39" s="55" t="s">
        <v>130</v>
      </c>
      <c r="B39" s="69" t="s">
        <v>195</v>
      </c>
      <c r="C39" s="110" t="s" vm="36">
        <v>1255</v>
      </c>
      <c r="D39" s="111" t="s" vm="37">
        <v>1255</v>
      </c>
    </row>
    <row r="40" spans="1:4">
      <c r="A40" s="55" t="s">
        <v>130</v>
      </c>
      <c r="B40" s="69" t="s">
        <v>223</v>
      </c>
      <c r="C40" s="110" t="s" vm="38">
        <v>1255</v>
      </c>
      <c r="D40" s="111" t="s" vm="39">
        <v>1255</v>
      </c>
    </row>
    <row r="41" spans="1:4">
      <c r="A41" s="55" t="s">
        <v>130</v>
      </c>
      <c r="B41" s="69" t="s">
        <v>196</v>
      </c>
      <c r="C41" s="110" t="s" vm="40">
        <v>1255</v>
      </c>
      <c r="D41" s="111" t="s" vm="41">
        <v>1255</v>
      </c>
    </row>
    <row r="42" spans="1:4">
      <c r="B42" s="69" t="s">
        <v>73</v>
      </c>
      <c r="C42" s="110">
        <f>C38+C10</f>
        <v>6452.7483394249994</v>
      </c>
      <c r="D42" s="111">
        <f>C42/$C$42</f>
        <v>1</v>
      </c>
    </row>
    <row r="43" spans="1:4">
      <c r="A43" s="55" t="s">
        <v>130</v>
      </c>
      <c r="B43" s="69" t="s">
        <v>193</v>
      </c>
      <c r="C43" s="110"/>
      <c r="D43" s="111"/>
    </row>
    <row r="44" spans="1:4">
      <c r="B44" s="6" t="s">
        <v>98</v>
      </c>
    </row>
    <row r="45" spans="1:4">
      <c r="C45" s="75" t="s">
        <v>175</v>
      </c>
      <c r="D45" s="36" t="s">
        <v>92</v>
      </c>
    </row>
    <row r="46" spans="1:4">
      <c r="C46" s="76" t="s">
        <v>1</v>
      </c>
      <c r="D46" s="25" t="s">
        <v>2</v>
      </c>
    </row>
    <row r="47" spans="1:4">
      <c r="C47" s="112" t="s">
        <v>156</v>
      </c>
      <c r="D47" s="113" vm="42">
        <v>2.4230999999999998</v>
      </c>
    </row>
    <row r="48" spans="1:4">
      <c r="C48" s="112" t="s">
        <v>165</v>
      </c>
      <c r="D48" s="113">
        <v>0.85865487341300406</v>
      </c>
    </row>
    <row r="49" spans="2:4">
      <c r="C49" s="112" t="s">
        <v>161</v>
      </c>
      <c r="D49" s="113" vm="43">
        <v>2.6535000000000002</v>
      </c>
    </row>
    <row r="50" spans="2:4">
      <c r="B50" s="12"/>
      <c r="C50" s="112" t="s">
        <v>1256</v>
      </c>
      <c r="D50" s="113" vm="44">
        <v>3.5750000000000002</v>
      </c>
    </row>
    <row r="51" spans="2:4">
      <c r="C51" s="112" t="s">
        <v>154</v>
      </c>
      <c r="D51" s="113" vm="45">
        <v>3.8782000000000001</v>
      </c>
    </row>
    <row r="52" spans="2:4">
      <c r="C52" s="112" t="s">
        <v>155</v>
      </c>
      <c r="D52" s="113" vm="46">
        <v>4.5597000000000003</v>
      </c>
    </row>
    <row r="53" spans="2:4">
      <c r="C53" s="112" t="s">
        <v>157</v>
      </c>
      <c r="D53" s="113">
        <v>0.44351475174210436</v>
      </c>
    </row>
    <row r="54" spans="2:4">
      <c r="C54" s="112" t="s">
        <v>162</v>
      </c>
      <c r="D54" s="113" vm="47">
        <v>3.1846999999999999</v>
      </c>
    </row>
    <row r="55" spans="2:4">
      <c r="C55" s="112" t="s">
        <v>163</v>
      </c>
      <c r="D55" s="113">
        <v>0.18275657839072681</v>
      </c>
    </row>
    <row r="56" spans="2:4">
      <c r="C56" s="112" t="s">
        <v>160</v>
      </c>
      <c r="D56" s="113" vm="48">
        <v>0.51910000000000001</v>
      </c>
    </row>
    <row r="57" spans="2:4">
      <c r="C57" s="112" t="s">
        <v>1257</v>
      </c>
      <c r="D57" s="113">
        <v>2.3265791999999998</v>
      </c>
    </row>
    <row r="58" spans="2:4">
      <c r="C58" s="112" t="s">
        <v>159</v>
      </c>
      <c r="D58" s="113" vm="49">
        <v>0.3715</v>
      </c>
    </row>
    <row r="59" spans="2:4">
      <c r="C59" s="112" t="s">
        <v>152</v>
      </c>
      <c r="D59" s="113" vm="50">
        <v>3.456</v>
      </c>
    </row>
    <row r="60" spans="2:4">
      <c r="C60" s="112" t="s">
        <v>166</v>
      </c>
      <c r="D60" s="113" vm="51">
        <v>0.2465</v>
      </c>
    </row>
    <row r="61" spans="2:4">
      <c r="C61" s="112" t="s">
        <v>1258</v>
      </c>
      <c r="D61" s="113" vm="52">
        <v>0.39319999999999999</v>
      </c>
    </row>
    <row r="62" spans="2:4">
      <c r="C62" s="112" t="s">
        <v>1259</v>
      </c>
      <c r="D62" s="113">
        <v>5.5684993087713533E-2</v>
      </c>
    </row>
    <row r="63" spans="2:4">
      <c r="C63" s="112" t="s">
        <v>1260</v>
      </c>
      <c r="D63" s="113">
        <v>0.49632352941176472</v>
      </c>
    </row>
    <row r="64" spans="2:4">
      <c r="C64" s="112" t="s">
        <v>153</v>
      </c>
      <c r="D64" s="113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168</v>
      </c>
      <c r="C1" s="78" t="s" vm="1">
        <v>244</v>
      </c>
    </row>
    <row r="2" spans="2:60">
      <c r="B2" s="57" t="s">
        <v>167</v>
      </c>
      <c r="C2" s="78" t="s">
        <v>245</v>
      </c>
    </row>
    <row r="3" spans="2:60">
      <c r="B3" s="57" t="s">
        <v>169</v>
      </c>
      <c r="C3" s="78" t="s">
        <v>246</v>
      </c>
    </row>
    <row r="4" spans="2:60">
      <c r="B4" s="57" t="s">
        <v>170</v>
      </c>
      <c r="C4" s="78">
        <v>12148</v>
      </c>
    </row>
    <row r="6" spans="2:60" ht="26.25" customHeight="1">
      <c r="B6" s="136" t="s">
        <v>198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60" ht="26.25" customHeight="1">
      <c r="B7" s="136" t="s">
        <v>81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  <c r="BH7" s="3"/>
    </row>
    <row r="8" spans="2:60" s="3" customFormat="1" ht="78.75">
      <c r="B8" s="23" t="s">
        <v>105</v>
      </c>
      <c r="C8" s="31" t="s">
        <v>38</v>
      </c>
      <c r="D8" s="31" t="s">
        <v>108</v>
      </c>
      <c r="E8" s="31" t="s">
        <v>55</v>
      </c>
      <c r="F8" s="31" t="s">
        <v>90</v>
      </c>
      <c r="G8" s="31" t="s">
        <v>222</v>
      </c>
      <c r="H8" s="31" t="s">
        <v>221</v>
      </c>
      <c r="I8" s="31" t="s">
        <v>52</v>
      </c>
      <c r="J8" s="31" t="s">
        <v>51</v>
      </c>
      <c r="K8" s="31" t="s">
        <v>171</v>
      </c>
      <c r="L8" s="31" t="s">
        <v>173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229</v>
      </c>
      <c r="H9" s="17"/>
      <c r="I9" s="17" t="s">
        <v>225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C11" s="1"/>
      <c r="BD11" s="3"/>
      <c r="BE11" s="1"/>
      <c r="BG11" s="1"/>
    </row>
    <row r="12" spans="2:60" s="4" customFormat="1" ht="18" customHeight="1">
      <c r="B12" s="99" t="s">
        <v>238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C12" s="1"/>
      <c r="BD12" s="3"/>
      <c r="BE12" s="1"/>
      <c r="BG12" s="1"/>
    </row>
    <row r="13" spans="2:60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D13" s="3"/>
    </row>
    <row r="14" spans="2:60" ht="20.25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BD14" s="4"/>
    </row>
    <row r="15" spans="2:60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56" ht="20.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BC19" s="4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BD20" s="3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 ht="409.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 ht="409.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 ht="409.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 ht="409.6">
      <c r="D111" s="1"/>
      <c r="E111" s="1"/>
    </row>
    <row r="112" spans="2:12" ht="409.6">
      <c r="D112" s="1"/>
      <c r="E112" s="1"/>
    </row>
    <row r="113" spans="4:5" ht="409.6">
      <c r="D113" s="1"/>
      <c r="E113" s="1"/>
    </row>
    <row r="114" spans="4:5" ht="409.6">
      <c r="D114" s="1"/>
      <c r="E114" s="1"/>
    </row>
    <row r="115" spans="4:5" ht="409.6">
      <c r="D115" s="1"/>
      <c r="E115" s="1"/>
    </row>
    <row r="116" spans="4:5" ht="409.6">
      <c r="D116" s="1"/>
      <c r="E116" s="1"/>
    </row>
    <row r="117" spans="4:5" ht="409.6">
      <c r="D117" s="1"/>
      <c r="E117" s="1"/>
    </row>
    <row r="118" spans="4:5" ht="409.6">
      <c r="D118" s="1"/>
      <c r="E118" s="1"/>
    </row>
    <row r="119" spans="4:5" ht="409.6">
      <c r="D119" s="1"/>
      <c r="E119" s="1"/>
    </row>
    <row r="120" spans="4:5" ht="409.6">
      <c r="D120" s="1"/>
      <c r="E120" s="1"/>
    </row>
    <row r="121" spans="4:5" ht="409.6">
      <c r="D121" s="1"/>
      <c r="E121" s="1"/>
    </row>
    <row r="122" spans="4:5" ht="409.6">
      <c r="D122" s="1"/>
      <c r="E122" s="1"/>
    </row>
    <row r="123" spans="4:5" ht="409.6">
      <c r="D123" s="1"/>
      <c r="E123" s="1"/>
    </row>
    <row r="124" spans="4:5" ht="409.6">
      <c r="D124" s="1"/>
      <c r="E124" s="1"/>
    </row>
    <row r="125" spans="4:5" ht="409.6">
      <c r="D125" s="1"/>
      <c r="E125" s="1"/>
    </row>
    <row r="126" spans="4:5" ht="409.6">
      <c r="D126" s="1"/>
      <c r="E126" s="1"/>
    </row>
    <row r="127" spans="4:5" ht="409.6">
      <c r="D127" s="1"/>
      <c r="E127" s="1"/>
    </row>
    <row r="128" spans="4:5" ht="409.6">
      <c r="D128" s="1"/>
      <c r="E128" s="1"/>
    </row>
    <row r="129" spans="4:5" ht="409.6">
      <c r="D129" s="1"/>
      <c r="E129" s="1"/>
    </row>
    <row r="130" spans="4:5" ht="409.6">
      <c r="D130" s="1"/>
      <c r="E130" s="1"/>
    </row>
    <row r="131" spans="4:5" ht="409.6">
      <c r="D131" s="1"/>
      <c r="E131" s="1"/>
    </row>
    <row r="132" spans="4:5" ht="409.6">
      <c r="D132" s="1"/>
      <c r="E132" s="1"/>
    </row>
    <row r="133" spans="4:5" ht="409.6">
      <c r="D133" s="1"/>
      <c r="E133" s="1"/>
    </row>
    <row r="134" spans="4:5" ht="409.6">
      <c r="D134" s="1"/>
      <c r="E134" s="1"/>
    </row>
    <row r="135" spans="4:5" ht="409.6">
      <c r="D135" s="1"/>
      <c r="E135" s="1"/>
    </row>
    <row r="136" spans="4:5" ht="409.6">
      <c r="D136" s="1"/>
      <c r="E136" s="1"/>
    </row>
    <row r="137" spans="4:5" ht="409.6">
      <c r="D137" s="1"/>
      <c r="E137" s="1"/>
    </row>
    <row r="138" spans="4:5" ht="409.6">
      <c r="D138" s="1"/>
      <c r="E138" s="1"/>
    </row>
    <row r="139" spans="4:5" ht="409.6">
      <c r="D139" s="1"/>
      <c r="E139" s="1"/>
    </row>
    <row r="140" spans="4:5" ht="409.6">
      <c r="D140" s="1"/>
      <c r="E140" s="1"/>
    </row>
    <row r="141" spans="4:5" ht="409.6">
      <c r="D141" s="1"/>
      <c r="E141" s="1"/>
    </row>
    <row r="142" spans="4:5" ht="409.6">
      <c r="D142" s="1"/>
      <c r="E142" s="1"/>
    </row>
    <row r="143" spans="4:5" ht="409.6">
      <c r="D143" s="1"/>
      <c r="E143" s="1"/>
    </row>
    <row r="144" spans="4:5" ht="409.6">
      <c r="D144" s="1"/>
      <c r="E144" s="1"/>
    </row>
    <row r="145" spans="4:5" ht="409.6">
      <c r="D145" s="1"/>
      <c r="E145" s="1"/>
    </row>
    <row r="146" spans="4:5" ht="409.6">
      <c r="D146" s="1"/>
      <c r="E146" s="1"/>
    </row>
    <row r="147" spans="4:5" ht="409.6">
      <c r="D147" s="1"/>
      <c r="E147" s="1"/>
    </row>
    <row r="148" spans="4:5" ht="409.6">
      <c r="D148" s="1"/>
      <c r="E148" s="1"/>
    </row>
    <row r="149" spans="4:5" ht="409.6">
      <c r="D149" s="1"/>
      <c r="E149" s="1"/>
    </row>
    <row r="150" spans="4:5" ht="409.6">
      <c r="D150" s="1"/>
      <c r="E150" s="1"/>
    </row>
    <row r="151" spans="4:5" ht="409.6">
      <c r="D151" s="1"/>
      <c r="E151" s="1"/>
    </row>
    <row r="152" spans="4:5" ht="409.6">
      <c r="D152" s="1"/>
      <c r="E152" s="1"/>
    </row>
    <row r="153" spans="4:5" ht="409.6">
      <c r="D153" s="1"/>
      <c r="E153" s="1"/>
    </row>
    <row r="154" spans="4:5" ht="409.6">
      <c r="D154" s="1"/>
      <c r="E154" s="1"/>
    </row>
    <row r="155" spans="4:5" ht="409.6">
      <c r="D155" s="1"/>
      <c r="E155" s="1"/>
    </row>
    <row r="156" spans="4:5" ht="409.6">
      <c r="D156" s="1"/>
      <c r="E156" s="1"/>
    </row>
    <row r="157" spans="4:5" ht="409.6">
      <c r="D157" s="1"/>
      <c r="E157" s="1"/>
    </row>
    <row r="158" spans="4:5" ht="409.6">
      <c r="D158" s="1"/>
      <c r="E158" s="1"/>
    </row>
    <row r="159" spans="4:5" ht="409.6">
      <c r="D159" s="1"/>
      <c r="E159" s="1"/>
    </row>
    <row r="160" spans="4:5" ht="409.6">
      <c r="D160" s="1"/>
      <c r="E160" s="1"/>
    </row>
    <row r="161" spans="4:5" ht="409.6">
      <c r="D161" s="1"/>
      <c r="E161" s="1"/>
    </row>
    <row r="162" spans="4:5" ht="409.6">
      <c r="D162" s="1"/>
      <c r="E162" s="1"/>
    </row>
    <row r="163" spans="4:5" ht="409.6">
      <c r="D163" s="1"/>
      <c r="E163" s="1"/>
    </row>
    <row r="164" spans="4:5" ht="409.6">
      <c r="D164" s="1"/>
      <c r="E164" s="1"/>
    </row>
    <row r="165" spans="4:5" ht="409.6">
      <c r="D165" s="1"/>
      <c r="E165" s="1"/>
    </row>
    <row r="166" spans="4:5" ht="409.6">
      <c r="D166" s="1"/>
      <c r="E166" s="1"/>
    </row>
    <row r="167" spans="4:5" ht="409.6">
      <c r="D167" s="1"/>
      <c r="E167" s="1"/>
    </row>
    <row r="168" spans="4:5" ht="409.6">
      <c r="D168" s="1"/>
      <c r="E168" s="1"/>
    </row>
    <row r="169" spans="4:5" ht="409.6">
      <c r="D169" s="1"/>
      <c r="E169" s="1"/>
    </row>
    <row r="170" spans="4:5" ht="409.6">
      <c r="D170" s="1"/>
      <c r="E170" s="1"/>
    </row>
    <row r="171" spans="4:5" ht="409.6">
      <c r="D171" s="1"/>
      <c r="E171" s="1"/>
    </row>
    <row r="172" spans="4:5" ht="409.6">
      <c r="D172" s="1"/>
      <c r="E172" s="1"/>
    </row>
    <row r="173" spans="4:5" ht="409.6">
      <c r="D173" s="1"/>
      <c r="E173" s="1"/>
    </row>
    <row r="174" spans="4:5" ht="409.6">
      <c r="D174" s="1"/>
      <c r="E174" s="1"/>
    </row>
    <row r="175" spans="4:5" ht="409.6">
      <c r="D175" s="1"/>
      <c r="E175" s="1"/>
    </row>
    <row r="176" spans="4:5" ht="409.6">
      <c r="D176" s="1"/>
      <c r="E176" s="1"/>
    </row>
    <row r="177" spans="4:5" ht="409.6">
      <c r="D177" s="1"/>
      <c r="E177" s="1"/>
    </row>
    <row r="178" spans="4:5" ht="409.6">
      <c r="D178" s="1"/>
      <c r="E178" s="1"/>
    </row>
    <row r="179" spans="4:5" ht="409.6">
      <c r="D179" s="1"/>
      <c r="E179" s="1"/>
    </row>
    <row r="180" spans="4:5" ht="409.6">
      <c r="D180" s="1"/>
      <c r="E180" s="1"/>
    </row>
    <row r="181" spans="4:5" ht="409.6">
      <c r="D181" s="1"/>
      <c r="E181" s="1"/>
    </row>
    <row r="182" spans="4:5" ht="409.6">
      <c r="D182" s="1"/>
      <c r="E182" s="1"/>
    </row>
    <row r="183" spans="4:5" ht="409.6">
      <c r="D183" s="1"/>
      <c r="E183" s="1"/>
    </row>
    <row r="184" spans="4:5" ht="409.6">
      <c r="D184" s="1"/>
      <c r="E184" s="1"/>
    </row>
    <row r="185" spans="4:5" ht="409.6">
      <c r="D185" s="1"/>
      <c r="E185" s="1"/>
    </row>
    <row r="186" spans="4:5" ht="409.6">
      <c r="D186" s="1"/>
      <c r="E186" s="1"/>
    </row>
    <row r="187" spans="4:5" ht="409.6">
      <c r="D187" s="1"/>
      <c r="E187" s="1"/>
    </row>
    <row r="188" spans="4:5" ht="409.6">
      <c r="D188" s="1"/>
      <c r="E188" s="1"/>
    </row>
    <row r="189" spans="4:5" ht="409.6">
      <c r="D189" s="1"/>
      <c r="E189" s="1"/>
    </row>
    <row r="190" spans="4:5" ht="409.6">
      <c r="D190" s="1"/>
      <c r="E190" s="1"/>
    </row>
    <row r="191" spans="4:5" ht="409.6">
      <c r="D191" s="1"/>
      <c r="E191" s="1"/>
    </row>
    <row r="192" spans="4:5" ht="409.6">
      <c r="D192" s="1"/>
      <c r="E192" s="1"/>
    </row>
    <row r="193" spans="4:5" ht="409.6">
      <c r="D193" s="1"/>
      <c r="E193" s="1"/>
    </row>
    <row r="194" spans="4:5" ht="409.6">
      <c r="D194" s="1"/>
      <c r="E194" s="1"/>
    </row>
    <row r="195" spans="4:5" ht="409.6">
      <c r="D195" s="1"/>
      <c r="E195" s="1"/>
    </row>
    <row r="196" spans="4:5" ht="409.6">
      <c r="D196" s="1"/>
      <c r="E196" s="1"/>
    </row>
    <row r="197" spans="4:5" ht="409.6">
      <c r="D197" s="1"/>
      <c r="E197" s="1"/>
    </row>
    <row r="198" spans="4:5" ht="409.6">
      <c r="D198" s="1"/>
      <c r="E198" s="1"/>
    </row>
    <row r="199" spans="4:5" ht="409.6">
      <c r="D199" s="1"/>
      <c r="E199" s="1"/>
    </row>
    <row r="200" spans="4:5" ht="409.6">
      <c r="D200" s="1"/>
      <c r="E200" s="1"/>
    </row>
    <row r="201" spans="4:5" ht="409.6">
      <c r="D201" s="1"/>
      <c r="E201" s="1"/>
    </row>
    <row r="202" spans="4:5" ht="409.6">
      <c r="D202" s="1"/>
      <c r="E202" s="1"/>
    </row>
    <row r="203" spans="4:5" ht="409.6">
      <c r="D203" s="1"/>
      <c r="E203" s="1"/>
    </row>
    <row r="204" spans="4:5" ht="409.6">
      <c r="D204" s="1"/>
      <c r="E204" s="1"/>
    </row>
    <row r="205" spans="4:5" ht="409.6">
      <c r="D205" s="1"/>
      <c r="E205" s="1"/>
    </row>
    <row r="206" spans="4:5" ht="409.6">
      <c r="D206" s="1"/>
      <c r="E206" s="1"/>
    </row>
    <row r="207" spans="4:5" ht="409.6">
      <c r="D207" s="1"/>
      <c r="E207" s="1"/>
    </row>
    <row r="208" spans="4:5" ht="409.6">
      <c r="D208" s="1"/>
      <c r="E208" s="1"/>
    </row>
    <row r="209" spans="4:5" ht="409.6">
      <c r="D209" s="1"/>
      <c r="E209" s="1"/>
    </row>
    <row r="210" spans="4:5" ht="409.6">
      <c r="D210" s="1"/>
      <c r="E210" s="1"/>
    </row>
    <row r="211" spans="4:5" ht="409.6">
      <c r="D211" s="1"/>
      <c r="E211" s="1"/>
    </row>
    <row r="212" spans="4:5" ht="409.6">
      <c r="D212" s="1"/>
      <c r="E212" s="1"/>
    </row>
    <row r="213" spans="4:5" ht="409.6">
      <c r="D213" s="1"/>
      <c r="E213" s="1"/>
    </row>
    <row r="214" spans="4:5" ht="409.6">
      <c r="D214" s="1"/>
      <c r="E214" s="1"/>
    </row>
    <row r="215" spans="4:5" ht="409.6">
      <c r="D215" s="1"/>
      <c r="E215" s="1"/>
    </row>
    <row r="216" spans="4:5" ht="409.6">
      <c r="D216" s="1"/>
      <c r="E216" s="1"/>
    </row>
    <row r="217" spans="4:5" ht="409.6">
      <c r="D217" s="1"/>
      <c r="E217" s="1"/>
    </row>
    <row r="218" spans="4:5" ht="409.6">
      <c r="D218" s="1"/>
      <c r="E218" s="1"/>
    </row>
    <row r="219" spans="4:5" ht="409.6">
      <c r="D219" s="1"/>
      <c r="E219" s="1"/>
    </row>
    <row r="220" spans="4:5" ht="409.6">
      <c r="D220" s="1"/>
      <c r="E220" s="1"/>
    </row>
    <row r="221" spans="4:5" ht="409.6">
      <c r="D221" s="1"/>
      <c r="E221" s="1"/>
    </row>
    <row r="222" spans="4:5" ht="409.6">
      <c r="D222" s="1"/>
      <c r="E222" s="1"/>
    </row>
    <row r="223" spans="4:5" ht="409.6">
      <c r="D223" s="1"/>
      <c r="E223" s="1"/>
    </row>
    <row r="224" spans="4:5" ht="409.6">
      <c r="D224" s="1"/>
      <c r="E224" s="1"/>
    </row>
    <row r="225" spans="4:5" ht="409.6">
      <c r="D225" s="1"/>
      <c r="E225" s="1"/>
    </row>
    <row r="226" spans="4:5" ht="409.6">
      <c r="D226" s="1"/>
      <c r="E226" s="1"/>
    </row>
    <row r="227" spans="4:5" ht="409.6">
      <c r="D227" s="1"/>
      <c r="E227" s="1"/>
    </row>
    <row r="228" spans="4:5" ht="409.6">
      <c r="D228" s="1"/>
      <c r="E228" s="1"/>
    </row>
    <row r="229" spans="4:5" ht="409.6">
      <c r="D229" s="1"/>
      <c r="E229" s="1"/>
    </row>
    <row r="230" spans="4:5" ht="409.6">
      <c r="D230" s="1"/>
      <c r="E230" s="1"/>
    </row>
    <row r="231" spans="4:5" ht="409.6">
      <c r="D231" s="1"/>
      <c r="E231" s="1"/>
    </row>
    <row r="232" spans="4:5" ht="409.6">
      <c r="D232" s="1"/>
      <c r="E232" s="1"/>
    </row>
    <row r="233" spans="4:5" ht="409.6">
      <c r="D233" s="1"/>
      <c r="E233" s="1"/>
    </row>
    <row r="234" spans="4:5" ht="409.6">
      <c r="D234" s="1"/>
      <c r="E234" s="1"/>
    </row>
    <row r="235" spans="4:5" ht="409.6">
      <c r="D235" s="1"/>
      <c r="E235" s="1"/>
    </row>
    <row r="236" spans="4:5" ht="409.6">
      <c r="D236" s="1"/>
      <c r="E236" s="1"/>
    </row>
    <row r="237" spans="4:5" ht="409.6">
      <c r="D237" s="1"/>
      <c r="E237" s="1"/>
    </row>
    <row r="238" spans="4:5" ht="409.6">
      <c r="D238" s="1"/>
      <c r="E238" s="1"/>
    </row>
    <row r="239" spans="4:5" ht="409.6">
      <c r="D239" s="1"/>
      <c r="E239" s="1"/>
    </row>
    <row r="240" spans="4:5" ht="409.6">
      <c r="D240" s="1"/>
      <c r="E240" s="1"/>
    </row>
    <row r="241" spans="4:5" ht="409.6">
      <c r="D241" s="1"/>
      <c r="E241" s="1"/>
    </row>
    <row r="242" spans="4:5" ht="409.6">
      <c r="D242" s="1"/>
      <c r="E242" s="1"/>
    </row>
    <row r="243" spans="4:5" ht="409.6">
      <c r="D243" s="1"/>
      <c r="E243" s="1"/>
    </row>
    <row r="244" spans="4:5" ht="409.6">
      <c r="D244" s="1"/>
      <c r="E244" s="1"/>
    </row>
    <row r="245" spans="4:5" ht="409.6">
      <c r="D245" s="1"/>
      <c r="E245" s="1"/>
    </row>
    <row r="246" spans="4:5" ht="409.6">
      <c r="D246" s="1"/>
      <c r="E246" s="1"/>
    </row>
    <row r="247" spans="4:5" ht="409.6">
      <c r="D247" s="1"/>
      <c r="E247" s="1"/>
    </row>
    <row r="248" spans="4:5" ht="409.6">
      <c r="D248" s="1"/>
      <c r="E248" s="1"/>
    </row>
    <row r="249" spans="4:5" ht="409.6">
      <c r="D249" s="1"/>
      <c r="E249" s="1"/>
    </row>
    <row r="250" spans="4:5" ht="409.6">
      <c r="D250" s="1"/>
      <c r="E250" s="1"/>
    </row>
    <row r="251" spans="4:5" ht="409.6">
      <c r="D251" s="1"/>
      <c r="E251" s="1"/>
    </row>
    <row r="252" spans="4:5" ht="409.6">
      <c r="D252" s="1"/>
      <c r="E252" s="1"/>
    </row>
    <row r="253" spans="4:5" ht="409.6">
      <c r="D253" s="1"/>
      <c r="E253" s="1"/>
    </row>
    <row r="254" spans="4:5" ht="409.6">
      <c r="D254" s="1"/>
      <c r="E254" s="1"/>
    </row>
    <row r="255" spans="4:5" ht="409.6">
      <c r="D255" s="1"/>
      <c r="E255" s="1"/>
    </row>
    <row r="256" spans="4:5" ht="409.6">
      <c r="D256" s="1"/>
      <c r="E256" s="1"/>
    </row>
    <row r="257" spans="4:5" ht="409.6">
      <c r="D257" s="1"/>
      <c r="E257" s="1"/>
    </row>
    <row r="258" spans="4:5" ht="409.6">
      <c r="D258" s="1"/>
      <c r="E258" s="1"/>
    </row>
    <row r="259" spans="4:5" ht="409.6">
      <c r="D259" s="1"/>
      <c r="E259" s="1"/>
    </row>
    <row r="260" spans="4:5" ht="409.6">
      <c r="D260" s="1"/>
      <c r="E260" s="1"/>
    </row>
    <row r="261" spans="4:5" ht="409.6">
      <c r="D261" s="1"/>
      <c r="E261" s="1"/>
    </row>
    <row r="262" spans="4:5" ht="409.6">
      <c r="D262" s="1"/>
      <c r="E262" s="1"/>
    </row>
    <row r="263" spans="4:5" ht="409.6">
      <c r="D263" s="1"/>
      <c r="E263" s="1"/>
    </row>
    <row r="264" spans="4:5" ht="409.6">
      <c r="D264" s="1"/>
      <c r="E264" s="1"/>
    </row>
    <row r="265" spans="4:5" ht="409.6">
      <c r="D265" s="1"/>
      <c r="E265" s="1"/>
    </row>
    <row r="266" spans="4:5" ht="409.6">
      <c r="D266" s="1"/>
      <c r="E266" s="1"/>
    </row>
    <row r="267" spans="4:5" ht="409.6">
      <c r="D267" s="1"/>
      <c r="E267" s="1"/>
    </row>
    <row r="268" spans="4:5" ht="409.6">
      <c r="D268" s="1"/>
      <c r="E268" s="1"/>
    </row>
    <row r="269" spans="4:5" ht="409.6">
      <c r="D269" s="1"/>
      <c r="E269" s="1"/>
    </row>
    <row r="270" spans="4:5" ht="409.6">
      <c r="D270" s="1"/>
      <c r="E270" s="1"/>
    </row>
    <row r="271" spans="4:5" ht="409.6">
      <c r="D271" s="1"/>
      <c r="E271" s="1"/>
    </row>
    <row r="272" spans="4:5" ht="409.6">
      <c r="D272" s="1"/>
      <c r="E272" s="1"/>
    </row>
    <row r="273" spans="4:5" ht="409.6">
      <c r="D273" s="1"/>
      <c r="E273" s="1"/>
    </row>
    <row r="274" spans="4:5" ht="409.6">
      <c r="D274" s="1"/>
      <c r="E274" s="1"/>
    </row>
    <row r="275" spans="4:5" ht="409.6">
      <c r="D275" s="1"/>
      <c r="E275" s="1"/>
    </row>
    <row r="276" spans="4:5" ht="409.6">
      <c r="D276" s="1"/>
      <c r="E276" s="1"/>
    </row>
    <row r="277" spans="4:5" ht="409.6">
      <c r="D277" s="1"/>
      <c r="E277" s="1"/>
    </row>
    <row r="278" spans="4:5" ht="409.6">
      <c r="D278" s="1"/>
      <c r="E278" s="1"/>
    </row>
    <row r="279" spans="4:5" ht="409.6">
      <c r="D279" s="1"/>
      <c r="E279" s="1"/>
    </row>
    <row r="280" spans="4:5" ht="409.6">
      <c r="D280" s="1"/>
      <c r="E280" s="1"/>
    </row>
    <row r="281" spans="4:5" ht="409.6">
      <c r="D281" s="1"/>
      <c r="E281" s="1"/>
    </row>
    <row r="282" spans="4:5" ht="409.6">
      <c r="D282" s="1"/>
      <c r="E282" s="1"/>
    </row>
    <row r="283" spans="4:5" ht="409.6">
      <c r="D283" s="1"/>
      <c r="E283" s="1"/>
    </row>
    <row r="284" spans="4:5" ht="409.6">
      <c r="D284" s="1"/>
      <c r="E284" s="1"/>
    </row>
    <row r="285" spans="4:5" ht="409.6">
      <c r="D285" s="1"/>
      <c r="E285" s="1"/>
    </row>
    <row r="286" spans="4:5" ht="409.6">
      <c r="D286" s="1"/>
      <c r="E286" s="1"/>
    </row>
    <row r="287" spans="4:5" ht="409.6">
      <c r="D287" s="1"/>
      <c r="E287" s="1"/>
    </row>
    <row r="288" spans="4:5" ht="409.6">
      <c r="D288" s="1"/>
      <c r="E288" s="1"/>
    </row>
    <row r="289" spans="4:5" ht="409.6">
      <c r="D289" s="1"/>
      <c r="E289" s="1"/>
    </row>
    <row r="290" spans="4:5" ht="409.6">
      <c r="D290" s="1"/>
      <c r="E290" s="1"/>
    </row>
    <row r="291" spans="4:5" ht="409.6">
      <c r="D291" s="1"/>
      <c r="E291" s="1"/>
    </row>
    <row r="292" spans="4:5" ht="409.6">
      <c r="D292" s="1"/>
      <c r="E292" s="1"/>
    </row>
    <row r="293" spans="4:5" ht="409.6">
      <c r="D293" s="1"/>
      <c r="E293" s="1"/>
    </row>
    <row r="294" spans="4:5" ht="409.6">
      <c r="D294" s="1"/>
      <c r="E294" s="1"/>
    </row>
    <row r="295" spans="4:5" ht="409.6">
      <c r="D295" s="1"/>
      <c r="E295" s="1"/>
    </row>
    <row r="296" spans="4:5" ht="409.6">
      <c r="D296" s="1"/>
      <c r="E296" s="1"/>
    </row>
    <row r="297" spans="4:5" ht="409.6">
      <c r="D297" s="1"/>
      <c r="E297" s="1"/>
    </row>
    <row r="298" spans="4:5" ht="409.6">
      <c r="D298" s="1"/>
      <c r="E298" s="1"/>
    </row>
    <row r="299" spans="4:5" ht="409.6">
      <c r="D299" s="1"/>
      <c r="E299" s="1"/>
    </row>
    <row r="300" spans="4:5" ht="409.6">
      <c r="D300" s="1"/>
      <c r="E300" s="1"/>
    </row>
    <row r="301" spans="4:5" ht="409.6">
      <c r="D301" s="1"/>
      <c r="E301" s="1"/>
    </row>
    <row r="302" spans="4:5" ht="409.6">
      <c r="D302" s="1"/>
      <c r="E302" s="1"/>
    </row>
    <row r="303" spans="4:5" ht="409.6">
      <c r="D303" s="1"/>
      <c r="E303" s="1"/>
    </row>
    <row r="304" spans="4:5" ht="409.6">
      <c r="D304" s="1"/>
      <c r="E304" s="1"/>
    </row>
    <row r="305" spans="4:5" ht="409.6">
      <c r="D305" s="1"/>
      <c r="E305" s="1"/>
    </row>
    <row r="306" spans="4:5" ht="409.6">
      <c r="D306" s="1"/>
      <c r="E306" s="1"/>
    </row>
    <row r="307" spans="4:5" ht="409.6">
      <c r="D307" s="1"/>
      <c r="E307" s="1"/>
    </row>
    <row r="308" spans="4:5" ht="409.6">
      <c r="D308" s="1"/>
      <c r="E308" s="1"/>
    </row>
    <row r="309" spans="4:5" ht="409.6">
      <c r="D309" s="1"/>
      <c r="E309" s="1"/>
    </row>
    <row r="310" spans="4:5" ht="409.6">
      <c r="D310" s="1"/>
      <c r="E310" s="1"/>
    </row>
    <row r="311" spans="4:5" ht="409.6">
      <c r="D311" s="1"/>
      <c r="E311" s="1"/>
    </row>
    <row r="312" spans="4:5" ht="409.6">
      <c r="D312" s="1"/>
      <c r="E312" s="1"/>
    </row>
    <row r="313" spans="4:5" ht="409.6">
      <c r="D313" s="1"/>
      <c r="E313" s="1"/>
    </row>
    <row r="314" spans="4:5" ht="409.6">
      <c r="D314" s="1"/>
      <c r="E314" s="1"/>
    </row>
    <row r="315" spans="4:5" ht="409.6">
      <c r="D315" s="1"/>
      <c r="E315" s="1"/>
    </row>
    <row r="316" spans="4:5" ht="409.6">
      <c r="D316" s="1"/>
      <c r="E316" s="1"/>
    </row>
    <row r="317" spans="4:5" ht="409.6">
      <c r="D317" s="1"/>
      <c r="E317" s="1"/>
    </row>
    <row r="318" spans="4:5" ht="409.6">
      <c r="D318" s="1"/>
      <c r="E318" s="1"/>
    </row>
    <row r="319" spans="4:5" ht="409.6">
      <c r="D319" s="1"/>
      <c r="E319" s="1"/>
    </row>
    <row r="320" spans="4:5" ht="409.6">
      <c r="D320" s="1"/>
      <c r="E320" s="1"/>
    </row>
    <row r="321" spans="4:5" ht="409.6">
      <c r="D321" s="1"/>
      <c r="E321" s="1"/>
    </row>
    <row r="322" spans="4:5" ht="409.6">
      <c r="D322" s="1"/>
      <c r="E322" s="1"/>
    </row>
    <row r="323" spans="4:5" ht="409.6">
      <c r="D323" s="1"/>
      <c r="E323" s="1"/>
    </row>
    <row r="324" spans="4:5" ht="409.6">
      <c r="D324" s="1"/>
      <c r="E324" s="1"/>
    </row>
    <row r="325" spans="4:5" ht="409.6">
      <c r="D325" s="1"/>
      <c r="E325" s="1"/>
    </row>
    <row r="326" spans="4:5" ht="409.6">
      <c r="D326" s="1"/>
      <c r="E326" s="1"/>
    </row>
    <row r="327" spans="4:5" ht="409.6">
      <c r="D327" s="1"/>
      <c r="E327" s="1"/>
    </row>
    <row r="328" spans="4:5" ht="409.6">
      <c r="D328" s="1"/>
      <c r="E328" s="1"/>
    </row>
    <row r="329" spans="4:5" ht="409.6">
      <c r="D329" s="1"/>
      <c r="E329" s="1"/>
    </row>
    <row r="330" spans="4:5" ht="409.6">
      <c r="D330" s="1"/>
      <c r="E330" s="1"/>
    </row>
    <row r="331" spans="4:5" ht="409.6">
      <c r="D331" s="1"/>
      <c r="E331" s="1"/>
    </row>
    <row r="332" spans="4:5" ht="409.6">
      <c r="D332" s="1"/>
      <c r="E332" s="1"/>
    </row>
    <row r="333" spans="4:5" ht="409.6">
      <c r="D333" s="1"/>
      <c r="E333" s="1"/>
    </row>
    <row r="334" spans="4:5" ht="409.6">
      <c r="D334" s="1"/>
      <c r="E334" s="1"/>
    </row>
    <row r="335" spans="4:5" ht="409.6">
      <c r="D335" s="1"/>
      <c r="E335" s="1"/>
    </row>
    <row r="336" spans="4:5" ht="409.6">
      <c r="D336" s="1"/>
      <c r="E336" s="1"/>
    </row>
    <row r="337" spans="4:5" ht="409.6">
      <c r="D337" s="1"/>
      <c r="E337" s="1"/>
    </row>
    <row r="338" spans="4:5" ht="409.6">
      <c r="D338" s="1"/>
      <c r="E338" s="1"/>
    </row>
    <row r="339" spans="4:5" ht="409.6">
      <c r="D339" s="1"/>
      <c r="E339" s="1"/>
    </row>
    <row r="340" spans="4:5" ht="409.6">
      <c r="D340" s="1"/>
      <c r="E340" s="1"/>
    </row>
    <row r="341" spans="4:5" ht="409.6">
      <c r="D341" s="1"/>
      <c r="E341" s="1"/>
    </row>
    <row r="342" spans="4:5" ht="409.6">
      <c r="D342" s="1"/>
      <c r="E342" s="1"/>
    </row>
    <row r="343" spans="4:5" ht="409.6">
      <c r="D343" s="1"/>
      <c r="E343" s="1"/>
    </row>
    <row r="344" spans="4:5" ht="409.6">
      <c r="D344" s="1"/>
      <c r="E344" s="1"/>
    </row>
    <row r="345" spans="4:5" ht="409.6">
      <c r="D345" s="1"/>
      <c r="E345" s="1"/>
    </row>
    <row r="346" spans="4:5" ht="409.6">
      <c r="D346" s="1"/>
      <c r="E346" s="1"/>
    </row>
    <row r="347" spans="4:5" ht="409.6">
      <c r="D347" s="1"/>
      <c r="E347" s="1"/>
    </row>
    <row r="348" spans="4:5" ht="409.6">
      <c r="D348" s="1"/>
      <c r="E348" s="1"/>
    </row>
    <row r="349" spans="4:5" ht="409.6">
      <c r="D349" s="1"/>
      <c r="E349" s="1"/>
    </row>
    <row r="350" spans="4:5" ht="409.6">
      <c r="D350" s="1"/>
      <c r="E350" s="1"/>
    </row>
    <row r="351" spans="4:5" ht="409.6">
      <c r="D351" s="1"/>
      <c r="E351" s="1"/>
    </row>
    <row r="352" spans="4:5" ht="409.6">
      <c r="D352" s="1"/>
      <c r="E352" s="1"/>
    </row>
    <row r="353" spans="4:5" ht="409.6">
      <c r="D353" s="1"/>
      <c r="E353" s="1"/>
    </row>
    <row r="354" spans="4:5" ht="409.6">
      <c r="D354" s="1"/>
      <c r="E354" s="1"/>
    </row>
    <row r="355" spans="4:5" ht="409.6">
      <c r="D355" s="1"/>
      <c r="E355" s="1"/>
    </row>
    <row r="356" spans="4:5" ht="409.6">
      <c r="D356" s="1"/>
      <c r="E356" s="1"/>
    </row>
    <row r="357" spans="4:5" ht="409.6">
      <c r="D357" s="1"/>
      <c r="E357" s="1"/>
    </row>
    <row r="358" spans="4:5" ht="409.6">
      <c r="D358" s="1"/>
      <c r="E358" s="1"/>
    </row>
    <row r="359" spans="4:5" ht="409.6">
      <c r="D359" s="1"/>
      <c r="E359" s="1"/>
    </row>
    <row r="360" spans="4:5" ht="409.6">
      <c r="D360" s="1"/>
      <c r="E360" s="1"/>
    </row>
    <row r="361" spans="4:5" ht="409.6">
      <c r="D361" s="1"/>
      <c r="E361" s="1"/>
    </row>
    <row r="362" spans="4:5" ht="409.6">
      <c r="D362" s="1"/>
      <c r="E362" s="1"/>
    </row>
    <row r="363" spans="4:5" ht="409.6">
      <c r="D363" s="1"/>
      <c r="E363" s="1"/>
    </row>
    <row r="364" spans="4:5" ht="409.6">
      <c r="D364" s="1"/>
      <c r="E364" s="1"/>
    </row>
    <row r="365" spans="4:5" ht="409.6">
      <c r="D365" s="1"/>
      <c r="E365" s="1"/>
    </row>
    <row r="366" spans="4:5" ht="409.6">
      <c r="D366" s="1"/>
      <c r="E366" s="1"/>
    </row>
    <row r="367" spans="4:5" ht="409.6">
      <c r="D367" s="1"/>
      <c r="E367" s="1"/>
    </row>
    <row r="368" spans="4:5" ht="409.6">
      <c r="D368" s="1"/>
      <c r="E368" s="1"/>
    </row>
    <row r="369" spans="4:5" ht="409.6">
      <c r="D369" s="1"/>
      <c r="E369" s="1"/>
    </row>
    <row r="370" spans="4:5" ht="409.6">
      <c r="D370" s="1"/>
      <c r="E370" s="1"/>
    </row>
    <row r="371" spans="4:5" ht="409.6">
      <c r="D371" s="1"/>
      <c r="E371" s="1"/>
    </row>
    <row r="372" spans="4:5" ht="409.6">
      <c r="D372" s="1"/>
      <c r="E372" s="1"/>
    </row>
    <row r="373" spans="4:5" ht="409.6">
      <c r="D373" s="1"/>
      <c r="E373" s="1"/>
    </row>
    <row r="374" spans="4:5" ht="409.6">
      <c r="D374" s="1"/>
      <c r="E374" s="1"/>
    </row>
    <row r="375" spans="4:5" ht="409.6">
      <c r="D375" s="1"/>
      <c r="E375" s="1"/>
    </row>
    <row r="376" spans="4:5" ht="409.6">
      <c r="D376" s="1"/>
      <c r="E376" s="1"/>
    </row>
    <row r="377" spans="4:5" ht="409.6">
      <c r="D377" s="1"/>
      <c r="E377" s="1"/>
    </row>
    <row r="378" spans="4:5" ht="409.6">
      <c r="D378" s="1"/>
      <c r="E378" s="1"/>
    </row>
    <row r="379" spans="4:5" ht="409.6">
      <c r="D379" s="1"/>
      <c r="E379" s="1"/>
    </row>
    <row r="380" spans="4:5" ht="409.6">
      <c r="D380" s="1"/>
      <c r="E380" s="1"/>
    </row>
    <row r="381" spans="4:5" ht="409.6">
      <c r="D381" s="1"/>
      <c r="E381" s="1"/>
    </row>
    <row r="382" spans="4:5" ht="409.6">
      <c r="D382" s="1"/>
      <c r="E382" s="1"/>
    </row>
    <row r="383" spans="4:5" ht="409.6">
      <c r="D383" s="1"/>
      <c r="E383" s="1"/>
    </row>
    <row r="384" spans="4:5" ht="409.6">
      <c r="D384" s="1"/>
      <c r="E384" s="1"/>
    </row>
    <row r="385" spans="4:5" ht="409.6">
      <c r="D385" s="1"/>
      <c r="E385" s="1"/>
    </row>
    <row r="386" spans="4:5" ht="409.6">
      <c r="D386" s="1"/>
      <c r="E386" s="1"/>
    </row>
    <row r="387" spans="4:5" ht="409.6">
      <c r="D387" s="1"/>
      <c r="E387" s="1"/>
    </row>
    <row r="388" spans="4:5" ht="409.6">
      <c r="D388" s="1"/>
      <c r="E388" s="1"/>
    </row>
    <row r="389" spans="4:5" ht="409.6">
      <c r="D389" s="1"/>
      <c r="E389" s="1"/>
    </row>
    <row r="390" spans="4:5" ht="409.6">
      <c r="D390" s="1"/>
      <c r="E390" s="1"/>
    </row>
    <row r="391" spans="4:5" ht="409.6">
      <c r="D391" s="1"/>
      <c r="E391" s="1"/>
    </row>
    <row r="392" spans="4:5" ht="409.6">
      <c r="D392" s="1"/>
      <c r="E392" s="1"/>
    </row>
    <row r="393" spans="4:5" ht="409.6">
      <c r="D393" s="1"/>
      <c r="E393" s="1"/>
    </row>
    <row r="394" spans="4:5" ht="409.6">
      <c r="D394" s="1"/>
      <c r="E394" s="1"/>
    </row>
    <row r="395" spans="4:5" ht="409.6">
      <c r="D395" s="1"/>
      <c r="E395" s="1"/>
    </row>
    <row r="396" spans="4:5" ht="409.6">
      <c r="D396" s="1"/>
      <c r="E396" s="1"/>
    </row>
    <row r="397" spans="4:5" ht="409.6">
      <c r="D397" s="1"/>
      <c r="E397" s="1"/>
    </row>
    <row r="398" spans="4:5" ht="409.6">
      <c r="D398" s="1"/>
      <c r="E398" s="1"/>
    </row>
    <row r="399" spans="4:5" ht="409.6">
      <c r="D399" s="1"/>
      <c r="E399" s="1"/>
    </row>
    <row r="400" spans="4:5" ht="409.6">
      <c r="D400" s="1"/>
      <c r="E400" s="1"/>
    </row>
    <row r="401" spans="4:5" ht="409.6">
      <c r="D401" s="1"/>
      <c r="E401" s="1"/>
    </row>
    <row r="402" spans="4:5" ht="409.6">
      <c r="D402" s="1"/>
      <c r="E402" s="1"/>
    </row>
    <row r="403" spans="4:5" ht="409.6">
      <c r="D403" s="1"/>
      <c r="E403" s="1"/>
    </row>
    <row r="404" spans="4:5" ht="409.6">
      <c r="D404" s="1"/>
      <c r="E404" s="1"/>
    </row>
    <row r="405" spans="4:5" ht="409.6">
      <c r="D405" s="1"/>
      <c r="E405" s="1"/>
    </row>
    <row r="406" spans="4:5" ht="409.6">
      <c r="D406" s="1"/>
      <c r="E406" s="1"/>
    </row>
    <row r="407" spans="4:5" ht="409.6">
      <c r="D407" s="1"/>
      <c r="E407" s="1"/>
    </row>
    <row r="408" spans="4:5" ht="409.6">
      <c r="D408" s="1"/>
      <c r="E408" s="1"/>
    </row>
    <row r="409" spans="4:5" ht="409.6">
      <c r="D409" s="1"/>
      <c r="E409" s="1"/>
    </row>
    <row r="410" spans="4:5" ht="409.6">
      <c r="D410" s="1"/>
      <c r="E410" s="1"/>
    </row>
    <row r="411" spans="4:5" ht="409.6">
      <c r="D411" s="1"/>
      <c r="E411" s="1"/>
    </row>
    <row r="412" spans="4:5" ht="409.6">
      <c r="D412" s="1"/>
      <c r="E412" s="1"/>
    </row>
    <row r="413" spans="4:5" ht="409.6">
      <c r="D413" s="1"/>
      <c r="E413" s="1"/>
    </row>
    <row r="414" spans="4:5" ht="409.6">
      <c r="D414" s="1"/>
      <c r="E414" s="1"/>
    </row>
    <row r="415" spans="4:5" ht="409.6">
      <c r="D415" s="1"/>
      <c r="E415" s="1"/>
    </row>
    <row r="416" spans="4:5" ht="409.6">
      <c r="D416" s="1"/>
      <c r="E416" s="1"/>
    </row>
    <row r="417" spans="4:5" ht="409.6">
      <c r="D417" s="1"/>
      <c r="E417" s="1"/>
    </row>
    <row r="418" spans="4:5" ht="409.6">
      <c r="D418" s="1"/>
      <c r="E418" s="1"/>
    </row>
    <row r="419" spans="4:5" ht="409.6">
      <c r="D419" s="1"/>
      <c r="E419" s="1"/>
    </row>
    <row r="420" spans="4:5" ht="409.6">
      <c r="D420" s="1"/>
      <c r="E420" s="1"/>
    </row>
    <row r="421" spans="4:5" ht="409.6">
      <c r="D421" s="1"/>
      <c r="E421" s="1"/>
    </row>
    <row r="422" spans="4:5" ht="409.6">
      <c r="D422" s="1"/>
      <c r="E422" s="1"/>
    </row>
    <row r="423" spans="4:5" ht="409.6">
      <c r="D423" s="1"/>
      <c r="E423" s="1"/>
    </row>
    <row r="424" spans="4:5" ht="409.6">
      <c r="D424" s="1"/>
      <c r="E424" s="1"/>
    </row>
    <row r="425" spans="4:5" ht="409.6">
      <c r="D425" s="1"/>
      <c r="E425" s="1"/>
    </row>
    <row r="426" spans="4:5" ht="409.6">
      <c r="D426" s="1"/>
      <c r="E426" s="1"/>
    </row>
    <row r="427" spans="4:5" ht="409.6">
      <c r="D427" s="1"/>
      <c r="E427" s="1"/>
    </row>
    <row r="428" spans="4:5" ht="409.6">
      <c r="D428" s="1"/>
      <c r="E428" s="1"/>
    </row>
    <row r="429" spans="4:5" ht="409.6">
      <c r="D429" s="1"/>
      <c r="E429" s="1"/>
    </row>
    <row r="430" spans="4:5" ht="409.6">
      <c r="D430" s="1"/>
      <c r="E430" s="1"/>
    </row>
    <row r="431" spans="4:5" ht="409.6">
      <c r="D431" s="1"/>
      <c r="E431" s="1"/>
    </row>
    <row r="432" spans="4:5" ht="409.6">
      <c r="D432" s="1"/>
      <c r="E432" s="1"/>
    </row>
    <row r="433" spans="4:5" ht="409.6">
      <c r="D433" s="1"/>
      <c r="E433" s="1"/>
    </row>
    <row r="434" spans="4:5" ht="409.6">
      <c r="D434" s="1"/>
      <c r="E434" s="1"/>
    </row>
    <row r="435" spans="4:5" ht="409.6">
      <c r="D435" s="1"/>
      <c r="E435" s="1"/>
    </row>
    <row r="436" spans="4:5" ht="409.6">
      <c r="D436" s="1"/>
      <c r="E436" s="1"/>
    </row>
    <row r="437" spans="4:5" ht="409.6">
      <c r="D437" s="1"/>
      <c r="E437" s="1"/>
    </row>
    <row r="438" spans="4:5" ht="409.6">
      <c r="D438" s="1"/>
      <c r="E438" s="1"/>
    </row>
    <row r="439" spans="4:5" ht="409.6">
      <c r="D439" s="1"/>
      <c r="E439" s="1"/>
    </row>
    <row r="440" spans="4:5" ht="409.6">
      <c r="D440" s="1"/>
      <c r="E440" s="1"/>
    </row>
    <row r="441" spans="4:5" ht="409.6">
      <c r="D441" s="1"/>
      <c r="E441" s="1"/>
    </row>
    <row r="442" spans="4:5" ht="409.6">
      <c r="D442" s="1"/>
      <c r="E442" s="1"/>
    </row>
    <row r="443" spans="4:5" ht="409.6">
      <c r="D443" s="1"/>
      <c r="E443" s="1"/>
    </row>
    <row r="444" spans="4:5" ht="409.6">
      <c r="D444" s="1"/>
      <c r="E444" s="1"/>
    </row>
    <row r="445" spans="4:5" ht="409.6">
      <c r="D445" s="1"/>
      <c r="E445" s="1"/>
    </row>
    <row r="446" spans="4:5" ht="409.6">
      <c r="D446" s="1"/>
      <c r="E446" s="1"/>
    </row>
    <row r="447" spans="4:5" ht="409.6">
      <c r="D447" s="1"/>
      <c r="E447" s="1"/>
    </row>
    <row r="448" spans="4:5" ht="409.6">
      <c r="D448" s="1"/>
      <c r="E448" s="1"/>
    </row>
    <row r="449" spans="4:5" ht="409.6">
      <c r="D449" s="1"/>
      <c r="E449" s="1"/>
    </row>
    <row r="450" spans="4:5" ht="409.6">
      <c r="D450" s="1"/>
      <c r="E450" s="1"/>
    </row>
    <row r="451" spans="4:5" ht="409.6">
      <c r="D451" s="1"/>
      <c r="E451" s="1"/>
    </row>
    <row r="452" spans="4:5" ht="409.6">
      <c r="D452" s="1"/>
      <c r="E452" s="1"/>
    </row>
    <row r="453" spans="4:5" ht="409.6">
      <c r="D453" s="1"/>
      <c r="E453" s="1"/>
    </row>
    <row r="454" spans="4:5" ht="409.6">
      <c r="D454" s="1"/>
      <c r="E454" s="1"/>
    </row>
    <row r="455" spans="4:5" ht="409.6">
      <c r="D455" s="1"/>
      <c r="E455" s="1"/>
    </row>
    <row r="456" spans="4:5" ht="409.6">
      <c r="D456" s="1"/>
      <c r="E456" s="1"/>
    </row>
    <row r="457" spans="4:5" ht="409.6">
      <c r="D457" s="1"/>
      <c r="E457" s="1"/>
    </row>
    <row r="458" spans="4:5" ht="409.6">
      <c r="D458" s="1"/>
      <c r="E458" s="1"/>
    </row>
    <row r="459" spans="4:5" ht="409.6">
      <c r="D459" s="1"/>
      <c r="E459" s="1"/>
    </row>
    <row r="460" spans="4:5" ht="409.6">
      <c r="D460" s="1"/>
      <c r="E460" s="1"/>
    </row>
    <row r="461" spans="4:5" ht="409.6">
      <c r="D461" s="1"/>
      <c r="E461" s="1"/>
    </row>
    <row r="462" spans="4:5" ht="409.6">
      <c r="D462" s="1"/>
      <c r="E462" s="1"/>
    </row>
    <row r="463" spans="4:5" ht="409.6">
      <c r="D463" s="1"/>
      <c r="E463" s="1"/>
    </row>
    <row r="464" spans="4:5" ht="409.6">
      <c r="D464" s="1"/>
      <c r="E464" s="1"/>
    </row>
    <row r="465" spans="4:5" ht="409.6">
      <c r="D465" s="1"/>
      <c r="E465" s="1"/>
    </row>
    <row r="466" spans="4:5" ht="409.6">
      <c r="D466" s="1"/>
      <c r="E466" s="1"/>
    </row>
    <row r="467" spans="4:5" ht="409.6">
      <c r="D467" s="1"/>
      <c r="E467" s="1"/>
    </row>
    <row r="468" spans="4:5" ht="409.6">
      <c r="D468" s="1"/>
      <c r="E468" s="1"/>
    </row>
    <row r="469" spans="4:5" ht="409.6">
      <c r="D469" s="1"/>
      <c r="E469" s="1"/>
    </row>
    <row r="470" spans="4:5" ht="409.6">
      <c r="D470" s="1"/>
      <c r="E470" s="1"/>
    </row>
    <row r="471" spans="4:5" ht="409.6">
      <c r="D471" s="1"/>
      <c r="E471" s="1"/>
    </row>
    <row r="472" spans="4:5" ht="409.6">
      <c r="D472" s="1"/>
      <c r="E472" s="1"/>
    </row>
    <row r="473" spans="4:5" ht="409.6">
      <c r="D473" s="1"/>
      <c r="E473" s="1"/>
    </row>
    <row r="474" spans="4:5" ht="409.6">
      <c r="D474" s="1"/>
      <c r="E474" s="1"/>
    </row>
    <row r="475" spans="4:5" ht="409.6">
      <c r="D475" s="1"/>
      <c r="E475" s="1"/>
    </row>
    <row r="476" spans="4:5" ht="409.6">
      <c r="D476" s="1"/>
      <c r="E476" s="1"/>
    </row>
    <row r="477" spans="4:5" ht="409.6">
      <c r="D477" s="1"/>
      <c r="E477" s="1"/>
    </row>
    <row r="478" spans="4:5" ht="409.6">
      <c r="D478" s="1"/>
      <c r="E478" s="1"/>
    </row>
    <row r="479" spans="4:5" ht="409.6">
      <c r="D479" s="1"/>
      <c r="E479" s="1"/>
    </row>
    <row r="480" spans="4:5" ht="409.6">
      <c r="D480" s="1"/>
      <c r="E480" s="1"/>
    </row>
    <row r="481" spans="4:5" ht="409.6">
      <c r="D481" s="1"/>
      <c r="E481" s="1"/>
    </row>
    <row r="482" spans="4:5" ht="409.6">
      <c r="D482" s="1"/>
      <c r="E482" s="1"/>
    </row>
    <row r="483" spans="4:5" ht="409.6">
      <c r="D483" s="1"/>
      <c r="E483" s="1"/>
    </row>
    <row r="484" spans="4:5" ht="409.6">
      <c r="D484" s="1"/>
      <c r="E484" s="1"/>
    </row>
    <row r="485" spans="4:5" ht="409.6">
      <c r="D485" s="1"/>
      <c r="E485" s="1"/>
    </row>
    <row r="486" spans="4:5" ht="409.6">
      <c r="D486" s="1"/>
      <c r="E486" s="1"/>
    </row>
    <row r="487" spans="4:5" ht="409.6">
      <c r="D487" s="1"/>
      <c r="E487" s="1"/>
    </row>
    <row r="488" spans="4:5" ht="409.6">
      <c r="D488" s="1"/>
      <c r="E488" s="1"/>
    </row>
    <row r="489" spans="4:5" ht="409.6">
      <c r="D489" s="1"/>
      <c r="E489" s="1"/>
    </row>
    <row r="490" spans="4:5" ht="409.6">
      <c r="D490" s="1"/>
      <c r="E490" s="1"/>
    </row>
    <row r="491" spans="4:5" ht="409.6">
      <c r="D491" s="1"/>
      <c r="E491" s="1"/>
    </row>
    <row r="492" spans="4:5" ht="409.6">
      <c r="D492" s="1"/>
      <c r="E492" s="1"/>
    </row>
    <row r="493" spans="4:5" ht="409.6">
      <c r="D493" s="1"/>
      <c r="E493" s="1"/>
    </row>
    <row r="494" spans="4:5" ht="409.6">
      <c r="D494" s="1"/>
      <c r="E494" s="1"/>
    </row>
    <row r="495" spans="4:5" ht="409.6">
      <c r="D495" s="1"/>
      <c r="E495" s="1"/>
    </row>
    <row r="496" spans="4:5" ht="409.6">
      <c r="D496" s="1"/>
      <c r="E496" s="1"/>
    </row>
    <row r="497" spans="4:5" ht="409.6">
      <c r="D497" s="1"/>
      <c r="E497" s="1"/>
    </row>
    <row r="498" spans="4:5" ht="409.6">
      <c r="D498" s="1"/>
      <c r="E498" s="1"/>
    </row>
    <row r="499" spans="4:5" ht="409.6">
      <c r="D499" s="1"/>
      <c r="E499" s="1"/>
    </row>
    <row r="500" spans="4:5" ht="409.6">
      <c r="D500" s="1"/>
      <c r="E500" s="1"/>
    </row>
    <row r="501" spans="4:5" ht="409.6">
      <c r="D501" s="1"/>
      <c r="E501" s="1"/>
    </row>
    <row r="502" spans="4:5" ht="409.6">
      <c r="D502" s="1"/>
      <c r="E502" s="1"/>
    </row>
    <row r="503" spans="4:5" ht="409.6">
      <c r="D503" s="1"/>
      <c r="E503" s="1"/>
    </row>
    <row r="504" spans="4:5" ht="409.6">
      <c r="D504" s="1"/>
      <c r="E504" s="1"/>
    </row>
    <row r="505" spans="4:5" ht="409.6">
      <c r="D505" s="1"/>
      <c r="E505" s="1"/>
    </row>
    <row r="506" spans="4:5" ht="409.6">
      <c r="D506" s="1"/>
      <c r="E506" s="1"/>
    </row>
    <row r="507" spans="4:5" ht="409.6">
      <c r="D507" s="1"/>
      <c r="E507" s="1"/>
    </row>
    <row r="508" spans="4:5" ht="409.6">
      <c r="D508" s="1"/>
      <c r="E508" s="1"/>
    </row>
    <row r="509" spans="4:5" ht="409.6">
      <c r="D509" s="1"/>
      <c r="E509" s="1"/>
    </row>
    <row r="510" spans="4:5" ht="409.6">
      <c r="D510" s="1"/>
      <c r="E510" s="1"/>
    </row>
    <row r="511" spans="4:5" ht="409.6">
      <c r="D511" s="1"/>
      <c r="E511" s="1"/>
    </row>
    <row r="512" spans="4:5" ht="409.6">
      <c r="D512" s="1"/>
      <c r="E512" s="1"/>
    </row>
    <row r="513" spans="4:5" ht="409.6">
      <c r="D513" s="1"/>
      <c r="E513" s="1"/>
    </row>
    <row r="514" spans="4:5" ht="409.6">
      <c r="D514" s="1"/>
      <c r="E514" s="1"/>
    </row>
    <row r="515" spans="4:5" ht="409.6">
      <c r="D515" s="1"/>
      <c r="E515" s="1"/>
    </row>
    <row r="516" spans="4:5" ht="409.6">
      <c r="D516" s="1"/>
      <c r="E516" s="1"/>
    </row>
    <row r="517" spans="4:5" ht="409.6">
      <c r="D517" s="1"/>
      <c r="E517" s="1"/>
    </row>
    <row r="518" spans="4:5" ht="409.6">
      <c r="D518" s="1"/>
      <c r="E518" s="1"/>
    </row>
    <row r="519" spans="4:5" ht="409.6">
      <c r="D519" s="1"/>
      <c r="E519" s="1"/>
    </row>
    <row r="520" spans="4:5" ht="409.6">
      <c r="D520" s="1"/>
      <c r="E520" s="1"/>
    </row>
    <row r="521" spans="4:5" ht="409.6">
      <c r="D521" s="1"/>
      <c r="E521" s="1"/>
    </row>
    <row r="522" spans="4:5" ht="409.6">
      <c r="D522" s="1"/>
      <c r="E522" s="1"/>
    </row>
    <row r="523" spans="4:5" ht="409.6">
      <c r="D523" s="1"/>
      <c r="E523" s="1"/>
    </row>
    <row r="524" spans="4:5" ht="409.6">
      <c r="D524" s="1"/>
      <c r="E524" s="1"/>
    </row>
    <row r="525" spans="4:5" ht="409.6">
      <c r="D525" s="1"/>
      <c r="E525" s="1"/>
    </row>
    <row r="526" spans="4:5" ht="409.6">
      <c r="D526" s="1"/>
      <c r="E526" s="1"/>
    </row>
    <row r="527" spans="4:5" ht="409.6">
      <c r="D527" s="1"/>
      <c r="E527" s="1"/>
    </row>
    <row r="528" spans="4:5" ht="409.6">
      <c r="D528" s="1"/>
      <c r="E528" s="1"/>
    </row>
    <row r="529" spans="4:5" ht="409.6">
      <c r="D529" s="1"/>
      <c r="E529" s="1"/>
    </row>
    <row r="530" spans="4:5" ht="409.6">
      <c r="D530" s="1"/>
      <c r="E530" s="1"/>
    </row>
    <row r="531" spans="4:5" ht="409.6">
      <c r="D531" s="1"/>
      <c r="E531" s="1"/>
    </row>
    <row r="532" spans="4:5" ht="409.6">
      <c r="D532" s="1"/>
      <c r="E532" s="1"/>
    </row>
    <row r="533" spans="4:5" ht="409.6">
      <c r="D533" s="1"/>
      <c r="E533" s="1"/>
    </row>
    <row r="534" spans="4:5" ht="409.6">
      <c r="D534" s="1"/>
      <c r="E534" s="1"/>
    </row>
    <row r="535" spans="4:5" ht="409.6">
      <c r="D535" s="1"/>
      <c r="E535" s="1"/>
    </row>
    <row r="536" spans="4:5" ht="409.6">
      <c r="D536" s="1"/>
      <c r="E536" s="1"/>
    </row>
    <row r="537" spans="4:5" ht="409.6">
      <c r="D537" s="1"/>
      <c r="E537" s="1"/>
    </row>
    <row r="538" spans="4:5" ht="409.6">
      <c r="D538" s="1"/>
      <c r="E538" s="1"/>
    </row>
    <row r="539" spans="4:5" ht="409.6">
      <c r="D539" s="1"/>
      <c r="E539" s="1"/>
    </row>
    <row r="540" spans="4:5" ht="409.6">
      <c r="D540" s="1"/>
      <c r="E540" s="1"/>
    </row>
    <row r="541" spans="4:5" ht="409.6">
      <c r="D541" s="1"/>
      <c r="E541" s="1"/>
    </row>
    <row r="542" spans="4:5" ht="409.6">
      <c r="D542" s="1"/>
      <c r="E542" s="1"/>
    </row>
    <row r="543" spans="4:5" ht="409.6">
      <c r="D543" s="1"/>
      <c r="E543" s="1"/>
    </row>
    <row r="544" spans="4:5" ht="409.6">
      <c r="D544" s="1"/>
      <c r="E544" s="1"/>
    </row>
    <row r="545" spans="4:5" ht="409.6">
      <c r="D545" s="1"/>
      <c r="E545" s="1"/>
    </row>
    <row r="546" spans="4:5" ht="409.6">
      <c r="D546" s="1"/>
      <c r="E546" s="1"/>
    </row>
    <row r="547" spans="4:5" ht="409.6">
      <c r="D547" s="1"/>
      <c r="E547" s="1"/>
    </row>
    <row r="548" spans="4:5" ht="409.6">
      <c r="D548" s="1"/>
      <c r="E548" s="1"/>
    </row>
    <row r="549" spans="4:5" ht="409.6">
      <c r="D549" s="1"/>
      <c r="E549" s="1"/>
    </row>
    <row r="550" spans="4:5" ht="409.6">
      <c r="D550" s="1"/>
      <c r="E550" s="1"/>
    </row>
    <row r="551" spans="4:5" ht="409.6">
      <c r="D551" s="1"/>
      <c r="E551" s="1"/>
    </row>
    <row r="552" spans="4:5" ht="409.6">
      <c r="D552" s="1"/>
      <c r="E552" s="1"/>
    </row>
    <row r="553" spans="4:5" ht="409.6">
      <c r="D553" s="1"/>
      <c r="E553" s="1"/>
    </row>
    <row r="554" spans="4:5" ht="409.6">
      <c r="D554" s="1"/>
      <c r="E554" s="1"/>
    </row>
    <row r="555" spans="4:5" ht="409.6">
      <c r="D555" s="1"/>
      <c r="E555" s="1"/>
    </row>
    <row r="556" spans="4:5" ht="409.6">
      <c r="D556" s="1"/>
      <c r="E556" s="1"/>
    </row>
    <row r="557" spans="4:5" ht="409.6">
      <c r="D557" s="1"/>
      <c r="E557" s="1"/>
    </row>
    <row r="558" spans="4:5" ht="409.6">
      <c r="D558" s="1"/>
      <c r="E558" s="1"/>
    </row>
    <row r="559" spans="4:5" ht="409.6">
      <c r="D559" s="1"/>
      <c r="E559" s="1"/>
    </row>
    <row r="560" spans="4:5" ht="409.6">
      <c r="D560" s="1"/>
      <c r="E560" s="1"/>
    </row>
    <row r="561" spans="4:5" ht="409.6">
      <c r="D561" s="1"/>
      <c r="E561" s="1"/>
    </row>
    <row r="562" spans="4:5" ht="409.6">
      <c r="D562" s="1"/>
      <c r="E562" s="1"/>
    </row>
    <row r="563" spans="4:5" ht="409.6">
      <c r="D563" s="1"/>
      <c r="E563" s="1"/>
    </row>
    <row r="564" spans="4:5" ht="409.6">
      <c r="D564" s="1"/>
      <c r="E564" s="1"/>
    </row>
    <row r="565" spans="4:5" ht="409.6">
      <c r="D565" s="1"/>
      <c r="E565" s="1"/>
    </row>
    <row r="566" spans="4:5" ht="409.6">
      <c r="D566" s="1"/>
      <c r="E566" s="1"/>
    </row>
    <row r="567" spans="4:5" ht="409.6">
      <c r="D567" s="1"/>
      <c r="E567" s="1"/>
    </row>
    <row r="568" spans="4:5" ht="409.6">
      <c r="D568" s="1"/>
      <c r="E568" s="1"/>
    </row>
    <row r="569" spans="4:5" ht="409.6">
      <c r="D569" s="1"/>
      <c r="E569" s="1"/>
    </row>
    <row r="570" spans="4:5" ht="409.6">
      <c r="D570" s="1"/>
      <c r="E570" s="1"/>
    </row>
    <row r="571" spans="4:5" ht="409.6">
      <c r="D571" s="1"/>
      <c r="E571" s="1"/>
    </row>
    <row r="572" spans="4:5" ht="409.6">
      <c r="D572" s="1"/>
      <c r="E572" s="1"/>
    </row>
    <row r="573" spans="4:5" ht="409.6">
      <c r="D573" s="1"/>
      <c r="E573" s="1"/>
    </row>
    <row r="574" spans="4:5" ht="409.6">
      <c r="D574" s="1"/>
      <c r="E574" s="1"/>
    </row>
    <row r="575" spans="4:5" ht="409.6">
      <c r="D575" s="1"/>
      <c r="E575" s="1"/>
    </row>
    <row r="576" spans="4:5" ht="409.6">
      <c r="D576" s="1"/>
      <c r="E576" s="1"/>
    </row>
    <row r="577" spans="4:5" ht="409.6">
      <c r="D577" s="1"/>
      <c r="E577" s="1"/>
    </row>
    <row r="578" spans="4:5" ht="409.6">
      <c r="D578" s="1"/>
      <c r="E578" s="1"/>
    </row>
    <row r="579" spans="4:5" ht="409.6">
      <c r="D579" s="1"/>
      <c r="E579" s="1"/>
    </row>
    <row r="580" spans="4:5" ht="409.6">
      <c r="D580" s="1"/>
      <c r="E580" s="1"/>
    </row>
    <row r="581" spans="4:5" ht="409.6">
      <c r="D581" s="1"/>
      <c r="E581" s="1"/>
    </row>
    <row r="582" spans="4:5" ht="409.6">
      <c r="D582" s="1"/>
      <c r="E582" s="1"/>
    </row>
    <row r="583" spans="4:5" ht="409.6">
      <c r="D583" s="1"/>
      <c r="E583" s="1"/>
    </row>
    <row r="584" spans="4:5" ht="409.6">
      <c r="D584" s="1"/>
      <c r="E584" s="1"/>
    </row>
    <row r="585" spans="4:5" ht="409.6">
      <c r="D585" s="1"/>
      <c r="E585" s="1"/>
    </row>
    <row r="586" spans="4:5" ht="409.6">
      <c r="D586" s="1"/>
      <c r="E586" s="1"/>
    </row>
    <row r="587" spans="4:5" ht="409.6">
      <c r="D587" s="1"/>
      <c r="E587" s="1"/>
    </row>
    <row r="588" spans="4:5" ht="409.6">
      <c r="D588" s="1"/>
      <c r="E588" s="1"/>
    </row>
    <row r="589" spans="4:5" ht="409.6">
      <c r="D589" s="1"/>
      <c r="E589" s="1"/>
    </row>
    <row r="590" spans="4:5" ht="409.6">
      <c r="D590" s="1"/>
      <c r="E590" s="1"/>
    </row>
    <row r="591" spans="4:5" ht="409.6">
      <c r="D591" s="1"/>
      <c r="E591" s="1"/>
    </row>
    <row r="592" spans="4:5" ht="409.6">
      <c r="D592" s="1"/>
      <c r="E592" s="1"/>
    </row>
    <row r="593" spans="4:5" ht="409.6">
      <c r="D593" s="1"/>
      <c r="E593" s="1"/>
    </row>
    <row r="594" spans="4:5" ht="409.6">
      <c r="D594" s="1"/>
      <c r="E594" s="1"/>
    </row>
    <row r="595" spans="4:5" ht="409.6">
      <c r="D595" s="1"/>
      <c r="E595" s="1"/>
    </row>
    <row r="596" spans="4:5" ht="409.6">
      <c r="D596" s="1"/>
      <c r="E596" s="1"/>
    </row>
    <row r="597" spans="4:5" ht="409.6">
      <c r="D597" s="1"/>
      <c r="E597" s="1"/>
    </row>
    <row r="598" spans="4:5" ht="409.6">
      <c r="D598" s="1"/>
      <c r="E598" s="1"/>
    </row>
    <row r="599" spans="4:5" ht="409.6">
      <c r="D599" s="1"/>
      <c r="E599" s="1"/>
    </row>
    <row r="600" spans="4:5" ht="409.6">
      <c r="D600" s="1"/>
      <c r="E600" s="1"/>
    </row>
    <row r="601" spans="4:5" ht="409.6">
      <c r="D601" s="1"/>
      <c r="E601" s="1"/>
    </row>
    <row r="602" spans="4:5" ht="409.6">
      <c r="D602" s="1"/>
      <c r="E602" s="1"/>
    </row>
    <row r="603" spans="4:5" ht="409.6">
      <c r="D603" s="1"/>
      <c r="E603" s="1"/>
    </row>
    <row r="604" spans="4:5" ht="409.6">
      <c r="D604" s="1"/>
      <c r="E604" s="1"/>
    </row>
    <row r="605" spans="4:5" ht="409.6">
      <c r="D605" s="1"/>
      <c r="E605" s="1"/>
    </row>
    <row r="606" spans="4:5" ht="409.6">
      <c r="D606" s="1"/>
      <c r="E606" s="1"/>
    </row>
    <row r="607" spans="4:5" ht="409.6">
      <c r="D607" s="1"/>
      <c r="E607" s="1"/>
    </row>
    <row r="608" spans="4:5" ht="409.6">
      <c r="D608" s="1"/>
      <c r="E608" s="1"/>
    </row>
    <row r="609" spans="4:5" ht="409.6">
      <c r="D609" s="1"/>
      <c r="E609" s="1"/>
    </row>
    <row r="610" spans="4:5" ht="409.6">
      <c r="D610" s="1"/>
      <c r="E610" s="1"/>
    </row>
    <row r="611" spans="4:5" ht="409.6">
      <c r="D611" s="1"/>
      <c r="E611" s="1"/>
    </row>
    <row r="612" spans="4:5" ht="409.6">
      <c r="D612" s="1"/>
      <c r="E612" s="1"/>
    </row>
    <row r="613" spans="4:5" ht="409.6">
      <c r="D613" s="1"/>
      <c r="E613" s="1"/>
    </row>
    <row r="614" spans="4:5" ht="409.6">
      <c r="D614" s="1"/>
      <c r="E614" s="1"/>
    </row>
    <row r="615" spans="4:5" ht="409.6">
      <c r="D615" s="1"/>
      <c r="E615" s="1"/>
    </row>
    <row r="616" spans="4:5" ht="409.6">
      <c r="D616" s="1"/>
      <c r="E616" s="1"/>
    </row>
    <row r="617" spans="4:5" ht="409.6">
      <c r="D617" s="1"/>
      <c r="E617" s="1"/>
    </row>
    <row r="618" spans="4:5" ht="409.6">
      <c r="D618" s="1"/>
      <c r="E618" s="1"/>
    </row>
    <row r="619" spans="4:5" ht="409.6">
      <c r="D619" s="1"/>
      <c r="E619" s="1"/>
    </row>
    <row r="620" spans="4:5" ht="409.6">
      <c r="D620" s="1"/>
      <c r="E620" s="1"/>
    </row>
    <row r="621" spans="4:5" ht="409.6">
      <c r="D621" s="1"/>
      <c r="E621" s="1"/>
    </row>
    <row r="622" spans="4:5" ht="409.6">
      <c r="D622" s="1"/>
      <c r="E622" s="1"/>
    </row>
    <row r="623" spans="4:5" ht="409.6">
      <c r="D623" s="1"/>
      <c r="E623" s="1"/>
    </row>
    <row r="624" spans="4:5" ht="409.6">
      <c r="D624" s="1"/>
      <c r="E624" s="1"/>
    </row>
    <row r="625" spans="4:5" ht="409.6">
      <c r="D625" s="1"/>
      <c r="E625" s="1"/>
    </row>
    <row r="626" spans="4:5" ht="409.6">
      <c r="D626" s="1"/>
      <c r="E626" s="1"/>
    </row>
    <row r="627" spans="4:5" ht="409.6">
      <c r="D627" s="1"/>
      <c r="E627" s="1"/>
    </row>
    <row r="628" spans="4:5" ht="409.6">
      <c r="D628" s="1"/>
      <c r="E628" s="1"/>
    </row>
    <row r="629" spans="4:5" ht="409.6">
      <c r="D629" s="1"/>
      <c r="E629" s="1"/>
    </row>
    <row r="630" spans="4:5" ht="409.6">
      <c r="D630" s="1"/>
      <c r="E630" s="1"/>
    </row>
    <row r="631" spans="4:5" ht="409.6">
      <c r="D631" s="1"/>
      <c r="E631" s="1"/>
    </row>
    <row r="632" spans="4:5" ht="409.6">
      <c r="D632" s="1"/>
      <c r="E632" s="1"/>
    </row>
    <row r="633" spans="4:5" ht="409.6">
      <c r="D633" s="1"/>
      <c r="E633" s="1"/>
    </row>
    <row r="634" spans="4:5" ht="409.6">
      <c r="D634" s="1"/>
      <c r="E634" s="1"/>
    </row>
    <row r="635" spans="4:5" ht="409.6">
      <c r="D635" s="1"/>
      <c r="E635" s="1"/>
    </row>
    <row r="636" spans="4:5" ht="409.6">
      <c r="D636" s="1"/>
      <c r="E636" s="1"/>
    </row>
    <row r="637" spans="4:5" ht="409.6">
      <c r="D637" s="1"/>
      <c r="E637" s="1"/>
    </row>
    <row r="638" spans="4:5" ht="409.6">
      <c r="D638" s="1"/>
      <c r="E638" s="1"/>
    </row>
    <row r="639" spans="4:5" ht="409.6">
      <c r="D639" s="1"/>
      <c r="E639" s="1"/>
    </row>
    <row r="640" spans="4:5" ht="409.6">
      <c r="D640" s="1"/>
      <c r="E640" s="1"/>
    </row>
    <row r="641" spans="4:5" ht="409.6">
      <c r="D641" s="1"/>
      <c r="E641" s="1"/>
    </row>
    <row r="642" spans="4:5" ht="409.6">
      <c r="D642" s="1"/>
      <c r="E642" s="1"/>
    </row>
    <row r="643" spans="4:5" ht="409.6">
      <c r="D643" s="1"/>
      <c r="E643" s="1"/>
    </row>
    <row r="644" spans="4:5" ht="409.6">
      <c r="D644" s="1"/>
      <c r="E644" s="1"/>
    </row>
    <row r="645" spans="4:5" ht="409.6">
      <c r="D645" s="1"/>
      <c r="E645" s="1"/>
    </row>
    <row r="646" spans="4:5" ht="409.6">
      <c r="D646" s="1"/>
      <c r="E646" s="1"/>
    </row>
    <row r="647" spans="4:5" ht="409.6">
      <c r="D647" s="1"/>
      <c r="E647" s="1"/>
    </row>
    <row r="648" spans="4:5" ht="409.6">
      <c r="D648" s="1"/>
      <c r="E648" s="1"/>
    </row>
    <row r="649" spans="4:5" ht="409.6">
      <c r="D649" s="1"/>
      <c r="E649" s="1"/>
    </row>
    <row r="650" spans="4:5" ht="409.6">
      <c r="D650" s="1"/>
      <c r="E650" s="1"/>
    </row>
    <row r="651" spans="4:5" ht="409.6">
      <c r="D651" s="1"/>
      <c r="E651" s="1"/>
    </row>
    <row r="652" spans="4:5" ht="409.6">
      <c r="D652" s="1"/>
      <c r="E652" s="1"/>
    </row>
    <row r="653" spans="4:5" ht="409.6">
      <c r="D653" s="1"/>
      <c r="E653" s="1"/>
    </row>
    <row r="654" spans="4:5" ht="409.6">
      <c r="D654" s="1"/>
      <c r="E654" s="1"/>
    </row>
    <row r="655" spans="4:5" ht="409.6">
      <c r="D655" s="1"/>
      <c r="E655" s="1"/>
    </row>
    <row r="656" spans="4:5" ht="409.6">
      <c r="D656" s="1"/>
      <c r="E656" s="1"/>
    </row>
    <row r="657" spans="4:5" ht="409.6">
      <c r="D657" s="1"/>
      <c r="E657" s="1"/>
    </row>
    <row r="658" spans="4:5" ht="409.6">
      <c r="D658" s="1"/>
      <c r="E658" s="1"/>
    </row>
    <row r="659" spans="4:5" ht="409.6">
      <c r="D659" s="1"/>
      <c r="E659" s="1"/>
    </row>
    <row r="660" spans="4:5" ht="409.6">
      <c r="D660" s="1"/>
      <c r="E660" s="1"/>
    </row>
    <row r="661" spans="4:5" ht="409.6">
      <c r="D661" s="1"/>
      <c r="E661" s="1"/>
    </row>
    <row r="662" spans="4:5" ht="409.6">
      <c r="D662" s="1"/>
      <c r="E662" s="1"/>
    </row>
    <row r="663" spans="4:5" ht="409.6">
      <c r="D663" s="1"/>
      <c r="E663" s="1"/>
    </row>
    <row r="664" spans="4:5" ht="409.6">
      <c r="D664" s="1"/>
      <c r="E664" s="1"/>
    </row>
    <row r="665" spans="4:5" ht="409.6">
      <c r="D665" s="1"/>
      <c r="E665" s="1"/>
    </row>
    <row r="666" spans="4:5" ht="409.6">
      <c r="D666" s="1"/>
      <c r="E666" s="1"/>
    </row>
    <row r="667" spans="4:5" ht="409.6">
      <c r="D667" s="1"/>
      <c r="E667" s="1"/>
    </row>
    <row r="668" spans="4:5" ht="409.6">
      <c r="D668" s="1"/>
      <c r="E668" s="1"/>
    </row>
    <row r="669" spans="4:5" ht="409.6">
      <c r="D669" s="1"/>
      <c r="E669" s="1"/>
    </row>
    <row r="670" spans="4:5" ht="409.6">
      <c r="D670" s="1"/>
      <c r="E670" s="1"/>
    </row>
    <row r="671" spans="4:5" ht="409.6">
      <c r="D671" s="1"/>
      <c r="E671" s="1"/>
    </row>
    <row r="672" spans="4:5" ht="409.6">
      <c r="D672" s="1"/>
      <c r="E672" s="1"/>
    </row>
    <row r="673" spans="4:5" ht="409.6">
      <c r="D673" s="1"/>
      <c r="E673" s="1"/>
    </row>
    <row r="674" spans="4:5" ht="409.6">
      <c r="D674" s="1"/>
      <c r="E674" s="1"/>
    </row>
    <row r="675" spans="4:5" ht="409.6">
      <c r="D675" s="1"/>
      <c r="E675" s="1"/>
    </row>
    <row r="676" spans="4:5" ht="409.6">
      <c r="D676" s="1"/>
      <c r="E676" s="1"/>
    </row>
    <row r="677" spans="4:5" ht="409.6">
      <c r="D677" s="1"/>
      <c r="E677" s="1"/>
    </row>
    <row r="678" spans="4:5" ht="409.6">
      <c r="D678" s="1"/>
      <c r="E678" s="1"/>
    </row>
    <row r="679" spans="4:5" ht="409.6">
      <c r="D679" s="1"/>
      <c r="E679" s="1"/>
    </row>
    <row r="680" spans="4:5" ht="409.6">
      <c r="D680" s="1"/>
      <c r="E680" s="1"/>
    </row>
    <row r="681" spans="4:5" ht="409.6">
      <c r="D681" s="1"/>
      <c r="E681" s="1"/>
    </row>
    <row r="682" spans="4:5" ht="409.6">
      <c r="D682" s="1"/>
      <c r="E682" s="1"/>
    </row>
    <row r="683" spans="4:5" ht="409.6">
      <c r="D683" s="1"/>
      <c r="E683" s="1"/>
    </row>
    <row r="684" spans="4:5" ht="409.6">
      <c r="D684" s="1"/>
      <c r="E684" s="1"/>
    </row>
    <row r="685" spans="4:5" ht="409.6">
      <c r="D685" s="1"/>
      <c r="E685" s="1"/>
    </row>
    <row r="686" spans="4:5" ht="409.6">
      <c r="D686" s="1"/>
      <c r="E686" s="1"/>
    </row>
    <row r="687" spans="4:5" ht="409.6">
      <c r="D687" s="1"/>
      <c r="E687" s="1"/>
    </row>
    <row r="688" spans="4:5" ht="409.6">
      <c r="D688" s="1"/>
      <c r="E688" s="1"/>
    </row>
    <row r="689" spans="4:5" ht="409.6">
      <c r="D689" s="1"/>
      <c r="E689" s="1"/>
    </row>
    <row r="690" spans="4:5" ht="409.6">
      <c r="D690" s="1"/>
      <c r="E690" s="1"/>
    </row>
    <row r="691" spans="4:5" ht="409.6">
      <c r="D691" s="1"/>
      <c r="E691" s="1"/>
    </row>
    <row r="692" spans="4:5" ht="409.6">
      <c r="D692" s="1"/>
      <c r="E692" s="1"/>
    </row>
    <row r="693" spans="4:5" ht="409.6">
      <c r="D693" s="1"/>
      <c r="E693" s="1"/>
    </row>
    <row r="694" spans="4:5" ht="409.6">
      <c r="D694" s="1"/>
      <c r="E694" s="1"/>
    </row>
    <row r="695" spans="4:5" ht="409.6">
      <c r="D695" s="1"/>
      <c r="E695" s="1"/>
    </row>
    <row r="696" spans="4:5" ht="409.6">
      <c r="D696" s="1"/>
      <c r="E696" s="1"/>
    </row>
    <row r="697" spans="4:5" ht="409.6">
      <c r="D697" s="1"/>
      <c r="E697" s="1"/>
    </row>
    <row r="698" spans="4:5" ht="409.6">
      <c r="D698" s="1"/>
      <c r="E698" s="1"/>
    </row>
    <row r="699" spans="4:5" ht="409.6">
      <c r="D699" s="1"/>
      <c r="E699" s="1"/>
    </row>
    <row r="700" spans="4:5" ht="409.6">
      <c r="D700" s="1"/>
      <c r="E700" s="1"/>
    </row>
    <row r="701" spans="4:5" ht="409.6">
      <c r="D701" s="1"/>
      <c r="E701" s="1"/>
    </row>
    <row r="702" spans="4:5" ht="409.6">
      <c r="D702" s="1"/>
      <c r="E702" s="1"/>
    </row>
    <row r="703" spans="4:5" ht="409.6">
      <c r="D703" s="1"/>
      <c r="E703" s="1"/>
    </row>
    <row r="704" spans="4:5" ht="409.6">
      <c r="D704" s="1"/>
      <c r="E704" s="1"/>
    </row>
    <row r="705" spans="4:5" ht="409.6">
      <c r="D705" s="1"/>
      <c r="E705" s="1"/>
    </row>
    <row r="706" spans="4:5" ht="409.6">
      <c r="D706" s="1"/>
      <c r="E706" s="1"/>
    </row>
    <row r="707" spans="4:5" ht="409.6">
      <c r="D707" s="1"/>
      <c r="E707" s="1"/>
    </row>
    <row r="708" spans="4:5" ht="409.6">
      <c r="D708" s="1"/>
      <c r="E708" s="1"/>
    </row>
    <row r="709" spans="4:5" ht="409.6">
      <c r="D709" s="1"/>
      <c r="E709" s="1"/>
    </row>
    <row r="710" spans="4:5" ht="409.6">
      <c r="D710" s="1"/>
      <c r="E710" s="1"/>
    </row>
    <row r="711" spans="4:5" ht="409.6">
      <c r="D711" s="1"/>
      <c r="E711" s="1"/>
    </row>
    <row r="712" spans="4:5" ht="409.6">
      <c r="D712" s="1"/>
      <c r="E712" s="1"/>
    </row>
    <row r="713" spans="4:5" ht="409.6">
      <c r="D713" s="1"/>
      <c r="E713" s="1"/>
    </row>
    <row r="714" spans="4:5" ht="409.6">
      <c r="D714" s="1"/>
      <c r="E714" s="1"/>
    </row>
    <row r="715" spans="4:5" ht="409.6">
      <c r="D715" s="1"/>
      <c r="E715" s="1"/>
    </row>
    <row r="716" spans="4:5" ht="409.6">
      <c r="D716" s="1"/>
      <c r="E716" s="1"/>
    </row>
    <row r="717" spans="4:5" ht="409.6">
      <c r="D717" s="1"/>
      <c r="E717" s="1"/>
    </row>
    <row r="718" spans="4:5" ht="409.6">
      <c r="D718" s="1"/>
      <c r="E718" s="1"/>
    </row>
    <row r="719" spans="4:5" ht="409.6">
      <c r="D719" s="1"/>
      <c r="E719" s="1"/>
    </row>
    <row r="720" spans="4:5" ht="409.6">
      <c r="D720" s="1"/>
      <c r="E720" s="1"/>
    </row>
    <row r="721" spans="4:5" ht="409.6">
      <c r="D721" s="1"/>
      <c r="E721" s="1"/>
    </row>
    <row r="722" spans="4:5" ht="409.6">
      <c r="D722" s="1"/>
      <c r="E722" s="1"/>
    </row>
    <row r="723" spans="4:5" ht="409.6">
      <c r="D723" s="1"/>
      <c r="E723" s="1"/>
    </row>
    <row r="724" spans="4:5" ht="409.6">
      <c r="D724" s="1"/>
      <c r="E724" s="1"/>
    </row>
    <row r="725" spans="4:5" ht="409.6">
      <c r="D725" s="1"/>
      <c r="E725" s="1"/>
    </row>
    <row r="726" spans="4:5" ht="409.6">
      <c r="D726" s="1"/>
      <c r="E726" s="1"/>
    </row>
    <row r="727" spans="4:5" ht="409.6">
      <c r="D727" s="1"/>
      <c r="E727" s="1"/>
    </row>
    <row r="728" spans="4:5" ht="409.6">
      <c r="D728" s="1"/>
      <c r="E728" s="1"/>
    </row>
    <row r="729" spans="4:5" ht="409.6">
      <c r="D729" s="1"/>
      <c r="E729" s="1"/>
    </row>
    <row r="730" spans="4:5" ht="409.6">
      <c r="D730" s="1"/>
      <c r="E730" s="1"/>
    </row>
    <row r="731" spans="4:5" ht="409.6">
      <c r="D731" s="1"/>
      <c r="E731" s="1"/>
    </row>
    <row r="732" spans="4:5" ht="409.6">
      <c r="D732" s="1"/>
      <c r="E732" s="1"/>
    </row>
    <row r="733" spans="4:5" ht="409.6">
      <c r="D733" s="1"/>
      <c r="E733" s="1"/>
    </row>
    <row r="734" spans="4:5" ht="409.6">
      <c r="D734" s="1"/>
      <c r="E734" s="1"/>
    </row>
    <row r="735" spans="4:5" ht="409.6">
      <c r="D735" s="1"/>
      <c r="E735" s="1"/>
    </row>
    <row r="736" spans="4:5" ht="409.6">
      <c r="D736" s="1"/>
      <c r="E736" s="1"/>
    </row>
    <row r="737" spans="4:5" ht="409.6">
      <c r="D737" s="1"/>
      <c r="E737" s="1"/>
    </row>
    <row r="738" spans="4:5" ht="409.6">
      <c r="D738" s="1"/>
      <c r="E738" s="1"/>
    </row>
    <row r="739" spans="4:5" ht="409.6">
      <c r="D739" s="1"/>
      <c r="E739" s="1"/>
    </row>
    <row r="740" spans="4:5" ht="409.6">
      <c r="D740" s="1"/>
      <c r="E740" s="1"/>
    </row>
    <row r="741" spans="4:5" ht="409.6">
      <c r="D741" s="1"/>
      <c r="E741" s="1"/>
    </row>
    <row r="742" spans="4:5" ht="409.6">
      <c r="D742" s="1"/>
      <c r="E742" s="1"/>
    </row>
    <row r="743" spans="4:5" ht="409.6">
      <c r="D743" s="1"/>
      <c r="E743" s="1"/>
    </row>
    <row r="744" spans="4:5" ht="409.6">
      <c r="D744" s="1"/>
      <c r="E744" s="1"/>
    </row>
    <row r="745" spans="4:5" ht="409.6">
      <c r="D745" s="1"/>
      <c r="E745" s="1"/>
    </row>
    <row r="746" spans="4:5" ht="409.6">
      <c r="D746" s="1"/>
      <c r="E746" s="1"/>
    </row>
    <row r="747" spans="4:5" ht="409.6">
      <c r="D747" s="1"/>
      <c r="E747" s="1"/>
    </row>
    <row r="748" spans="4:5" ht="409.6">
      <c r="D748" s="1"/>
      <c r="E748" s="1"/>
    </row>
    <row r="749" spans="4:5" ht="409.6">
      <c r="D749" s="1"/>
      <c r="E749" s="1"/>
    </row>
    <row r="750" spans="4:5" ht="409.6">
      <c r="D750" s="1"/>
      <c r="E750" s="1"/>
    </row>
    <row r="751" spans="4:5" ht="409.6">
      <c r="D751" s="1"/>
      <c r="E751" s="1"/>
    </row>
    <row r="752" spans="4:5" ht="409.6">
      <c r="D752" s="1"/>
      <c r="E752" s="1"/>
    </row>
    <row r="753" spans="4:5" ht="409.6">
      <c r="D753" s="1"/>
      <c r="E753" s="1"/>
    </row>
    <row r="754" spans="4:5" ht="409.6">
      <c r="D754" s="1"/>
      <c r="E754" s="1"/>
    </row>
    <row r="755" spans="4:5" ht="409.6">
      <c r="D755" s="1"/>
      <c r="E755" s="1"/>
    </row>
    <row r="756" spans="4:5" ht="409.6">
      <c r="D756" s="1"/>
      <c r="E756" s="1"/>
    </row>
    <row r="757" spans="4:5" ht="409.6">
      <c r="D757" s="1"/>
      <c r="E757" s="1"/>
    </row>
    <row r="758" spans="4:5" ht="409.6">
      <c r="D758" s="1"/>
      <c r="E758" s="1"/>
    </row>
    <row r="759" spans="4:5" ht="409.6">
      <c r="D759" s="1"/>
      <c r="E759" s="1"/>
    </row>
    <row r="760" spans="4:5" ht="409.6">
      <c r="D760" s="1"/>
      <c r="E760" s="1"/>
    </row>
    <row r="761" spans="4:5" ht="409.6">
      <c r="D761" s="1"/>
      <c r="E761" s="1"/>
    </row>
    <row r="762" spans="4:5" ht="409.6">
      <c r="D762" s="1"/>
      <c r="E762" s="1"/>
    </row>
    <row r="763" spans="4:5" ht="409.6">
      <c r="D763" s="1"/>
      <c r="E763" s="1"/>
    </row>
    <row r="764" spans="4:5" ht="409.6">
      <c r="D764" s="1"/>
      <c r="E764" s="1"/>
    </row>
    <row r="765" spans="4:5" ht="409.6">
      <c r="D765" s="1"/>
      <c r="E765" s="1"/>
    </row>
    <row r="766" spans="4:5" ht="409.6">
      <c r="D766" s="1"/>
      <c r="E766" s="1"/>
    </row>
    <row r="767" spans="4:5" ht="409.6">
      <c r="D767" s="1"/>
      <c r="E767" s="1"/>
    </row>
    <row r="768" spans="4:5" ht="409.6">
      <c r="D768" s="1"/>
      <c r="E768" s="1"/>
    </row>
    <row r="769" spans="4:5" ht="409.6">
      <c r="D769" s="1"/>
      <c r="E769" s="1"/>
    </row>
    <row r="770" spans="4:5" ht="409.6">
      <c r="D770" s="1"/>
      <c r="E770" s="1"/>
    </row>
    <row r="771" spans="4:5" ht="409.6">
      <c r="D771" s="1"/>
      <c r="E771" s="1"/>
    </row>
    <row r="772" spans="4:5" ht="409.6">
      <c r="D772" s="1"/>
      <c r="E772" s="1"/>
    </row>
    <row r="773" spans="4:5" ht="409.6">
      <c r="D773" s="1"/>
      <c r="E773" s="1"/>
    </row>
    <row r="774" spans="4:5" ht="409.6">
      <c r="D774" s="1"/>
      <c r="E774" s="1"/>
    </row>
    <row r="775" spans="4:5" ht="409.6">
      <c r="D775" s="1"/>
      <c r="E775" s="1"/>
    </row>
    <row r="776" spans="4:5" ht="409.6">
      <c r="D776" s="1"/>
      <c r="E776" s="1"/>
    </row>
    <row r="777" spans="4:5" ht="409.6">
      <c r="D777" s="1"/>
      <c r="E777" s="1"/>
    </row>
    <row r="778" spans="4:5" ht="409.6">
      <c r="D778" s="1"/>
      <c r="E778" s="1"/>
    </row>
    <row r="779" spans="4:5" ht="409.6">
      <c r="D779" s="1"/>
      <c r="E779" s="1"/>
    </row>
    <row r="780" spans="4:5" ht="409.6">
      <c r="D780" s="1"/>
      <c r="E780" s="1"/>
    </row>
    <row r="781" spans="4:5" ht="409.6">
      <c r="D781" s="1"/>
      <c r="E781" s="1"/>
    </row>
    <row r="782" spans="4:5" ht="409.6">
      <c r="D782" s="1"/>
      <c r="E782" s="1"/>
    </row>
    <row r="783" spans="4:5" ht="409.6">
      <c r="D783" s="1"/>
      <c r="E783" s="1"/>
    </row>
    <row r="784" spans="4:5" ht="409.6">
      <c r="D784" s="1"/>
      <c r="E784" s="1"/>
    </row>
    <row r="785" spans="4:5" ht="409.6">
      <c r="D785" s="1"/>
      <c r="E785" s="1"/>
    </row>
    <row r="786" spans="4:5" ht="409.6">
      <c r="D786" s="1"/>
      <c r="E786" s="1"/>
    </row>
    <row r="787" spans="4:5" ht="409.6">
      <c r="D787" s="1"/>
      <c r="E787" s="1"/>
    </row>
    <row r="788" spans="4:5" ht="409.6">
      <c r="D788" s="1"/>
      <c r="E788" s="1"/>
    </row>
    <row r="789" spans="4:5" ht="409.6">
      <c r="D789" s="1"/>
      <c r="E789" s="1"/>
    </row>
    <row r="790" spans="4:5" ht="409.6">
      <c r="D790" s="1"/>
      <c r="E790" s="1"/>
    </row>
    <row r="791" spans="4:5" ht="409.6">
      <c r="D791" s="1"/>
      <c r="E791" s="1"/>
    </row>
    <row r="792" spans="4:5" ht="409.6">
      <c r="D792" s="1"/>
      <c r="E792" s="1"/>
    </row>
    <row r="793" spans="4:5" ht="409.6">
      <c r="D793" s="1"/>
      <c r="E793" s="1"/>
    </row>
    <row r="794" spans="4:5" ht="409.6">
      <c r="D794" s="1"/>
      <c r="E794" s="1"/>
    </row>
    <row r="795" spans="4:5" ht="409.6">
      <c r="D795" s="1"/>
      <c r="E795" s="1"/>
    </row>
    <row r="796" spans="4:5" ht="409.6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K31" sqref="K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168</v>
      </c>
      <c r="C1" s="78" t="s" vm="1">
        <v>244</v>
      </c>
    </row>
    <row r="2" spans="2:61">
      <c r="B2" s="57" t="s">
        <v>167</v>
      </c>
      <c r="C2" s="78" t="s">
        <v>245</v>
      </c>
    </row>
    <row r="3" spans="2:61">
      <c r="B3" s="57" t="s">
        <v>169</v>
      </c>
      <c r="C3" s="78" t="s">
        <v>246</v>
      </c>
    </row>
    <row r="4" spans="2:61">
      <c r="B4" s="57" t="s">
        <v>170</v>
      </c>
      <c r="C4" s="78">
        <v>12148</v>
      </c>
    </row>
    <row r="6" spans="2:61" ht="26.25" customHeight="1">
      <c r="B6" s="136" t="s">
        <v>198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61" ht="26.25" customHeight="1">
      <c r="B7" s="136" t="s">
        <v>82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  <c r="BI7" s="3"/>
    </row>
    <row r="8" spans="2:61" s="3" customFormat="1" ht="78.75">
      <c r="B8" s="23" t="s">
        <v>105</v>
      </c>
      <c r="C8" s="31" t="s">
        <v>38</v>
      </c>
      <c r="D8" s="31" t="s">
        <v>108</v>
      </c>
      <c r="E8" s="31" t="s">
        <v>55</v>
      </c>
      <c r="F8" s="31" t="s">
        <v>90</v>
      </c>
      <c r="G8" s="31" t="s">
        <v>222</v>
      </c>
      <c r="H8" s="31" t="s">
        <v>221</v>
      </c>
      <c r="I8" s="31" t="s">
        <v>52</v>
      </c>
      <c r="J8" s="31" t="s">
        <v>51</v>
      </c>
      <c r="K8" s="31" t="s">
        <v>171</v>
      </c>
      <c r="L8" s="32" t="s">
        <v>173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229</v>
      </c>
      <c r="H9" s="17"/>
      <c r="I9" s="17" t="s">
        <v>225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D11" s="1"/>
      <c r="BE11" s="3"/>
      <c r="BF11" s="1"/>
      <c r="BH11" s="1"/>
    </row>
    <row r="12" spans="2:61">
      <c r="B12" s="99" t="s">
        <v>238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E12" s="3"/>
    </row>
    <row r="13" spans="2:61" ht="20.25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E13" s="4"/>
    </row>
    <row r="14" spans="2:61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61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 ht="2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BD18" s="4"/>
    </row>
    <row r="19" spans="2:5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BD21" s="3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 ht="409.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 ht="409.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 ht="409.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 ht="409.6">
      <c r="C111" s="1"/>
      <c r="D111" s="1"/>
      <c r="E111" s="1"/>
    </row>
    <row r="112" spans="2:12" ht="409.6">
      <c r="C112" s="1"/>
      <c r="D112" s="1"/>
      <c r="E112" s="1"/>
    </row>
    <row r="113" spans="3:5" ht="409.6">
      <c r="C113" s="1"/>
      <c r="D113" s="1"/>
      <c r="E113" s="1"/>
    </row>
    <row r="114" spans="3:5" ht="409.6">
      <c r="C114" s="1"/>
      <c r="D114" s="1"/>
      <c r="E114" s="1"/>
    </row>
    <row r="115" spans="3:5" ht="409.6">
      <c r="C115" s="1"/>
      <c r="D115" s="1"/>
      <c r="E115" s="1"/>
    </row>
    <row r="116" spans="3:5" ht="409.6">
      <c r="C116" s="1"/>
      <c r="D116" s="1"/>
      <c r="E116" s="1"/>
    </row>
    <row r="117" spans="3:5" ht="409.6">
      <c r="C117" s="1"/>
      <c r="D117" s="1"/>
      <c r="E117" s="1"/>
    </row>
    <row r="118" spans="3:5" ht="409.6">
      <c r="C118" s="1"/>
      <c r="D118" s="1"/>
      <c r="E118" s="1"/>
    </row>
    <row r="119" spans="3:5" ht="409.6">
      <c r="C119" s="1"/>
      <c r="D119" s="1"/>
      <c r="E119" s="1"/>
    </row>
    <row r="120" spans="3:5" ht="409.6">
      <c r="C120" s="1"/>
      <c r="D120" s="1"/>
      <c r="E120" s="1"/>
    </row>
    <row r="121" spans="3:5" ht="409.6">
      <c r="C121" s="1"/>
      <c r="D121" s="1"/>
      <c r="E121" s="1"/>
    </row>
    <row r="122" spans="3:5" ht="409.6">
      <c r="C122" s="1"/>
      <c r="D122" s="1"/>
      <c r="E122" s="1"/>
    </row>
    <row r="123" spans="3:5" ht="409.6">
      <c r="C123" s="1"/>
      <c r="D123" s="1"/>
      <c r="E123" s="1"/>
    </row>
    <row r="124" spans="3:5" ht="409.6">
      <c r="C124" s="1"/>
      <c r="D124" s="1"/>
      <c r="E124" s="1"/>
    </row>
    <row r="125" spans="3:5" ht="409.6">
      <c r="C125" s="1"/>
      <c r="D125" s="1"/>
      <c r="E125" s="1"/>
    </row>
    <row r="126" spans="3:5" ht="409.6">
      <c r="C126" s="1"/>
      <c r="D126" s="1"/>
      <c r="E126" s="1"/>
    </row>
    <row r="127" spans="3:5" ht="409.6">
      <c r="C127" s="1"/>
      <c r="D127" s="1"/>
      <c r="E127" s="1"/>
    </row>
    <row r="128" spans="3:5" ht="409.6">
      <c r="C128" s="1"/>
      <c r="D128" s="1"/>
      <c r="E128" s="1"/>
    </row>
    <row r="129" spans="3:5" ht="409.6">
      <c r="C129" s="1"/>
      <c r="D129" s="1"/>
      <c r="E129" s="1"/>
    </row>
    <row r="130" spans="3:5" ht="409.6">
      <c r="C130" s="1"/>
      <c r="D130" s="1"/>
      <c r="E130" s="1"/>
    </row>
    <row r="131" spans="3:5" ht="409.6">
      <c r="C131" s="1"/>
      <c r="D131" s="1"/>
      <c r="E131" s="1"/>
    </row>
    <row r="132" spans="3:5" ht="409.6">
      <c r="C132" s="1"/>
      <c r="D132" s="1"/>
      <c r="E132" s="1"/>
    </row>
    <row r="133" spans="3:5" ht="409.6">
      <c r="C133" s="1"/>
      <c r="D133" s="1"/>
      <c r="E133" s="1"/>
    </row>
    <row r="134" spans="3:5" ht="409.6">
      <c r="C134" s="1"/>
      <c r="D134" s="1"/>
      <c r="E134" s="1"/>
    </row>
    <row r="135" spans="3:5" ht="409.6">
      <c r="C135" s="1"/>
      <c r="D135" s="1"/>
      <c r="E135" s="1"/>
    </row>
    <row r="136" spans="3:5" ht="409.6">
      <c r="C136" s="1"/>
      <c r="D136" s="1"/>
      <c r="E136" s="1"/>
    </row>
    <row r="137" spans="3:5" ht="409.6">
      <c r="C137" s="1"/>
      <c r="D137" s="1"/>
      <c r="E137" s="1"/>
    </row>
    <row r="138" spans="3:5" ht="409.6">
      <c r="C138" s="1"/>
      <c r="D138" s="1"/>
      <c r="E138" s="1"/>
    </row>
    <row r="139" spans="3:5" ht="409.6">
      <c r="C139" s="1"/>
      <c r="D139" s="1"/>
      <c r="E139" s="1"/>
    </row>
    <row r="140" spans="3:5" ht="409.6">
      <c r="C140" s="1"/>
      <c r="D140" s="1"/>
      <c r="E140" s="1"/>
    </row>
    <row r="141" spans="3:5" ht="409.6">
      <c r="C141" s="1"/>
      <c r="D141" s="1"/>
      <c r="E141" s="1"/>
    </row>
    <row r="142" spans="3:5" ht="409.6">
      <c r="C142" s="1"/>
      <c r="D142" s="1"/>
      <c r="E142" s="1"/>
    </row>
    <row r="143" spans="3:5" ht="409.6">
      <c r="C143" s="1"/>
      <c r="D143" s="1"/>
      <c r="E143" s="1"/>
    </row>
    <row r="144" spans="3:5" ht="409.6">
      <c r="C144" s="1"/>
      <c r="D144" s="1"/>
      <c r="E144" s="1"/>
    </row>
    <row r="145" spans="3:5" ht="409.6">
      <c r="C145" s="1"/>
      <c r="D145" s="1"/>
      <c r="E145" s="1"/>
    </row>
    <row r="146" spans="3:5" ht="409.6">
      <c r="C146" s="1"/>
      <c r="D146" s="1"/>
      <c r="E146" s="1"/>
    </row>
    <row r="147" spans="3:5" ht="409.6">
      <c r="C147" s="1"/>
      <c r="D147" s="1"/>
      <c r="E147" s="1"/>
    </row>
    <row r="148" spans="3:5" ht="409.6">
      <c r="C148" s="1"/>
      <c r="D148" s="1"/>
      <c r="E148" s="1"/>
    </row>
    <row r="149" spans="3:5" ht="409.6">
      <c r="C149" s="1"/>
      <c r="D149" s="1"/>
      <c r="E149" s="1"/>
    </row>
    <row r="150" spans="3:5" ht="409.6">
      <c r="C150" s="1"/>
      <c r="D150" s="1"/>
      <c r="E150" s="1"/>
    </row>
    <row r="151" spans="3:5" ht="409.6">
      <c r="C151" s="1"/>
      <c r="D151" s="1"/>
      <c r="E151" s="1"/>
    </row>
    <row r="152" spans="3:5" ht="409.6">
      <c r="C152" s="1"/>
      <c r="D152" s="1"/>
      <c r="E152" s="1"/>
    </row>
    <row r="153" spans="3:5" ht="409.6">
      <c r="C153" s="1"/>
      <c r="D153" s="1"/>
      <c r="E153" s="1"/>
    </row>
    <row r="154" spans="3:5" ht="409.6">
      <c r="C154" s="1"/>
      <c r="D154" s="1"/>
      <c r="E154" s="1"/>
    </row>
    <row r="155" spans="3:5" ht="409.6">
      <c r="C155" s="1"/>
      <c r="D155" s="1"/>
      <c r="E155" s="1"/>
    </row>
    <row r="156" spans="3:5" ht="409.6">
      <c r="C156" s="1"/>
      <c r="D156" s="1"/>
      <c r="E156" s="1"/>
    </row>
    <row r="157" spans="3:5" ht="409.6">
      <c r="C157" s="1"/>
      <c r="D157" s="1"/>
      <c r="E157" s="1"/>
    </row>
    <row r="158" spans="3:5" ht="409.6">
      <c r="C158" s="1"/>
      <c r="D158" s="1"/>
      <c r="E158" s="1"/>
    </row>
    <row r="159" spans="3:5" ht="409.6">
      <c r="C159" s="1"/>
      <c r="D159" s="1"/>
      <c r="E159" s="1"/>
    </row>
    <row r="160" spans="3:5" ht="409.6">
      <c r="C160" s="1"/>
      <c r="D160" s="1"/>
      <c r="E160" s="1"/>
    </row>
    <row r="161" spans="3:5" ht="409.6">
      <c r="C161" s="1"/>
      <c r="D161" s="1"/>
      <c r="E161" s="1"/>
    </row>
    <row r="162" spans="3:5" ht="409.6">
      <c r="C162" s="1"/>
      <c r="D162" s="1"/>
      <c r="E162" s="1"/>
    </row>
    <row r="163" spans="3:5" ht="409.6">
      <c r="C163" s="1"/>
      <c r="D163" s="1"/>
      <c r="E163" s="1"/>
    </row>
    <row r="164" spans="3:5" ht="409.6">
      <c r="C164" s="1"/>
      <c r="D164" s="1"/>
      <c r="E164" s="1"/>
    </row>
    <row r="165" spans="3:5" ht="409.6">
      <c r="C165" s="1"/>
      <c r="D165" s="1"/>
      <c r="E165" s="1"/>
    </row>
    <row r="166" spans="3:5" ht="409.6">
      <c r="C166" s="1"/>
      <c r="D166" s="1"/>
      <c r="E166" s="1"/>
    </row>
    <row r="167" spans="3:5" ht="409.6">
      <c r="C167" s="1"/>
      <c r="D167" s="1"/>
      <c r="E167" s="1"/>
    </row>
    <row r="168" spans="3:5" ht="409.6">
      <c r="C168" s="1"/>
      <c r="D168" s="1"/>
      <c r="E168" s="1"/>
    </row>
    <row r="169" spans="3:5" ht="409.6">
      <c r="C169" s="1"/>
      <c r="D169" s="1"/>
      <c r="E169" s="1"/>
    </row>
    <row r="170" spans="3:5" ht="409.6">
      <c r="C170" s="1"/>
      <c r="D170" s="1"/>
      <c r="E170" s="1"/>
    </row>
    <row r="171" spans="3:5" ht="409.6">
      <c r="C171" s="1"/>
      <c r="D171" s="1"/>
      <c r="E171" s="1"/>
    </row>
    <row r="172" spans="3:5" ht="409.6">
      <c r="C172" s="1"/>
      <c r="D172" s="1"/>
      <c r="E172" s="1"/>
    </row>
    <row r="173" spans="3:5" ht="409.6">
      <c r="C173" s="1"/>
      <c r="D173" s="1"/>
      <c r="E173" s="1"/>
    </row>
    <row r="174" spans="3:5" ht="409.6">
      <c r="C174" s="1"/>
      <c r="D174" s="1"/>
      <c r="E174" s="1"/>
    </row>
    <row r="175" spans="3:5" ht="409.6">
      <c r="C175" s="1"/>
      <c r="D175" s="1"/>
      <c r="E175" s="1"/>
    </row>
    <row r="176" spans="3:5" ht="409.6">
      <c r="C176" s="1"/>
      <c r="D176" s="1"/>
      <c r="E176" s="1"/>
    </row>
    <row r="177" spans="3:5" ht="409.6">
      <c r="C177" s="1"/>
      <c r="D177" s="1"/>
      <c r="E177" s="1"/>
    </row>
    <row r="178" spans="3:5" ht="409.6">
      <c r="C178" s="1"/>
      <c r="D178" s="1"/>
      <c r="E178" s="1"/>
    </row>
    <row r="179" spans="3:5" ht="409.6">
      <c r="C179" s="1"/>
      <c r="D179" s="1"/>
      <c r="E179" s="1"/>
    </row>
    <row r="180" spans="3:5" ht="409.6">
      <c r="C180" s="1"/>
      <c r="D180" s="1"/>
      <c r="E180" s="1"/>
    </row>
    <row r="181" spans="3:5" ht="409.6">
      <c r="C181" s="1"/>
      <c r="D181" s="1"/>
      <c r="E181" s="1"/>
    </row>
    <row r="182" spans="3:5" ht="409.6">
      <c r="C182" s="1"/>
      <c r="D182" s="1"/>
      <c r="E182" s="1"/>
    </row>
    <row r="183" spans="3:5" ht="409.6">
      <c r="C183" s="1"/>
      <c r="D183" s="1"/>
      <c r="E183" s="1"/>
    </row>
    <row r="184" spans="3:5" ht="409.6">
      <c r="C184" s="1"/>
      <c r="D184" s="1"/>
      <c r="E184" s="1"/>
    </row>
    <row r="185" spans="3:5" ht="409.6">
      <c r="C185" s="1"/>
      <c r="D185" s="1"/>
      <c r="E185" s="1"/>
    </row>
    <row r="186" spans="3:5" ht="409.6">
      <c r="C186" s="1"/>
      <c r="D186" s="1"/>
      <c r="E186" s="1"/>
    </row>
    <row r="187" spans="3:5" ht="409.6">
      <c r="C187" s="1"/>
      <c r="D187" s="1"/>
      <c r="E187" s="1"/>
    </row>
    <row r="188" spans="3:5" ht="409.6">
      <c r="C188" s="1"/>
      <c r="D188" s="1"/>
      <c r="E188" s="1"/>
    </row>
    <row r="189" spans="3:5" ht="409.6">
      <c r="C189" s="1"/>
      <c r="D189" s="1"/>
      <c r="E189" s="1"/>
    </row>
    <row r="190" spans="3:5" ht="409.6">
      <c r="C190" s="1"/>
      <c r="D190" s="1"/>
      <c r="E190" s="1"/>
    </row>
    <row r="191" spans="3:5" ht="409.6">
      <c r="C191" s="1"/>
      <c r="D191" s="1"/>
      <c r="E191" s="1"/>
    </row>
    <row r="192" spans="3:5" ht="409.6">
      <c r="C192" s="1"/>
      <c r="D192" s="1"/>
      <c r="E192" s="1"/>
    </row>
    <row r="193" spans="3:5" ht="409.6">
      <c r="C193" s="1"/>
      <c r="D193" s="1"/>
      <c r="E193" s="1"/>
    </row>
    <row r="194" spans="3:5" ht="409.6">
      <c r="C194" s="1"/>
      <c r="D194" s="1"/>
      <c r="E194" s="1"/>
    </row>
    <row r="195" spans="3:5" ht="409.6">
      <c r="C195" s="1"/>
      <c r="D195" s="1"/>
      <c r="E195" s="1"/>
    </row>
    <row r="196" spans="3:5" ht="409.6">
      <c r="C196" s="1"/>
      <c r="D196" s="1"/>
      <c r="E196" s="1"/>
    </row>
    <row r="197" spans="3:5" ht="409.6">
      <c r="C197" s="1"/>
      <c r="D197" s="1"/>
      <c r="E197" s="1"/>
    </row>
    <row r="198" spans="3:5" ht="409.6">
      <c r="C198" s="1"/>
      <c r="D198" s="1"/>
      <c r="E198" s="1"/>
    </row>
    <row r="199" spans="3:5" ht="409.6">
      <c r="C199" s="1"/>
      <c r="D199" s="1"/>
      <c r="E199" s="1"/>
    </row>
    <row r="200" spans="3:5" ht="409.6">
      <c r="C200" s="1"/>
      <c r="D200" s="1"/>
      <c r="E200" s="1"/>
    </row>
    <row r="201" spans="3:5" ht="409.6">
      <c r="C201" s="1"/>
      <c r="D201" s="1"/>
      <c r="E201" s="1"/>
    </row>
    <row r="202" spans="3:5" ht="409.6">
      <c r="C202" s="1"/>
      <c r="D202" s="1"/>
      <c r="E202" s="1"/>
    </row>
    <row r="203" spans="3:5" ht="409.6">
      <c r="C203" s="1"/>
      <c r="D203" s="1"/>
      <c r="E203" s="1"/>
    </row>
    <row r="204" spans="3:5" ht="409.6">
      <c r="C204" s="1"/>
      <c r="D204" s="1"/>
      <c r="E204" s="1"/>
    </row>
    <row r="205" spans="3:5" ht="409.6">
      <c r="C205" s="1"/>
      <c r="D205" s="1"/>
      <c r="E205" s="1"/>
    </row>
    <row r="206" spans="3:5" ht="409.6">
      <c r="C206" s="1"/>
      <c r="D206" s="1"/>
      <c r="E206" s="1"/>
    </row>
    <row r="207" spans="3:5" ht="409.6">
      <c r="C207" s="1"/>
      <c r="D207" s="1"/>
      <c r="E207" s="1"/>
    </row>
    <row r="208" spans="3:5" ht="409.6">
      <c r="C208" s="1"/>
      <c r="D208" s="1"/>
      <c r="E208" s="1"/>
    </row>
    <row r="209" spans="3:5" ht="409.6">
      <c r="C209" s="1"/>
      <c r="D209" s="1"/>
      <c r="E209" s="1"/>
    </row>
    <row r="210" spans="3:5" ht="409.6">
      <c r="C210" s="1"/>
      <c r="D210" s="1"/>
      <c r="E210" s="1"/>
    </row>
    <row r="211" spans="3:5" ht="409.6">
      <c r="C211" s="1"/>
      <c r="D211" s="1"/>
      <c r="E211" s="1"/>
    </row>
    <row r="212" spans="3:5" ht="409.6">
      <c r="C212" s="1"/>
      <c r="D212" s="1"/>
      <c r="E212" s="1"/>
    </row>
    <row r="213" spans="3:5" ht="409.6">
      <c r="C213" s="1"/>
      <c r="D213" s="1"/>
      <c r="E213" s="1"/>
    </row>
    <row r="214" spans="3:5" ht="409.6">
      <c r="C214" s="1"/>
      <c r="D214" s="1"/>
      <c r="E214" s="1"/>
    </row>
    <row r="215" spans="3:5" ht="409.6">
      <c r="C215" s="1"/>
      <c r="D215" s="1"/>
      <c r="E215" s="1"/>
    </row>
    <row r="216" spans="3:5" ht="409.6">
      <c r="C216" s="1"/>
      <c r="D216" s="1"/>
      <c r="E216" s="1"/>
    </row>
    <row r="217" spans="3:5" ht="409.6">
      <c r="C217" s="1"/>
      <c r="D217" s="1"/>
      <c r="E217" s="1"/>
    </row>
    <row r="218" spans="3:5" ht="409.6">
      <c r="C218" s="1"/>
      <c r="D218" s="1"/>
      <c r="E218" s="1"/>
    </row>
    <row r="219" spans="3:5" ht="409.6">
      <c r="C219" s="1"/>
      <c r="D219" s="1"/>
      <c r="E219" s="1"/>
    </row>
    <row r="220" spans="3:5" ht="409.6">
      <c r="C220" s="1"/>
      <c r="D220" s="1"/>
      <c r="E220" s="1"/>
    </row>
    <row r="221" spans="3:5" ht="409.6">
      <c r="C221" s="1"/>
      <c r="D221" s="1"/>
      <c r="E221" s="1"/>
    </row>
    <row r="222" spans="3:5" ht="409.6">
      <c r="C222" s="1"/>
      <c r="D222" s="1"/>
      <c r="E222" s="1"/>
    </row>
    <row r="223" spans="3:5" ht="409.6">
      <c r="C223" s="1"/>
      <c r="D223" s="1"/>
      <c r="E223" s="1"/>
    </row>
    <row r="224" spans="3:5" ht="409.6">
      <c r="C224" s="1"/>
      <c r="D224" s="1"/>
      <c r="E224" s="1"/>
    </row>
    <row r="225" spans="3:5" ht="409.6">
      <c r="C225" s="1"/>
      <c r="D225" s="1"/>
      <c r="E225" s="1"/>
    </row>
    <row r="226" spans="3:5" ht="409.6">
      <c r="C226" s="1"/>
      <c r="D226" s="1"/>
      <c r="E226" s="1"/>
    </row>
    <row r="227" spans="3:5" ht="409.6">
      <c r="C227" s="1"/>
      <c r="D227" s="1"/>
      <c r="E227" s="1"/>
    </row>
    <row r="228" spans="3:5" ht="409.6">
      <c r="C228" s="1"/>
      <c r="D228" s="1"/>
      <c r="E228" s="1"/>
    </row>
    <row r="229" spans="3:5" ht="409.6">
      <c r="C229" s="1"/>
      <c r="D229" s="1"/>
      <c r="E229" s="1"/>
    </row>
    <row r="230" spans="3:5" ht="409.6">
      <c r="C230" s="1"/>
      <c r="D230" s="1"/>
      <c r="E230" s="1"/>
    </row>
    <row r="231" spans="3:5" ht="409.6">
      <c r="C231" s="1"/>
      <c r="D231" s="1"/>
      <c r="E231" s="1"/>
    </row>
    <row r="232" spans="3:5" ht="409.6">
      <c r="C232" s="1"/>
      <c r="D232" s="1"/>
      <c r="E232" s="1"/>
    </row>
    <row r="233" spans="3:5" ht="409.6">
      <c r="C233" s="1"/>
      <c r="D233" s="1"/>
      <c r="E233" s="1"/>
    </row>
    <row r="234" spans="3:5" ht="409.6">
      <c r="C234" s="1"/>
      <c r="D234" s="1"/>
      <c r="E234" s="1"/>
    </row>
    <row r="235" spans="3:5" ht="409.6">
      <c r="C235" s="1"/>
      <c r="D235" s="1"/>
      <c r="E235" s="1"/>
    </row>
    <row r="236" spans="3:5" ht="409.6">
      <c r="C236" s="1"/>
      <c r="D236" s="1"/>
      <c r="E236" s="1"/>
    </row>
    <row r="237" spans="3:5" ht="409.6">
      <c r="C237" s="1"/>
      <c r="D237" s="1"/>
      <c r="E237" s="1"/>
    </row>
    <row r="238" spans="3:5" ht="409.6">
      <c r="C238" s="1"/>
      <c r="D238" s="1"/>
      <c r="E238" s="1"/>
    </row>
    <row r="239" spans="3:5" ht="409.6">
      <c r="C239" s="1"/>
      <c r="D239" s="1"/>
      <c r="E239" s="1"/>
    </row>
    <row r="240" spans="3:5" ht="409.6">
      <c r="C240" s="1"/>
      <c r="D240" s="1"/>
      <c r="E240" s="1"/>
    </row>
    <row r="241" spans="3:5" ht="409.6">
      <c r="C241" s="1"/>
      <c r="D241" s="1"/>
      <c r="E241" s="1"/>
    </row>
    <row r="242" spans="3:5" ht="409.6">
      <c r="C242" s="1"/>
      <c r="D242" s="1"/>
      <c r="E242" s="1"/>
    </row>
    <row r="243" spans="3:5" ht="409.6">
      <c r="C243" s="1"/>
      <c r="D243" s="1"/>
      <c r="E243" s="1"/>
    </row>
    <row r="244" spans="3:5" ht="409.6">
      <c r="C244" s="1"/>
      <c r="D244" s="1"/>
      <c r="E244" s="1"/>
    </row>
    <row r="245" spans="3:5" ht="409.6">
      <c r="C245" s="1"/>
      <c r="D245" s="1"/>
      <c r="E245" s="1"/>
    </row>
    <row r="246" spans="3:5" ht="409.6">
      <c r="C246" s="1"/>
      <c r="D246" s="1"/>
      <c r="E246" s="1"/>
    </row>
    <row r="247" spans="3:5" ht="409.6">
      <c r="C247" s="1"/>
      <c r="D247" s="1"/>
      <c r="E247" s="1"/>
    </row>
    <row r="248" spans="3:5" ht="409.6">
      <c r="C248" s="1"/>
      <c r="D248" s="1"/>
      <c r="E248" s="1"/>
    </row>
    <row r="249" spans="3:5" ht="409.6">
      <c r="C249" s="1"/>
      <c r="D249" s="1"/>
      <c r="E249" s="1"/>
    </row>
    <row r="250" spans="3:5" ht="409.6">
      <c r="C250" s="1"/>
      <c r="D250" s="1"/>
      <c r="E250" s="1"/>
    </row>
    <row r="251" spans="3:5" ht="409.6">
      <c r="C251" s="1"/>
      <c r="D251" s="1"/>
      <c r="E251" s="1"/>
    </row>
    <row r="252" spans="3:5" ht="409.6">
      <c r="C252" s="1"/>
      <c r="D252" s="1"/>
      <c r="E252" s="1"/>
    </row>
    <row r="253" spans="3:5" ht="409.6">
      <c r="C253" s="1"/>
      <c r="D253" s="1"/>
      <c r="E253" s="1"/>
    </row>
    <row r="254" spans="3:5" ht="409.6">
      <c r="C254" s="1"/>
      <c r="D254" s="1"/>
      <c r="E254" s="1"/>
    </row>
    <row r="255" spans="3:5" ht="409.6">
      <c r="C255" s="1"/>
      <c r="D255" s="1"/>
      <c r="E255" s="1"/>
    </row>
    <row r="256" spans="3:5" ht="409.6">
      <c r="C256" s="1"/>
      <c r="D256" s="1"/>
      <c r="E256" s="1"/>
    </row>
    <row r="257" spans="3:5" ht="409.6">
      <c r="C257" s="1"/>
      <c r="D257" s="1"/>
      <c r="E257" s="1"/>
    </row>
    <row r="258" spans="3:5" ht="409.6">
      <c r="C258" s="1"/>
      <c r="D258" s="1"/>
      <c r="E258" s="1"/>
    </row>
    <row r="259" spans="3:5" ht="409.6">
      <c r="C259" s="1"/>
      <c r="D259" s="1"/>
      <c r="E259" s="1"/>
    </row>
    <row r="260" spans="3:5" ht="409.6">
      <c r="C260" s="1"/>
      <c r="D260" s="1"/>
      <c r="E260" s="1"/>
    </row>
    <row r="261" spans="3:5" ht="409.6">
      <c r="C261" s="1"/>
      <c r="D261" s="1"/>
      <c r="E261" s="1"/>
    </row>
    <row r="262" spans="3:5" ht="409.6">
      <c r="C262" s="1"/>
      <c r="D262" s="1"/>
      <c r="E262" s="1"/>
    </row>
    <row r="263" spans="3:5" ht="409.6">
      <c r="C263" s="1"/>
      <c r="D263" s="1"/>
      <c r="E263" s="1"/>
    </row>
    <row r="264" spans="3:5" ht="409.6">
      <c r="C264" s="1"/>
      <c r="D264" s="1"/>
      <c r="E264" s="1"/>
    </row>
    <row r="265" spans="3:5" ht="409.6">
      <c r="C265" s="1"/>
      <c r="D265" s="1"/>
      <c r="E265" s="1"/>
    </row>
    <row r="266" spans="3:5" ht="409.6">
      <c r="C266" s="1"/>
      <c r="D266" s="1"/>
      <c r="E266" s="1"/>
    </row>
    <row r="267" spans="3:5" ht="409.6">
      <c r="C267" s="1"/>
      <c r="D267" s="1"/>
      <c r="E267" s="1"/>
    </row>
    <row r="268" spans="3:5" ht="409.6">
      <c r="C268" s="1"/>
      <c r="D268" s="1"/>
      <c r="E268" s="1"/>
    </row>
    <row r="269" spans="3:5" ht="409.6">
      <c r="C269" s="1"/>
      <c r="D269" s="1"/>
      <c r="E269" s="1"/>
    </row>
    <row r="270" spans="3:5" ht="409.6">
      <c r="C270" s="1"/>
      <c r="D270" s="1"/>
      <c r="E270" s="1"/>
    </row>
    <row r="271" spans="3:5" ht="409.6">
      <c r="C271" s="1"/>
      <c r="D271" s="1"/>
      <c r="E271" s="1"/>
    </row>
    <row r="272" spans="3:5" ht="409.6">
      <c r="C272" s="1"/>
      <c r="D272" s="1"/>
      <c r="E272" s="1"/>
    </row>
    <row r="273" spans="3:5" ht="409.6">
      <c r="C273" s="1"/>
      <c r="D273" s="1"/>
      <c r="E273" s="1"/>
    </row>
    <row r="274" spans="3:5" ht="409.6">
      <c r="C274" s="1"/>
      <c r="D274" s="1"/>
      <c r="E274" s="1"/>
    </row>
    <row r="275" spans="3:5" ht="409.6">
      <c r="C275" s="1"/>
      <c r="D275" s="1"/>
      <c r="E275" s="1"/>
    </row>
    <row r="276" spans="3:5" ht="409.6">
      <c r="C276" s="1"/>
      <c r="D276" s="1"/>
      <c r="E276" s="1"/>
    </row>
    <row r="277" spans="3:5" ht="409.6">
      <c r="C277" s="1"/>
      <c r="D277" s="1"/>
      <c r="E277" s="1"/>
    </row>
    <row r="278" spans="3:5" ht="409.6">
      <c r="C278" s="1"/>
      <c r="D278" s="1"/>
      <c r="E278" s="1"/>
    </row>
    <row r="279" spans="3:5" ht="409.6">
      <c r="C279" s="1"/>
      <c r="D279" s="1"/>
      <c r="E279" s="1"/>
    </row>
    <row r="280" spans="3:5" ht="409.6">
      <c r="C280" s="1"/>
      <c r="D280" s="1"/>
      <c r="E280" s="1"/>
    </row>
    <row r="281" spans="3:5" ht="409.6">
      <c r="C281" s="1"/>
      <c r="D281" s="1"/>
      <c r="E281" s="1"/>
    </row>
    <row r="282" spans="3:5" ht="409.6">
      <c r="C282" s="1"/>
      <c r="D282" s="1"/>
      <c r="E282" s="1"/>
    </row>
    <row r="283" spans="3:5" ht="409.6">
      <c r="C283" s="1"/>
      <c r="D283" s="1"/>
      <c r="E283" s="1"/>
    </row>
    <row r="284" spans="3:5" ht="409.6">
      <c r="C284" s="1"/>
      <c r="D284" s="1"/>
      <c r="E284" s="1"/>
    </row>
    <row r="285" spans="3:5" ht="409.6">
      <c r="C285" s="1"/>
      <c r="D285" s="1"/>
      <c r="E285" s="1"/>
    </row>
    <row r="286" spans="3:5" ht="409.6">
      <c r="C286" s="1"/>
      <c r="D286" s="1"/>
      <c r="E286" s="1"/>
    </row>
    <row r="287" spans="3:5" ht="409.6">
      <c r="C287" s="1"/>
      <c r="D287" s="1"/>
      <c r="E287" s="1"/>
    </row>
    <row r="288" spans="3:5" ht="409.6">
      <c r="C288" s="1"/>
      <c r="D288" s="1"/>
      <c r="E288" s="1"/>
    </row>
    <row r="289" spans="3:5" ht="409.6">
      <c r="C289" s="1"/>
      <c r="D289" s="1"/>
      <c r="E289" s="1"/>
    </row>
    <row r="290" spans="3:5" ht="409.6">
      <c r="C290" s="1"/>
      <c r="D290" s="1"/>
      <c r="E290" s="1"/>
    </row>
    <row r="291" spans="3:5" ht="409.6">
      <c r="C291" s="1"/>
      <c r="D291" s="1"/>
      <c r="E291" s="1"/>
    </row>
    <row r="292" spans="3:5" ht="409.6">
      <c r="C292" s="1"/>
      <c r="D292" s="1"/>
      <c r="E292" s="1"/>
    </row>
    <row r="293" spans="3:5" ht="409.6">
      <c r="C293" s="1"/>
      <c r="D293" s="1"/>
      <c r="E293" s="1"/>
    </row>
    <row r="294" spans="3:5" ht="409.6">
      <c r="C294" s="1"/>
      <c r="D294" s="1"/>
      <c r="E294" s="1"/>
    </row>
    <row r="295" spans="3:5" ht="409.6">
      <c r="C295" s="1"/>
      <c r="D295" s="1"/>
      <c r="E295" s="1"/>
    </row>
    <row r="296" spans="3:5" ht="409.6">
      <c r="C296" s="1"/>
      <c r="D296" s="1"/>
      <c r="E296" s="1"/>
    </row>
    <row r="297" spans="3:5" ht="409.6">
      <c r="C297" s="1"/>
      <c r="D297" s="1"/>
      <c r="E297" s="1"/>
    </row>
    <row r="298" spans="3:5" ht="409.6">
      <c r="C298" s="1"/>
      <c r="D298" s="1"/>
      <c r="E298" s="1"/>
    </row>
    <row r="299" spans="3:5" ht="409.6">
      <c r="C299" s="1"/>
      <c r="D299" s="1"/>
      <c r="E299" s="1"/>
    </row>
    <row r="300" spans="3:5" ht="409.6">
      <c r="C300" s="1"/>
      <c r="D300" s="1"/>
      <c r="E300" s="1"/>
    </row>
    <row r="301" spans="3:5" ht="409.6">
      <c r="C301" s="1"/>
      <c r="D301" s="1"/>
      <c r="E301" s="1"/>
    </row>
    <row r="302" spans="3:5" ht="409.6">
      <c r="C302" s="1"/>
      <c r="D302" s="1"/>
      <c r="E302" s="1"/>
    </row>
    <row r="303" spans="3:5" ht="409.6">
      <c r="C303" s="1"/>
      <c r="D303" s="1"/>
      <c r="E303" s="1"/>
    </row>
    <row r="304" spans="3:5" ht="409.6">
      <c r="C304" s="1"/>
      <c r="D304" s="1"/>
      <c r="E304" s="1"/>
    </row>
    <row r="305" spans="3:5" ht="409.6">
      <c r="C305" s="1"/>
      <c r="D305" s="1"/>
      <c r="E305" s="1"/>
    </row>
    <row r="306" spans="3:5" ht="409.6">
      <c r="C306" s="1"/>
      <c r="D306" s="1"/>
      <c r="E306" s="1"/>
    </row>
    <row r="307" spans="3:5" ht="409.6">
      <c r="C307" s="1"/>
      <c r="D307" s="1"/>
      <c r="E307" s="1"/>
    </row>
    <row r="308" spans="3:5" ht="409.6">
      <c r="C308" s="1"/>
      <c r="D308" s="1"/>
      <c r="E308" s="1"/>
    </row>
    <row r="309" spans="3:5" ht="409.6">
      <c r="C309" s="1"/>
      <c r="D309" s="1"/>
      <c r="E309" s="1"/>
    </row>
    <row r="310" spans="3:5" ht="409.6">
      <c r="C310" s="1"/>
      <c r="D310" s="1"/>
      <c r="E310" s="1"/>
    </row>
    <row r="311" spans="3:5" ht="409.6">
      <c r="C311" s="1"/>
      <c r="D311" s="1"/>
      <c r="E311" s="1"/>
    </row>
    <row r="312" spans="3:5" ht="409.6">
      <c r="C312" s="1"/>
      <c r="D312" s="1"/>
      <c r="E312" s="1"/>
    </row>
    <row r="313" spans="3:5" ht="409.6">
      <c r="C313" s="1"/>
      <c r="D313" s="1"/>
      <c r="E313" s="1"/>
    </row>
    <row r="314" spans="3:5" ht="409.6">
      <c r="C314" s="1"/>
      <c r="D314" s="1"/>
      <c r="E314" s="1"/>
    </row>
    <row r="315" spans="3:5" ht="409.6">
      <c r="C315" s="1"/>
      <c r="D315" s="1"/>
      <c r="E315" s="1"/>
    </row>
    <row r="316" spans="3:5" ht="409.6">
      <c r="C316" s="1"/>
      <c r="D316" s="1"/>
      <c r="E316" s="1"/>
    </row>
    <row r="317" spans="3:5" ht="409.6">
      <c r="C317" s="1"/>
      <c r="D317" s="1"/>
      <c r="E317" s="1"/>
    </row>
    <row r="318" spans="3:5" ht="409.6">
      <c r="C318" s="1"/>
      <c r="D318" s="1"/>
      <c r="E318" s="1"/>
    </row>
    <row r="319" spans="3:5" ht="409.6">
      <c r="C319" s="1"/>
      <c r="D319" s="1"/>
      <c r="E319" s="1"/>
    </row>
    <row r="320" spans="3:5" ht="409.6">
      <c r="C320" s="1"/>
      <c r="D320" s="1"/>
      <c r="E320" s="1"/>
    </row>
    <row r="321" spans="3:5" ht="409.6">
      <c r="C321" s="1"/>
      <c r="D321" s="1"/>
      <c r="E321" s="1"/>
    </row>
    <row r="322" spans="3:5" ht="409.6">
      <c r="C322" s="1"/>
      <c r="D322" s="1"/>
      <c r="E322" s="1"/>
    </row>
    <row r="323" spans="3:5" ht="409.6">
      <c r="C323" s="1"/>
      <c r="D323" s="1"/>
      <c r="E323" s="1"/>
    </row>
    <row r="324" spans="3:5" ht="409.6">
      <c r="C324" s="1"/>
      <c r="D324" s="1"/>
      <c r="E324" s="1"/>
    </row>
    <row r="325" spans="3:5" ht="409.6">
      <c r="C325" s="1"/>
      <c r="D325" s="1"/>
      <c r="E325" s="1"/>
    </row>
    <row r="326" spans="3:5" ht="409.6">
      <c r="C326" s="1"/>
      <c r="D326" s="1"/>
      <c r="E326" s="1"/>
    </row>
    <row r="327" spans="3:5" ht="409.6">
      <c r="C327" s="1"/>
      <c r="D327" s="1"/>
      <c r="E327" s="1"/>
    </row>
    <row r="328" spans="3:5" ht="409.6">
      <c r="C328" s="1"/>
      <c r="D328" s="1"/>
      <c r="E328" s="1"/>
    </row>
    <row r="329" spans="3:5" ht="409.6">
      <c r="C329" s="1"/>
      <c r="D329" s="1"/>
      <c r="E329" s="1"/>
    </row>
    <row r="330" spans="3:5" ht="409.6">
      <c r="C330" s="1"/>
      <c r="D330" s="1"/>
      <c r="E330" s="1"/>
    </row>
    <row r="331" spans="3:5" ht="409.6">
      <c r="C331" s="1"/>
      <c r="D331" s="1"/>
      <c r="E331" s="1"/>
    </row>
    <row r="332" spans="3:5" ht="409.6">
      <c r="C332" s="1"/>
      <c r="D332" s="1"/>
      <c r="E332" s="1"/>
    </row>
    <row r="333" spans="3:5" ht="409.6">
      <c r="C333" s="1"/>
      <c r="D333" s="1"/>
      <c r="E333" s="1"/>
    </row>
    <row r="334" spans="3:5" ht="409.6">
      <c r="C334" s="1"/>
      <c r="D334" s="1"/>
      <c r="E334" s="1"/>
    </row>
    <row r="335" spans="3:5" ht="409.6">
      <c r="C335" s="1"/>
      <c r="D335" s="1"/>
      <c r="E335" s="1"/>
    </row>
    <row r="336" spans="3:5" ht="409.6">
      <c r="C336" s="1"/>
      <c r="D336" s="1"/>
      <c r="E336" s="1"/>
    </row>
    <row r="337" spans="3:5" ht="409.6">
      <c r="C337" s="1"/>
      <c r="D337" s="1"/>
      <c r="E337" s="1"/>
    </row>
    <row r="338" spans="3:5" ht="409.6">
      <c r="C338" s="1"/>
      <c r="D338" s="1"/>
      <c r="E338" s="1"/>
    </row>
    <row r="339" spans="3:5" ht="409.6">
      <c r="C339" s="1"/>
      <c r="D339" s="1"/>
      <c r="E339" s="1"/>
    </row>
    <row r="340" spans="3:5" ht="409.6">
      <c r="C340" s="1"/>
      <c r="D340" s="1"/>
      <c r="E340" s="1"/>
    </row>
    <row r="341" spans="3:5" ht="409.6">
      <c r="C341" s="1"/>
      <c r="D341" s="1"/>
      <c r="E341" s="1"/>
    </row>
    <row r="342" spans="3:5" ht="409.6">
      <c r="C342" s="1"/>
      <c r="D342" s="1"/>
      <c r="E342" s="1"/>
    </row>
    <row r="343" spans="3:5" ht="409.6">
      <c r="C343" s="1"/>
      <c r="D343" s="1"/>
      <c r="E343" s="1"/>
    </row>
    <row r="344" spans="3:5" ht="409.6">
      <c r="C344" s="1"/>
      <c r="D344" s="1"/>
      <c r="E344" s="1"/>
    </row>
    <row r="345" spans="3:5" ht="409.6">
      <c r="C345" s="1"/>
      <c r="D345" s="1"/>
      <c r="E345" s="1"/>
    </row>
    <row r="346" spans="3:5" ht="409.6">
      <c r="C346" s="1"/>
      <c r="D346" s="1"/>
      <c r="E346" s="1"/>
    </row>
    <row r="347" spans="3:5" ht="409.6">
      <c r="C347" s="1"/>
      <c r="D347" s="1"/>
      <c r="E347" s="1"/>
    </row>
    <row r="348" spans="3:5" ht="409.6">
      <c r="C348" s="1"/>
      <c r="D348" s="1"/>
      <c r="E348" s="1"/>
    </row>
    <row r="349" spans="3:5" ht="409.6">
      <c r="C349" s="1"/>
      <c r="D349" s="1"/>
      <c r="E349" s="1"/>
    </row>
    <row r="350" spans="3:5" ht="409.6">
      <c r="C350" s="1"/>
      <c r="D350" s="1"/>
      <c r="E350" s="1"/>
    </row>
    <row r="351" spans="3:5" ht="409.6">
      <c r="C351" s="1"/>
      <c r="D351" s="1"/>
      <c r="E351" s="1"/>
    </row>
    <row r="352" spans="3:5" ht="409.6">
      <c r="C352" s="1"/>
      <c r="D352" s="1"/>
      <c r="E352" s="1"/>
    </row>
    <row r="353" spans="3:5" ht="409.6">
      <c r="C353" s="1"/>
      <c r="D353" s="1"/>
      <c r="E353" s="1"/>
    </row>
    <row r="354" spans="3:5" ht="409.6">
      <c r="C354" s="1"/>
      <c r="D354" s="1"/>
      <c r="E354" s="1"/>
    </row>
    <row r="355" spans="3:5" ht="409.6">
      <c r="C355" s="1"/>
      <c r="D355" s="1"/>
      <c r="E355" s="1"/>
    </row>
    <row r="356" spans="3:5" ht="409.6">
      <c r="C356" s="1"/>
      <c r="D356" s="1"/>
      <c r="E356" s="1"/>
    </row>
    <row r="357" spans="3:5" ht="409.6">
      <c r="C357" s="1"/>
      <c r="D357" s="1"/>
      <c r="E357" s="1"/>
    </row>
    <row r="358" spans="3:5" ht="409.6">
      <c r="C358" s="1"/>
      <c r="D358" s="1"/>
      <c r="E358" s="1"/>
    </row>
    <row r="359" spans="3:5" ht="409.6">
      <c r="C359" s="1"/>
      <c r="D359" s="1"/>
      <c r="E359" s="1"/>
    </row>
    <row r="360" spans="3:5" ht="409.6">
      <c r="C360" s="1"/>
      <c r="D360" s="1"/>
      <c r="E360" s="1"/>
    </row>
    <row r="361" spans="3:5" ht="409.6">
      <c r="C361" s="1"/>
      <c r="D361" s="1"/>
      <c r="E361" s="1"/>
    </row>
    <row r="362" spans="3:5" ht="409.6">
      <c r="C362" s="1"/>
      <c r="D362" s="1"/>
      <c r="E362" s="1"/>
    </row>
    <row r="363" spans="3:5" ht="409.6">
      <c r="C363" s="1"/>
      <c r="D363" s="1"/>
      <c r="E363" s="1"/>
    </row>
    <row r="364" spans="3:5" ht="409.6">
      <c r="C364" s="1"/>
      <c r="D364" s="1"/>
      <c r="E364" s="1"/>
    </row>
    <row r="365" spans="3:5" ht="409.6">
      <c r="C365" s="1"/>
      <c r="D365" s="1"/>
      <c r="E365" s="1"/>
    </row>
    <row r="366" spans="3:5" ht="409.6">
      <c r="C366" s="1"/>
      <c r="D366" s="1"/>
      <c r="E366" s="1"/>
    </row>
    <row r="367" spans="3:5" ht="409.6">
      <c r="C367" s="1"/>
      <c r="D367" s="1"/>
      <c r="E367" s="1"/>
    </row>
    <row r="368" spans="3:5" ht="409.6">
      <c r="C368" s="1"/>
      <c r="D368" s="1"/>
      <c r="E368" s="1"/>
    </row>
    <row r="369" spans="3:5" ht="409.6">
      <c r="C369" s="1"/>
      <c r="D369" s="1"/>
      <c r="E369" s="1"/>
    </row>
    <row r="370" spans="3:5" ht="409.6">
      <c r="C370" s="1"/>
      <c r="D370" s="1"/>
      <c r="E370" s="1"/>
    </row>
    <row r="371" spans="3:5" ht="409.6">
      <c r="C371" s="1"/>
      <c r="D371" s="1"/>
      <c r="E371" s="1"/>
    </row>
    <row r="372" spans="3:5" ht="409.6">
      <c r="C372" s="1"/>
      <c r="D372" s="1"/>
      <c r="E372" s="1"/>
    </row>
    <row r="373" spans="3:5" ht="409.6">
      <c r="C373" s="1"/>
      <c r="D373" s="1"/>
      <c r="E373" s="1"/>
    </row>
    <row r="374" spans="3:5" ht="409.6">
      <c r="C374" s="1"/>
      <c r="D374" s="1"/>
      <c r="E374" s="1"/>
    </row>
    <row r="375" spans="3:5" ht="409.6">
      <c r="C375" s="1"/>
      <c r="D375" s="1"/>
      <c r="E375" s="1"/>
    </row>
    <row r="376" spans="3:5" ht="409.6">
      <c r="C376" s="1"/>
      <c r="D376" s="1"/>
      <c r="E376" s="1"/>
    </row>
    <row r="377" spans="3:5" ht="409.6">
      <c r="C377" s="1"/>
      <c r="D377" s="1"/>
      <c r="E377" s="1"/>
    </row>
    <row r="378" spans="3:5" ht="409.6">
      <c r="C378" s="1"/>
      <c r="D378" s="1"/>
      <c r="E378" s="1"/>
    </row>
    <row r="379" spans="3:5" ht="409.6">
      <c r="C379" s="1"/>
      <c r="D379" s="1"/>
      <c r="E379" s="1"/>
    </row>
    <row r="380" spans="3:5" ht="409.6">
      <c r="C380" s="1"/>
      <c r="D380" s="1"/>
      <c r="E380" s="1"/>
    </row>
    <row r="381" spans="3:5" ht="409.6">
      <c r="C381" s="1"/>
      <c r="D381" s="1"/>
      <c r="E381" s="1"/>
    </row>
    <row r="382" spans="3:5" ht="409.6">
      <c r="C382" s="1"/>
      <c r="D382" s="1"/>
      <c r="E382" s="1"/>
    </row>
    <row r="383" spans="3:5" ht="409.6">
      <c r="C383" s="1"/>
      <c r="D383" s="1"/>
      <c r="E383" s="1"/>
    </row>
    <row r="384" spans="3:5" ht="409.6">
      <c r="C384" s="1"/>
      <c r="D384" s="1"/>
      <c r="E384" s="1"/>
    </row>
    <row r="385" spans="3:5" ht="409.6">
      <c r="C385" s="1"/>
      <c r="D385" s="1"/>
      <c r="E385" s="1"/>
    </row>
    <row r="386" spans="3:5" ht="409.6">
      <c r="C386" s="1"/>
      <c r="D386" s="1"/>
      <c r="E386" s="1"/>
    </row>
    <row r="387" spans="3:5" ht="409.6">
      <c r="C387" s="1"/>
      <c r="D387" s="1"/>
      <c r="E387" s="1"/>
    </row>
    <row r="388" spans="3:5" ht="409.6">
      <c r="C388" s="1"/>
      <c r="D388" s="1"/>
      <c r="E388" s="1"/>
    </row>
    <row r="389" spans="3:5" ht="409.6">
      <c r="C389" s="1"/>
      <c r="D389" s="1"/>
      <c r="E389" s="1"/>
    </row>
    <row r="390" spans="3:5" ht="409.6">
      <c r="C390" s="1"/>
      <c r="D390" s="1"/>
      <c r="E390" s="1"/>
    </row>
    <row r="391" spans="3:5" ht="409.6">
      <c r="C391" s="1"/>
      <c r="D391" s="1"/>
      <c r="E391" s="1"/>
    </row>
    <row r="392" spans="3:5" ht="409.6">
      <c r="C392" s="1"/>
      <c r="D392" s="1"/>
      <c r="E392" s="1"/>
    </row>
    <row r="393" spans="3:5" ht="409.6">
      <c r="C393" s="1"/>
      <c r="D393" s="1"/>
      <c r="E393" s="1"/>
    </row>
    <row r="394" spans="3:5" ht="409.6">
      <c r="C394" s="1"/>
      <c r="D394" s="1"/>
      <c r="E394" s="1"/>
    </row>
    <row r="395" spans="3:5" ht="409.6">
      <c r="C395" s="1"/>
      <c r="D395" s="1"/>
      <c r="E395" s="1"/>
    </row>
    <row r="396" spans="3:5" ht="409.6">
      <c r="C396" s="1"/>
      <c r="D396" s="1"/>
      <c r="E396" s="1"/>
    </row>
    <row r="397" spans="3:5" ht="409.6">
      <c r="C397" s="1"/>
      <c r="D397" s="1"/>
      <c r="E397" s="1"/>
    </row>
    <row r="398" spans="3:5" ht="409.6">
      <c r="C398" s="1"/>
      <c r="D398" s="1"/>
      <c r="E398" s="1"/>
    </row>
    <row r="399" spans="3:5" ht="409.6">
      <c r="C399" s="1"/>
      <c r="D399" s="1"/>
      <c r="E399" s="1"/>
    </row>
    <row r="400" spans="3:5" ht="409.6">
      <c r="C400" s="1"/>
      <c r="D400" s="1"/>
      <c r="E400" s="1"/>
    </row>
    <row r="401" spans="3:5" ht="409.6">
      <c r="C401" s="1"/>
      <c r="D401" s="1"/>
      <c r="E401" s="1"/>
    </row>
    <row r="402" spans="3:5" ht="409.6">
      <c r="C402" s="1"/>
      <c r="D402" s="1"/>
      <c r="E402" s="1"/>
    </row>
    <row r="403" spans="3:5" ht="409.6">
      <c r="C403" s="1"/>
      <c r="D403" s="1"/>
      <c r="E403" s="1"/>
    </row>
    <row r="404" spans="3:5" ht="409.6">
      <c r="C404" s="1"/>
      <c r="D404" s="1"/>
      <c r="E404" s="1"/>
    </row>
    <row r="405" spans="3:5" ht="409.6">
      <c r="C405" s="1"/>
      <c r="D405" s="1"/>
      <c r="E405" s="1"/>
    </row>
    <row r="406" spans="3:5" ht="409.6">
      <c r="C406" s="1"/>
      <c r="D406" s="1"/>
      <c r="E406" s="1"/>
    </row>
    <row r="407" spans="3:5" ht="409.6">
      <c r="C407" s="1"/>
      <c r="D407" s="1"/>
      <c r="E407" s="1"/>
    </row>
    <row r="408" spans="3:5" ht="409.6">
      <c r="C408" s="1"/>
      <c r="D408" s="1"/>
      <c r="E408" s="1"/>
    </row>
    <row r="409" spans="3:5" ht="409.6">
      <c r="C409" s="1"/>
      <c r="D409" s="1"/>
      <c r="E409" s="1"/>
    </row>
    <row r="410" spans="3:5" ht="409.6">
      <c r="C410" s="1"/>
      <c r="D410" s="1"/>
      <c r="E410" s="1"/>
    </row>
    <row r="411" spans="3:5" ht="409.6">
      <c r="C411" s="1"/>
      <c r="D411" s="1"/>
      <c r="E411" s="1"/>
    </row>
    <row r="412" spans="3:5" ht="409.6">
      <c r="C412" s="1"/>
      <c r="D412" s="1"/>
      <c r="E412" s="1"/>
    </row>
    <row r="413" spans="3:5" ht="409.6">
      <c r="C413" s="1"/>
      <c r="D413" s="1"/>
      <c r="E413" s="1"/>
    </row>
    <row r="414" spans="3:5" ht="409.6">
      <c r="C414" s="1"/>
      <c r="D414" s="1"/>
      <c r="E414" s="1"/>
    </row>
    <row r="415" spans="3:5" ht="409.6">
      <c r="C415" s="1"/>
      <c r="D415" s="1"/>
      <c r="E415" s="1"/>
    </row>
    <row r="416" spans="3:5" ht="409.6">
      <c r="C416" s="1"/>
      <c r="D416" s="1"/>
      <c r="E416" s="1"/>
    </row>
    <row r="417" spans="3:5" ht="409.6">
      <c r="C417" s="1"/>
      <c r="D417" s="1"/>
      <c r="E417" s="1"/>
    </row>
    <row r="418" spans="3:5" ht="409.6">
      <c r="C418" s="1"/>
      <c r="D418" s="1"/>
      <c r="E418" s="1"/>
    </row>
    <row r="419" spans="3:5" ht="409.6">
      <c r="C419" s="1"/>
      <c r="D419" s="1"/>
      <c r="E419" s="1"/>
    </row>
    <row r="420" spans="3:5" ht="409.6">
      <c r="C420" s="1"/>
      <c r="D420" s="1"/>
      <c r="E420" s="1"/>
    </row>
    <row r="421" spans="3:5" ht="409.6">
      <c r="C421" s="1"/>
      <c r="D421" s="1"/>
      <c r="E421" s="1"/>
    </row>
    <row r="422" spans="3:5" ht="409.6">
      <c r="C422" s="1"/>
      <c r="D422" s="1"/>
      <c r="E422" s="1"/>
    </row>
    <row r="423" spans="3:5" ht="409.6">
      <c r="C423" s="1"/>
      <c r="D423" s="1"/>
      <c r="E423" s="1"/>
    </row>
    <row r="424" spans="3:5" ht="409.6">
      <c r="C424" s="1"/>
      <c r="D424" s="1"/>
      <c r="E424" s="1"/>
    </row>
    <row r="425" spans="3:5" ht="409.6">
      <c r="C425" s="1"/>
      <c r="D425" s="1"/>
      <c r="E425" s="1"/>
    </row>
    <row r="426" spans="3:5" ht="409.6">
      <c r="C426" s="1"/>
      <c r="D426" s="1"/>
      <c r="E426" s="1"/>
    </row>
    <row r="427" spans="3:5" ht="409.6">
      <c r="C427" s="1"/>
      <c r="D427" s="1"/>
      <c r="E427" s="1"/>
    </row>
    <row r="428" spans="3:5" ht="409.6">
      <c r="C428" s="1"/>
      <c r="D428" s="1"/>
      <c r="E428" s="1"/>
    </row>
    <row r="429" spans="3:5" ht="409.6">
      <c r="C429" s="1"/>
      <c r="D429" s="1"/>
      <c r="E429" s="1"/>
    </row>
    <row r="430" spans="3:5" ht="409.6">
      <c r="C430" s="1"/>
      <c r="D430" s="1"/>
      <c r="E430" s="1"/>
    </row>
    <row r="431" spans="3:5" ht="409.6">
      <c r="C431" s="1"/>
      <c r="D431" s="1"/>
      <c r="E431" s="1"/>
    </row>
    <row r="432" spans="3:5" ht="409.6">
      <c r="C432" s="1"/>
      <c r="D432" s="1"/>
      <c r="E432" s="1"/>
    </row>
    <row r="433" spans="3:5" ht="409.6">
      <c r="C433" s="1"/>
      <c r="D433" s="1"/>
      <c r="E433" s="1"/>
    </row>
    <row r="434" spans="3:5" ht="409.6">
      <c r="C434" s="1"/>
      <c r="D434" s="1"/>
      <c r="E434" s="1"/>
    </row>
    <row r="435" spans="3:5" ht="409.6">
      <c r="C435" s="1"/>
      <c r="D435" s="1"/>
      <c r="E435" s="1"/>
    </row>
    <row r="436" spans="3:5" ht="409.6">
      <c r="C436" s="1"/>
      <c r="D436" s="1"/>
      <c r="E436" s="1"/>
    </row>
    <row r="437" spans="3:5" ht="409.6">
      <c r="C437" s="1"/>
      <c r="D437" s="1"/>
      <c r="E437" s="1"/>
    </row>
    <row r="438" spans="3:5" ht="409.6">
      <c r="C438" s="1"/>
      <c r="D438" s="1"/>
      <c r="E438" s="1"/>
    </row>
    <row r="439" spans="3:5" ht="409.6">
      <c r="C439" s="1"/>
      <c r="D439" s="1"/>
      <c r="E439" s="1"/>
    </row>
    <row r="440" spans="3:5" ht="409.6">
      <c r="C440" s="1"/>
      <c r="D440" s="1"/>
      <c r="E440" s="1"/>
    </row>
    <row r="441" spans="3:5" ht="409.6">
      <c r="C441" s="1"/>
      <c r="D441" s="1"/>
      <c r="E441" s="1"/>
    </row>
    <row r="442" spans="3:5" ht="409.6">
      <c r="C442" s="1"/>
      <c r="D442" s="1"/>
      <c r="E442" s="1"/>
    </row>
    <row r="443" spans="3:5" ht="409.6">
      <c r="C443" s="1"/>
      <c r="D443" s="1"/>
      <c r="E443" s="1"/>
    </row>
    <row r="444" spans="3:5" ht="409.6">
      <c r="C444" s="1"/>
      <c r="D444" s="1"/>
      <c r="E444" s="1"/>
    </row>
    <row r="445" spans="3:5" ht="409.6">
      <c r="C445" s="1"/>
      <c r="D445" s="1"/>
      <c r="E445" s="1"/>
    </row>
    <row r="446" spans="3:5" ht="409.6">
      <c r="C446" s="1"/>
      <c r="D446" s="1"/>
      <c r="E446" s="1"/>
    </row>
    <row r="447" spans="3:5" ht="409.6">
      <c r="C447" s="1"/>
      <c r="D447" s="1"/>
      <c r="E447" s="1"/>
    </row>
    <row r="448" spans="3:5" ht="409.6">
      <c r="C448" s="1"/>
      <c r="D448" s="1"/>
      <c r="E448" s="1"/>
    </row>
    <row r="449" spans="3:5" ht="409.6">
      <c r="C449" s="1"/>
      <c r="D449" s="1"/>
      <c r="E449" s="1"/>
    </row>
    <row r="450" spans="3:5" ht="409.6">
      <c r="C450" s="1"/>
      <c r="D450" s="1"/>
      <c r="E450" s="1"/>
    </row>
    <row r="451" spans="3:5" ht="409.6">
      <c r="C451" s="1"/>
      <c r="D451" s="1"/>
      <c r="E451" s="1"/>
    </row>
    <row r="452" spans="3:5" ht="409.6">
      <c r="C452" s="1"/>
      <c r="D452" s="1"/>
      <c r="E452" s="1"/>
    </row>
    <row r="453" spans="3:5" ht="409.6">
      <c r="C453" s="1"/>
      <c r="D453" s="1"/>
      <c r="E453" s="1"/>
    </row>
    <row r="454" spans="3:5" ht="409.6">
      <c r="C454" s="1"/>
      <c r="D454" s="1"/>
      <c r="E454" s="1"/>
    </row>
    <row r="455" spans="3:5" ht="409.6">
      <c r="C455" s="1"/>
      <c r="D455" s="1"/>
      <c r="E455" s="1"/>
    </row>
    <row r="456" spans="3:5" ht="409.6">
      <c r="C456" s="1"/>
      <c r="D456" s="1"/>
      <c r="E456" s="1"/>
    </row>
    <row r="457" spans="3:5" ht="409.6">
      <c r="C457" s="1"/>
      <c r="D457" s="1"/>
      <c r="E457" s="1"/>
    </row>
    <row r="458" spans="3:5" ht="409.6">
      <c r="C458" s="1"/>
      <c r="D458" s="1"/>
      <c r="E458" s="1"/>
    </row>
    <row r="459" spans="3:5" ht="409.6">
      <c r="C459" s="1"/>
      <c r="D459" s="1"/>
      <c r="E459" s="1"/>
    </row>
    <row r="460" spans="3:5" ht="409.6">
      <c r="C460" s="1"/>
      <c r="D460" s="1"/>
      <c r="E460" s="1"/>
    </row>
    <row r="461" spans="3:5" ht="409.6">
      <c r="C461" s="1"/>
      <c r="D461" s="1"/>
      <c r="E461" s="1"/>
    </row>
    <row r="462" spans="3:5" ht="409.6">
      <c r="C462" s="1"/>
      <c r="D462" s="1"/>
      <c r="E462" s="1"/>
    </row>
    <row r="463" spans="3:5" ht="409.6">
      <c r="C463" s="1"/>
      <c r="D463" s="1"/>
      <c r="E463" s="1"/>
    </row>
    <row r="464" spans="3:5" ht="409.6">
      <c r="C464" s="1"/>
      <c r="D464" s="1"/>
      <c r="E464" s="1"/>
    </row>
    <row r="465" spans="3:5" ht="409.6">
      <c r="C465" s="1"/>
      <c r="D465" s="1"/>
      <c r="E465" s="1"/>
    </row>
    <row r="466" spans="3:5" ht="409.6">
      <c r="C466" s="1"/>
      <c r="D466" s="1"/>
      <c r="E466" s="1"/>
    </row>
    <row r="467" spans="3:5" ht="409.6">
      <c r="C467" s="1"/>
      <c r="D467" s="1"/>
      <c r="E467" s="1"/>
    </row>
    <row r="468" spans="3:5" ht="409.6">
      <c r="C468" s="1"/>
      <c r="D468" s="1"/>
      <c r="E468" s="1"/>
    </row>
    <row r="469" spans="3:5" ht="409.6">
      <c r="C469" s="1"/>
      <c r="D469" s="1"/>
      <c r="E469" s="1"/>
    </row>
    <row r="470" spans="3:5" ht="409.6">
      <c r="C470" s="1"/>
      <c r="D470" s="1"/>
      <c r="E470" s="1"/>
    </row>
    <row r="471" spans="3:5" ht="409.6">
      <c r="C471" s="1"/>
      <c r="D471" s="1"/>
      <c r="E471" s="1"/>
    </row>
    <row r="472" spans="3:5" ht="409.6">
      <c r="C472" s="1"/>
      <c r="D472" s="1"/>
      <c r="E472" s="1"/>
    </row>
    <row r="473" spans="3:5" ht="409.6">
      <c r="C473" s="1"/>
      <c r="D473" s="1"/>
      <c r="E473" s="1"/>
    </row>
    <row r="474" spans="3:5" ht="409.6">
      <c r="C474" s="1"/>
      <c r="D474" s="1"/>
      <c r="E474" s="1"/>
    </row>
    <row r="475" spans="3:5" ht="409.6">
      <c r="C475" s="1"/>
      <c r="D475" s="1"/>
      <c r="E475" s="1"/>
    </row>
    <row r="476" spans="3:5" ht="409.6">
      <c r="C476" s="1"/>
      <c r="D476" s="1"/>
      <c r="E476" s="1"/>
    </row>
    <row r="477" spans="3:5" ht="409.6">
      <c r="C477" s="1"/>
      <c r="D477" s="1"/>
      <c r="E477" s="1"/>
    </row>
    <row r="478" spans="3:5" ht="409.6">
      <c r="C478" s="1"/>
      <c r="D478" s="1"/>
      <c r="E478" s="1"/>
    </row>
    <row r="479" spans="3:5" ht="409.6">
      <c r="C479" s="1"/>
      <c r="D479" s="1"/>
      <c r="E479" s="1"/>
    </row>
    <row r="480" spans="3:5" ht="409.6">
      <c r="C480" s="1"/>
      <c r="D480" s="1"/>
      <c r="E480" s="1"/>
    </row>
    <row r="481" spans="3:5" ht="409.6">
      <c r="C481" s="1"/>
      <c r="D481" s="1"/>
      <c r="E481" s="1"/>
    </row>
    <row r="482" spans="3:5" ht="409.6">
      <c r="C482" s="1"/>
      <c r="D482" s="1"/>
      <c r="E482" s="1"/>
    </row>
    <row r="483" spans="3:5" ht="409.6">
      <c r="C483" s="1"/>
      <c r="D483" s="1"/>
      <c r="E483" s="1"/>
    </row>
    <row r="484" spans="3:5" ht="409.6">
      <c r="C484" s="1"/>
      <c r="D484" s="1"/>
      <c r="E484" s="1"/>
    </row>
    <row r="485" spans="3:5" ht="409.6">
      <c r="C485" s="1"/>
      <c r="D485" s="1"/>
      <c r="E485" s="1"/>
    </row>
    <row r="486" spans="3:5" ht="409.6">
      <c r="C486" s="1"/>
      <c r="D486" s="1"/>
      <c r="E486" s="1"/>
    </row>
    <row r="487" spans="3:5" ht="409.6">
      <c r="C487" s="1"/>
      <c r="D487" s="1"/>
      <c r="E487" s="1"/>
    </row>
    <row r="488" spans="3:5" ht="409.6">
      <c r="C488" s="1"/>
      <c r="D488" s="1"/>
      <c r="E488" s="1"/>
    </row>
    <row r="489" spans="3:5" ht="409.6">
      <c r="C489" s="1"/>
      <c r="D489" s="1"/>
      <c r="E489" s="1"/>
    </row>
    <row r="490" spans="3:5" ht="409.6">
      <c r="C490" s="1"/>
      <c r="D490" s="1"/>
      <c r="E490" s="1"/>
    </row>
    <row r="491" spans="3:5" ht="409.6">
      <c r="C491" s="1"/>
      <c r="D491" s="1"/>
      <c r="E491" s="1"/>
    </row>
    <row r="492" spans="3:5" ht="409.6">
      <c r="C492" s="1"/>
      <c r="D492" s="1"/>
      <c r="E492" s="1"/>
    </row>
    <row r="493" spans="3:5" ht="409.6">
      <c r="C493" s="1"/>
      <c r="D493" s="1"/>
      <c r="E493" s="1"/>
    </row>
    <row r="494" spans="3:5" ht="409.6">
      <c r="C494" s="1"/>
      <c r="D494" s="1"/>
      <c r="E494" s="1"/>
    </row>
    <row r="495" spans="3:5" ht="409.6">
      <c r="C495" s="1"/>
      <c r="D495" s="1"/>
      <c r="E495" s="1"/>
    </row>
    <row r="496" spans="3:5" ht="409.6">
      <c r="C496" s="1"/>
      <c r="D496" s="1"/>
      <c r="E496" s="1"/>
    </row>
    <row r="497" spans="3:5" ht="409.6">
      <c r="C497" s="1"/>
      <c r="D497" s="1"/>
      <c r="E497" s="1"/>
    </row>
    <row r="498" spans="3:5" ht="409.6">
      <c r="C498" s="1"/>
      <c r="D498" s="1"/>
      <c r="E498" s="1"/>
    </row>
    <row r="499" spans="3:5" ht="409.6">
      <c r="C499" s="1"/>
      <c r="D499" s="1"/>
      <c r="E499" s="1"/>
    </row>
    <row r="500" spans="3:5" ht="409.6">
      <c r="C500" s="1"/>
      <c r="D500" s="1"/>
      <c r="E500" s="1"/>
    </row>
    <row r="501" spans="3:5" ht="409.6">
      <c r="C501" s="1"/>
      <c r="D501" s="1"/>
      <c r="E501" s="1"/>
    </row>
    <row r="502" spans="3:5" ht="409.6">
      <c r="C502" s="1"/>
      <c r="D502" s="1"/>
      <c r="E502" s="1"/>
    </row>
    <row r="503" spans="3:5" ht="409.6">
      <c r="C503" s="1"/>
      <c r="D503" s="1"/>
      <c r="E503" s="1"/>
    </row>
    <row r="504" spans="3:5" ht="409.6">
      <c r="C504" s="1"/>
      <c r="D504" s="1"/>
      <c r="E504" s="1"/>
    </row>
    <row r="505" spans="3:5" ht="409.6">
      <c r="C505" s="1"/>
      <c r="D505" s="1"/>
      <c r="E505" s="1"/>
    </row>
    <row r="506" spans="3:5" ht="409.6">
      <c r="C506" s="1"/>
      <c r="D506" s="1"/>
      <c r="E506" s="1"/>
    </row>
    <row r="507" spans="3:5" ht="409.6">
      <c r="C507" s="1"/>
      <c r="D507" s="1"/>
      <c r="E507" s="1"/>
    </row>
    <row r="508" spans="3:5" ht="409.6">
      <c r="C508" s="1"/>
      <c r="D508" s="1"/>
      <c r="E508" s="1"/>
    </row>
    <row r="509" spans="3:5" ht="409.6">
      <c r="C509" s="1"/>
      <c r="D509" s="1"/>
      <c r="E509" s="1"/>
    </row>
    <row r="510" spans="3:5" ht="409.6">
      <c r="C510" s="1"/>
      <c r="D510" s="1"/>
      <c r="E510" s="1"/>
    </row>
    <row r="511" spans="3:5" ht="409.6">
      <c r="C511" s="1"/>
      <c r="D511" s="1"/>
      <c r="E511" s="1"/>
    </row>
    <row r="512" spans="3:5" ht="409.6">
      <c r="C512" s="1"/>
      <c r="D512" s="1"/>
      <c r="E512" s="1"/>
    </row>
    <row r="513" spans="3:5" ht="409.6">
      <c r="C513" s="1"/>
      <c r="D513" s="1"/>
      <c r="E513" s="1"/>
    </row>
    <row r="514" spans="3:5" ht="409.6">
      <c r="C514" s="1"/>
      <c r="D514" s="1"/>
      <c r="E514" s="1"/>
    </row>
    <row r="515" spans="3:5" ht="409.6">
      <c r="C515" s="1"/>
      <c r="D515" s="1"/>
      <c r="E515" s="1"/>
    </row>
    <row r="516" spans="3:5" ht="409.6">
      <c r="C516" s="1"/>
      <c r="D516" s="1"/>
      <c r="E516" s="1"/>
    </row>
    <row r="517" spans="3:5" ht="409.6">
      <c r="C517" s="1"/>
      <c r="D517" s="1"/>
      <c r="E517" s="1"/>
    </row>
    <row r="518" spans="3:5" ht="409.6">
      <c r="C518" s="1"/>
      <c r="D518" s="1"/>
      <c r="E518" s="1"/>
    </row>
    <row r="519" spans="3:5" ht="409.6">
      <c r="C519" s="1"/>
      <c r="D519" s="1"/>
      <c r="E519" s="1"/>
    </row>
    <row r="520" spans="3:5" ht="409.6">
      <c r="C520" s="1"/>
      <c r="D520" s="1"/>
      <c r="E520" s="1"/>
    </row>
    <row r="521" spans="3:5" ht="409.6">
      <c r="C521" s="1"/>
      <c r="D521" s="1"/>
      <c r="E521" s="1"/>
    </row>
    <row r="522" spans="3:5" ht="409.6">
      <c r="C522" s="1"/>
      <c r="D522" s="1"/>
      <c r="E522" s="1"/>
    </row>
    <row r="523" spans="3:5" ht="409.6">
      <c r="C523" s="1"/>
      <c r="D523" s="1"/>
      <c r="E523" s="1"/>
    </row>
    <row r="524" spans="3:5" ht="409.6">
      <c r="C524" s="1"/>
      <c r="D524" s="1"/>
      <c r="E524" s="1"/>
    </row>
    <row r="525" spans="3:5" ht="409.6">
      <c r="C525" s="1"/>
      <c r="D525" s="1"/>
      <c r="E525" s="1"/>
    </row>
    <row r="526" spans="3:5" ht="409.6">
      <c r="C526" s="1"/>
      <c r="D526" s="1"/>
      <c r="E526" s="1"/>
    </row>
    <row r="527" spans="3:5" ht="409.6">
      <c r="C527" s="1"/>
      <c r="D527" s="1"/>
      <c r="E527" s="1"/>
    </row>
    <row r="528" spans="3:5" ht="409.6">
      <c r="C528" s="1"/>
      <c r="D528" s="1"/>
      <c r="E528" s="1"/>
    </row>
    <row r="529" spans="3:5" ht="409.6">
      <c r="C529" s="1"/>
      <c r="D529" s="1"/>
      <c r="E529" s="1"/>
    </row>
    <row r="530" spans="3:5" ht="409.6">
      <c r="C530" s="1"/>
      <c r="D530" s="1"/>
      <c r="E530" s="1"/>
    </row>
    <row r="531" spans="3:5" ht="409.6">
      <c r="C531" s="1"/>
      <c r="D531" s="1"/>
      <c r="E531" s="1"/>
    </row>
    <row r="532" spans="3:5" ht="409.6">
      <c r="C532" s="1"/>
      <c r="D532" s="1"/>
      <c r="E532" s="1"/>
    </row>
    <row r="533" spans="3:5" ht="409.6">
      <c r="C533" s="1"/>
      <c r="D533" s="1"/>
      <c r="E533" s="1"/>
    </row>
    <row r="534" spans="3:5" ht="409.6">
      <c r="C534" s="1"/>
      <c r="D534" s="1"/>
      <c r="E534" s="1"/>
    </row>
    <row r="535" spans="3:5" ht="409.6">
      <c r="C535" s="1"/>
      <c r="D535" s="1"/>
      <c r="E535" s="1"/>
    </row>
    <row r="536" spans="3:5" ht="409.6">
      <c r="C536" s="1"/>
      <c r="D536" s="1"/>
      <c r="E536" s="1"/>
    </row>
    <row r="537" spans="3:5" ht="409.6">
      <c r="C537" s="1"/>
      <c r="D537" s="1"/>
      <c r="E537" s="1"/>
    </row>
    <row r="538" spans="3:5" ht="409.6">
      <c r="C538" s="1"/>
      <c r="D538" s="1"/>
      <c r="E538" s="1"/>
    </row>
    <row r="539" spans="3:5" ht="409.6">
      <c r="C539" s="1"/>
      <c r="D539" s="1"/>
      <c r="E539" s="1"/>
    </row>
    <row r="540" spans="3:5" ht="409.6">
      <c r="C540" s="1"/>
      <c r="D540" s="1"/>
      <c r="E540" s="1"/>
    </row>
    <row r="541" spans="3:5" ht="409.6">
      <c r="C541" s="1"/>
      <c r="D541" s="1"/>
      <c r="E541" s="1"/>
    </row>
    <row r="542" spans="3:5" ht="409.6">
      <c r="C542" s="1"/>
      <c r="D542" s="1"/>
      <c r="E542" s="1"/>
    </row>
    <row r="543" spans="3:5" ht="409.6">
      <c r="C543" s="1"/>
      <c r="D543" s="1"/>
      <c r="E543" s="1"/>
    </row>
    <row r="544" spans="3:5" ht="409.6">
      <c r="C544" s="1"/>
      <c r="D544" s="1"/>
      <c r="E544" s="1"/>
    </row>
    <row r="545" spans="3:5" ht="409.6">
      <c r="C545" s="1"/>
      <c r="D545" s="1"/>
      <c r="E545" s="1"/>
    </row>
    <row r="546" spans="3:5" ht="409.6">
      <c r="C546" s="1"/>
      <c r="D546" s="1"/>
      <c r="E546" s="1"/>
    </row>
    <row r="547" spans="3:5" ht="409.6">
      <c r="C547" s="1"/>
      <c r="D547" s="1"/>
      <c r="E547" s="1"/>
    </row>
    <row r="548" spans="3:5" ht="409.6">
      <c r="C548" s="1"/>
      <c r="D548" s="1"/>
      <c r="E548" s="1"/>
    </row>
    <row r="549" spans="3:5" ht="409.6">
      <c r="C549" s="1"/>
      <c r="D549" s="1"/>
      <c r="E549" s="1"/>
    </row>
    <row r="550" spans="3:5" ht="409.6">
      <c r="C550" s="1"/>
      <c r="D550" s="1"/>
      <c r="E550" s="1"/>
    </row>
    <row r="551" spans="3:5" ht="409.6">
      <c r="C551" s="1"/>
      <c r="D551" s="1"/>
      <c r="E551" s="1"/>
    </row>
    <row r="552" spans="3:5" ht="409.6">
      <c r="C552" s="1"/>
      <c r="D552" s="1"/>
      <c r="E552" s="1"/>
    </row>
    <row r="553" spans="3:5" ht="409.6">
      <c r="C553" s="1"/>
      <c r="D553" s="1"/>
      <c r="E553" s="1"/>
    </row>
    <row r="554" spans="3:5" ht="409.6">
      <c r="C554" s="1"/>
      <c r="D554" s="1"/>
      <c r="E554" s="1"/>
    </row>
    <row r="555" spans="3:5" ht="409.6">
      <c r="C555" s="1"/>
      <c r="D555" s="1"/>
      <c r="E555" s="1"/>
    </row>
    <row r="556" spans="3:5" ht="409.6">
      <c r="C556" s="1"/>
      <c r="D556" s="1"/>
      <c r="E556" s="1"/>
    </row>
    <row r="557" spans="3:5" ht="409.6">
      <c r="C557" s="1"/>
      <c r="D557" s="1"/>
      <c r="E557" s="1"/>
    </row>
    <row r="558" spans="3:5" ht="409.6">
      <c r="C558" s="1"/>
      <c r="D558" s="1"/>
      <c r="E558" s="1"/>
    </row>
    <row r="559" spans="3:5" ht="409.6">
      <c r="C559" s="1"/>
      <c r="D559" s="1"/>
      <c r="E559" s="1"/>
    </row>
    <row r="560" spans="3:5" ht="409.6">
      <c r="C560" s="1"/>
      <c r="D560" s="1"/>
      <c r="E560" s="1"/>
    </row>
    <row r="561" spans="3:5" ht="409.6">
      <c r="C561" s="1"/>
      <c r="D561" s="1"/>
      <c r="E561" s="1"/>
    </row>
    <row r="562" spans="3:5" ht="409.6">
      <c r="C562" s="1"/>
      <c r="D562" s="1"/>
      <c r="E562" s="1"/>
    </row>
    <row r="563" spans="3:5" ht="409.6">
      <c r="C563" s="1"/>
      <c r="D563" s="1"/>
      <c r="E563" s="1"/>
    </row>
    <row r="564" spans="3:5" ht="409.6">
      <c r="C564" s="1"/>
      <c r="D564" s="1"/>
      <c r="E564" s="1"/>
    </row>
    <row r="565" spans="3:5" ht="409.6">
      <c r="C565" s="1"/>
      <c r="D565" s="1"/>
      <c r="E565" s="1"/>
    </row>
    <row r="566" spans="3:5" ht="409.6">
      <c r="C566" s="1"/>
      <c r="D566" s="1"/>
      <c r="E566" s="1"/>
    </row>
    <row r="567" spans="3:5" ht="409.6">
      <c r="C567" s="1"/>
      <c r="D567" s="1"/>
      <c r="E567" s="1"/>
    </row>
    <row r="568" spans="3:5" ht="409.6">
      <c r="C568" s="1"/>
      <c r="D568" s="1"/>
      <c r="E568" s="1"/>
    </row>
    <row r="569" spans="3:5" ht="409.6">
      <c r="C569" s="1"/>
      <c r="D569" s="1"/>
      <c r="E569" s="1"/>
    </row>
    <row r="570" spans="3:5" ht="409.6">
      <c r="C570" s="1"/>
      <c r="D570" s="1"/>
      <c r="E570" s="1"/>
    </row>
    <row r="571" spans="3:5" ht="409.6">
      <c r="C571" s="1"/>
      <c r="D571" s="1"/>
      <c r="E571" s="1"/>
    </row>
    <row r="572" spans="3:5" ht="409.6">
      <c r="C572" s="1"/>
      <c r="D572" s="1"/>
      <c r="E572" s="1"/>
    </row>
    <row r="573" spans="3:5" ht="409.6">
      <c r="C573" s="1"/>
      <c r="D573" s="1"/>
      <c r="E573" s="1"/>
    </row>
    <row r="574" spans="3:5" ht="409.6">
      <c r="C574" s="1"/>
      <c r="D574" s="1"/>
      <c r="E574" s="1"/>
    </row>
    <row r="575" spans="3:5" ht="409.6">
      <c r="C575" s="1"/>
      <c r="D575" s="1"/>
      <c r="E575" s="1"/>
    </row>
    <row r="576" spans="3:5" ht="409.6">
      <c r="C576" s="1"/>
      <c r="D576" s="1"/>
      <c r="E576" s="1"/>
    </row>
    <row r="577" spans="3:5" ht="409.6">
      <c r="C577" s="1"/>
      <c r="D577" s="1"/>
      <c r="E577" s="1"/>
    </row>
    <row r="578" spans="3:5" ht="409.6">
      <c r="C578" s="1"/>
      <c r="D578" s="1"/>
      <c r="E578" s="1"/>
    </row>
    <row r="579" spans="3:5" ht="409.6">
      <c r="C579" s="1"/>
      <c r="D579" s="1"/>
      <c r="E579" s="1"/>
    </row>
    <row r="580" spans="3:5" ht="409.6">
      <c r="C580" s="1"/>
      <c r="D580" s="1"/>
      <c r="E580" s="1"/>
    </row>
    <row r="581" spans="3:5" ht="409.6">
      <c r="C581" s="1"/>
      <c r="D581" s="1"/>
      <c r="E581" s="1"/>
    </row>
    <row r="582" spans="3:5" ht="409.6">
      <c r="C582" s="1"/>
      <c r="D582" s="1"/>
      <c r="E582" s="1"/>
    </row>
    <row r="583" spans="3:5" ht="409.6">
      <c r="C583" s="1"/>
      <c r="D583" s="1"/>
      <c r="E583" s="1"/>
    </row>
    <row r="584" spans="3:5" ht="409.6">
      <c r="C584" s="1"/>
      <c r="D584" s="1"/>
      <c r="E584" s="1"/>
    </row>
    <row r="585" spans="3:5" ht="409.6">
      <c r="C585" s="1"/>
      <c r="D585" s="1"/>
      <c r="E585" s="1"/>
    </row>
    <row r="586" spans="3:5" ht="409.6">
      <c r="C586" s="1"/>
      <c r="D586" s="1"/>
      <c r="E586" s="1"/>
    </row>
    <row r="587" spans="3:5" ht="409.6">
      <c r="C587" s="1"/>
      <c r="D587" s="1"/>
      <c r="E587" s="1"/>
    </row>
    <row r="588" spans="3:5" ht="409.6">
      <c r="C588" s="1"/>
      <c r="D588" s="1"/>
      <c r="E588" s="1"/>
    </row>
    <row r="589" spans="3:5" ht="409.6">
      <c r="C589" s="1"/>
      <c r="D589" s="1"/>
      <c r="E589" s="1"/>
    </row>
    <row r="590" spans="3:5" ht="409.6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62.855468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168</v>
      </c>
      <c r="C1" s="78" t="s" vm="1">
        <v>244</v>
      </c>
    </row>
    <row r="2" spans="1:60">
      <c r="B2" s="57" t="s">
        <v>167</v>
      </c>
      <c r="C2" s="78" t="s">
        <v>245</v>
      </c>
    </row>
    <row r="3" spans="1:60">
      <c r="B3" s="57" t="s">
        <v>169</v>
      </c>
      <c r="C3" s="78" t="s">
        <v>246</v>
      </c>
    </row>
    <row r="4" spans="1:60">
      <c r="B4" s="57" t="s">
        <v>170</v>
      </c>
      <c r="C4" s="78">
        <v>12148</v>
      </c>
    </row>
    <row r="6" spans="1:60" ht="26.25" customHeight="1">
      <c r="B6" s="136" t="s">
        <v>198</v>
      </c>
      <c r="C6" s="137"/>
      <c r="D6" s="137"/>
      <c r="E6" s="137"/>
      <c r="F6" s="137"/>
      <c r="G6" s="137"/>
      <c r="H6" s="137"/>
      <c r="I6" s="137"/>
      <c r="J6" s="137"/>
      <c r="K6" s="138"/>
      <c r="BD6" s="1" t="s">
        <v>109</v>
      </c>
      <c r="BF6" s="1" t="s">
        <v>176</v>
      </c>
      <c r="BH6" s="3" t="s">
        <v>153</v>
      </c>
    </row>
    <row r="7" spans="1:60" ht="26.25" customHeight="1">
      <c r="B7" s="136" t="s">
        <v>83</v>
      </c>
      <c r="C7" s="137"/>
      <c r="D7" s="137"/>
      <c r="E7" s="137"/>
      <c r="F7" s="137"/>
      <c r="G7" s="137"/>
      <c r="H7" s="137"/>
      <c r="I7" s="137"/>
      <c r="J7" s="137"/>
      <c r="K7" s="138"/>
      <c r="BD7" s="3" t="s">
        <v>111</v>
      </c>
      <c r="BF7" s="1" t="s">
        <v>131</v>
      </c>
      <c r="BH7" s="3" t="s">
        <v>152</v>
      </c>
    </row>
    <row r="8" spans="1:60" s="3" customFormat="1" ht="78.75">
      <c r="A8" s="2"/>
      <c r="B8" s="23" t="s">
        <v>105</v>
      </c>
      <c r="C8" s="31" t="s">
        <v>38</v>
      </c>
      <c r="D8" s="31" t="s">
        <v>108</v>
      </c>
      <c r="E8" s="31" t="s">
        <v>55</v>
      </c>
      <c r="F8" s="31" t="s">
        <v>90</v>
      </c>
      <c r="G8" s="31" t="s">
        <v>222</v>
      </c>
      <c r="H8" s="31" t="s">
        <v>221</v>
      </c>
      <c r="I8" s="31" t="s">
        <v>52</v>
      </c>
      <c r="J8" s="31" t="s">
        <v>171</v>
      </c>
      <c r="K8" s="31" t="s">
        <v>173</v>
      </c>
      <c r="BC8" s="1" t="s">
        <v>124</v>
      </c>
      <c r="BD8" s="1" t="s">
        <v>125</v>
      </c>
      <c r="BE8" s="1" t="s">
        <v>132</v>
      </c>
      <c r="BG8" s="4" t="s">
        <v>154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229</v>
      </c>
      <c r="H9" s="17"/>
      <c r="I9" s="17" t="s">
        <v>225</v>
      </c>
      <c r="J9" s="33" t="s">
        <v>20</v>
      </c>
      <c r="K9" s="58" t="s">
        <v>20</v>
      </c>
      <c r="BC9" s="1" t="s">
        <v>121</v>
      </c>
      <c r="BE9" s="1" t="s">
        <v>133</v>
      </c>
      <c r="BG9" s="4" t="s">
        <v>155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117</v>
      </c>
      <c r="BD10" s="3"/>
      <c r="BE10" s="1" t="s">
        <v>177</v>
      </c>
      <c r="BG10" s="1" t="s">
        <v>161</v>
      </c>
    </row>
    <row r="11" spans="1:60" s="4" customFormat="1" ht="18" customHeight="1">
      <c r="A11" s="2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3"/>
      <c r="M11" s="3"/>
      <c r="N11" s="3"/>
      <c r="O11" s="3"/>
      <c r="BC11" s="1" t="s">
        <v>116</v>
      </c>
      <c r="BD11" s="3"/>
      <c r="BE11" s="1" t="s">
        <v>134</v>
      </c>
      <c r="BG11" s="1" t="s">
        <v>156</v>
      </c>
    </row>
    <row r="12" spans="1:60" ht="20.25">
      <c r="B12" s="99" t="s">
        <v>238</v>
      </c>
      <c r="C12" s="101"/>
      <c r="D12" s="101"/>
      <c r="E12" s="101"/>
      <c r="F12" s="101"/>
      <c r="G12" s="101"/>
      <c r="H12" s="101"/>
      <c r="I12" s="101"/>
      <c r="J12" s="101"/>
      <c r="K12" s="101"/>
      <c r="P12" s="1"/>
      <c r="BC12" s="1" t="s">
        <v>114</v>
      </c>
      <c r="BD12" s="4"/>
      <c r="BE12" s="1" t="s">
        <v>135</v>
      </c>
      <c r="BG12" s="1" t="s">
        <v>157</v>
      </c>
    </row>
    <row r="13" spans="1:60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P13" s="1"/>
      <c r="BC13" s="1" t="s">
        <v>118</v>
      </c>
      <c r="BE13" s="1" t="s">
        <v>136</v>
      </c>
      <c r="BG13" s="1" t="s">
        <v>158</v>
      </c>
    </row>
    <row r="14" spans="1:60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P14" s="1"/>
      <c r="BC14" s="1" t="s">
        <v>115</v>
      </c>
      <c r="BE14" s="1" t="s">
        <v>137</v>
      </c>
      <c r="BG14" s="1" t="s">
        <v>160</v>
      </c>
    </row>
    <row r="15" spans="1:60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P15" s="1"/>
      <c r="BC15" s="1" t="s">
        <v>126</v>
      </c>
      <c r="BE15" s="1" t="s">
        <v>178</v>
      </c>
      <c r="BG15" s="1" t="s">
        <v>162</v>
      </c>
    </row>
    <row r="16" spans="1:60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P16" s="1"/>
      <c r="BC16" s="4" t="s">
        <v>112</v>
      </c>
      <c r="BD16" s="1" t="s">
        <v>127</v>
      </c>
      <c r="BE16" s="1" t="s">
        <v>138</v>
      </c>
      <c r="BG16" s="1" t="s">
        <v>163</v>
      </c>
    </row>
    <row r="17" spans="2:6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P17" s="1"/>
      <c r="BC17" s="1" t="s">
        <v>122</v>
      </c>
      <c r="BE17" s="1" t="s">
        <v>139</v>
      </c>
      <c r="BG17" s="1" t="s">
        <v>164</v>
      </c>
    </row>
    <row r="18" spans="2:6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BD18" s="1" t="s">
        <v>110</v>
      </c>
      <c r="BF18" s="1" t="s">
        <v>140</v>
      </c>
      <c r="BH18" s="1" t="s">
        <v>29</v>
      </c>
    </row>
    <row r="19" spans="2:6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BD19" s="1" t="s">
        <v>123</v>
      </c>
      <c r="BF19" s="1" t="s">
        <v>141</v>
      </c>
    </row>
    <row r="20" spans="2:6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BD20" s="1" t="s">
        <v>128</v>
      </c>
      <c r="BF20" s="1" t="s">
        <v>142</v>
      </c>
    </row>
    <row r="21" spans="2:6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BD21" s="1" t="s">
        <v>113</v>
      </c>
      <c r="BE21" s="1" t="s">
        <v>129</v>
      </c>
      <c r="BF21" s="1" t="s">
        <v>143</v>
      </c>
    </row>
    <row r="22" spans="2:6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BD22" s="1" t="s">
        <v>119</v>
      </c>
      <c r="BF22" s="1" t="s">
        <v>144</v>
      </c>
    </row>
    <row r="23" spans="2:6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BD23" s="1" t="s">
        <v>29</v>
      </c>
      <c r="BE23" s="1" t="s">
        <v>120</v>
      </c>
      <c r="BF23" s="1" t="s">
        <v>179</v>
      </c>
    </row>
    <row r="24" spans="2:6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BF24" s="1" t="s">
        <v>182</v>
      </c>
    </row>
    <row r="25" spans="2:60" ht="409.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BF25" s="1" t="s">
        <v>145</v>
      </c>
    </row>
    <row r="26" spans="2:60" ht="409.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BF26" s="1" t="s">
        <v>146</v>
      </c>
    </row>
    <row r="27" spans="2:60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BF27" s="1" t="s">
        <v>181</v>
      </c>
    </row>
    <row r="28" spans="2:60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BF28" s="1" t="s">
        <v>147</v>
      </c>
    </row>
    <row r="29" spans="2:60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BF29" s="1" t="s">
        <v>148</v>
      </c>
    </row>
    <row r="30" spans="2:60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BF30" s="1" t="s">
        <v>180</v>
      </c>
    </row>
    <row r="31" spans="2:60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BF31" s="1" t="s">
        <v>29</v>
      </c>
    </row>
    <row r="32" spans="2:60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 ht="409.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 ht="409.6">
      <c r="C111" s="3"/>
      <c r="D111" s="3"/>
      <c r="E111" s="3"/>
      <c r="F111" s="3"/>
      <c r="G111" s="3"/>
      <c r="H111" s="3"/>
    </row>
    <row r="112" spans="2:11" ht="409.6">
      <c r="C112" s="3"/>
      <c r="D112" s="3"/>
      <c r="E112" s="3"/>
      <c r="F112" s="3"/>
      <c r="G112" s="3"/>
      <c r="H112" s="3"/>
    </row>
    <row r="113" spans="3:8" ht="409.6">
      <c r="C113" s="3"/>
      <c r="D113" s="3"/>
      <c r="E113" s="3"/>
      <c r="F113" s="3"/>
      <c r="G113" s="3"/>
      <c r="H113" s="3"/>
    </row>
    <row r="114" spans="3:8" ht="409.6">
      <c r="C114" s="3"/>
      <c r="D114" s="3"/>
      <c r="E114" s="3"/>
      <c r="F114" s="3"/>
      <c r="G114" s="3"/>
      <c r="H114" s="3"/>
    </row>
    <row r="115" spans="3:8" ht="409.6">
      <c r="C115" s="3"/>
      <c r="D115" s="3"/>
      <c r="E115" s="3"/>
      <c r="F115" s="3"/>
      <c r="G115" s="3"/>
      <c r="H115" s="3"/>
    </row>
    <row r="116" spans="3:8" ht="409.6">
      <c r="C116" s="3"/>
      <c r="D116" s="3"/>
      <c r="E116" s="3"/>
      <c r="F116" s="3"/>
      <c r="G116" s="3"/>
      <c r="H116" s="3"/>
    </row>
    <row r="117" spans="3:8" ht="409.6">
      <c r="C117" s="3"/>
      <c r="D117" s="3"/>
      <c r="E117" s="3"/>
      <c r="F117" s="3"/>
      <c r="G117" s="3"/>
      <c r="H117" s="3"/>
    </row>
    <row r="118" spans="3:8" ht="409.6">
      <c r="C118" s="3"/>
      <c r="D118" s="3"/>
      <c r="E118" s="3"/>
      <c r="F118" s="3"/>
      <c r="G118" s="3"/>
      <c r="H118" s="3"/>
    </row>
    <row r="119" spans="3:8" ht="409.6">
      <c r="C119" s="3"/>
      <c r="D119" s="3"/>
      <c r="E119" s="3"/>
      <c r="F119" s="3"/>
      <c r="G119" s="3"/>
      <c r="H119" s="3"/>
    </row>
    <row r="120" spans="3:8" ht="409.6">
      <c r="C120" s="3"/>
      <c r="D120" s="3"/>
      <c r="E120" s="3"/>
      <c r="F120" s="3"/>
      <c r="G120" s="3"/>
      <c r="H120" s="3"/>
    </row>
    <row r="121" spans="3:8" ht="409.6">
      <c r="C121" s="3"/>
      <c r="D121" s="3"/>
      <c r="E121" s="3"/>
      <c r="F121" s="3"/>
      <c r="G121" s="3"/>
      <c r="H121" s="3"/>
    </row>
    <row r="122" spans="3:8" ht="409.6">
      <c r="C122" s="3"/>
      <c r="D122" s="3"/>
      <c r="E122" s="3"/>
      <c r="F122" s="3"/>
      <c r="G122" s="3"/>
      <c r="H122" s="3"/>
    </row>
    <row r="123" spans="3:8" ht="409.6">
      <c r="C123" s="3"/>
      <c r="D123" s="3"/>
      <c r="E123" s="3"/>
      <c r="F123" s="3"/>
      <c r="G123" s="3"/>
      <c r="H123" s="3"/>
    </row>
    <row r="124" spans="3:8" ht="409.6">
      <c r="C124" s="3"/>
      <c r="D124" s="3"/>
      <c r="E124" s="3"/>
      <c r="F124" s="3"/>
      <c r="G124" s="3"/>
      <c r="H124" s="3"/>
    </row>
    <row r="125" spans="3:8" ht="409.6">
      <c r="C125" s="3"/>
      <c r="D125" s="3"/>
      <c r="E125" s="3"/>
      <c r="F125" s="3"/>
      <c r="G125" s="3"/>
      <c r="H125" s="3"/>
    </row>
    <row r="126" spans="3:8" ht="409.6">
      <c r="C126" s="3"/>
      <c r="D126" s="3"/>
      <c r="E126" s="3"/>
      <c r="F126" s="3"/>
      <c r="G126" s="3"/>
      <c r="H126" s="3"/>
    </row>
    <row r="127" spans="3:8" ht="409.6">
      <c r="C127" s="3"/>
      <c r="D127" s="3"/>
      <c r="E127" s="3"/>
      <c r="F127" s="3"/>
      <c r="G127" s="3"/>
      <c r="H127" s="3"/>
    </row>
    <row r="128" spans="3:8" ht="409.6">
      <c r="C128" s="3"/>
      <c r="D128" s="3"/>
      <c r="E128" s="3"/>
      <c r="F128" s="3"/>
      <c r="G128" s="3"/>
      <c r="H128" s="3"/>
    </row>
    <row r="129" spans="3:8" ht="409.6">
      <c r="C129" s="3"/>
      <c r="D129" s="3"/>
      <c r="E129" s="3"/>
      <c r="F129" s="3"/>
      <c r="G129" s="3"/>
      <c r="H129" s="3"/>
    </row>
    <row r="130" spans="3:8" ht="409.6">
      <c r="C130" s="3"/>
      <c r="D130" s="3"/>
      <c r="E130" s="3"/>
      <c r="F130" s="3"/>
      <c r="G130" s="3"/>
      <c r="H130" s="3"/>
    </row>
    <row r="131" spans="3:8" ht="409.6">
      <c r="C131" s="3"/>
      <c r="D131" s="3"/>
      <c r="E131" s="3"/>
      <c r="F131" s="3"/>
      <c r="G131" s="3"/>
      <c r="H131" s="3"/>
    </row>
    <row r="132" spans="3:8" ht="409.6">
      <c r="C132" s="3"/>
      <c r="D132" s="3"/>
      <c r="E132" s="3"/>
      <c r="F132" s="3"/>
      <c r="G132" s="3"/>
      <c r="H132" s="3"/>
    </row>
    <row r="133" spans="3:8" ht="409.6">
      <c r="C133" s="3"/>
      <c r="D133" s="3"/>
      <c r="E133" s="3"/>
      <c r="F133" s="3"/>
      <c r="G133" s="3"/>
      <c r="H133" s="3"/>
    </row>
    <row r="134" spans="3:8" ht="409.6">
      <c r="C134" s="3"/>
      <c r="D134" s="3"/>
      <c r="E134" s="3"/>
      <c r="F134" s="3"/>
      <c r="G134" s="3"/>
      <c r="H134" s="3"/>
    </row>
    <row r="135" spans="3:8" ht="409.6">
      <c r="C135" s="3"/>
      <c r="D135" s="3"/>
      <c r="E135" s="3"/>
      <c r="F135" s="3"/>
      <c r="G135" s="3"/>
      <c r="H135" s="3"/>
    </row>
    <row r="136" spans="3:8" ht="409.6">
      <c r="C136" s="3"/>
      <c r="D136" s="3"/>
      <c r="E136" s="3"/>
      <c r="F136" s="3"/>
      <c r="G136" s="3"/>
      <c r="H136" s="3"/>
    </row>
    <row r="137" spans="3:8" ht="409.6">
      <c r="C137" s="3"/>
      <c r="D137" s="3"/>
      <c r="E137" s="3"/>
      <c r="F137" s="3"/>
      <c r="G137" s="3"/>
      <c r="H137" s="3"/>
    </row>
    <row r="138" spans="3:8" ht="409.6">
      <c r="C138" s="3"/>
      <c r="D138" s="3"/>
      <c r="E138" s="3"/>
      <c r="F138" s="3"/>
      <c r="G138" s="3"/>
      <c r="H138" s="3"/>
    </row>
    <row r="139" spans="3:8" ht="409.6">
      <c r="C139" s="3"/>
      <c r="D139" s="3"/>
      <c r="E139" s="3"/>
      <c r="F139" s="3"/>
      <c r="G139" s="3"/>
      <c r="H139" s="3"/>
    </row>
    <row r="140" spans="3:8" ht="409.6">
      <c r="C140" s="3"/>
      <c r="D140" s="3"/>
      <c r="E140" s="3"/>
      <c r="F140" s="3"/>
      <c r="G140" s="3"/>
      <c r="H140" s="3"/>
    </row>
    <row r="141" spans="3:8" ht="409.6">
      <c r="C141" s="3"/>
      <c r="D141" s="3"/>
      <c r="E141" s="3"/>
      <c r="F141" s="3"/>
      <c r="G141" s="3"/>
      <c r="H141" s="3"/>
    </row>
    <row r="142" spans="3:8" ht="409.6">
      <c r="C142" s="3"/>
      <c r="D142" s="3"/>
      <c r="E142" s="3"/>
      <c r="F142" s="3"/>
      <c r="G142" s="3"/>
      <c r="H142" s="3"/>
    </row>
    <row r="143" spans="3:8" ht="409.6">
      <c r="C143" s="3"/>
      <c r="D143" s="3"/>
      <c r="E143" s="3"/>
      <c r="F143" s="3"/>
      <c r="G143" s="3"/>
      <c r="H143" s="3"/>
    </row>
    <row r="144" spans="3:8" ht="409.6">
      <c r="C144" s="3"/>
      <c r="D144" s="3"/>
      <c r="E144" s="3"/>
      <c r="F144" s="3"/>
      <c r="G144" s="3"/>
      <c r="H144" s="3"/>
    </row>
    <row r="145" spans="3:8" ht="409.6">
      <c r="C145" s="3"/>
      <c r="D145" s="3"/>
      <c r="E145" s="3"/>
      <c r="F145" s="3"/>
      <c r="G145" s="3"/>
      <c r="H145" s="3"/>
    </row>
    <row r="146" spans="3:8" ht="409.6">
      <c r="C146" s="3"/>
      <c r="D146" s="3"/>
      <c r="E146" s="3"/>
      <c r="F146" s="3"/>
      <c r="G146" s="3"/>
      <c r="H146" s="3"/>
    </row>
    <row r="147" spans="3:8" ht="409.6">
      <c r="C147" s="3"/>
      <c r="D147" s="3"/>
      <c r="E147" s="3"/>
      <c r="F147" s="3"/>
      <c r="G147" s="3"/>
      <c r="H147" s="3"/>
    </row>
    <row r="148" spans="3:8" ht="409.6">
      <c r="C148" s="3"/>
      <c r="D148" s="3"/>
      <c r="E148" s="3"/>
      <c r="F148" s="3"/>
      <c r="G148" s="3"/>
      <c r="H148" s="3"/>
    </row>
    <row r="149" spans="3:8" ht="409.6">
      <c r="C149" s="3"/>
      <c r="D149" s="3"/>
      <c r="E149" s="3"/>
      <c r="F149" s="3"/>
      <c r="G149" s="3"/>
      <c r="H149" s="3"/>
    </row>
    <row r="150" spans="3:8" ht="409.6">
      <c r="C150" s="3"/>
      <c r="D150" s="3"/>
      <c r="E150" s="3"/>
      <c r="F150" s="3"/>
      <c r="G150" s="3"/>
      <c r="H150" s="3"/>
    </row>
    <row r="151" spans="3:8" ht="409.6">
      <c r="C151" s="3"/>
      <c r="D151" s="3"/>
      <c r="E151" s="3"/>
      <c r="F151" s="3"/>
      <c r="G151" s="3"/>
      <c r="H151" s="3"/>
    </row>
    <row r="152" spans="3:8" ht="409.6">
      <c r="C152" s="3"/>
      <c r="D152" s="3"/>
      <c r="E152" s="3"/>
      <c r="F152" s="3"/>
      <c r="G152" s="3"/>
      <c r="H152" s="3"/>
    </row>
    <row r="153" spans="3:8" ht="409.6">
      <c r="C153" s="3"/>
      <c r="D153" s="3"/>
      <c r="E153" s="3"/>
      <c r="F153" s="3"/>
      <c r="G153" s="3"/>
      <c r="H153" s="3"/>
    </row>
    <row r="154" spans="3:8" ht="409.6">
      <c r="C154" s="3"/>
      <c r="D154" s="3"/>
      <c r="E154" s="3"/>
      <c r="F154" s="3"/>
      <c r="G154" s="3"/>
      <c r="H154" s="3"/>
    </row>
    <row r="155" spans="3:8" ht="409.6">
      <c r="C155" s="3"/>
      <c r="D155" s="3"/>
      <c r="E155" s="3"/>
      <c r="F155" s="3"/>
      <c r="G155" s="3"/>
      <c r="H155" s="3"/>
    </row>
    <row r="156" spans="3:8" ht="409.6">
      <c r="C156" s="3"/>
      <c r="D156" s="3"/>
      <c r="E156" s="3"/>
      <c r="F156" s="3"/>
      <c r="G156" s="3"/>
      <c r="H156" s="3"/>
    </row>
    <row r="157" spans="3:8" ht="409.6">
      <c r="C157" s="3"/>
      <c r="D157" s="3"/>
      <c r="E157" s="3"/>
      <c r="F157" s="3"/>
      <c r="G157" s="3"/>
      <c r="H157" s="3"/>
    </row>
    <row r="158" spans="3:8" ht="409.6">
      <c r="C158" s="3"/>
      <c r="D158" s="3"/>
      <c r="E158" s="3"/>
      <c r="F158" s="3"/>
      <c r="G158" s="3"/>
      <c r="H158" s="3"/>
    </row>
    <row r="159" spans="3:8" ht="409.6">
      <c r="C159" s="3"/>
      <c r="D159" s="3"/>
      <c r="E159" s="3"/>
      <c r="F159" s="3"/>
      <c r="G159" s="3"/>
      <c r="H159" s="3"/>
    </row>
    <row r="160" spans="3:8" ht="409.6">
      <c r="C160" s="3"/>
      <c r="D160" s="3"/>
      <c r="E160" s="3"/>
      <c r="F160" s="3"/>
      <c r="G160" s="3"/>
      <c r="H160" s="3"/>
    </row>
    <row r="161" spans="3:8" ht="409.6">
      <c r="C161" s="3"/>
      <c r="D161" s="3"/>
      <c r="E161" s="3"/>
      <c r="F161" s="3"/>
      <c r="G161" s="3"/>
      <c r="H161" s="3"/>
    </row>
    <row r="162" spans="3:8" ht="409.6">
      <c r="C162" s="3"/>
      <c r="D162" s="3"/>
      <c r="E162" s="3"/>
      <c r="F162" s="3"/>
      <c r="G162" s="3"/>
      <c r="H162" s="3"/>
    </row>
    <row r="163" spans="3:8" ht="409.6">
      <c r="C163" s="3"/>
      <c r="D163" s="3"/>
      <c r="E163" s="3"/>
      <c r="F163" s="3"/>
      <c r="G163" s="3"/>
      <c r="H163" s="3"/>
    </row>
    <row r="164" spans="3:8" ht="409.6">
      <c r="C164" s="3"/>
      <c r="D164" s="3"/>
      <c r="E164" s="3"/>
      <c r="F164" s="3"/>
      <c r="G164" s="3"/>
      <c r="H164" s="3"/>
    </row>
    <row r="165" spans="3:8" ht="409.6">
      <c r="C165" s="3"/>
      <c r="D165" s="3"/>
      <c r="E165" s="3"/>
      <c r="F165" s="3"/>
      <c r="G165" s="3"/>
      <c r="H165" s="3"/>
    </row>
    <row r="166" spans="3:8" ht="409.6">
      <c r="C166" s="3"/>
      <c r="D166" s="3"/>
      <c r="E166" s="3"/>
      <c r="F166" s="3"/>
      <c r="G166" s="3"/>
      <c r="H166" s="3"/>
    </row>
    <row r="167" spans="3:8" ht="409.6">
      <c r="C167" s="3"/>
      <c r="D167" s="3"/>
      <c r="E167" s="3"/>
      <c r="F167" s="3"/>
      <c r="G167" s="3"/>
      <c r="H167" s="3"/>
    </row>
    <row r="168" spans="3:8" ht="409.6">
      <c r="C168" s="3"/>
      <c r="D168" s="3"/>
      <c r="E168" s="3"/>
      <c r="F168" s="3"/>
      <c r="G168" s="3"/>
      <c r="H168" s="3"/>
    </row>
    <row r="169" spans="3:8" ht="409.6">
      <c r="C169" s="3"/>
      <c r="D169" s="3"/>
      <c r="E169" s="3"/>
      <c r="F169" s="3"/>
      <c r="G169" s="3"/>
      <c r="H169" s="3"/>
    </row>
    <row r="170" spans="3:8" ht="409.6">
      <c r="C170" s="3"/>
      <c r="D170" s="3"/>
      <c r="E170" s="3"/>
      <c r="F170" s="3"/>
      <c r="G170" s="3"/>
      <c r="H170" s="3"/>
    </row>
    <row r="171" spans="3:8" ht="409.6">
      <c r="C171" s="3"/>
      <c r="D171" s="3"/>
      <c r="E171" s="3"/>
      <c r="F171" s="3"/>
      <c r="G171" s="3"/>
      <c r="H171" s="3"/>
    </row>
    <row r="172" spans="3:8" ht="409.6">
      <c r="C172" s="3"/>
      <c r="D172" s="3"/>
      <c r="E172" s="3"/>
      <c r="F172" s="3"/>
      <c r="G172" s="3"/>
      <c r="H172" s="3"/>
    </row>
    <row r="173" spans="3:8" ht="409.6">
      <c r="C173" s="3"/>
      <c r="D173" s="3"/>
      <c r="E173" s="3"/>
      <c r="F173" s="3"/>
      <c r="G173" s="3"/>
      <c r="H173" s="3"/>
    </row>
    <row r="174" spans="3:8" ht="409.6">
      <c r="C174" s="3"/>
      <c r="D174" s="3"/>
      <c r="E174" s="3"/>
      <c r="F174" s="3"/>
      <c r="G174" s="3"/>
      <c r="H174" s="3"/>
    </row>
    <row r="175" spans="3:8" ht="409.6">
      <c r="C175" s="3"/>
      <c r="D175" s="3"/>
      <c r="E175" s="3"/>
      <c r="F175" s="3"/>
      <c r="G175" s="3"/>
      <c r="H175" s="3"/>
    </row>
    <row r="176" spans="3:8" ht="409.6">
      <c r="C176" s="3"/>
      <c r="D176" s="3"/>
      <c r="E176" s="3"/>
      <c r="F176" s="3"/>
      <c r="G176" s="3"/>
      <c r="H176" s="3"/>
    </row>
    <row r="177" spans="3:8" ht="409.6">
      <c r="C177" s="3"/>
      <c r="D177" s="3"/>
      <c r="E177" s="3"/>
      <c r="F177" s="3"/>
      <c r="G177" s="3"/>
      <c r="H177" s="3"/>
    </row>
    <row r="178" spans="3:8" ht="409.6">
      <c r="C178" s="3"/>
      <c r="D178" s="3"/>
      <c r="E178" s="3"/>
      <c r="F178" s="3"/>
      <c r="G178" s="3"/>
      <c r="H178" s="3"/>
    </row>
    <row r="179" spans="3:8" ht="409.6">
      <c r="C179" s="3"/>
      <c r="D179" s="3"/>
      <c r="E179" s="3"/>
      <c r="F179" s="3"/>
      <c r="G179" s="3"/>
      <c r="H179" s="3"/>
    </row>
    <row r="180" spans="3:8" ht="409.6">
      <c r="C180" s="3"/>
      <c r="D180" s="3"/>
      <c r="E180" s="3"/>
      <c r="F180" s="3"/>
      <c r="G180" s="3"/>
      <c r="H180" s="3"/>
    </row>
    <row r="181" spans="3:8" ht="409.6">
      <c r="C181" s="3"/>
      <c r="D181" s="3"/>
      <c r="E181" s="3"/>
      <c r="F181" s="3"/>
      <c r="G181" s="3"/>
      <c r="H181" s="3"/>
    </row>
    <row r="182" spans="3:8" ht="409.6">
      <c r="C182" s="3"/>
      <c r="D182" s="3"/>
      <c r="E182" s="3"/>
      <c r="F182" s="3"/>
      <c r="G182" s="3"/>
      <c r="H182" s="3"/>
    </row>
    <row r="183" spans="3:8" ht="409.6">
      <c r="C183" s="3"/>
      <c r="D183" s="3"/>
      <c r="E183" s="3"/>
      <c r="F183" s="3"/>
      <c r="G183" s="3"/>
      <c r="H183" s="3"/>
    </row>
    <row r="184" spans="3:8" ht="409.6">
      <c r="C184" s="3"/>
      <c r="D184" s="3"/>
      <c r="E184" s="3"/>
      <c r="F184" s="3"/>
      <c r="G184" s="3"/>
      <c r="H184" s="3"/>
    </row>
    <row r="185" spans="3:8" ht="409.6">
      <c r="C185" s="3"/>
      <c r="D185" s="3"/>
      <c r="E185" s="3"/>
      <c r="F185" s="3"/>
      <c r="G185" s="3"/>
      <c r="H185" s="3"/>
    </row>
    <row r="186" spans="3:8" ht="409.6">
      <c r="C186" s="3"/>
      <c r="D186" s="3"/>
      <c r="E186" s="3"/>
      <c r="F186" s="3"/>
      <c r="G186" s="3"/>
      <c r="H186" s="3"/>
    </row>
    <row r="187" spans="3:8" ht="409.6">
      <c r="C187" s="3"/>
      <c r="D187" s="3"/>
      <c r="E187" s="3"/>
      <c r="F187" s="3"/>
      <c r="G187" s="3"/>
      <c r="H187" s="3"/>
    </row>
    <row r="188" spans="3:8" ht="409.6">
      <c r="C188" s="3"/>
      <c r="D188" s="3"/>
      <c r="E188" s="3"/>
      <c r="F188" s="3"/>
      <c r="G188" s="3"/>
      <c r="H188" s="3"/>
    </row>
    <row r="189" spans="3:8" ht="409.6">
      <c r="C189" s="3"/>
      <c r="D189" s="3"/>
      <c r="E189" s="3"/>
      <c r="F189" s="3"/>
      <c r="G189" s="3"/>
      <c r="H189" s="3"/>
    </row>
    <row r="190" spans="3:8" ht="409.6">
      <c r="C190" s="3"/>
      <c r="D190" s="3"/>
      <c r="E190" s="3"/>
      <c r="F190" s="3"/>
      <c r="G190" s="3"/>
      <c r="H190" s="3"/>
    </row>
    <row r="191" spans="3:8" ht="409.6">
      <c r="C191" s="3"/>
      <c r="D191" s="3"/>
      <c r="E191" s="3"/>
      <c r="F191" s="3"/>
      <c r="G191" s="3"/>
      <c r="H191" s="3"/>
    </row>
    <row r="192" spans="3:8" ht="409.6">
      <c r="C192" s="3"/>
      <c r="D192" s="3"/>
      <c r="E192" s="3"/>
      <c r="F192" s="3"/>
      <c r="G192" s="3"/>
      <c r="H192" s="3"/>
    </row>
    <row r="193" spans="3:8" ht="409.6">
      <c r="C193" s="3"/>
      <c r="D193" s="3"/>
      <c r="E193" s="3"/>
      <c r="F193" s="3"/>
      <c r="G193" s="3"/>
      <c r="H193" s="3"/>
    </row>
    <row r="194" spans="3:8" ht="409.6">
      <c r="C194" s="3"/>
      <c r="D194" s="3"/>
      <c r="E194" s="3"/>
      <c r="F194" s="3"/>
      <c r="G194" s="3"/>
      <c r="H194" s="3"/>
    </row>
    <row r="195" spans="3:8" ht="409.6">
      <c r="C195" s="3"/>
      <c r="D195" s="3"/>
      <c r="E195" s="3"/>
      <c r="F195" s="3"/>
      <c r="G195" s="3"/>
      <c r="H195" s="3"/>
    </row>
    <row r="196" spans="3:8" ht="409.6">
      <c r="C196" s="3"/>
      <c r="D196" s="3"/>
      <c r="E196" s="3"/>
      <c r="F196" s="3"/>
      <c r="G196" s="3"/>
      <c r="H196" s="3"/>
    </row>
    <row r="197" spans="3:8" ht="409.6">
      <c r="C197" s="3"/>
      <c r="D197" s="3"/>
      <c r="E197" s="3"/>
      <c r="F197" s="3"/>
      <c r="G197" s="3"/>
      <c r="H197" s="3"/>
    </row>
    <row r="198" spans="3:8" ht="409.6">
      <c r="C198" s="3"/>
      <c r="D198" s="3"/>
      <c r="E198" s="3"/>
      <c r="F198" s="3"/>
      <c r="G198" s="3"/>
      <c r="H198" s="3"/>
    </row>
    <row r="199" spans="3:8" ht="409.6">
      <c r="C199" s="3"/>
      <c r="D199" s="3"/>
      <c r="E199" s="3"/>
      <c r="F199" s="3"/>
      <c r="G199" s="3"/>
      <c r="H199" s="3"/>
    </row>
    <row r="200" spans="3:8" ht="409.6">
      <c r="C200" s="3"/>
      <c r="D200" s="3"/>
      <c r="E200" s="3"/>
      <c r="F200" s="3"/>
      <c r="G200" s="3"/>
      <c r="H200" s="3"/>
    </row>
    <row r="201" spans="3:8" ht="409.6">
      <c r="C201" s="3"/>
      <c r="D201" s="3"/>
      <c r="E201" s="3"/>
      <c r="F201" s="3"/>
      <c r="G201" s="3"/>
      <c r="H201" s="3"/>
    </row>
    <row r="202" spans="3:8" ht="409.6">
      <c r="C202" s="3"/>
      <c r="D202" s="3"/>
      <c r="E202" s="3"/>
      <c r="F202" s="3"/>
      <c r="G202" s="3"/>
      <c r="H202" s="3"/>
    </row>
    <row r="203" spans="3:8" ht="409.6">
      <c r="C203" s="3"/>
      <c r="D203" s="3"/>
      <c r="E203" s="3"/>
      <c r="F203" s="3"/>
      <c r="G203" s="3"/>
      <c r="H203" s="3"/>
    </row>
    <row r="204" spans="3:8" ht="409.6">
      <c r="C204" s="3"/>
      <c r="D204" s="3"/>
      <c r="E204" s="3"/>
      <c r="F204" s="3"/>
      <c r="G204" s="3"/>
      <c r="H204" s="3"/>
    </row>
    <row r="205" spans="3:8" ht="409.6">
      <c r="C205" s="3"/>
      <c r="D205" s="3"/>
      <c r="E205" s="3"/>
      <c r="F205" s="3"/>
      <c r="G205" s="3"/>
      <c r="H205" s="3"/>
    </row>
    <row r="206" spans="3:8" ht="409.6">
      <c r="C206" s="3"/>
      <c r="D206" s="3"/>
      <c r="E206" s="3"/>
      <c r="F206" s="3"/>
      <c r="G206" s="3"/>
      <c r="H206" s="3"/>
    </row>
    <row r="207" spans="3:8" ht="409.6">
      <c r="C207" s="3"/>
      <c r="D207" s="3"/>
      <c r="E207" s="3"/>
      <c r="F207" s="3"/>
      <c r="G207" s="3"/>
      <c r="H207" s="3"/>
    </row>
    <row r="208" spans="3:8" ht="409.6">
      <c r="C208" s="3"/>
      <c r="D208" s="3"/>
      <c r="E208" s="3"/>
      <c r="F208" s="3"/>
      <c r="G208" s="3"/>
      <c r="H208" s="3"/>
    </row>
    <row r="209" spans="3:8" ht="409.6">
      <c r="C209" s="3"/>
      <c r="D209" s="3"/>
      <c r="E209" s="3"/>
      <c r="F209" s="3"/>
      <c r="G209" s="3"/>
      <c r="H209" s="3"/>
    </row>
    <row r="210" spans="3:8" ht="409.6">
      <c r="C210" s="3"/>
      <c r="D210" s="3"/>
      <c r="E210" s="3"/>
      <c r="F210" s="3"/>
      <c r="G210" s="3"/>
      <c r="H210" s="3"/>
    </row>
    <row r="211" spans="3:8" ht="409.6">
      <c r="C211" s="3"/>
      <c r="D211" s="3"/>
      <c r="E211" s="3"/>
      <c r="F211" s="3"/>
      <c r="G211" s="3"/>
      <c r="H211" s="3"/>
    </row>
    <row r="212" spans="3:8" ht="409.6">
      <c r="C212" s="3"/>
      <c r="D212" s="3"/>
      <c r="E212" s="3"/>
      <c r="F212" s="3"/>
      <c r="G212" s="3"/>
      <c r="H212" s="3"/>
    </row>
    <row r="213" spans="3:8" ht="409.6">
      <c r="C213" s="3"/>
      <c r="D213" s="3"/>
      <c r="E213" s="3"/>
      <c r="F213" s="3"/>
      <c r="G213" s="3"/>
      <c r="H213" s="3"/>
    </row>
    <row r="214" spans="3:8" ht="409.6">
      <c r="C214" s="3"/>
      <c r="D214" s="3"/>
      <c r="E214" s="3"/>
      <c r="F214" s="3"/>
      <c r="G214" s="3"/>
      <c r="H214" s="3"/>
    </row>
    <row r="215" spans="3:8" ht="409.6">
      <c r="C215" s="3"/>
      <c r="D215" s="3"/>
      <c r="E215" s="3"/>
      <c r="F215" s="3"/>
      <c r="G215" s="3"/>
      <c r="H215" s="3"/>
    </row>
    <row r="216" spans="3:8" ht="409.6">
      <c r="C216" s="3"/>
      <c r="D216" s="3"/>
      <c r="E216" s="3"/>
      <c r="F216" s="3"/>
      <c r="G216" s="3"/>
      <c r="H216" s="3"/>
    </row>
    <row r="217" spans="3:8" ht="409.6">
      <c r="C217" s="3"/>
      <c r="D217" s="3"/>
      <c r="E217" s="3"/>
      <c r="F217" s="3"/>
      <c r="G217" s="3"/>
      <c r="H217" s="3"/>
    </row>
    <row r="218" spans="3:8" ht="409.6">
      <c r="C218" s="3"/>
      <c r="D218" s="3"/>
      <c r="E218" s="3"/>
      <c r="F218" s="3"/>
      <c r="G218" s="3"/>
      <c r="H218" s="3"/>
    </row>
    <row r="219" spans="3:8" ht="409.6">
      <c r="C219" s="3"/>
      <c r="D219" s="3"/>
      <c r="E219" s="3"/>
      <c r="F219" s="3"/>
      <c r="G219" s="3"/>
      <c r="H219" s="3"/>
    </row>
    <row r="220" spans="3:8" ht="409.6">
      <c r="C220" s="3"/>
      <c r="D220" s="3"/>
      <c r="E220" s="3"/>
      <c r="F220" s="3"/>
      <c r="G220" s="3"/>
      <c r="H220" s="3"/>
    </row>
    <row r="221" spans="3:8" ht="409.6">
      <c r="C221" s="3"/>
      <c r="D221" s="3"/>
      <c r="E221" s="3"/>
      <c r="F221" s="3"/>
      <c r="G221" s="3"/>
      <c r="H221" s="3"/>
    </row>
    <row r="222" spans="3:8" ht="409.6">
      <c r="C222" s="3"/>
      <c r="D222" s="3"/>
      <c r="E222" s="3"/>
      <c r="F222" s="3"/>
      <c r="G222" s="3"/>
      <c r="H222" s="3"/>
    </row>
    <row r="223" spans="3:8" ht="409.6">
      <c r="C223" s="3"/>
      <c r="D223" s="3"/>
      <c r="E223" s="3"/>
      <c r="F223" s="3"/>
      <c r="G223" s="3"/>
      <c r="H223" s="3"/>
    </row>
    <row r="224" spans="3:8" ht="409.6">
      <c r="C224" s="3"/>
      <c r="D224" s="3"/>
      <c r="E224" s="3"/>
      <c r="F224" s="3"/>
      <c r="G224" s="3"/>
      <c r="H224" s="3"/>
    </row>
    <row r="225" spans="3:8" ht="409.6">
      <c r="C225" s="3"/>
      <c r="D225" s="3"/>
      <c r="E225" s="3"/>
      <c r="F225" s="3"/>
      <c r="G225" s="3"/>
      <c r="H225" s="3"/>
    </row>
    <row r="226" spans="3:8" ht="409.6">
      <c r="C226" s="3"/>
      <c r="D226" s="3"/>
      <c r="E226" s="3"/>
      <c r="F226" s="3"/>
      <c r="G226" s="3"/>
      <c r="H226" s="3"/>
    </row>
    <row r="227" spans="3:8" ht="409.6">
      <c r="C227" s="3"/>
      <c r="D227" s="3"/>
      <c r="E227" s="3"/>
      <c r="F227" s="3"/>
      <c r="G227" s="3"/>
      <c r="H227" s="3"/>
    </row>
    <row r="228" spans="3:8" ht="409.6">
      <c r="C228" s="3"/>
      <c r="D228" s="3"/>
      <c r="E228" s="3"/>
      <c r="F228" s="3"/>
      <c r="G228" s="3"/>
      <c r="H228" s="3"/>
    </row>
    <row r="229" spans="3:8" ht="409.6">
      <c r="C229" s="3"/>
      <c r="D229" s="3"/>
      <c r="E229" s="3"/>
      <c r="F229" s="3"/>
      <c r="G229" s="3"/>
      <c r="H229" s="3"/>
    </row>
    <row r="230" spans="3:8" ht="409.6">
      <c r="C230" s="3"/>
      <c r="D230" s="3"/>
      <c r="E230" s="3"/>
      <c r="F230" s="3"/>
      <c r="G230" s="3"/>
      <c r="H230" s="3"/>
    </row>
    <row r="231" spans="3:8" ht="409.6">
      <c r="C231" s="3"/>
      <c r="D231" s="3"/>
      <c r="E231" s="3"/>
      <c r="F231" s="3"/>
      <c r="G231" s="3"/>
      <c r="H231" s="3"/>
    </row>
    <row r="232" spans="3:8" ht="409.6">
      <c r="C232" s="3"/>
      <c r="D232" s="3"/>
      <c r="E232" s="3"/>
      <c r="F232" s="3"/>
      <c r="G232" s="3"/>
      <c r="H232" s="3"/>
    </row>
    <row r="233" spans="3:8" ht="409.6">
      <c r="C233" s="3"/>
      <c r="D233" s="3"/>
      <c r="E233" s="3"/>
      <c r="F233" s="3"/>
      <c r="G233" s="3"/>
      <c r="H233" s="3"/>
    </row>
    <row r="234" spans="3:8" ht="409.6">
      <c r="C234" s="3"/>
      <c r="D234" s="3"/>
      <c r="E234" s="3"/>
      <c r="F234" s="3"/>
      <c r="G234" s="3"/>
      <c r="H234" s="3"/>
    </row>
    <row r="235" spans="3:8" ht="409.6">
      <c r="C235" s="3"/>
      <c r="D235" s="3"/>
      <c r="E235" s="3"/>
      <c r="F235" s="3"/>
      <c r="G235" s="3"/>
      <c r="H235" s="3"/>
    </row>
    <row r="236" spans="3:8" ht="409.6">
      <c r="C236" s="3"/>
      <c r="D236" s="3"/>
      <c r="E236" s="3"/>
      <c r="F236" s="3"/>
      <c r="G236" s="3"/>
      <c r="H236" s="3"/>
    </row>
    <row r="237" spans="3:8" ht="409.6">
      <c r="C237" s="3"/>
      <c r="D237" s="3"/>
      <c r="E237" s="3"/>
      <c r="F237" s="3"/>
      <c r="G237" s="3"/>
      <c r="H237" s="3"/>
    </row>
    <row r="238" spans="3:8" ht="409.6">
      <c r="C238" s="3"/>
      <c r="D238" s="3"/>
      <c r="E238" s="3"/>
      <c r="F238" s="3"/>
      <c r="G238" s="3"/>
      <c r="H238" s="3"/>
    </row>
    <row r="239" spans="3:8" ht="409.6">
      <c r="C239" s="3"/>
      <c r="D239" s="3"/>
      <c r="E239" s="3"/>
      <c r="F239" s="3"/>
      <c r="G239" s="3"/>
      <c r="H239" s="3"/>
    </row>
    <row r="240" spans="3:8" ht="409.6">
      <c r="C240" s="3"/>
      <c r="D240" s="3"/>
      <c r="E240" s="3"/>
      <c r="F240" s="3"/>
      <c r="G240" s="3"/>
      <c r="H240" s="3"/>
    </row>
    <row r="241" spans="3:8" ht="409.6">
      <c r="C241" s="3"/>
      <c r="D241" s="3"/>
      <c r="E241" s="3"/>
      <c r="F241" s="3"/>
      <c r="G241" s="3"/>
      <c r="H241" s="3"/>
    </row>
    <row r="242" spans="3:8" ht="409.6">
      <c r="C242" s="3"/>
      <c r="D242" s="3"/>
      <c r="E242" s="3"/>
      <c r="F242" s="3"/>
      <c r="G242" s="3"/>
      <c r="H242" s="3"/>
    </row>
    <row r="243" spans="3:8" ht="409.6">
      <c r="C243" s="3"/>
      <c r="D243" s="3"/>
      <c r="E243" s="3"/>
      <c r="F243" s="3"/>
      <c r="G243" s="3"/>
      <c r="H243" s="3"/>
    </row>
    <row r="244" spans="3:8" ht="409.6">
      <c r="C244" s="3"/>
      <c r="D244" s="3"/>
      <c r="E244" s="3"/>
      <c r="F244" s="3"/>
      <c r="G244" s="3"/>
      <c r="H244" s="3"/>
    </row>
    <row r="245" spans="3:8" ht="409.6">
      <c r="C245" s="3"/>
      <c r="D245" s="3"/>
      <c r="E245" s="3"/>
      <c r="F245" s="3"/>
      <c r="G245" s="3"/>
      <c r="H245" s="3"/>
    </row>
    <row r="246" spans="3:8" ht="409.6">
      <c r="C246" s="3"/>
      <c r="D246" s="3"/>
      <c r="E246" s="3"/>
      <c r="F246" s="3"/>
      <c r="G246" s="3"/>
      <c r="H246" s="3"/>
    </row>
    <row r="247" spans="3:8" ht="409.6">
      <c r="C247" s="3"/>
      <c r="D247" s="3"/>
      <c r="E247" s="3"/>
      <c r="F247" s="3"/>
      <c r="G247" s="3"/>
      <c r="H247" s="3"/>
    </row>
    <row r="248" spans="3:8" ht="409.6">
      <c r="C248" s="3"/>
      <c r="D248" s="3"/>
      <c r="E248" s="3"/>
      <c r="F248" s="3"/>
      <c r="G248" s="3"/>
      <c r="H248" s="3"/>
    </row>
    <row r="249" spans="3:8" ht="409.6">
      <c r="C249" s="3"/>
      <c r="D249" s="3"/>
      <c r="E249" s="3"/>
      <c r="F249" s="3"/>
      <c r="G249" s="3"/>
      <c r="H249" s="3"/>
    </row>
    <row r="250" spans="3:8" ht="409.6">
      <c r="C250" s="3"/>
      <c r="D250" s="3"/>
      <c r="E250" s="3"/>
      <c r="F250" s="3"/>
      <c r="G250" s="3"/>
      <c r="H250" s="3"/>
    </row>
    <row r="251" spans="3:8" ht="409.6">
      <c r="C251" s="3"/>
      <c r="D251" s="3"/>
      <c r="E251" s="3"/>
      <c r="F251" s="3"/>
      <c r="G251" s="3"/>
      <c r="H251" s="3"/>
    </row>
    <row r="252" spans="3:8" ht="409.6">
      <c r="C252" s="3"/>
      <c r="D252" s="3"/>
      <c r="E252" s="3"/>
      <c r="F252" s="3"/>
      <c r="G252" s="3"/>
      <c r="H252" s="3"/>
    </row>
    <row r="253" spans="3:8" ht="409.6">
      <c r="C253" s="3"/>
      <c r="D253" s="3"/>
      <c r="E253" s="3"/>
      <c r="F253" s="3"/>
      <c r="G253" s="3"/>
      <c r="H253" s="3"/>
    </row>
    <row r="254" spans="3:8" ht="409.6">
      <c r="C254" s="3"/>
      <c r="D254" s="3"/>
      <c r="E254" s="3"/>
      <c r="F254" s="3"/>
      <c r="G254" s="3"/>
      <c r="H254" s="3"/>
    </row>
    <row r="255" spans="3:8" ht="409.6">
      <c r="C255" s="3"/>
      <c r="D255" s="3"/>
      <c r="E255" s="3"/>
      <c r="F255" s="3"/>
      <c r="G255" s="3"/>
      <c r="H255" s="3"/>
    </row>
    <row r="256" spans="3:8" ht="409.6">
      <c r="C256" s="3"/>
      <c r="D256" s="3"/>
      <c r="E256" s="3"/>
      <c r="F256" s="3"/>
      <c r="G256" s="3"/>
      <c r="H256" s="3"/>
    </row>
    <row r="257" spans="3:8" ht="409.6">
      <c r="C257" s="3"/>
      <c r="D257" s="3"/>
      <c r="E257" s="3"/>
      <c r="F257" s="3"/>
      <c r="G257" s="3"/>
      <c r="H257" s="3"/>
    </row>
    <row r="258" spans="3:8" ht="409.6">
      <c r="C258" s="3"/>
      <c r="D258" s="3"/>
      <c r="E258" s="3"/>
      <c r="F258" s="3"/>
      <c r="G258" s="3"/>
      <c r="H258" s="3"/>
    </row>
    <row r="259" spans="3:8" ht="409.6">
      <c r="C259" s="3"/>
      <c r="D259" s="3"/>
      <c r="E259" s="3"/>
      <c r="F259" s="3"/>
      <c r="G259" s="3"/>
      <c r="H259" s="3"/>
    </row>
    <row r="260" spans="3:8" ht="409.6">
      <c r="C260" s="3"/>
      <c r="D260" s="3"/>
      <c r="E260" s="3"/>
      <c r="F260" s="3"/>
      <c r="G260" s="3"/>
      <c r="H260" s="3"/>
    </row>
    <row r="261" spans="3:8" ht="409.6">
      <c r="C261" s="3"/>
      <c r="D261" s="3"/>
      <c r="E261" s="3"/>
      <c r="F261" s="3"/>
      <c r="G261" s="3"/>
      <c r="H261" s="3"/>
    </row>
    <row r="262" spans="3:8" ht="409.6">
      <c r="C262" s="3"/>
      <c r="D262" s="3"/>
      <c r="E262" s="3"/>
      <c r="F262" s="3"/>
      <c r="G262" s="3"/>
      <c r="H262" s="3"/>
    </row>
    <row r="263" spans="3:8" ht="409.6">
      <c r="C263" s="3"/>
      <c r="D263" s="3"/>
      <c r="E263" s="3"/>
      <c r="F263" s="3"/>
      <c r="G263" s="3"/>
      <c r="H263" s="3"/>
    </row>
    <row r="264" spans="3:8" ht="409.6">
      <c r="C264" s="3"/>
      <c r="D264" s="3"/>
      <c r="E264" s="3"/>
      <c r="F264" s="3"/>
      <c r="G264" s="3"/>
      <c r="H264" s="3"/>
    </row>
    <row r="265" spans="3:8" ht="409.6">
      <c r="C265" s="3"/>
      <c r="D265" s="3"/>
      <c r="E265" s="3"/>
      <c r="F265" s="3"/>
      <c r="G265" s="3"/>
      <c r="H265" s="3"/>
    </row>
    <row r="266" spans="3:8" ht="409.6">
      <c r="C266" s="3"/>
      <c r="D266" s="3"/>
      <c r="E266" s="3"/>
      <c r="F266" s="3"/>
      <c r="G266" s="3"/>
      <c r="H266" s="3"/>
    </row>
    <row r="267" spans="3:8" ht="409.6">
      <c r="C267" s="3"/>
      <c r="D267" s="3"/>
      <c r="E267" s="3"/>
      <c r="F267" s="3"/>
      <c r="G267" s="3"/>
      <c r="H267" s="3"/>
    </row>
    <row r="268" spans="3:8" ht="409.6">
      <c r="C268" s="3"/>
      <c r="D268" s="3"/>
      <c r="E268" s="3"/>
      <c r="F268" s="3"/>
      <c r="G268" s="3"/>
      <c r="H268" s="3"/>
    </row>
    <row r="269" spans="3:8" ht="409.6">
      <c r="C269" s="3"/>
      <c r="D269" s="3"/>
      <c r="E269" s="3"/>
      <c r="F269" s="3"/>
      <c r="G269" s="3"/>
      <c r="H269" s="3"/>
    </row>
    <row r="270" spans="3:8" ht="409.6">
      <c r="C270" s="3"/>
      <c r="D270" s="3"/>
      <c r="E270" s="3"/>
      <c r="F270" s="3"/>
      <c r="G270" s="3"/>
      <c r="H270" s="3"/>
    </row>
    <row r="271" spans="3:8" ht="409.6">
      <c r="C271" s="3"/>
      <c r="D271" s="3"/>
      <c r="E271" s="3"/>
      <c r="F271" s="3"/>
      <c r="G271" s="3"/>
      <c r="H271" s="3"/>
    </row>
    <row r="272" spans="3:8" ht="409.6">
      <c r="C272" s="3"/>
      <c r="D272" s="3"/>
      <c r="E272" s="3"/>
      <c r="F272" s="3"/>
      <c r="G272" s="3"/>
      <c r="H272" s="3"/>
    </row>
    <row r="273" spans="3:8" ht="409.6">
      <c r="C273" s="3"/>
      <c r="D273" s="3"/>
      <c r="E273" s="3"/>
      <c r="F273" s="3"/>
      <c r="G273" s="3"/>
      <c r="H273" s="3"/>
    </row>
    <row r="274" spans="3:8" ht="409.6">
      <c r="C274" s="3"/>
      <c r="D274" s="3"/>
      <c r="E274" s="3"/>
      <c r="F274" s="3"/>
      <c r="G274" s="3"/>
      <c r="H274" s="3"/>
    </row>
    <row r="275" spans="3:8" ht="409.6">
      <c r="C275" s="3"/>
      <c r="D275" s="3"/>
      <c r="E275" s="3"/>
      <c r="F275" s="3"/>
      <c r="G275" s="3"/>
      <c r="H275" s="3"/>
    </row>
    <row r="276" spans="3:8" ht="409.6">
      <c r="C276" s="3"/>
      <c r="D276" s="3"/>
      <c r="E276" s="3"/>
      <c r="F276" s="3"/>
      <c r="G276" s="3"/>
      <c r="H276" s="3"/>
    </row>
    <row r="277" spans="3:8" ht="409.6">
      <c r="C277" s="3"/>
      <c r="D277" s="3"/>
      <c r="E277" s="3"/>
      <c r="F277" s="3"/>
      <c r="G277" s="3"/>
      <c r="H277" s="3"/>
    </row>
    <row r="278" spans="3:8" ht="409.6">
      <c r="C278" s="3"/>
      <c r="D278" s="3"/>
      <c r="E278" s="3"/>
      <c r="F278" s="3"/>
      <c r="G278" s="3"/>
      <c r="H278" s="3"/>
    </row>
    <row r="279" spans="3:8" ht="409.6">
      <c r="C279" s="3"/>
      <c r="D279" s="3"/>
      <c r="E279" s="3"/>
      <c r="F279" s="3"/>
      <c r="G279" s="3"/>
      <c r="H279" s="3"/>
    </row>
    <row r="280" spans="3:8" ht="409.6">
      <c r="C280" s="3"/>
      <c r="D280" s="3"/>
      <c r="E280" s="3"/>
      <c r="F280" s="3"/>
      <c r="G280" s="3"/>
      <c r="H280" s="3"/>
    </row>
    <row r="281" spans="3:8" ht="409.6">
      <c r="C281" s="3"/>
      <c r="D281" s="3"/>
      <c r="E281" s="3"/>
      <c r="F281" s="3"/>
      <c r="G281" s="3"/>
      <c r="H281" s="3"/>
    </row>
    <row r="282" spans="3:8" ht="409.6">
      <c r="C282" s="3"/>
      <c r="D282" s="3"/>
      <c r="E282" s="3"/>
      <c r="F282" s="3"/>
      <c r="G282" s="3"/>
      <c r="H282" s="3"/>
    </row>
    <row r="283" spans="3:8" ht="409.6">
      <c r="C283" s="3"/>
      <c r="D283" s="3"/>
      <c r="E283" s="3"/>
      <c r="F283" s="3"/>
      <c r="G283" s="3"/>
      <c r="H283" s="3"/>
    </row>
    <row r="284" spans="3:8" ht="409.6">
      <c r="C284" s="3"/>
      <c r="D284" s="3"/>
      <c r="E284" s="3"/>
      <c r="F284" s="3"/>
      <c r="G284" s="3"/>
      <c r="H284" s="3"/>
    </row>
    <row r="285" spans="3:8" ht="409.6">
      <c r="C285" s="3"/>
      <c r="D285" s="3"/>
      <c r="E285" s="3"/>
      <c r="F285" s="3"/>
      <c r="G285" s="3"/>
      <c r="H285" s="3"/>
    </row>
    <row r="286" spans="3:8" ht="409.6">
      <c r="C286" s="3"/>
      <c r="D286" s="3"/>
      <c r="E286" s="3"/>
      <c r="F286" s="3"/>
      <c r="G286" s="3"/>
      <c r="H286" s="3"/>
    </row>
    <row r="287" spans="3:8" ht="409.6">
      <c r="C287" s="3"/>
      <c r="D287" s="3"/>
      <c r="E287" s="3"/>
      <c r="F287" s="3"/>
      <c r="G287" s="3"/>
      <c r="H287" s="3"/>
    </row>
    <row r="288" spans="3:8" ht="409.6">
      <c r="C288" s="3"/>
      <c r="D288" s="3"/>
      <c r="E288" s="3"/>
      <c r="F288" s="3"/>
      <c r="G288" s="3"/>
      <c r="H288" s="3"/>
    </row>
    <row r="289" spans="3:8" ht="409.6">
      <c r="C289" s="3"/>
      <c r="D289" s="3"/>
      <c r="E289" s="3"/>
      <c r="F289" s="3"/>
      <c r="G289" s="3"/>
      <c r="H289" s="3"/>
    </row>
    <row r="290" spans="3:8" ht="409.6">
      <c r="C290" s="3"/>
      <c r="D290" s="3"/>
      <c r="E290" s="3"/>
      <c r="F290" s="3"/>
      <c r="G290" s="3"/>
      <c r="H290" s="3"/>
    </row>
    <row r="291" spans="3:8" ht="409.6">
      <c r="C291" s="3"/>
      <c r="D291" s="3"/>
      <c r="E291" s="3"/>
      <c r="F291" s="3"/>
      <c r="G291" s="3"/>
      <c r="H291" s="3"/>
    </row>
    <row r="292" spans="3:8" ht="409.6">
      <c r="C292" s="3"/>
      <c r="D292" s="3"/>
      <c r="E292" s="3"/>
      <c r="F292" s="3"/>
      <c r="G292" s="3"/>
      <c r="H292" s="3"/>
    </row>
    <row r="293" spans="3:8" ht="409.6">
      <c r="C293" s="3"/>
      <c r="D293" s="3"/>
      <c r="E293" s="3"/>
      <c r="F293" s="3"/>
      <c r="G293" s="3"/>
      <c r="H293" s="3"/>
    </row>
    <row r="294" spans="3:8" ht="409.6">
      <c r="C294" s="3"/>
      <c r="D294" s="3"/>
      <c r="E294" s="3"/>
      <c r="F294" s="3"/>
      <c r="G294" s="3"/>
      <c r="H294" s="3"/>
    </row>
    <row r="295" spans="3:8" ht="409.6">
      <c r="C295" s="3"/>
      <c r="D295" s="3"/>
      <c r="E295" s="3"/>
      <c r="F295" s="3"/>
      <c r="G295" s="3"/>
      <c r="H295" s="3"/>
    </row>
    <row r="296" spans="3:8" ht="409.6">
      <c r="C296" s="3"/>
      <c r="D296" s="3"/>
      <c r="E296" s="3"/>
      <c r="F296" s="3"/>
      <c r="G296" s="3"/>
      <c r="H296" s="3"/>
    </row>
    <row r="297" spans="3:8" ht="409.6">
      <c r="C297" s="3"/>
      <c r="D297" s="3"/>
      <c r="E297" s="3"/>
      <c r="F297" s="3"/>
      <c r="G297" s="3"/>
      <c r="H297" s="3"/>
    </row>
    <row r="298" spans="3:8" ht="409.6">
      <c r="C298" s="3"/>
      <c r="D298" s="3"/>
      <c r="E298" s="3"/>
      <c r="F298" s="3"/>
      <c r="G298" s="3"/>
      <c r="H298" s="3"/>
    </row>
    <row r="299" spans="3:8" ht="409.6">
      <c r="C299" s="3"/>
      <c r="D299" s="3"/>
      <c r="E299" s="3"/>
      <c r="F299" s="3"/>
      <c r="G299" s="3"/>
      <c r="H299" s="3"/>
    </row>
    <row r="300" spans="3:8" ht="409.6">
      <c r="C300" s="3"/>
      <c r="D300" s="3"/>
      <c r="E300" s="3"/>
      <c r="F300" s="3"/>
      <c r="G300" s="3"/>
      <c r="H300" s="3"/>
    </row>
    <row r="301" spans="3:8" ht="409.6">
      <c r="C301" s="3"/>
      <c r="D301" s="3"/>
      <c r="E301" s="3"/>
      <c r="F301" s="3"/>
      <c r="G301" s="3"/>
      <c r="H301" s="3"/>
    </row>
    <row r="302" spans="3:8" ht="409.6">
      <c r="C302" s="3"/>
      <c r="D302" s="3"/>
      <c r="E302" s="3"/>
      <c r="F302" s="3"/>
      <c r="G302" s="3"/>
      <c r="H302" s="3"/>
    </row>
    <row r="303" spans="3:8" ht="409.6">
      <c r="C303" s="3"/>
      <c r="D303" s="3"/>
      <c r="E303" s="3"/>
      <c r="F303" s="3"/>
      <c r="G303" s="3"/>
      <c r="H303" s="3"/>
    </row>
    <row r="304" spans="3:8" ht="409.6">
      <c r="C304" s="3"/>
      <c r="D304" s="3"/>
      <c r="E304" s="3"/>
      <c r="F304" s="3"/>
      <c r="G304" s="3"/>
      <c r="H304" s="3"/>
    </row>
    <row r="305" spans="3:8" ht="409.6">
      <c r="C305" s="3"/>
      <c r="D305" s="3"/>
      <c r="E305" s="3"/>
      <c r="F305" s="3"/>
      <c r="G305" s="3"/>
      <c r="H305" s="3"/>
    </row>
    <row r="306" spans="3:8" ht="409.6">
      <c r="C306" s="3"/>
      <c r="D306" s="3"/>
      <c r="E306" s="3"/>
      <c r="F306" s="3"/>
      <c r="G306" s="3"/>
      <c r="H306" s="3"/>
    </row>
    <row r="307" spans="3:8" ht="409.6">
      <c r="C307" s="3"/>
      <c r="D307" s="3"/>
      <c r="E307" s="3"/>
      <c r="F307" s="3"/>
      <c r="G307" s="3"/>
      <c r="H307" s="3"/>
    </row>
    <row r="308" spans="3:8" ht="409.6">
      <c r="C308" s="3"/>
      <c r="D308" s="3"/>
      <c r="E308" s="3"/>
      <c r="F308" s="3"/>
      <c r="G308" s="3"/>
      <c r="H308" s="3"/>
    </row>
    <row r="309" spans="3:8" ht="409.6">
      <c r="C309" s="3"/>
      <c r="D309" s="3"/>
      <c r="E309" s="3"/>
      <c r="F309" s="3"/>
      <c r="G309" s="3"/>
      <c r="H309" s="3"/>
    </row>
    <row r="310" spans="3:8" ht="409.6">
      <c r="C310" s="3"/>
      <c r="D310" s="3"/>
      <c r="E310" s="3"/>
      <c r="F310" s="3"/>
      <c r="G310" s="3"/>
      <c r="H310" s="3"/>
    </row>
    <row r="311" spans="3:8" ht="409.6">
      <c r="C311" s="3"/>
      <c r="D311" s="3"/>
      <c r="E311" s="3"/>
      <c r="F311" s="3"/>
      <c r="G311" s="3"/>
      <c r="H311" s="3"/>
    </row>
    <row r="312" spans="3:8" ht="409.6">
      <c r="C312" s="3"/>
      <c r="D312" s="3"/>
      <c r="E312" s="3"/>
      <c r="F312" s="3"/>
      <c r="G312" s="3"/>
      <c r="H312" s="3"/>
    </row>
    <row r="313" spans="3:8" ht="409.6">
      <c r="C313" s="3"/>
      <c r="D313" s="3"/>
      <c r="E313" s="3"/>
      <c r="F313" s="3"/>
      <c r="G313" s="3"/>
      <c r="H313" s="3"/>
    </row>
    <row r="314" spans="3:8" ht="409.6">
      <c r="C314" s="3"/>
      <c r="D314" s="3"/>
      <c r="E314" s="3"/>
      <c r="F314" s="3"/>
      <c r="G314" s="3"/>
      <c r="H314" s="3"/>
    </row>
    <row r="315" spans="3:8" ht="409.6">
      <c r="C315" s="3"/>
      <c r="D315" s="3"/>
      <c r="E315" s="3"/>
      <c r="F315" s="3"/>
      <c r="G315" s="3"/>
      <c r="H315" s="3"/>
    </row>
    <row r="316" spans="3:8" ht="409.6">
      <c r="C316" s="3"/>
      <c r="D316" s="3"/>
      <c r="E316" s="3"/>
      <c r="F316" s="3"/>
      <c r="G316" s="3"/>
      <c r="H316" s="3"/>
    </row>
    <row r="317" spans="3:8" ht="409.6">
      <c r="C317" s="3"/>
      <c r="D317" s="3"/>
      <c r="E317" s="3"/>
      <c r="F317" s="3"/>
      <c r="G317" s="3"/>
      <c r="H317" s="3"/>
    </row>
    <row r="318" spans="3:8" ht="409.6">
      <c r="C318" s="3"/>
      <c r="D318" s="3"/>
      <c r="E318" s="3"/>
      <c r="F318" s="3"/>
      <c r="G318" s="3"/>
      <c r="H318" s="3"/>
    </row>
    <row r="319" spans="3:8" ht="409.6">
      <c r="C319" s="3"/>
      <c r="D319" s="3"/>
      <c r="E319" s="3"/>
      <c r="F319" s="3"/>
      <c r="G319" s="3"/>
      <c r="H319" s="3"/>
    </row>
    <row r="320" spans="3:8" ht="409.6">
      <c r="C320" s="3"/>
      <c r="D320" s="3"/>
      <c r="E320" s="3"/>
      <c r="F320" s="3"/>
      <c r="G320" s="3"/>
      <c r="H320" s="3"/>
    </row>
    <row r="321" spans="3:8" ht="409.6">
      <c r="C321" s="3"/>
      <c r="D321" s="3"/>
      <c r="E321" s="3"/>
      <c r="F321" s="3"/>
      <c r="G321" s="3"/>
      <c r="H321" s="3"/>
    </row>
    <row r="322" spans="3:8" ht="409.6">
      <c r="C322" s="3"/>
      <c r="D322" s="3"/>
      <c r="E322" s="3"/>
      <c r="F322" s="3"/>
      <c r="G322" s="3"/>
      <c r="H322" s="3"/>
    </row>
    <row r="323" spans="3:8" ht="409.6">
      <c r="C323" s="3"/>
      <c r="D323" s="3"/>
      <c r="E323" s="3"/>
      <c r="F323" s="3"/>
      <c r="G323" s="3"/>
      <c r="H323" s="3"/>
    </row>
    <row r="324" spans="3:8" ht="409.6">
      <c r="C324" s="3"/>
      <c r="D324" s="3"/>
      <c r="E324" s="3"/>
      <c r="F324" s="3"/>
      <c r="G324" s="3"/>
      <c r="H324" s="3"/>
    </row>
    <row r="325" spans="3:8" ht="409.6">
      <c r="C325" s="3"/>
      <c r="D325" s="3"/>
      <c r="E325" s="3"/>
      <c r="F325" s="3"/>
      <c r="G325" s="3"/>
      <c r="H325" s="3"/>
    </row>
    <row r="326" spans="3:8" ht="409.6">
      <c r="C326" s="3"/>
      <c r="D326" s="3"/>
      <c r="E326" s="3"/>
      <c r="F326" s="3"/>
      <c r="G326" s="3"/>
      <c r="H326" s="3"/>
    </row>
    <row r="327" spans="3:8" ht="409.6">
      <c r="C327" s="3"/>
      <c r="D327" s="3"/>
      <c r="E327" s="3"/>
      <c r="F327" s="3"/>
      <c r="G327" s="3"/>
      <c r="H327" s="3"/>
    </row>
    <row r="328" spans="3:8" ht="409.6">
      <c r="C328" s="3"/>
      <c r="D328" s="3"/>
      <c r="E328" s="3"/>
      <c r="F328" s="3"/>
      <c r="G328" s="3"/>
      <c r="H328" s="3"/>
    </row>
    <row r="329" spans="3:8" ht="409.6">
      <c r="C329" s="3"/>
      <c r="D329" s="3"/>
      <c r="E329" s="3"/>
      <c r="F329" s="3"/>
      <c r="G329" s="3"/>
      <c r="H329" s="3"/>
    </row>
    <row r="330" spans="3:8" ht="409.6">
      <c r="C330" s="3"/>
      <c r="D330" s="3"/>
      <c r="E330" s="3"/>
      <c r="F330" s="3"/>
      <c r="G330" s="3"/>
      <c r="H330" s="3"/>
    </row>
    <row r="331" spans="3:8" ht="409.6">
      <c r="C331" s="3"/>
      <c r="D331" s="3"/>
      <c r="E331" s="3"/>
      <c r="F331" s="3"/>
      <c r="G331" s="3"/>
      <c r="H331" s="3"/>
    </row>
    <row r="332" spans="3:8" ht="409.6">
      <c r="C332" s="3"/>
      <c r="D332" s="3"/>
      <c r="E332" s="3"/>
      <c r="F332" s="3"/>
      <c r="G332" s="3"/>
      <c r="H332" s="3"/>
    </row>
    <row r="333" spans="3:8" ht="409.6">
      <c r="C333" s="3"/>
      <c r="D333" s="3"/>
      <c r="E333" s="3"/>
      <c r="F333" s="3"/>
      <c r="G333" s="3"/>
      <c r="H333" s="3"/>
    </row>
    <row r="334" spans="3:8" ht="409.6">
      <c r="C334" s="3"/>
      <c r="D334" s="3"/>
      <c r="E334" s="3"/>
      <c r="F334" s="3"/>
      <c r="G334" s="3"/>
      <c r="H334" s="3"/>
    </row>
    <row r="335" spans="3:8" ht="409.6">
      <c r="C335" s="3"/>
      <c r="D335" s="3"/>
      <c r="E335" s="3"/>
      <c r="F335" s="3"/>
      <c r="G335" s="3"/>
      <c r="H335" s="3"/>
    </row>
    <row r="336" spans="3:8" ht="409.6">
      <c r="C336" s="3"/>
      <c r="D336" s="3"/>
      <c r="E336" s="3"/>
      <c r="F336" s="3"/>
      <c r="G336" s="3"/>
      <c r="H336" s="3"/>
    </row>
    <row r="337" spans="3:8" ht="409.6">
      <c r="C337" s="3"/>
      <c r="D337" s="3"/>
      <c r="E337" s="3"/>
      <c r="F337" s="3"/>
      <c r="G337" s="3"/>
      <c r="H337" s="3"/>
    </row>
    <row r="338" spans="3:8" ht="409.6">
      <c r="C338" s="3"/>
      <c r="D338" s="3"/>
      <c r="E338" s="3"/>
      <c r="F338" s="3"/>
      <c r="G338" s="3"/>
      <c r="H338" s="3"/>
    </row>
    <row r="339" spans="3:8" ht="409.6">
      <c r="C339" s="3"/>
      <c r="D339" s="3"/>
      <c r="E339" s="3"/>
      <c r="F339" s="3"/>
      <c r="G339" s="3"/>
      <c r="H339" s="3"/>
    </row>
    <row r="340" spans="3:8" ht="409.6">
      <c r="C340" s="3"/>
      <c r="D340" s="3"/>
      <c r="E340" s="3"/>
      <c r="F340" s="3"/>
      <c r="G340" s="3"/>
      <c r="H340" s="3"/>
    </row>
    <row r="341" spans="3:8" ht="409.6">
      <c r="C341" s="3"/>
      <c r="D341" s="3"/>
      <c r="E341" s="3"/>
      <c r="F341" s="3"/>
      <c r="G341" s="3"/>
      <c r="H341" s="3"/>
    </row>
    <row r="342" spans="3:8" ht="409.6">
      <c r="C342" s="3"/>
      <c r="D342" s="3"/>
      <c r="E342" s="3"/>
      <c r="F342" s="3"/>
      <c r="G342" s="3"/>
      <c r="H342" s="3"/>
    </row>
    <row r="343" spans="3:8" ht="409.6">
      <c r="C343" s="3"/>
      <c r="D343" s="3"/>
      <c r="E343" s="3"/>
      <c r="F343" s="3"/>
      <c r="G343" s="3"/>
      <c r="H343" s="3"/>
    </row>
    <row r="344" spans="3:8" ht="409.6">
      <c r="C344" s="3"/>
      <c r="D344" s="3"/>
      <c r="E344" s="3"/>
      <c r="F344" s="3"/>
      <c r="G344" s="3"/>
      <c r="H344" s="3"/>
    </row>
    <row r="345" spans="3:8" ht="409.6">
      <c r="C345" s="3"/>
      <c r="D345" s="3"/>
      <c r="E345" s="3"/>
      <c r="F345" s="3"/>
      <c r="G345" s="3"/>
      <c r="H345" s="3"/>
    </row>
    <row r="346" spans="3:8" ht="409.6">
      <c r="C346" s="3"/>
      <c r="D346" s="3"/>
      <c r="E346" s="3"/>
      <c r="F346" s="3"/>
      <c r="G346" s="3"/>
      <c r="H346" s="3"/>
    </row>
    <row r="347" spans="3:8" ht="409.6">
      <c r="C347" s="3"/>
      <c r="D347" s="3"/>
      <c r="E347" s="3"/>
      <c r="F347" s="3"/>
      <c r="G347" s="3"/>
      <c r="H347" s="3"/>
    </row>
    <row r="348" spans="3:8" ht="409.6">
      <c r="C348" s="3"/>
      <c r="D348" s="3"/>
      <c r="E348" s="3"/>
      <c r="F348" s="3"/>
      <c r="G348" s="3"/>
      <c r="H348" s="3"/>
    </row>
    <row r="349" spans="3:8" ht="409.6">
      <c r="C349" s="3"/>
      <c r="D349" s="3"/>
      <c r="E349" s="3"/>
      <c r="F349" s="3"/>
      <c r="G349" s="3"/>
      <c r="H349" s="3"/>
    </row>
    <row r="350" spans="3:8" ht="409.6">
      <c r="C350" s="3"/>
      <c r="D350" s="3"/>
      <c r="E350" s="3"/>
      <c r="F350" s="3"/>
      <c r="G350" s="3"/>
      <c r="H350" s="3"/>
    </row>
    <row r="351" spans="3:8" ht="409.6">
      <c r="C351" s="3"/>
      <c r="D351" s="3"/>
      <c r="E351" s="3"/>
      <c r="F351" s="3"/>
      <c r="G351" s="3"/>
      <c r="H351" s="3"/>
    </row>
    <row r="352" spans="3:8" ht="409.6">
      <c r="C352" s="3"/>
      <c r="D352" s="3"/>
      <c r="E352" s="3"/>
      <c r="F352" s="3"/>
      <c r="G352" s="3"/>
      <c r="H352" s="3"/>
    </row>
    <row r="353" spans="3:8" ht="409.6">
      <c r="C353" s="3"/>
      <c r="D353" s="3"/>
      <c r="E353" s="3"/>
      <c r="F353" s="3"/>
      <c r="G353" s="3"/>
      <c r="H353" s="3"/>
    </row>
    <row r="354" spans="3:8" ht="409.6">
      <c r="C354" s="3"/>
      <c r="D354" s="3"/>
      <c r="E354" s="3"/>
      <c r="F354" s="3"/>
      <c r="G354" s="3"/>
      <c r="H354" s="3"/>
    </row>
    <row r="355" spans="3:8" ht="409.6">
      <c r="C355" s="3"/>
      <c r="D355" s="3"/>
      <c r="E355" s="3"/>
      <c r="F355" s="3"/>
      <c r="G355" s="3"/>
      <c r="H355" s="3"/>
    </row>
    <row r="356" spans="3:8" ht="409.6">
      <c r="C356" s="3"/>
      <c r="D356" s="3"/>
      <c r="E356" s="3"/>
      <c r="F356" s="3"/>
      <c r="G356" s="3"/>
      <c r="H356" s="3"/>
    </row>
    <row r="357" spans="3:8" ht="409.6">
      <c r="C357" s="3"/>
      <c r="D357" s="3"/>
      <c r="E357" s="3"/>
      <c r="F357" s="3"/>
      <c r="G357" s="3"/>
      <c r="H357" s="3"/>
    </row>
    <row r="358" spans="3:8" ht="409.6">
      <c r="C358" s="3"/>
      <c r="D358" s="3"/>
      <c r="E358" s="3"/>
      <c r="F358" s="3"/>
      <c r="G358" s="3"/>
      <c r="H358" s="3"/>
    </row>
    <row r="359" spans="3:8" ht="409.6">
      <c r="C359" s="3"/>
      <c r="D359" s="3"/>
      <c r="E359" s="3"/>
      <c r="F359" s="3"/>
      <c r="G359" s="3"/>
      <c r="H359" s="3"/>
    </row>
    <row r="360" spans="3:8" ht="409.6">
      <c r="C360" s="3"/>
      <c r="D360" s="3"/>
      <c r="E360" s="3"/>
      <c r="F360" s="3"/>
      <c r="G360" s="3"/>
      <c r="H360" s="3"/>
    </row>
    <row r="361" spans="3:8" ht="409.6">
      <c r="C361" s="3"/>
      <c r="D361" s="3"/>
      <c r="E361" s="3"/>
      <c r="F361" s="3"/>
      <c r="G361" s="3"/>
      <c r="H361" s="3"/>
    </row>
    <row r="362" spans="3:8" ht="409.6">
      <c r="C362" s="3"/>
      <c r="D362" s="3"/>
      <c r="E362" s="3"/>
      <c r="F362" s="3"/>
      <c r="G362" s="3"/>
      <c r="H362" s="3"/>
    </row>
    <row r="363" spans="3:8" ht="409.6">
      <c r="C363" s="3"/>
      <c r="D363" s="3"/>
      <c r="E363" s="3"/>
      <c r="F363" s="3"/>
      <c r="G363" s="3"/>
      <c r="H363" s="3"/>
    </row>
    <row r="364" spans="3:8" ht="409.6">
      <c r="C364" s="3"/>
      <c r="D364" s="3"/>
      <c r="E364" s="3"/>
      <c r="F364" s="3"/>
      <c r="G364" s="3"/>
      <c r="H364" s="3"/>
    </row>
    <row r="365" spans="3:8" ht="409.6">
      <c r="C365" s="3"/>
      <c r="D365" s="3"/>
      <c r="E365" s="3"/>
      <c r="F365" s="3"/>
      <c r="G365" s="3"/>
      <c r="H365" s="3"/>
    </row>
    <row r="366" spans="3:8" ht="409.6">
      <c r="C366" s="3"/>
      <c r="D366" s="3"/>
      <c r="E366" s="3"/>
      <c r="F366" s="3"/>
      <c r="G366" s="3"/>
      <c r="H366" s="3"/>
    </row>
    <row r="367" spans="3:8" ht="409.6">
      <c r="C367" s="3"/>
      <c r="D367" s="3"/>
      <c r="E367" s="3"/>
      <c r="F367" s="3"/>
      <c r="G367" s="3"/>
      <c r="H367" s="3"/>
    </row>
    <row r="368" spans="3:8" ht="409.6">
      <c r="C368" s="3"/>
      <c r="D368" s="3"/>
      <c r="E368" s="3"/>
      <c r="F368" s="3"/>
      <c r="G368" s="3"/>
      <c r="H368" s="3"/>
    </row>
    <row r="369" spans="3:8" ht="409.6">
      <c r="C369" s="3"/>
      <c r="D369" s="3"/>
      <c r="E369" s="3"/>
      <c r="F369" s="3"/>
      <c r="G369" s="3"/>
      <c r="H369" s="3"/>
    </row>
    <row r="370" spans="3:8" ht="409.6">
      <c r="C370" s="3"/>
      <c r="D370" s="3"/>
      <c r="E370" s="3"/>
      <c r="F370" s="3"/>
      <c r="G370" s="3"/>
      <c r="H370" s="3"/>
    </row>
    <row r="371" spans="3:8" ht="409.6">
      <c r="C371" s="3"/>
      <c r="D371" s="3"/>
      <c r="E371" s="3"/>
      <c r="F371" s="3"/>
      <c r="G371" s="3"/>
      <c r="H371" s="3"/>
    </row>
    <row r="372" spans="3:8" ht="409.6">
      <c r="C372" s="3"/>
      <c r="D372" s="3"/>
      <c r="E372" s="3"/>
      <c r="F372" s="3"/>
      <c r="G372" s="3"/>
      <c r="H372" s="3"/>
    </row>
    <row r="373" spans="3:8" ht="409.6">
      <c r="C373" s="3"/>
      <c r="D373" s="3"/>
      <c r="E373" s="3"/>
      <c r="F373" s="3"/>
      <c r="G373" s="3"/>
      <c r="H373" s="3"/>
    </row>
    <row r="374" spans="3:8" ht="409.6">
      <c r="C374" s="3"/>
      <c r="D374" s="3"/>
      <c r="E374" s="3"/>
      <c r="F374" s="3"/>
      <c r="G374" s="3"/>
      <c r="H374" s="3"/>
    </row>
    <row r="375" spans="3:8" ht="409.6">
      <c r="C375" s="3"/>
      <c r="D375" s="3"/>
      <c r="E375" s="3"/>
      <c r="F375" s="3"/>
      <c r="G375" s="3"/>
      <c r="H375" s="3"/>
    </row>
    <row r="376" spans="3:8" ht="409.6">
      <c r="C376" s="3"/>
      <c r="D376" s="3"/>
      <c r="E376" s="3"/>
      <c r="F376" s="3"/>
      <c r="G376" s="3"/>
      <c r="H376" s="3"/>
    </row>
    <row r="377" spans="3:8" ht="409.6">
      <c r="C377" s="3"/>
      <c r="D377" s="3"/>
      <c r="E377" s="3"/>
      <c r="F377" s="3"/>
      <c r="G377" s="3"/>
      <c r="H377" s="3"/>
    </row>
    <row r="378" spans="3:8" ht="409.6">
      <c r="C378" s="3"/>
      <c r="D378" s="3"/>
      <c r="E378" s="3"/>
      <c r="F378" s="3"/>
      <c r="G378" s="3"/>
      <c r="H378" s="3"/>
    </row>
    <row r="379" spans="3:8" ht="409.6">
      <c r="C379" s="3"/>
      <c r="D379" s="3"/>
      <c r="E379" s="3"/>
      <c r="F379" s="3"/>
      <c r="G379" s="3"/>
      <c r="H379" s="3"/>
    </row>
    <row r="380" spans="3:8" ht="409.6">
      <c r="C380" s="3"/>
      <c r="D380" s="3"/>
      <c r="E380" s="3"/>
      <c r="F380" s="3"/>
      <c r="G380" s="3"/>
      <c r="H380" s="3"/>
    </row>
    <row r="381" spans="3:8" ht="409.6">
      <c r="C381" s="3"/>
      <c r="D381" s="3"/>
      <c r="E381" s="3"/>
      <c r="F381" s="3"/>
      <c r="G381" s="3"/>
      <c r="H381" s="3"/>
    </row>
    <row r="382" spans="3:8" ht="409.6">
      <c r="C382" s="3"/>
      <c r="D382" s="3"/>
      <c r="E382" s="3"/>
      <c r="F382" s="3"/>
      <c r="G382" s="3"/>
      <c r="H382" s="3"/>
    </row>
    <row r="383" spans="3:8" ht="409.6">
      <c r="C383" s="3"/>
      <c r="D383" s="3"/>
      <c r="E383" s="3"/>
      <c r="F383" s="3"/>
      <c r="G383" s="3"/>
      <c r="H383" s="3"/>
    </row>
    <row r="384" spans="3:8" ht="409.6">
      <c r="C384" s="3"/>
      <c r="D384" s="3"/>
      <c r="E384" s="3"/>
      <c r="F384" s="3"/>
      <c r="G384" s="3"/>
      <c r="H384" s="3"/>
    </row>
    <row r="385" spans="3:8" ht="409.6">
      <c r="C385" s="3"/>
      <c r="D385" s="3"/>
      <c r="E385" s="3"/>
      <c r="F385" s="3"/>
      <c r="G385" s="3"/>
      <c r="H385" s="3"/>
    </row>
    <row r="386" spans="3:8" ht="409.6">
      <c r="C386" s="3"/>
      <c r="D386" s="3"/>
      <c r="E386" s="3"/>
      <c r="F386" s="3"/>
      <c r="G386" s="3"/>
      <c r="H386" s="3"/>
    </row>
    <row r="387" spans="3:8" ht="409.6">
      <c r="C387" s="3"/>
      <c r="D387" s="3"/>
      <c r="E387" s="3"/>
      <c r="F387" s="3"/>
      <c r="G387" s="3"/>
      <c r="H387" s="3"/>
    </row>
    <row r="388" spans="3:8" ht="409.6">
      <c r="C388" s="3"/>
      <c r="D388" s="3"/>
      <c r="E388" s="3"/>
      <c r="F388" s="3"/>
      <c r="G388" s="3"/>
      <c r="H388" s="3"/>
    </row>
    <row r="389" spans="3:8" ht="409.6">
      <c r="C389" s="3"/>
      <c r="D389" s="3"/>
      <c r="E389" s="3"/>
      <c r="F389" s="3"/>
      <c r="G389" s="3"/>
      <c r="H389" s="3"/>
    </row>
    <row r="390" spans="3:8" ht="409.6">
      <c r="C390" s="3"/>
      <c r="D390" s="3"/>
      <c r="E390" s="3"/>
      <c r="F390" s="3"/>
      <c r="G390" s="3"/>
      <c r="H390" s="3"/>
    </row>
    <row r="391" spans="3:8" ht="409.6">
      <c r="C391" s="3"/>
      <c r="D391" s="3"/>
      <c r="E391" s="3"/>
      <c r="F391" s="3"/>
      <c r="G391" s="3"/>
      <c r="H391" s="3"/>
    </row>
    <row r="392" spans="3:8" ht="409.6">
      <c r="C392" s="3"/>
      <c r="D392" s="3"/>
      <c r="E392" s="3"/>
      <c r="F392" s="3"/>
      <c r="G392" s="3"/>
      <c r="H392" s="3"/>
    </row>
    <row r="393" spans="3:8" ht="409.6">
      <c r="C393" s="3"/>
      <c r="D393" s="3"/>
      <c r="E393" s="3"/>
      <c r="F393" s="3"/>
      <c r="G393" s="3"/>
      <c r="H393" s="3"/>
    </row>
    <row r="394" spans="3:8" ht="409.6">
      <c r="C394" s="3"/>
      <c r="D394" s="3"/>
      <c r="E394" s="3"/>
      <c r="F394" s="3"/>
      <c r="G394" s="3"/>
      <c r="H394" s="3"/>
    </row>
    <row r="395" spans="3:8" ht="409.6">
      <c r="C395" s="3"/>
      <c r="D395" s="3"/>
      <c r="E395" s="3"/>
      <c r="F395" s="3"/>
      <c r="G395" s="3"/>
      <c r="H395" s="3"/>
    </row>
    <row r="396" spans="3:8" ht="409.6">
      <c r="C396" s="3"/>
      <c r="D396" s="3"/>
      <c r="E396" s="3"/>
      <c r="F396" s="3"/>
      <c r="G396" s="3"/>
      <c r="H396" s="3"/>
    </row>
    <row r="397" spans="3:8" ht="409.6">
      <c r="C397" s="3"/>
      <c r="D397" s="3"/>
      <c r="E397" s="3"/>
      <c r="F397" s="3"/>
      <c r="G397" s="3"/>
      <c r="H397" s="3"/>
    </row>
    <row r="398" spans="3:8" ht="409.6">
      <c r="C398" s="3"/>
      <c r="D398" s="3"/>
      <c r="E398" s="3"/>
      <c r="F398" s="3"/>
      <c r="G398" s="3"/>
      <c r="H398" s="3"/>
    </row>
    <row r="399" spans="3:8" ht="409.6">
      <c r="C399" s="3"/>
      <c r="D399" s="3"/>
      <c r="E399" s="3"/>
      <c r="F399" s="3"/>
      <c r="G399" s="3"/>
      <c r="H399" s="3"/>
    </row>
    <row r="400" spans="3:8" ht="409.6">
      <c r="C400" s="3"/>
      <c r="D400" s="3"/>
      <c r="E400" s="3"/>
      <c r="F400" s="3"/>
      <c r="G400" s="3"/>
      <c r="H400" s="3"/>
    </row>
    <row r="401" spans="3:8" ht="409.6">
      <c r="C401" s="3"/>
      <c r="D401" s="3"/>
      <c r="E401" s="3"/>
      <c r="F401" s="3"/>
      <c r="G401" s="3"/>
      <c r="H401" s="3"/>
    </row>
    <row r="402" spans="3:8" ht="409.6">
      <c r="C402" s="3"/>
      <c r="D402" s="3"/>
      <c r="E402" s="3"/>
      <c r="F402" s="3"/>
      <c r="G402" s="3"/>
      <c r="H402" s="3"/>
    </row>
    <row r="403" spans="3:8" ht="409.6">
      <c r="C403" s="3"/>
      <c r="D403" s="3"/>
      <c r="E403" s="3"/>
      <c r="F403" s="3"/>
      <c r="G403" s="3"/>
      <c r="H403" s="3"/>
    </row>
    <row r="404" spans="3:8" ht="409.6">
      <c r="C404" s="3"/>
      <c r="D404" s="3"/>
      <c r="E404" s="3"/>
      <c r="F404" s="3"/>
      <c r="G404" s="3"/>
      <c r="H404" s="3"/>
    </row>
    <row r="405" spans="3:8" ht="409.6">
      <c r="C405" s="3"/>
      <c r="D405" s="3"/>
      <c r="E405" s="3"/>
      <c r="F405" s="3"/>
      <c r="G405" s="3"/>
      <c r="H405" s="3"/>
    </row>
    <row r="406" spans="3:8" ht="409.6">
      <c r="C406" s="3"/>
      <c r="D406" s="3"/>
      <c r="E406" s="3"/>
      <c r="F406" s="3"/>
      <c r="G406" s="3"/>
      <c r="H406" s="3"/>
    </row>
    <row r="407" spans="3:8" ht="409.6">
      <c r="C407" s="3"/>
      <c r="D407" s="3"/>
      <c r="E407" s="3"/>
      <c r="F407" s="3"/>
      <c r="G407" s="3"/>
      <c r="H407" s="3"/>
    </row>
    <row r="408" spans="3:8" ht="409.6">
      <c r="C408" s="3"/>
      <c r="D408" s="3"/>
      <c r="E408" s="3"/>
      <c r="F408" s="3"/>
      <c r="G408" s="3"/>
      <c r="H408" s="3"/>
    </row>
    <row r="409" spans="3:8" ht="409.6">
      <c r="C409" s="3"/>
      <c r="D409" s="3"/>
      <c r="E409" s="3"/>
      <c r="F409" s="3"/>
      <c r="G409" s="3"/>
      <c r="H409" s="3"/>
    </row>
    <row r="410" spans="3:8" ht="409.6">
      <c r="C410" s="3"/>
      <c r="D410" s="3"/>
      <c r="E410" s="3"/>
      <c r="F410" s="3"/>
      <c r="G410" s="3"/>
      <c r="H410" s="3"/>
    </row>
    <row r="411" spans="3:8" ht="409.6">
      <c r="C411" s="3"/>
      <c r="D411" s="3"/>
      <c r="E411" s="3"/>
      <c r="F411" s="3"/>
      <c r="G411" s="3"/>
      <c r="H411" s="3"/>
    </row>
    <row r="412" spans="3:8" ht="409.6">
      <c r="C412" s="3"/>
      <c r="D412" s="3"/>
      <c r="E412" s="3"/>
      <c r="F412" s="3"/>
      <c r="G412" s="3"/>
      <c r="H412" s="3"/>
    </row>
    <row r="413" spans="3:8" ht="409.6">
      <c r="C413" s="3"/>
      <c r="D413" s="3"/>
      <c r="E413" s="3"/>
      <c r="F413" s="3"/>
      <c r="G413" s="3"/>
      <c r="H413" s="3"/>
    </row>
    <row r="414" spans="3:8" ht="409.6">
      <c r="C414" s="3"/>
      <c r="D414" s="3"/>
      <c r="E414" s="3"/>
      <c r="F414" s="3"/>
      <c r="G414" s="3"/>
      <c r="H414" s="3"/>
    </row>
    <row r="415" spans="3:8" ht="409.6">
      <c r="C415" s="3"/>
      <c r="D415" s="3"/>
      <c r="E415" s="3"/>
      <c r="F415" s="3"/>
      <c r="G415" s="3"/>
      <c r="H415" s="3"/>
    </row>
    <row r="416" spans="3:8" ht="409.6">
      <c r="C416" s="3"/>
      <c r="D416" s="3"/>
      <c r="E416" s="3"/>
      <c r="F416" s="3"/>
      <c r="G416" s="3"/>
      <c r="H416" s="3"/>
    </row>
    <row r="417" spans="3:8" ht="409.6">
      <c r="C417" s="3"/>
      <c r="D417" s="3"/>
      <c r="E417" s="3"/>
      <c r="F417" s="3"/>
      <c r="G417" s="3"/>
      <c r="H417" s="3"/>
    </row>
    <row r="418" spans="3:8" ht="409.6">
      <c r="C418" s="3"/>
      <c r="D418" s="3"/>
      <c r="E418" s="3"/>
      <c r="F418" s="3"/>
      <c r="G418" s="3"/>
      <c r="H418" s="3"/>
    </row>
    <row r="419" spans="3:8" ht="409.6">
      <c r="C419" s="3"/>
      <c r="D419" s="3"/>
      <c r="E419" s="3"/>
      <c r="F419" s="3"/>
      <c r="G419" s="3"/>
      <c r="H419" s="3"/>
    </row>
    <row r="420" spans="3:8" ht="409.6">
      <c r="C420" s="3"/>
      <c r="D420" s="3"/>
      <c r="E420" s="3"/>
      <c r="F420" s="3"/>
      <c r="G420" s="3"/>
      <c r="H420" s="3"/>
    </row>
    <row r="421" spans="3:8" ht="409.6">
      <c r="C421" s="3"/>
      <c r="D421" s="3"/>
      <c r="E421" s="3"/>
      <c r="F421" s="3"/>
      <c r="G421" s="3"/>
      <c r="H421" s="3"/>
    </row>
    <row r="422" spans="3:8" ht="409.6">
      <c r="C422" s="3"/>
      <c r="D422" s="3"/>
      <c r="E422" s="3"/>
      <c r="F422" s="3"/>
      <c r="G422" s="3"/>
      <c r="H422" s="3"/>
    </row>
    <row r="423" spans="3:8" ht="409.6">
      <c r="C423" s="3"/>
      <c r="D423" s="3"/>
      <c r="E423" s="3"/>
      <c r="F423" s="3"/>
      <c r="G423" s="3"/>
      <c r="H423" s="3"/>
    </row>
    <row r="424" spans="3:8" ht="409.6">
      <c r="C424" s="3"/>
      <c r="D424" s="3"/>
      <c r="E424" s="3"/>
      <c r="F424" s="3"/>
      <c r="G424" s="3"/>
      <c r="H424" s="3"/>
    </row>
    <row r="425" spans="3:8" ht="409.6">
      <c r="C425" s="3"/>
      <c r="D425" s="3"/>
      <c r="E425" s="3"/>
      <c r="F425" s="3"/>
      <c r="G425" s="3"/>
      <c r="H425" s="3"/>
    </row>
    <row r="426" spans="3:8" ht="409.6">
      <c r="C426" s="3"/>
      <c r="D426" s="3"/>
      <c r="E426" s="3"/>
      <c r="F426" s="3"/>
      <c r="G426" s="3"/>
      <c r="H426" s="3"/>
    </row>
    <row r="427" spans="3:8" ht="409.6">
      <c r="C427" s="3"/>
      <c r="D427" s="3"/>
      <c r="E427" s="3"/>
      <c r="F427" s="3"/>
      <c r="G427" s="3"/>
      <c r="H427" s="3"/>
    </row>
    <row r="428" spans="3:8" ht="409.6">
      <c r="C428" s="3"/>
      <c r="D428" s="3"/>
      <c r="E428" s="3"/>
      <c r="F428" s="3"/>
      <c r="G428" s="3"/>
      <c r="H428" s="3"/>
    </row>
    <row r="429" spans="3:8" ht="409.6">
      <c r="C429" s="3"/>
      <c r="D429" s="3"/>
      <c r="E429" s="3"/>
      <c r="F429" s="3"/>
      <c r="G429" s="3"/>
      <c r="H429" s="3"/>
    </row>
    <row r="430" spans="3:8" ht="409.6">
      <c r="C430" s="3"/>
      <c r="D430" s="3"/>
      <c r="E430" s="3"/>
      <c r="F430" s="3"/>
      <c r="G430" s="3"/>
      <c r="H430" s="3"/>
    </row>
    <row r="431" spans="3:8" ht="409.6">
      <c r="C431" s="3"/>
      <c r="D431" s="3"/>
      <c r="E431" s="3"/>
      <c r="F431" s="3"/>
      <c r="G431" s="3"/>
      <c r="H431" s="3"/>
    </row>
    <row r="432" spans="3:8" ht="409.6">
      <c r="C432" s="3"/>
      <c r="D432" s="3"/>
      <c r="E432" s="3"/>
      <c r="F432" s="3"/>
      <c r="G432" s="3"/>
      <c r="H432" s="3"/>
    </row>
    <row r="433" spans="3:8" ht="409.6">
      <c r="C433" s="3"/>
      <c r="D433" s="3"/>
      <c r="E433" s="3"/>
      <c r="F433" s="3"/>
      <c r="G433" s="3"/>
      <c r="H433" s="3"/>
    </row>
    <row r="434" spans="3:8" ht="409.6">
      <c r="C434" s="3"/>
      <c r="D434" s="3"/>
      <c r="E434" s="3"/>
      <c r="F434" s="3"/>
      <c r="G434" s="3"/>
      <c r="H434" s="3"/>
    </row>
    <row r="435" spans="3:8" ht="409.6">
      <c r="C435" s="3"/>
      <c r="D435" s="3"/>
      <c r="E435" s="3"/>
      <c r="F435" s="3"/>
      <c r="G435" s="3"/>
      <c r="H435" s="3"/>
    </row>
    <row r="436" spans="3:8" ht="409.6">
      <c r="C436" s="3"/>
      <c r="D436" s="3"/>
      <c r="E436" s="3"/>
      <c r="F436" s="3"/>
      <c r="G436" s="3"/>
      <c r="H436" s="3"/>
    </row>
    <row r="437" spans="3:8" ht="409.6">
      <c r="C437" s="3"/>
      <c r="D437" s="3"/>
      <c r="E437" s="3"/>
      <c r="F437" s="3"/>
      <c r="G437" s="3"/>
      <c r="H437" s="3"/>
    </row>
    <row r="438" spans="3:8" ht="409.6">
      <c r="C438" s="3"/>
      <c r="D438" s="3"/>
      <c r="E438" s="3"/>
      <c r="F438" s="3"/>
      <c r="G438" s="3"/>
      <c r="H438" s="3"/>
    </row>
    <row r="439" spans="3:8" ht="409.6">
      <c r="C439" s="3"/>
      <c r="D439" s="3"/>
      <c r="E439" s="3"/>
      <c r="F439" s="3"/>
      <c r="G439" s="3"/>
      <c r="H439" s="3"/>
    </row>
    <row r="440" spans="3:8" ht="409.6">
      <c r="C440" s="3"/>
      <c r="D440" s="3"/>
      <c r="E440" s="3"/>
      <c r="F440" s="3"/>
      <c r="G440" s="3"/>
      <c r="H440" s="3"/>
    </row>
    <row r="441" spans="3:8" ht="409.6">
      <c r="C441" s="3"/>
      <c r="D441" s="3"/>
      <c r="E441" s="3"/>
      <c r="F441" s="3"/>
      <c r="G441" s="3"/>
      <c r="H441" s="3"/>
    </row>
    <row r="442" spans="3:8" ht="409.6">
      <c r="C442" s="3"/>
      <c r="D442" s="3"/>
      <c r="E442" s="3"/>
      <c r="F442" s="3"/>
      <c r="G442" s="3"/>
      <c r="H442" s="3"/>
    </row>
    <row r="443" spans="3:8" ht="409.6">
      <c r="C443" s="3"/>
      <c r="D443" s="3"/>
      <c r="E443" s="3"/>
      <c r="F443" s="3"/>
      <c r="G443" s="3"/>
      <c r="H443" s="3"/>
    </row>
    <row r="444" spans="3:8" ht="409.6">
      <c r="C444" s="3"/>
      <c r="D444" s="3"/>
      <c r="E444" s="3"/>
      <c r="F444" s="3"/>
      <c r="G444" s="3"/>
      <c r="H444" s="3"/>
    </row>
    <row r="445" spans="3:8" ht="409.6">
      <c r="C445" s="3"/>
      <c r="D445" s="3"/>
      <c r="E445" s="3"/>
      <c r="F445" s="3"/>
      <c r="G445" s="3"/>
      <c r="H445" s="3"/>
    </row>
    <row r="446" spans="3:8" ht="409.6">
      <c r="C446" s="3"/>
      <c r="D446" s="3"/>
      <c r="E446" s="3"/>
      <c r="F446" s="3"/>
      <c r="G446" s="3"/>
      <c r="H446" s="3"/>
    </row>
    <row r="447" spans="3:8" ht="409.6">
      <c r="C447" s="3"/>
      <c r="D447" s="3"/>
      <c r="E447" s="3"/>
      <c r="F447" s="3"/>
      <c r="G447" s="3"/>
      <c r="H447" s="3"/>
    </row>
    <row r="448" spans="3:8" ht="409.6">
      <c r="C448" s="3"/>
      <c r="D448" s="3"/>
      <c r="E448" s="3"/>
      <c r="F448" s="3"/>
      <c r="G448" s="3"/>
      <c r="H448" s="3"/>
    </row>
    <row r="449" spans="3:8" ht="409.6">
      <c r="C449" s="3"/>
      <c r="D449" s="3"/>
      <c r="E449" s="3"/>
      <c r="F449" s="3"/>
      <c r="G449" s="3"/>
      <c r="H449" s="3"/>
    </row>
    <row r="450" spans="3:8" ht="409.6">
      <c r="C450" s="3"/>
      <c r="D450" s="3"/>
      <c r="E450" s="3"/>
      <c r="F450" s="3"/>
      <c r="G450" s="3"/>
      <c r="H450" s="3"/>
    </row>
    <row r="451" spans="3:8" ht="409.6">
      <c r="C451" s="3"/>
      <c r="D451" s="3"/>
      <c r="E451" s="3"/>
      <c r="F451" s="3"/>
      <c r="G451" s="3"/>
      <c r="H451" s="3"/>
    </row>
    <row r="452" spans="3:8" ht="409.6">
      <c r="C452" s="3"/>
      <c r="D452" s="3"/>
      <c r="E452" s="3"/>
      <c r="F452" s="3"/>
      <c r="G452" s="3"/>
      <c r="H452" s="3"/>
    </row>
    <row r="453" spans="3:8" ht="409.6">
      <c r="C453" s="3"/>
      <c r="D453" s="3"/>
      <c r="E453" s="3"/>
      <c r="F453" s="3"/>
      <c r="G453" s="3"/>
      <c r="H453" s="3"/>
    </row>
    <row r="454" spans="3:8" ht="409.6">
      <c r="C454" s="3"/>
      <c r="D454" s="3"/>
      <c r="E454" s="3"/>
      <c r="F454" s="3"/>
      <c r="G454" s="3"/>
      <c r="H454" s="3"/>
    </row>
    <row r="455" spans="3:8" ht="409.6">
      <c r="C455" s="3"/>
      <c r="D455" s="3"/>
      <c r="E455" s="3"/>
      <c r="F455" s="3"/>
      <c r="G455" s="3"/>
      <c r="H455" s="3"/>
    </row>
    <row r="456" spans="3:8" ht="409.6">
      <c r="C456" s="3"/>
      <c r="D456" s="3"/>
      <c r="E456" s="3"/>
      <c r="F456" s="3"/>
      <c r="G456" s="3"/>
      <c r="H456" s="3"/>
    </row>
    <row r="457" spans="3:8" ht="409.6">
      <c r="C457" s="3"/>
      <c r="D457" s="3"/>
      <c r="E457" s="3"/>
      <c r="F457" s="3"/>
      <c r="G457" s="3"/>
      <c r="H457" s="3"/>
    </row>
    <row r="458" spans="3:8" ht="409.6">
      <c r="C458" s="3"/>
      <c r="D458" s="3"/>
      <c r="E458" s="3"/>
      <c r="F458" s="3"/>
      <c r="G458" s="3"/>
      <c r="H458" s="3"/>
    </row>
    <row r="459" spans="3:8" ht="409.6">
      <c r="C459" s="3"/>
      <c r="D459" s="3"/>
      <c r="E459" s="3"/>
      <c r="F459" s="3"/>
      <c r="G459" s="3"/>
      <c r="H459" s="3"/>
    </row>
    <row r="460" spans="3:8" ht="409.6">
      <c r="C460" s="3"/>
      <c r="D460" s="3"/>
      <c r="E460" s="3"/>
      <c r="F460" s="3"/>
      <c r="G460" s="3"/>
      <c r="H460" s="3"/>
    </row>
    <row r="461" spans="3:8" ht="409.6">
      <c r="C461" s="3"/>
      <c r="D461" s="3"/>
      <c r="E461" s="3"/>
      <c r="F461" s="3"/>
      <c r="G461" s="3"/>
      <c r="H461" s="3"/>
    </row>
    <row r="462" spans="3:8" ht="409.6">
      <c r="C462" s="3"/>
      <c r="D462" s="3"/>
      <c r="E462" s="3"/>
      <c r="F462" s="3"/>
      <c r="G462" s="3"/>
      <c r="H462" s="3"/>
    </row>
    <row r="463" spans="3:8" ht="409.6">
      <c r="C463" s="3"/>
      <c r="D463" s="3"/>
      <c r="E463" s="3"/>
      <c r="F463" s="3"/>
      <c r="G463" s="3"/>
      <c r="H463" s="3"/>
    </row>
    <row r="464" spans="3:8" ht="409.6">
      <c r="C464" s="3"/>
      <c r="D464" s="3"/>
      <c r="E464" s="3"/>
      <c r="F464" s="3"/>
      <c r="G464" s="3"/>
      <c r="H464" s="3"/>
    </row>
    <row r="465" spans="3:8" ht="409.6">
      <c r="C465" s="3"/>
      <c r="D465" s="3"/>
      <c r="E465" s="3"/>
      <c r="F465" s="3"/>
      <c r="G465" s="3"/>
      <c r="H465" s="3"/>
    </row>
    <row r="466" spans="3:8" ht="409.6">
      <c r="C466" s="3"/>
      <c r="D466" s="3"/>
      <c r="E466" s="3"/>
      <c r="F466" s="3"/>
      <c r="G466" s="3"/>
      <c r="H466" s="3"/>
    </row>
    <row r="467" spans="3:8" ht="409.6">
      <c r="C467" s="3"/>
      <c r="D467" s="3"/>
      <c r="E467" s="3"/>
      <c r="F467" s="3"/>
      <c r="G467" s="3"/>
      <c r="H467" s="3"/>
    </row>
    <row r="468" spans="3:8" ht="409.6">
      <c r="C468" s="3"/>
      <c r="D468" s="3"/>
      <c r="E468" s="3"/>
      <c r="F468" s="3"/>
      <c r="G468" s="3"/>
      <c r="H468" s="3"/>
    </row>
    <row r="469" spans="3:8" ht="409.6">
      <c r="C469" s="3"/>
      <c r="D469" s="3"/>
      <c r="E469" s="3"/>
      <c r="F469" s="3"/>
      <c r="G469" s="3"/>
      <c r="H469" s="3"/>
    </row>
    <row r="470" spans="3:8" ht="409.6">
      <c r="C470" s="3"/>
      <c r="D470" s="3"/>
      <c r="E470" s="3"/>
      <c r="F470" s="3"/>
      <c r="G470" s="3"/>
      <c r="H470" s="3"/>
    </row>
    <row r="471" spans="3:8" ht="409.6">
      <c r="C471" s="3"/>
      <c r="D471" s="3"/>
      <c r="E471" s="3"/>
      <c r="F471" s="3"/>
      <c r="G471" s="3"/>
      <c r="H471" s="3"/>
    </row>
    <row r="472" spans="3:8" ht="409.6">
      <c r="C472" s="3"/>
      <c r="D472" s="3"/>
      <c r="E472" s="3"/>
      <c r="F472" s="3"/>
      <c r="G472" s="3"/>
      <c r="H472" s="3"/>
    </row>
    <row r="473" spans="3:8" ht="409.6">
      <c r="C473" s="3"/>
      <c r="D473" s="3"/>
      <c r="E473" s="3"/>
      <c r="F473" s="3"/>
      <c r="G473" s="3"/>
      <c r="H473" s="3"/>
    </row>
    <row r="474" spans="3:8" ht="409.6">
      <c r="C474" s="3"/>
      <c r="D474" s="3"/>
      <c r="E474" s="3"/>
      <c r="F474" s="3"/>
      <c r="G474" s="3"/>
      <c r="H474" s="3"/>
    </row>
    <row r="475" spans="3:8" ht="409.6">
      <c r="C475" s="3"/>
      <c r="D475" s="3"/>
      <c r="E475" s="3"/>
      <c r="F475" s="3"/>
      <c r="G475" s="3"/>
      <c r="H475" s="3"/>
    </row>
    <row r="476" spans="3:8" ht="409.6">
      <c r="C476" s="3"/>
      <c r="D476" s="3"/>
      <c r="E476" s="3"/>
      <c r="F476" s="3"/>
      <c r="G476" s="3"/>
      <c r="H476" s="3"/>
    </row>
    <row r="477" spans="3:8" ht="409.6">
      <c r="C477" s="3"/>
      <c r="D477" s="3"/>
      <c r="E477" s="3"/>
      <c r="F477" s="3"/>
      <c r="G477" s="3"/>
      <c r="H477" s="3"/>
    </row>
    <row r="478" spans="3:8" ht="409.6">
      <c r="C478" s="3"/>
      <c r="D478" s="3"/>
      <c r="E478" s="3"/>
      <c r="F478" s="3"/>
      <c r="G478" s="3"/>
      <c r="H478" s="3"/>
    </row>
    <row r="479" spans="3:8" ht="409.6">
      <c r="C479" s="3"/>
      <c r="D479" s="3"/>
      <c r="E479" s="3"/>
      <c r="F479" s="3"/>
      <c r="G479" s="3"/>
      <c r="H479" s="3"/>
    </row>
    <row r="480" spans="3:8" ht="409.6">
      <c r="C480" s="3"/>
      <c r="D480" s="3"/>
      <c r="E480" s="3"/>
      <c r="F480" s="3"/>
      <c r="G480" s="3"/>
      <c r="H480" s="3"/>
    </row>
    <row r="481" spans="3:8" ht="409.6">
      <c r="C481" s="3"/>
      <c r="D481" s="3"/>
      <c r="E481" s="3"/>
      <c r="F481" s="3"/>
      <c r="G481" s="3"/>
      <c r="H481" s="3"/>
    </row>
    <row r="482" spans="3:8" ht="409.6">
      <c r="C482" s="3"/>
      <c r="D482" s="3"/>
      <c r="E482" s="3"/>
      <c r="F482" s="3"/>
      <c r="G482" s="3"/>
      <c r="H482" s="3"/>
    </row>
    <row r="483" spans="3:8" ht="409.6">
      <c r="C483" s="3"/>
      <c r="D483" s="3"/>
      <c r="E483" s="3"/>
      <c r="F483" s="3"/>
      <c r="G483" s="3"/>
      <c r="H483" s="3"/>
    </row>
    <row r="484" spans="3:8" ht="409.6">
      <c r="C484" s="3"/>
      <c r="D484" s="3"/>
      <c r="E484" s="3"/>
      <c r="F484" s="3"/>
      <c r="G484" s="3"/>
      <c r="H484" s="3"/>
    </row>
    <row r="485" spans="3:8" ht="409.6">
      <c r="C485" s="3"/>
      <c r="D485" s="3"/>
      <c r="E485" s="3"/>
      <c r="F485" s="3"/>
      <c r="G485" s="3"/>
      <c r="H485" s="3"/>
    </row>
    <row r="486" spans="3:8" ht="409.6">
      <c r="C486" s="3"/>
      <c r="D486" s="3"/>
      <c r="E486" s="3"/>
      <c r="F486" s="3"/>
      <c r="G486" s="3"/>
      <c r="H486" s="3"/>
    </row>
    <row r="487" spans="3:8" ht="409.6">
      <c r="C487" s="3"/>
      <c r="D487" s="3"/>
      <c r="E487" s="3"/>
      <c r="F487" s="3"/>
      <c r="G487" s="3"/>
      <c r="H487" s="3"/>
    </row>
    <row r="488" spans="3:8" ht="409.6">
      <c r="C488" s="3"/>
      <c r="D488" s="3"/>
      <c r="E488" s="3"/>
      <c r="F488" s="3"/>
      <c r="G488" s="3"/>
      <c r="H488" s="3"/>
    </row>
    <row r="489" spans="3:8" ht="409.6">
      <c r="C489" s="3"/>
      <c r="D489" s="3"/>
      <c r="E489" s="3"/>
      <c r="F489" s="3"/>
      <c r="G489" s="3"/>
      <c r="H489" s="3"/>
    </row>
    <row r="490" spans="3:8" ht="409.6">
      <c r="C490" s="3"/>
      <c r="D490" s="3"/>
      <c r="E490" s="3"/>
      <c r="F490" s="3"/>
      <c r="G490" s="3"/>
      <c r="H490" s="3"/>
    </row>
    <row r="491" spans="3:8" ht="409.6">
      <c r="C491" s="3"/>
      <c r="D491" s="3"/>
      <c r="E491" s="3"/>
      <c r="F491" s="3"/>
      <c r="G491" s="3"/>
      <c r="H491" s="3"/>
    </row>
    <row r="492" spans="3:8" ht="409.6">
      <c r="C492" s="3"/>
      <c r="D492" s="3"/>
      <c r="E492" s="3"/>
      <c r="F492" s="3"/>
      <c r="G492" s="3"/>
      <c r="H492" s="3"/>
    </row>
    <row r="493" spans="3:8" ht="409.6">
      <c r="C493" s="3"/>
      <c r="D493" s="3"/>
      <c r="E493" s="3"/>
      <c r="F493" s="3"/>
      <c r="G493" s="3"/>
      <c r="H493" s="3"/>
    </row>
    <row r="494" spans="3:8" ht="409.6">
      <c r="C494" s="3"/>
      <c r="D494" s="3"/>
      <c r="E494" s="3"/>
      <c r="F494" s="3"/>
      <c r="G494" s="3"/>
      <c r="H494" s="3"/>
    </row>
    <row r="495" spans="3:8" ht="409.6">
      <c r="C495" s="3"/>
      <c r="D495" s="3"/>
      <c r="E495" s="3"/>
      <c r="F495" s="3"/>
      <c r="G495" s="3"/>
      <c r="H495" s="3"/>
    </row>
    <row r="496" spans="3:8" ht="409.6">
      <c r="C496" s="3"/>
      <c r="D496" s="3"/>
      <c r="E496" s="3"/>
      <c r="F496" s="3"/>
      <c r="G496" s="3"/>
      <c r="H496" s="3"/>
    </row>
    <row r="497" spans="3:8" ht="409.6">
      <c r="C497" s="3"/>
      <c r="D497" s="3"/>
      <c r="E497" s="3"/>
      <c r="F497" s="3"/>
      <c r="G497" s="3"/>
      <c r="H497" s="3"/>
    </row>
    <row r="498" spans="3:8" ht="409.6">
      <c r="C498" s="3"/>
      <c r="D498" s="3"/>
      <c r="E498" s="3"/>
      <c r="F498" s="3"/>
      <c r="G498" s="3"/>
      <c r="H498" s="3"/>
    </row>
    <row r="499" spans="3:8" ht="409.6">
      <c r="C499" s="3"/>
      <c r="D499" s="3"/>
      <c r="E499" s="3"/>
      <c r="F499" s="3"/>
      <c r="G499" s="3"/>
      <c r="H499" s="3"/>
    </row>
    <row r="500" spans="3:8" ht="409.6">
      <c r="C500" s="3"/>
      <c r="D500" s="3"/>
      <c r="E500" s="3"/>
      <c r="F500" s="3"/>
      <c r="G500" s="3"/>
      <c r="H500" s="3"/>
    </row>
    <row r="501" spans="3:8" ht="409.6">
      <c r="C501" s="3"/>
      <c r="D501" s="3"/>
      <c r="E501" s="3"/>
      <c r="F501" s="3"/>
      <c r="G501" s="3"/>
      <c r="H501" s="3"/>
    </row>
    <row r="502" spans="3:8" ht="409.6">
      <c r="C502" s="3"/>
      <c r="D502" s="3"/>
      <c r="E502" s="3"/>
      <c r="F502" s="3"/>
      <c r="G502" s="3"/>
      <c r="H502" s="3"/>
    </row>
    <row r="503" spans="3:8" ht="409.6">
      <c r="C503" s="3"/>
      <c r="D503" s="3"/>
      <c r="E503" s="3"/>
      <c r="F503" s="3"/>
      <c r="G503" s="3"/>
      <c r="H503" s="3"/>
    </row>
    <row r="504" spans="3:8" ht="409.6">
      <c r="C504" s="3"/>
      <c r="D504" s="3"/>
      <c r="E504" s="3"/>
      <c r="F504" s="3"/>
      <c r="G504" s="3"/>
      <c r="H504" s="3"/>
    </row>
    <row r="505" spans="3:8" ht="409.6">
      <c r="C505" s="3"/>
      <c r="D505" s="3"/>
      <c r="E505" s="3"/>
      <c r="F505" s="3"/>
      <c r="G505" s="3"/>
      <c r="H505" s="3"/>
    </row>
    <row r="506" spans="3:8" ht="409.6">
      <c r="C506" s="3"/>
      <c r="D506" s="3"/>
      <c r="E506" s="3"/>
      <c r="F506" s="3"/>
      <c r="G506" s="3"/>
      <c r="H506" s="3"/>
    </row>
    <row r="507" spans="3:8" ht="409.6">
      <c r="C507" s="3"/>
      <c r="D507" s="3"/>
      <c r="E507" s="3"/>
      <c r="F507" s="3"/>
      <c r="G507" s="3"/>
      <c r="H507" s="3"/>
    </row>
    <row r="508" spans="3:8" ht="409.6">
      <c r="C508" s="3"/>
      <c r="D508" s="3"/>
      <c r="E508" s="3"/>
      <c r="F508" s="3"/>
      <c r="G508" s="3"/>
      <c r="H508" s="3"/>
    </row>
    <row r="509" spans="3:8" ht="409.6">
      <c r="C509" s="3"/>
      <c r="D509" s="3"/>
      <c r="E509" s="3"/>
      <c r="F509" s="3"/>
      <c r="G509" s="3"/>
      <c r="H509" s="3"/>
    </row>
    <row r="510" spans="3:8" ht="409.6">
      <c r="C510" s="3"/>
      <c r="D510" s="3"/>
      <c r="E510" s="3"/>
      <c r="F510" s="3"/>
      <c r="G510" s="3"/>
      <c r="H510" s="3"/>
    </row>
    <row r="511" spans="3:8" ht="409.6">
      <c r="C511" s="3"/>
      <c r="D511" s="3"/>
      <c r="E511" s="3"/>
      <c r="F511" s="3"/>
      <c r="G511" s="3"/>
      <c r="H511" s="3"/>
    </row>
    <row r="512" spans="3:8" ht="409.6">
      <c r="C512" s="3"/>
      <c r="D512" s="3"/>
      <c r="E512" s="3"/>
      <c r="F512" s="3"/>
      <c r="G512" s="3"/>
      <c r="H512" s="3"/>
    </row>
    <row r="513" spans="3:8" ht="409.6">
      <c r="C513" s="3"/>
      <c r="D513" s="3"/>
      <c r="E513" s="3"/>
      <c r="F513" s="3"/>
      <c r="G513" s="3"/>
      <c r="H513" s="3"/>
    </row>
    <row r="514" spans="3:8" ht="409.6">
      <c r="C514" s="3"/>
      <c r="D514" s="3"/>
      <c r="E514" s="3"/>
      <c r="F514" s="3"/>
      <c r="G514" s="3"/>
      <c r="H514" s="3"/>
    </row>
    <row r="515" spans="3:8" ht="409.6">
      <c r="C515" s="3"/>
      <c r="D515" s="3"/>
      <c r="E515" s="3"/>
      <c r="F515" s="3"/>
      <c r="G515" s="3"/>
      <c r="H515" s="3"/>
    </row>
    <row r="516" spans="3:8" ht="409.6">
      <c r="C516" s="3"/>
      <c r="D516" s="3"/>
      <c r="E516" s="3"/>
      <c r="F516" s="3"/>
      <c r="G516" s="3"/>
      <c r="H516" s="3"/>
    </row>
    <row r="517" spans="3:8" ht="409.6">
      <c r="C517" s="3"/>
      <c r="D517" s="3"/>
      <c r="E517" s="3"/>
      <c r="F517" s="3"/>
      <c r="G517" s="3"/>
      <c r="H517" s="3"/>
    </row>
    <row r="518" spans="3:8" ht="409.6">
      <c r="C518" s="3"/>
      <c r="D518" s="3"/>
      <c r="E518" s="3"/>
      <c r="F518" s="3"/>
      <c r="G518" s="3"/>
      <c r="H518" s="3"/>
    </row>
    <row r="519" spans="3:8" ht="409.6">
      <c r="C519" s="3"/>
      <c r="D519" s="3"/>
      <c r="E519" s="3"/>
      <c r="F519" s="3"/>
      <c r="G519" s="3"/>
      <c r="H519" s="3"/>
    </row>
    <row r="520" spans="3:8" ht="409.6">
      <c r="C520" s="3"/>
      <c r="D520" s="3"/>
      <c r="E520" s="3"/>
      <c r="F520" s="3"/>
      <c r="G520" s="3"/>
      <c r="H520" s="3"/>
    </row>
    <row r="521" spans="3:8" ht="409.6">
      <c r="C521" s="3"/>
      <c r="D521" s="3"/>
      <c r="E521" s="3"/>
      <c r="F521" s="3"/>
      <c r="G521" s="3"/>
      <c r="H521" s="3"/>
    </row>
    <row r="522" spans="3:8" ht="409.6">
      <c r="C522" s="3"/>
      <c r="D522" s="3"/>
      <c r="E522" s="3"/>
      <c r="F522" s="3"/>
      <c r="G522" s="3"/>
      <c r="H522" s="3"/>
    </row>
    <row r="523" spans="3:8" ht="409.6">
      <c r="C523" s="3"/>
      <c r="D523" s="3"/>
      <c r="E523" s="3"/>
      <c r="F523" s="3"/>
      <c r="G523" s="3"/>
      <c r="H523" s="3"/>
    </row>
    <row r="524" spans="3:8" ht="409.6">
      <c r="C524" s="3"/>
      <c r="D524" s="3"/>
      <c r="E524" s="3"/>
      <c r="F524" s="3"/>
      <c r="G524" s="3"/>
      <c r="H524" s="3"/>
    </row>
    <row r="525" spans="3:8" ht="409.6">
      <c r="C525" s="3"/>
      <c r="D525" s="3"/>
      <c r="E525" s="3"/>
      <c r="F525" s="3"/>
      <c r="G525" s="3"/>
      <c r="H525" s="3"/>
    </row>
    <row r="526" spans="3:8" ht="409.6">
      <c r="C526" s="3"/>
      <c r="D526" s="3"/>
      <c r="E526" s="3"/>
      <c r="F526" s="3"/>
      <c r="G526" s="3"/>
      <c r="H526" s="3"/>
    </row>
    <row r="527" spans="3:8" ht="409.6">
      <c r="C527" s="3"/>
      <c r="D527" s="3"/>
      <c r="E527" s="3"/>
      <c r="F527" s="3"/>
      <c r="G527" s="3"/>
      <c r="H527" s="3"/>
    </row>
    <row r="528" spans="3:8" ht="409.6">
      <c r="C528" s="3"/>
      <c r="D528" s="3"/>
      <c r="E528" s="3"/>
      <c r="F528" s="3"/>
      <c r="G528" s="3"/>
      <c r="H528" s="3"/>
    </row>
    <row r="529" spans="3:8" ht="409.6">
      <c r="C529" s="3"/>
      <c r="D529" s="3"/>
      <c r="E529" s="3"/>
      <c r="F529" s="3"/>
      <c r="G529" s="3"/>
      <c r="H529" s="3"/>
    </row>
    <row r="530" spans="3:8" ht="409.6">
      <c r="C530" s="3"/>
      <c r="D530" s="3"/>
      <c r="E530" s="3"/>
      <c r="F530" s="3"/>
      <c r="G530" s="3"/>
      <c r="H530" s="3"/>
    </row>
    <row r="531" spans="3:8" ht="409.6">
      <c r="C531" s="3"/>
      <c r="D531" s="3"/>
      <c r="E531" s="3"/>
      <c r="F531" s="3"/>
      <c r="G531" s="3"/>
      <c r="H531" s="3"/>
    </row>
    <row r="532" spans="3:8" ht="409.6">
      <c r="C532" s="3"/>
      <c r="D532" s="3"/>
      <c r="E532" s="3"/>
      <c r="F532" s="3"/>
      <c r="G532" s="3"/>
      <c r="H532" s="3"/>
    </row>
    <row r="533" spans="3:8" ht="409.6">
      <c r="C533" s="3"/>
      <c r="D533" s="3"/>
      <c r="E533" s="3"/>
      <c r="F533" s="3"/>
      <c r="G533" s="3"/>
      <c r="H533" s="3"/>
    </row>
    <row r="534" spans="3:8" ht="409.6">
      <c r="C534" s="3"/>
      <c r="D534" s="3"/>
      <c r="E534" s="3"/>
      <c r="F534" s="3"/>
      <c r="G534" s="3"/>
      <c r="H534" s="3"/>
    </row>
    <row r="535" spans="3:8" ht="409.6">
      <c r="C535" s="3"/>
      <c r="D535" s="3"/>
      <c r="E535" s="3"/>
      <c r="F535" s="3"/>
      <c r="G535" s="3"/>
      <c r="H535" s="3"/>
    </row>
    <row r="536" spans="3:8" ht="409.6">
      <c r="C536" s="3"/>
      <c r="D536" s="3"/>
      <c r="E536" s="3"/>
      <c r="F536" s="3"/>
      <c r="G536" s="3"/>
      <c r="H536" s="3"/>
    </row>
    <row r="537" spans="3:8" ht="409.6">
      <c r="C537" s="3"/>
      <c r="D537" s="3"/>
      <c r="E537" s="3"/>
      <c r="F537" s="3"/>
      <c r="G537" s="3"/>
      <c r="H537" s="3"/>
    </row>
    <row r="538" spans="3:8" ht="409.6">
      <c r="C538" s="3"/>
      <c r="D538" s="3"/>
      <c r="E538" s="3"/>
      <c r="F538" s="3"/>
      <c r="G538" s="3"/>
      <c r="H538" s="3"/>
    </row>
    <row r="539" spans="3:8" ht="409.6">
      <c r="C539" s="3"/>
      <c r="D539" s="3"/>
      <c r="E539" s="3"/>
      <c r="F539" s="3"/>
      <c r="G539" s="3"/>
      <c r="H539" s="3"/>
    </row>
    <row r="540" spans="3:8" ht="409.6">
      <c r="C540" s="3"/>
      <c r="D540" s="3"/>
      <c r="E540" s="3"/>
      <c r="F540" s="3"/>
      <c r="G540" s="3"/>
      <c r="H540" s="3"/>
    </row>
    <row r="541" spans="3:8" ht="409.6">
      <c r="C541" s="3"/>
      <c r="D541" s="3"/>
      <c r="E541" s="3"/>
      <c r="F541" s="3"/>
      <c r="G541" s="3"/>
      <c r="H541" s="3"/>
    </row>
    <row r="542" spans="3:8" ht="409.6">
      <c r="C542" s="3"/>
      <c r="D542" s="3"/>
      <c r="E542" s="3"/>
      <c r="F542" s="3"/>
      <c r="G542" s="3"/>
      <c r="H542" s="3"/>
    </row>
    <row r="543" spans="3:8" ht="409.6">
      <c r="C543" s="3"/>
      <c r="D543" s="3"/>
      <c r="E543" s="3"/>
      <c r="F543" s="3"/>
      <c r="G543" s="3"/>
      <c r="H543" s="3"/>
    </row>
    <row r="544" spans="3:8" ht="409.6">
      <c r="C544" s="3"/>
      <c r="D544" s="3"/>
      <c r="E544" s="3"/>
      <c r="F544" s="3"/>
      <c r="G544" s="3"/>
      <c r="H544" s="3"/>
    </row>
    <row r="545" spans="3:8" ht="409.6">
      <c r="C545" s="3"/>
      <c r="D545" s="3"/>
      <c r="E545" s="3"/>
      <c r="F545" s="3"/>
      <c r="G545" s="3"/>
      <c r="H545" s="3"/>
    </row>
    <row r="546" spans="3:8" ht="409.6">
      <c r="C546" s="3"/>
      <c r="D546" s="3"/>
      <c r="E546" s="3"/>
      <c r="F546" s="3"/>
      <c r="G546" s="3"/>
      <c r="H546" s="3"/>
    </row>
    <row r="547" spans="3:8" ht="409.6">
      <c r="C547" s="3"/>
      <c r="D547" s="3"/>
      <c r="E547" s="3"/>
      <c r="F547" s="3"/>
      <c r="G547" s="3"/>
      <c r="H547" s="3"/>
    </row>
    <row r="548" spans="3:8" ht="409.6">
      <c r="C548" s="3"/>
      <c r="D548" s="3"/>
      <c r="E548" s="3"/>
      <c r="F548" s="3"/>
      <c r="G548" s="3"/>
      <c r="H548" s="3"/>
    </row>
    <row r="549" spans="3:8" ht="409.6">
      <c r="C549" s="3"/>
      <c r="D549" s="3"/>
      <c r="E549" s="3"/>
      <c r="F549" s="3"/>
      <c r="G549" s="3"/>
      <c r="H549" s="3"/>
    </row>
    <row r="550" spans="3:8" ht="409.6">
      <c r="C550" s="3"/>
      <c r="D550" s="3"/>
      <c r="E550" s="3"/>
      <c r="F550" s="3"/>
      <c r="G550" s="3"/>
      <c r="H550" s="3"/>
    </row>
    <row r="551" spans="3:8" ht="409.6">
      <c r="C551" s="3"/>
      <c r="D551" s="3"/>
      <c r="E551" s="3"/>
      <c r="F551" s="3"/>
      <c r="G551" s="3"/>
      <c r="H551" s="3"/>
    </row>
    <row r="552" spans="3:8" ht="409.6">
      <c r="C552" s="3"/>
      <c r="D552" s="3"/>
      <c r="E552" s="3"/>
      <c r="F552" s="3"/>
      <c r="G552" s="3"/>
      <c r="H552" s="3"/>
    </row>
    <row r="553" spans="3:8" ht="409.6">
      <c r="C553" s="3"/>
      <c r="D553" s="3"/>
      <c r="E553" s="3"/>
      <c r="F553" s="3"/>
      <c r="G553" s="3"/>
      <c r="H553" s="3"/>
    </row>
    <row r="554" spans="3:8" ht="409.6">
      <c r="C554" s="3"/>
      <c r="D554" s="3"/>
      <c r="E554" s="3"/>
      <c r="F554" s="3"/>
      <c r="G554" s="3"/>
      <c r="H554" s="3"/>
    </row>
    <row r="555" spans="3:8" ht="409.6">
      <c r="C555" s="3"/>
      <c r="D555" s="3"/>
      <c r="E555" s="3"/>
      <c r="F555" s="3"/>
      <c r="G555" s="3"/>
      <c r="H555" s="3"/>
    </row>
    <row r="556" spans="3:8" ht="409.6">
      <c r="C556" s="3"/>
      <c r="D556" s="3"/>
      <c r="E556" s="3"/>
      <c r="F556" s="3"/>
      <c r="G556" s="3"/>
      <c r="H556" s="3"/>
    </row>
    <row r="557" spans="3:8" ht="409.6">
      <c r="C557" s="3"/>
      <c r="D557" s="3"/>
      <c r="E557" s="3"/>
      <c r="F557" s="3"/>
      <c r="G557" s="3"/>
      <c r="H557" s="3"/>
    </row>
    <row r="558" spans="3:8" ht="409.6">
      <c r="C558" s="3"/>
      <c r="D558" s="3"/>
      <c r="E558" s="3"/>
      <c r="F558" s="3"/>
      <c r="G558" s="3"/>
      <c r="H558" s="3"/>
    </row>
    <row r="559" spans="3:8" ht="409.6">
      <c r="C559" s="3"/>
      <c r="D559" s="3"/>
      <c r="E559" s="3"/>
      <c r="F559" s="3"/>
      <c r="G559" s="3"/>
      <c r="H559" s="3"/>
    </row>
    <row r="560" spans="3:8" ht="409.6">
      <c r="C560" s="3"/>
      <c r="D560" s="3"/>
      <c r="E560" s="3"/>
      <c r="F560" s="3"/>
      <c r="G560" s="3"/>
      <c r="H560" s="3"/>
    </row>
    <row r="561" spans="3:8" ht="409.6">
      <c r="C561" s="3"/>
      <c r="D561" s="3"/>
      <c r="E561" s="3"/>
      <c r="F561" s="3"/>
      <c r="G561" s="3"/>
      <c r="H561" s="3"/>
    </row>
    <row r="562" spans="3:8" ht="409.6">
      <c r="C562" s="3"/>
      <c r="D562" s="3"/>
      <c r="E562" s="3"/>
      <c r="F562" s="3"/>
      <c r="G562" s="3"/>
      <c r="H562" s="3"/>
    </row>
    <row r="563" spans="3:8" ht="409.6">
      <c r="C563" s="3"/>
      <c r="D563" s="3"/>
      <c r="E563" s="3"/>
      <c r="F563" s="3"/>
      <c r="G563" s="3"/>
      <c r="H563" s="3"/>
    </row>
    <row r="564" spans="3:8" ht="409.6">
      <c r="C564" s="3"/>
      <c r="D564" s="3"/>
      <c r="E564" s="3"/>
      <c r="F564" s="3"/>
      <c r="G564" s="3"/>
      <c r="H564" s="3"/>
    </row>
    <row r="565" spans="3:8" ht="409.6">
      <c r="C565" s="3"/>
      <c r="D565" s="3"/>
      <c r="E565" s="3"/>
      <c r="F565" s="3"/>
      <c r="G565" s="3"/>
      <c r="H565" s="3"/>
    </row>
    <row r="566" spans="3:8" ht="409.6">
      <c r="C566" s="3"/>
      <c r="D566" s="3"/>
      <c r="E566" s="3"/>
      <c r="F566" s="3"/>
      <c r="G566" s="3"/>
      <c r="H566" s="3"/>
    </row>
    <row r="567" spans="3:8" ht="409.6">
      <c r="C567" s="3"/>
      <c r="D567" s="3"/>
      <c r="E567" s="3"/>
      <c r="F567" s="3"/>
      <c r="G567" s="3"/>
      <c r="H567" s="3"/>
    </row>
    <row r="568" spans="3:8" ht="409.6">
      <c r="C568" s="3"/>
      <c r="D568" s="3"/>
      <c r="E568" s="3"/>
      <c r="F568" s="3"/>
      <c r="G568" s="3"/>
      <c r="H568" s="3"/>
    </row>
    <row r="569" spans="3:8" ht="409.6">
      <c r="C569" s="3"/>
      <c r="D569" s="3"/>
      <c r="E569" s="3"/>
      <c r="F569" s="3"/>
      <c r="G569" s="3"/>
      <c r="H569" s="3"/>
    </row>
    <row r="570" spans="3:8" ht="409.6">
      <c r="C570" s="3"/>
      <c r="D570" s="3"/>
      <c r="E570" s="3"/>
      <c r="F570" s="3"/>
      <c r="G570" s="3"/>
      <c r="H570" s="3"/>
    </row>
    <row r="571" spans="3:8" ht="409.6">
      <c r="C571" s="3"/>
      <c r="D571" s="3"/>
      <c r="E571" s="3"/>
      <c r="F571" s="3"/>
      <c r="G571" s="3"/>
      <c r="H571" s="3"/>
    </row>
    <row r="572" spans="3:8" ht="409.6">
      <c r="C572" s="3"/>
      <c r="D572" s="3"/>
      <c r="E572" s="3"/>
      <c r="F572" s="3"/>
      <c r="G572" s="3"/>
      <c r="H572" s="3"/>
    </row>
    <row r="573" spans="3:8" ht="409.6">
      <c r="C573" s="3"/>
      <c r="D573" s="3"/>
      <c r="E573" s="3"/>
      <c r="F573" s="3"/>
      <c r="G573" s="3"/>
      <c r="H573" s="3"/>
    </row>
    <row r="574" spans="3:8" ht="409.6">
      <c r="C574" s="3"/>
      <c r="D574" s="3"/>
      <c r="E574" s="3"/>
      <c r="F574" s="3"/>
      <c r="G574" s="3"/>
      <c r="H574" s="3"/>
    </row>
    <row r="575" spans="3:8" ht="409.6">
      <c r="C575" s="3"/>
      <c r="D575" s="3"/>
      <c r="E575" s="3"/>
      <c r="F575" s="3"/>
      <c r="G575" s="3"/>
      <c r="H575" s="3"/>
    </row>
    <row r="576" spans="3:8" ht="409.6">
      <c r="C576" s="3"/>
      <c r="D576" s="3"/>
      <c r="E576" s="3"/>
      <c r="F576" s="3"/>
      <c r="G576" s="3"/>
      <c r="H576" s="3"/>
    </row>
    <row r="577" spans="3:8" ht="409.6">
      <c r="C577" s="3"/>
      <c r="D577" s="3"/>
      <c r="E577" s="3"/>
      <c r="F577" s="3"/>
      <c r="G577" s="3"/>
      <c r="H577" s="3"/>
    </row>
    <row r="578" spans="3:8" ht="409.6">
      <c r="C578" s="3"/>
      <c r="D578" s="3"/>
      <c r="E578" s="3"/>
      <c r="F578" s="3"/>
      <c r="G578" s="3"/>
      <c r="H578" s="3"/>
    </row>
    <row r="579" spans="3:8" ht="409.6">
      <c r="C579" s="3"/>
      <c r="D579" s="3"/>
      <c r="E579" s="3"/>
      <c r="F579" s="3"/>
      <c r="G579" s="3"/>
      <c r="H579" s="3"/>
    </row>
    <row r="580" spans="3:8" ht="409.6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168</v>
      </c>
      <c r="C1" s="78" t="s" vm="1">
        <v>244</v>
      </c>
    </row>
    <row r="2" spans="2:81">
      <c r="B2" s="57" t="s">
        <v>167</v>
      </c>
      <c r="C2" s="78" t="s">
        <v>245</v>
      </c>
    </row>
    <row r="3" spans="2:81">
      <c r="B3" s="57" t="s">
        <v>169</v>
      </c>
      <c r="C3" s="78" t="s">
        <v>246</v>
      </c>
      <c r="E3" s="2"/>
    </row>
    <row r="4" spans="2:81">
      <c r="B4" s="57" t="s">
        <v>170</v>
      </c>
      <c r="C4" s="78">
        <v>12148</v>
      </c>
    </row>
    <row r="6" spans="2:81" ht="26.25" customHeight="1">
      <c r="B6" s="136" t="s">
        <v>198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81" ht="26.25" customHeight="1">
      <c r="B7" s="136" t="s">
        <v>84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81" s="3" customFormat="1" ht="47.25">
      <c r="B8" s="23" t="s">
        <v>105</v>
      </c>
      <c r="C8" s="31" t="s">
        <v>38</v>
      </c>
      <c r="D8" s="14" t="s">
        <v>42</v>
      </c>
      <c r="E8" s="31" t="s">
        <v>15</v>
      </c>
      <c r="F8" s="31" t="s">
        <v>56</v>
      </c>
      <c r="G8" s="31" t="s">
        <v>91</v>
      </c>
      <c r="H8" s="31" t="s">
        <v>18</v>
      </c>
      <c r="I8" s="31" t="s">
        <v>90</v>
      </c>
      <c r="J8" s="31" t="s">
        <v>17</v>
      </c>
      <c r="K8" s="31" t="s">
        <v>19</v>
      </c>
      <c r="L8" s="31" t="s">
        <v>222</v>
      </c>
      <c r="M8" s="31" t="s">
        <v>221</v>
      </c>
      <c r="N8" s="31" t="s">
        <v>52</v>
      </c>
      <c r="O8" s="31" t="s">
        <v>51</v>
      </c>
      <c r="P8" s="31" t="s">
        <v>171</v>
      </c>
      <c r="Q8" s="32" t="s">
        <v>173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229</v>
      </c>
      <c r="M9" s="33"/>
      <c r="N9" s="33" t="s">
        <v>225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102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9" t="s">
        <v>238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81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81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81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 ht="409.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20"/>
  <sheetViews>
    <sheetView rightToLeft="1" workbookViewId="0">
      <selection activeCell="O12" sqref="O12:O20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62.855468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9.5703125" style="1" bestFit="1" customWidth="1"/>
    <col min="13" max="13" width="9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168</v>
      </c>
      <c r="C1" s="78" t="s" vm="1">
        <v>244</v>
      </c>
    </row>
    <row r="2" spans="2:72">
      <c r="B2" s="57" t="s">
        <v>167</v>
      </c>
      <c r="C2" s="78" t="s">
        <v>245</v>
      </c>
    </row>
    <row r="3" spans="2:72">
      <c r="B3" s="57" t="s">
        <v>169</v>
      </c>
      <c r="C3" s="78" t="s">
        <v>246</v>
      </c>
    </row>
    <row r="4" spans="2:72">
      <c r="B4" s="57" t="s">
        <v>170</v>
      </c>
      <c r="C4" s="78">
        <v>12148</v>
      </c>
    </row>
    <row r="6" spans="2:72" ht="26.25" customHeight="1">
      <c r="B6" s="136" t="s">
        <v>199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72" ht="26.25" customHeight="1">
      <c r="B7" s="136" t="s">
        <v>76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</row>
    <row r="8" spans="2:72" s="3" customFormat="1" ht="78.75">
      <c r="B8" s="23" t="s">
        <v>105</v>
      </c>
      <c r="C8" s="31" t="s">
        <v>38</v>
      </c>
      <c r="D8" s="31" t="s">
        <v>15</v>
      </c>
      <c r="E8" s="31" t="s">
        <v>56</v>
      </c>
      <c r="F8" s="31" t="s">
        <v>91</v>
      </c>
      <c r="G8" s="31" t="s">
        <v>18</v>
      </c>
      <c r="H8" s="31" t="s">
        <v>90</v>
      </c>
      <c r="I8" s="31" t="s">
        <v>17</v>
      </c>
      <c r="J8" s="31" t="s">
        <v>19</v>
      </c>
      <c r="K8" s="31" t="s">
        <v>222</v>
      </c>
      <c r="L8" s="31" t="s">
        <v>221</v>
      </c>
      <c r="M8" s="31" t="s">
        <v>99</v>
      </c>
      <c r="N8" s="31" t="s">
        <v>51</v>
      </c>
      <c r="O8" s="31" t="s">
        <v>171</v>
      </c>
      <c r="P8" s="32" t="s">
        <v>173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229</v>
      </c>
      <c r="L9" s="33"/>
      <c r="M9" s="33" t="s">
        <v>225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6" t="s">
        <v>28</v>
      </c>
      <c r="C11" s="82"/>
      <c r="D11" s="82"/>
      <c r="E11" s="82"/>
      <c r="F11" s="82"/>
      <c r="G11" s="91">
        <v>10.369322286138569</v>
      </c>
      <c r="H11" s="82"/>
      <c r="I11" s="82"/>
      <c r="J11" s="104">
        <v>4.8529322285727157E-2</v>
      </c>
      <c r="K11" s="91"/>
      <c r="L11" s="82"/>
      <c r="M11" s="91">
        <v>3889.0416</v>
      </c>
      <c r="N11" s="82"/>
      <c r="O11" s="92">
        <f>M11/$M$11</f>
        <v>1</v>
      </c>
      <c r="P11" s="92">
        <f>M11/'סכום נכסי הקרן'!$C$42</f>
        <v>0.60269537806685181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s="100" customFormat="1" ht="21.75" customHeight="1">
      <c r="B12" s="118" t="s">
        <v>219</v>
      </c>
      <c r="C12" s="115"/>
      <c r="D12" s="115"/>
      <c r="E12" s="115"/>
      <c r="F12" s="115"/>
      <c r="G12" s="116">
        <v>10.369322286138571</v>
      </c>
      <c r="H12" s="115"/>
      <c r="I12" s="115"/>
      <c r="J12" s="121">
        <v>4.8529322285727164E-2</v>
      </c>
      <c r="K12" s="116"/>
      <c r="L12" s="115"/>
      <c r="M12" s="116">
        <v>3889.0415999999996</v>
      </c>
      <c r="N12" s="115"/>
      <c r="O12" s="117">
        <f t="shared" ref="O12:O20" si="0">M12/$M$11</f>
        <v>0.99999999999999989</v>
      </c>
      <c r="P12" s="117">
        <f>M12/'סכום נכסי הקרן'!$C$42</f>
        <v>0.60269537806685169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72">
      <c r="B13" s="102" t="s">
        <v>57</v>
      </c>
      <c r="C13" s="82"/>
      <c r="D13" s="82"/>
      <c r="E13" s="82"/>
      <c r="F13" s="82"/>
      <c r="G13" s="91">
        <v>10.369322286138571</v>
      </c>
      <c r="H13" s="82"/>
      <c r="I13" s="82"/>
      <c r="J13" s="104">
        <v>4.8529322285727164E-2</v>
      </c>
      <c r="K13" s="91"/>
      <c r="L13" s="82"/>
      <c r="M13" s="91">
        <v>3889.0415999999996</v>
      </c>
      <c r="N13" s="82"/>
      <c r="O13" s="92">
        <f t="shared" si="0"/>
        <v>0.99999999999999989</v>
      </c>
      <c r="P13" s="92">
        <f>M13/'סכום נכסי הקרן'!$C$42</f>
        <v>0.60269537806685169</v>
      </c>
    </row>
    <row r="14" spans="2:72">
      <c r="B14" s="87" t="s">
        <v>1188</v>
      </c>
      <c r="C14" s="84" t="s">
        <v>1189</v>
      </c>
      <c r="D14" s="84" t="s">
        <v>249</v>
      </c>
      <c r="E14" s="84"/>
      <c r="F14" s="107">
        <v>41609</v>
      </c>
      <c r="G14" s="94">
        <v>7.32</v>
      </c>
      <c r="H14" s="97" t="s">
        <v>153</v>
      </c>
      <c r="I14" s="98">
        <v>4.8000000000000001E-2</v>
      </c>
      <c r="J14" s="98">
        <v>5.0300000000000004E-2</v>
      </c>
      <c r="K14" s="94">
        <v>8000</v>
      </c>
      <c r="L14" s="108">
        <v>100.4819</v>
      </c>
      <c r="M14" s="94">
        <v>7.93811</v>
      </c>
      <c r="N14" s="84"/>
      <c r="O14" s="95">
        <f t="shared" si="0"/>
        <v>2.0411481327430388E-3</v>
      </c>
      <c r="P14" s="95">
        <f>M14/'סכום נכסי הקרן'!$C$42</f>
        <v>1.2301905455540144E-3</v>
      </c>
    </row>
    <row r="15" spans="2:72">
      <c r="B15" s="87" t="s">
        <v>1190</v>
      </c>
      <c r="C15" s="84" t="s">
        <v>1191</v>
      </c>
      <c r="D15" s="84" t="s">
        <v>249</v>
      </c>
      <c r="E15" s="84"/>
      <c r="F15" s="107">
        <v>43313</v>
      </c>
      <c r="G15" s="94">
        <v>9.94</v>
      </c>
      <c r="H15" s="97" t="s">
        <v>153</v>
      </c>
      <c r="I15" s="98">
        <v>4.8000000000000001E-2</v>
      </c>
      <c r="J15" s="98">
        <v>4.8599999999999997E-2</v>
      </c>
      <c r="K15" s="94">
        <v>472000</v>
      </c>
      <c r="L15" s="108">
        <v>102.4871</v>
      </c>
      <c r="M15" s="94">
        <v>483.57771000000002</v>
      </c>
      <c r="N15" s="84"/>
      <c r="O15" s="95">
        <f t="shared" si="0"/>
        <v>0.12434367120166573</v>
      </c>
      <c r="P15" s="95">
        <f>M15/'סכום נכסי הקרן'!$C$42</f>
        <v>7.4941355925108241E-2</v>
      </c>
    </row>
    <row r="16" spans="2:72">
      <c r="B16" s="87" t="s">
        <v>1192</v>
      </c>
      <c r="C16" s="84" t="s">
        <v>1193</v>
      </c>
      <c r="D16" s="84" t="s">
        <v>249</v>
      </c>
      <c r="E16" s="84"/>
      <c r="F16" s="107">
        <v>43435</v>
      </c>
      <c r="G16" s="94">
        <v>10.28</v>
      </c>
      <c r="H16" s="97" t="s">
        <v>153</v>
      </c>
      <c r="I16" s="98">
        <v>4.8000000000000001E-2</v>
      </c>
      <c r="J16" s="98">
        <v>4.8600000000000004E-2</v>
      </c>
      <c r="K16" s="94">
        <v>512000</v>
      </c>
      <c r="L16" s="108">
        <v>100.404</v>
      </c>
      <c r="M16" s="94">
        <v>513.8922</v>
      </c>
      <c r="N16" s="84"/>
      <c r="O16" s="95">
        <f t="shared" si="0"/>
        <v>0.13213851968053003</v>
      </c>
      <c r="P16" s="95">
        <f>M16/'סכום נכסי הקרן'!$C$42</f>
        <v>7.9639275076051189E-2</v>
      </c>
    </row>
    <row r="17" spans="2:16">
      <c r="B17" s="87" t="s">
        <v>1194</v>
      </c>
      <c r="C17" s="84" t="s">
        <v>1195</v>
      </c>
      <c r="D17" s="84" t="s">
        <v>249</v>
      </c>
      <c r="E17" s="84"/>
      <c r="F17" s="107">
        <v>43525</v>
      </c>
      <c r="G17" s="94">
        <v>10.28</v>
      </c>
      <c r="H17" s="97" t="s">
        <v>153</v>
      </c>
      <c r="I17" s="98">
        <v>4.8000000000000001E-2</v>
      </c>
      <c r="J17" s="98">
        <v>4.8499999999999995E-2</v>
      </c>
      <c r="K17" s="94">
        <v>342000</v>
      </c>
      <c r="L17" s="108">
        <v>102.2958</v>
      </c>
      <c r="M17" s="94">
        <v>350</v>
      </c>
      <c r="N17" s="84"/>
      <c r="O17" s="95">
        <f t="shared" si="0"/>
        <v>8.9996465967347838E-2</v>
      </c>
      <c r="P17" s="95">
        <f>M17/'סכום נכסי הקרן'!$C$42</f>
        <v>5.4240454080871268E-2</v>
      </c>
    </row>
    <row r="18" spans="2:16">
      <c r="B18" s="87" t="s">
        <v>1196</v>
      </c>
      <c r="C18" s="84" t="s">
        <v>1197</v>
      </c>
      <c r="D18" s="84" t="s">
        <v>249</v>
      </c>
      <c r="E18" s="84"/>
      <c r="F18" s="107">
        <v>43586</v>
      </c>
      <c r="G18" s="94">
        <v>10.45</v>
      </c>
      <c r="H18" s="97" t="s">
        <v>153</v>
      </c>
      <c r="I18" s="98">
        <v>4.8000000000000001E-2</v>
      </c>
      <c r="J18" s="98">
        <v>4.8499999999999995E-2</v>
      </c>
      <c r="K18" s="94">
        <v>680000</v>
      </c>
      <c r="L18" s="108">
        <v>100.8998</v>
      </c>
      <c r="M18" s="94">
        <v>686.37252999999998</v>
      </c>
      <c r="N18" s="84"/>
      <c r="O18" s="95">
        <f t="shared" si="0"/>
        <v>0.1764888629630498</v>
      </c>
      <c r="P18" s="95">
        <f>M18/'סכום נכסי הקרן'!$C$42</f>
        <v>0.10636902198810411</v>
      </c>
    </row>
    <row r="19" spans="2:16">
      <c r="B19" s="87" t="s">
        <v>1198</v>
      </c>
      <c r="C19" s="84" t="s">
        <v>1199</v>
      </c>
      <c r="D19" s="84" t="s">
        <v>249</v>
      </c>
      <c r="E19" s="84"/>
      <c r="F19" s="107">
        <v>43678</v>
      </c>
      <c r="G19" s="94">
        <v>10.450000000000001</v>
      </c>
      <c r="H19" s="97" t="s">
        <v>153</v>
      </c>
      <c r="I19" s="98">
        <v>4.8000000000000001E-2</v>
      </c>
      <c r="J19" s="98">
        <v>4.8500000000000008E-2</v>
      </c>
      <c r="K19" s="94">
        <v>1401000</v>
      </c>
      <c r="L19" s="108">
        <v>101.9962</v>
      </c>
      <c r="M19" s="94">
        <v>1428.9666299999999</v>
      </c>
      <c r="N19" s="84"/>
      <c r="O19" s="95">
        <f t="shared" si="0"/>
        <v>0.36743413338648778</v>
      </c>
      <c r="P19" s="95">
        <f>M19/'סכום נכסי הקרן'!$C$42</f>
        <v>0.22145085393603531</v>
      </c>
    </row>
    <row r="20" spans="2:16">
      <c r="B20" s="87" t="s">
        <v>1200</v>
      </c>
      <c r="C20" s="84" t="s">
        <v>1201</v>
      </c>
      <c r="D20" s="84" t="s">
        <v>249</v>
      </c>
      <c r="E20" s="84"/>
      <c r="F20" s="107">
        <v>43770</v>
      </c>
      <c r="G20" s="94">
        <v>10.7</v>
      </c>
      <c r="H20" s="97" t="s">
        <v>153</v>
      </c>
      <c r="I20" s="98">
        <v>4.8000000000000001E-2</v>
      </c>
      <c r="J20" s="98">
        <v>4.8499999999999995E-2</v>
      </c>
      <c r="K20" s="94">
        <v>415000</v>
      </c>
      <c r="L20" s="108">
        <v>100.7938</v>
      </c>
      <c r="M20" s="94">
        <v>418.29442</v>
      </c>
      <c r="N20" s="84"/>
      <c r="O20" s="95">
        <f t="shared" si="0"/>
        <v>0.10755719866817573</v>
      </c>
      <c r="P20" s="95">
        <f>M20/'סכום נכסי הקרן'!$C$42</f>
        <v>6.4824226515127661E-2</v>
      </c>
    </row>
    <row r="21" spans="2:16">
      <c r="B21" s="83"/>
      <c r="C21" s="84"/>
      <c r="D21" s="84"/>
      <c r="E21" s="84"/>
      <c r="F21" s="84"/>
      <c r="G21" s="84"/>
      <c r="H21" s="84"/>
      <c r="I21" s="84"/>
      <c r="J21" s="84"/>
      <c r="K21" s="94"/>
      <c r="L21" s="84"/>
      <c r="M21" s="84"/>
      <c r="N21" s="84"/>
      <c r="O21" s="95"/>
      <c r="P21" s="84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99" t="s">
        <v>101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 ht="409.6">
      <c r="B25" s="99" t="s">
        <v>220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 ht="409.6">
      <c r="B26" s="99" t="s">
        <v>228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 ht="409.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  <row r="111" spans="2:16" ht="409.6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</row>
    <row r="112" spans="2:16" ht="409.6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</row>
    <row r="113" spans="2:16" ht="409.6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</row>
    <row r="114" spans="2:16" ht="409.6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</row>
    <row r="115" spans="2:16" ht="409.6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</row>
    <row r="116" spans="2:16" ht="409.6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</row>
    <row r="117" spans="2:16" ht="409.6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</row>
    <row r="118" spans="2:16" ht="409.6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</row>
    <row r="119" spans="2:16" ht="409.6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</row>
    <row r="120" spans="2:16" ht="409.6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168</v>
      </c>
      <c r="C1" s="78" t="s" vm="1">
        <v>244</v>
      </c>
    </row>
    <row r="2" spans="2:65">
      <c r="B2" s="57" t="s">
        <v>167</v>
      </c>
      <c r="C2" s="78" t="s">
        <v>245</v>
      </c>
    </row>
    <row r="3" spans="2:65">
      <c r="B3" s="57" t="s">
        <v>169</v>
      </c>
      <c r="C3" s="78" t="s">
        <v>246</v>
      </c>
    </row>
    <row r="4" spans="2:65">
      <c r="B4" s="57" t="s">
        <v>170</v>
      </c>
      <c r="C4" s="78">
        <v>12148</v>
      </c>
    </row>
    <row r="6" spans="2:65" ht="26.25" customHeight="1">
      <c r="B6" s="136" t="s">
        <v>199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65" ht="26.25" customHeight="1">
      <c r="B7" s="136" t="s">
        <v>77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65" s="3" customFormat="1" ht="78.75">
      <c r="B8" s="23" t="s">
        <v>105</v>
      </c>
      <c r="C8" s="31" t="s">
        <v>38</v>
      </c>
      <c r="D8" s="31" t="s">
        <v>107</v>
      </c>
      <c r="E8" s="31" t="s">
        <v>106</v>
      </c>
      <c r="F8" s="31" t="s">
        <v>55</v>
      </c>
      <c r="G8" s="31" t="s">
        <v>15</v>
      </c>
      <c r="H8" s="31" t="s">
        <v>56</v>
      </c>
      <c r="I8" s="31" t="s">
        <v>91</v>
      </c>
      <c r="J8" s="31" t="s">
        <v>18</v>
      </c>
      <c r="K8" s="31" t="s">
        <v>90</v>
      </c>
      <c r="L8" s="31" t="s">
        <v>17</v>
      </c>
      <c r="M8" s="71" t="s">
        <v>19</v>
      </c>
      <c r="N8" s="31" t="s">
        <v>222</v>
      </c>
      <c r="O8" s="31" t="s">
        <v>221</v>
      </c>
      <c r="P8" s="31" t="s">
        <v>99</v>
      </c>
      <c r="Q8" s="31" t="s">
        <v>51</v>
      </c>
      <c r="R8" s="31" t="s">
        <v>171</v>
      </c>
      <c r="S8" s="32" t="s">
        <v>173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229</v>
      </c>
      <c r="O9" s="33"/>
      <c r="P9" s="33" t="s">
        <v>225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102</v>
      </c>
      <c r="R10" s="21" t="s">
        <v>103</v>
      </c>
      <c r="S10" s="21" t="s">
        <v>174</v>
      </c>
      <c r="T10" s="5"/>
      <c r="BJ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J11" s="1"/>
      <c r="BM11" s="1"/>
    </row>
    <row r="12" spans="2:65" ht="20.25" customHeight="1">
      <c r="B12" s="99" t="s">
        <v>238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65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65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65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 ht="409.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 ht="409.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 ht="409.6">
      <c r="D111" s="1"/>
      <c r="E111" s="1"/>
      <c r="F111" s="1"/>
    </row>
    <row r="112" spans="2:19" ht="409.6">
      <c r="D112" s="1"/>
      <c r="E112" s="1"/>
      <c r="F112" s="1"/>
    </row>
    <row r="113" spans="4:6" ht="409.6">
      <c r="D113" s="1"/>
      <c r="E113" s="1"/>
      <c r="F113" s="1"/>
    </row>
    <row r="114" spans="4:6" ht="409.6">
      <c r="D114" s="1"/>
      <c r="E114" s="1"/>
      <c r="F114" s="1"/>
    </row>
    <row r="115" spans="4:6" ht="409.6">
      <c r="D115" s="1"/>
      <c r="E115" s="1"/>
      <c r="F115" s="1"/>
    </row>
    <row r="116" spans="4:6" ht="409.6">
      <c r="D116" s="1"/>
      <c r="E116" s="1"/>
      <c r="F116" s="1"/>
    </row>
    <row r="117" spans="4:6" ht="409.6">
      <c r="D117" s="1"/>
      <c r="E117" s="1"/>
      <c r="F117" s="1"/>
    </row>
    <row r="118" spans="4:6" ht="409.6">
      <c r="D118" s="1"/>
      <c r="E118" s="1"/>
      <c r="F118" s="1"/>
    </row>
    <row r="119" spans="4:6" ht="409.6">
      <c r="D119" s="1"/>
      <c r="E119" s="1"/>
      <c r="F119" s="1"/>
    </row>
    <row r="120" spans="4:6" ht="409.6">
      <c r="D120" s="1"/>
      <c r="E120" s="1"/>
      <c r="F120" s="1"/>
    </row>
    <row r="121" spans="4:6" ht="409.6">
      <c r="D121" s="1"/>
      <c r="E121" s="1"/>
      <c r="F121" s="1"/>
    </row>
    <row r="122" spans="4:6" ht="409.6">
      <c r="D122" s="1"/>
      <c r="E122" s="1"/>
      <c r="F122" s="1"/>
    </row>
    <row r="123" spans="4:6" ht="409.6">
      <c r="D123" s="1"/>
      <c r="E123" s="1"/>
      <c r="F123" s="1"/>
    </row>
    <row r="124" spans="4:6" ht="409.6">
      <c r="D124" s="1"/>
      <c r="E124" s="1"/>
      <c r="F124" s="1"/>
    </row>
    <row r="125" spans="4:6" ht="409.6">
      <c r="D125" s="1"/>
      <c r="E125" s="1"/>
      <c r="F125" s="1"/>
    </row>
    <row r="126" spans="4:6" ht="409.6">
      <c r="D126" s="1"/>
      <c r="E126" s="1"/>
      <c r="F126" s="1"/>
    </row>
    <row r="127" spans="4:6" ht="409.6">
      <c r="D127" s="1"/>
      <c r="E127" s="1"/>
      <c r="F127" s="1"/>
    </row>
    <row r="128" spans="4:6" ht="409.6">
      <c r="D128" s="1"/>
      <c r="E128" s="1"/>
      <c r="F128" s="1"/>
    </row>
    <row r="129" spans="4:6" ht="409.6">
      <c r="D129" s="1"/>
      <c r="E129" s="1"/>
      <c r="F129" s="1"/>
    </row>
    <row r="130" spans="4:6" ht="409.6">
      <c r="D130" s="1"/>
      <c r="E130" s="1"/>
      <c r="F130" s="1"/>
    </row>
    <row r="131" spans="4:6" ht="409.6">
      <c r="D131" s="1"/>
      <c r="E131" s="1"/>
      <c r="F131" s="1"/>
    </row>
    <row r="132" spans="4:6" ht="409.6">
      <c r="D132" s="1"/>
      <c r="E132" s="1"/>
      <c r="F132" s="1"/>
    </row>
    <row r="133" spans="4:6" ht="409.6">
      <c r="D133" s="1"/>
      <c r="E133" s="1"/>
      <c r="F133" s="1"/>
    </row>
    <row r="134" spans="4:6" ht="409.6">
      <c r="D134" s="1"/>
      <c r="E134" s="1"/>
      <c r="F134" s="1"/>
    </row>
    <row r="135" spans="4:6" ht="409.6">
      <c r="D135" s="1"/>
      <c r="E135" s="1"/>
      <c r="F135" s="1"/>
    </row>
    <row r="136" spans="4:6" ht="409.6">
      <c r="D136" s="1"/>
      <c r="E136" s="1"/>
      <c r="F136" s="1"/>
    </row>
    <row r="137" spans="4:6" ht="409.6">
      <c r="D137" s="1"/>
      <c r="E137" s="1"/>
      <c r="F137" s="1"/>
    </row>
    <row r="138" spans="4:6" ht="409.6">
      <c r="D138" s="1"/>
      <c r="E138" s="1"/>
      <c r="F138" s="1"/>
    </row>
    <row r="139" spans="4:6" ht="409.6">
      <c r="D139" s="1"/>
      <c r="E139" s="1"/>
      <c r="F139" s="1"/>
    </row>
    <row r="140" spans="4:6" ht="409.6">
      <c r="D140" s="1"/>
      <c r="E140" s="1"/>
      <c r="F140" s="1"/>
    </row>
    <row r="141" spans="4:6" ht="409.6">
      <c r="D141" s="1"/>
      <c r="E141" s="1"/>
      <c r="F141" s="1"/>
    </row>
    <row r="142" spans="4:6" ht="409.6">
      <c r="D142" s="1"/>
      <c r="E142" s="1"/>
      <c r="F142" s="1"/>
    </row>
    <row r="143" spans="4:6" ht="409.6">
      <c r="D143" s="1"/>
      <c r="E143" s="1"/>
      <c r="F143" s="1"/>
    </row>
    <row r="144" spans="4:6" ht="409.6">
      <c r="D144" s="1"/>
      <c r="E144" s="1"/>
      <c r="F144" s="1"/>
    </row>
    <row r="145" spans="4:6" ht="409.6">
      <c r="D145" s="1"/>
      <c r="E145" s="1"/>
      <c r="F145" s="1"/>
    </row>
    <row r="146" spans="4:6" ht="409.6">
      <c r="D146" s="1"/>
      <c r="E146" s="1"/>
      <c r="F146" s="1"/>
    </row>
    <row r="147" spans="4:6" ht="409.6">
      <c r="D147" s="1"/>
      <c r="E147" s="1"/>
      <c r="F147" s="1"/>
    </row>
    <row r="148" spans="4:6" ht="409.6">
      <c r="D148" s="1"/>
      <c r="E148" s="1"/>
      <c r="F148" s="1"/>
    </row>
    <row r="149" spans="4:6" ht="409.6">
      <c r="D149" s="1"/>
      <c r="E149" s="1"/>
      <c r="F149" s="1"/>
    </row>
    <row r="150" spans="4:6" ht="409.6">
      <c r="D150" s="1"/>
      <c r="E150" s="1"/>
      <c r="F150" s="1"/>
    </row>
    <row r="151" spans="4:6" ht="409.6">
      <c r="D151" s="1"/>
      <c r="E151" s="1"/>
      <c r="F151" s="1"/>
    </row>
    <row r="152" spans="4:6" ht="409.6">
      <c r="D152" s="1"/>
      <c r="E152" s="1"/>
      <c r="F152" s="1"/>
    </row>
    <row r="153" spans="4:6" ht="409.6">
      <c r="D153" s="1"/>
      <c r="E153" s="1"/>
      <c r="F153" s="1"/>
    </row>
    <row r="154" spans="4:6" ht="409.6">
      <c r="D154" s="1"/>
      <c r="E154" s="1"/>
      <c r="F154" s="1"/>
    </row>
    <row r="155" spans="4:6" ht="409.6">
      <c r="D155" s="1"/>
      <c r="E155" s="1"/>
      <c r="F155" s="1"/>
    </row>
    <row r="156" spans="4:6" ht="409.6">
      <c r="D156" s="1"/>
      <c r="E156" s="1"/>
      <c r="F156" s="1"/>
    </row>
    <row r="157" spans="4:6" ht="409.6">
      <c r="D157" s="1"/>
      <c r="E157" s="1"/>
      <c r="F157" s="1"/>
    </row>
    <row r="158" spans="4:6" ht="409.6">
      <c r="D158" s="1"/>
      <c r="E158" s="1"/>
      <c r="F158" s="1"/>
    </row>
    <row r="159" spans="4:6" ht="409.6">
      <c r="D159" s="1"/>
      <c r="E159" s="1"/>
      <c r="F159" s="1"/>
    </row>
    <row r="160" spans="4:6" ht="409.6">
      <c r="D160" s="1"/>
      <c r="E160" s="1"/>
      <c r="F160" s="1"/>
    </row>
    <row r="161" spans="4:6" ht="409.6">
      <c r="D161" s="1"/>
      <c r="E161" s="1"/>
      <c r="F161" s="1"/>
    </row>
    <row r="162" spans="4:6" ht="409.6">
      <c r="D162" s="1"/>
      <c r="E162" s="1"/>
      <c r="F162" s="1"/>
    </row>
    <row r="163" spans="4:6" ht="409.6">
      <c r="D163" s="1"/>
      <c r="E163" s="1"/>
      <c r="F163" s="1"/>
    </row>
    <row r="164" spans="4:6" ht="409.6">
      <c r="D164" s="1"/>
      <c r="E164" s="1"/>
      <c r="F164" s="1"/>
    </row>
    <row r="165" spans="4:6" ht="409.6">
      <c r="D165" s="1"/>
      <c r="E165" s="1"/>
      <c r="F165" s="1"/>
    </row>
    <row r="166" spans="4:6" ht="409.6">
      <c r="D166" s="1"/>
      <c r="E166" s="1"/>
      <c r="F166" s="1"/>
    </row>
    <row r="167" spans="4:6" ht="409.6">
      <c r="D167" s="1"/>
      <c r="E167" s="1"/>
      <c r="F167" s="1"/>
    </row>
    <row r="168" spans="4:6" ht="409.6">
      <c r="D168" s="1"/>
      <c r="E168" s="1"/>
      <c r="F168" s="1"/>
    </row>
    <row r="169" spans="4:6" ht="409.6">
      <c r="D169" s="1"/>
      <c r="E169" s="1"/>
      <c r="F169" s="1"/>
    </row>
    <row r="170" spans="4:6" ht="409.6">
      <c r="D170" s="1"/>
      <c r="E170" s="1"/>
      <c r="F170" s="1"/>
    </row>
    <row r="171" spans="4:6" ht="409.6">
      <c r="D171" s="1"/>
      <c r="E171" s="1"/>
      <c r="F171" s="1"/>
    </row>
    <row r="172" spans="4:6" ht="409.6">
      <c r="D172" s="1"/>
      <c r="E172" s="1"/>
      <c r="F172" s="1"/>
    </row>
    <row r="173" spans="4:6" ht="409.6">
      <c r="D173" s="1"/>
      <c r="E173" s="1"/>
      <c r="F173" s="1"/>
    </row>
    <row r="174" spans="4:6" ht="409.6">
      <c r="D174" s="1"/>
      <c r="E174" s="1"/>
      <c r="F174" s="1"/>
    </row>
    <row r="175" spans="4:6" ht="409.6">
      <c r="D175" s="1"/>
      <c r="E175" s="1"/>
      <c r="F175" s="1"/>
    </row>
    <row r="176" spans="4:6" ht="409.6">
      <c r="D176" s="1"/>
      <c r="E176" s="1"/>
      <c r="F176" s="1"/>
    </row>
    <row r="177" spans="4:6" ht="409.6">
      <c r="D177" s="1"/>
      <c r="E177" s="1"/>
      <c r="F177" s="1"/>
    </row>
    <row r="178" spans="4:6" ht="409.6">
      <c r="D178" s="1"/>
      <c r="E178" s="1"/>
      <c r="F178" s="1"/>
    </row>
    <row r="179" spans="4:6" ht="409.6">
      <c r="D179" s="1"/>
      <c r="E179" s="1"/>
      <c r="F179" s="1"/>
    </row>
    <row r="180" spans="4:6" ht="409.6">
      <c r="D180" s="1"/>
      <c r="E180" s="1"/>
      <c r="F180" s="1"/>
    </row>
    <row r="181" spans="4:6" ht="409.6">
      <c r="D181" s="1"/>
      <c r="E181" s="1"/>
      <c r="F181" s="1"/>
    </row>
    <row r="182" spans="4:6" ht="409.6">
      <c r="D182" s="1"/>
      <c r="E182" s="1"/>
      <c r="F182" s="1"/>
    </row>
    <row r="183" spans="4:6" ht="409.6">
      <c r="D183" s="1"/>
      <c r="E183" s="1"/>
      <c r="F183" s="1"/>
    </row>
    <row r="184" spans="4:6" ht="409.6">
      <c r="D184" s="1"/>
      <c r="E184" s="1"/>
      <c r="F184" s="1"/>
    </row>
    <row r="185" spans="4:6" ht="409.6">
      <c r="D185" s="1"/>
      <c r="E185" s="1"/>
      <c r="F185" s="1"/>
    </row>
    <row r="186" spans="4:6" ht="409.6">
      <c r="D186" s="1"/>
      <c r="E186" s="1"/>
      <c r="F186" s="1"/>
    </row>
    <row r="187" spans="4:6" ht="409.6">
      <c r="D187" s="1"/>
      <c r="E187" s="1"/>
      <c r="F187" s="1"/>
    </row>
    <row r="188" spans="4:6" ht="409.6">
      <c r="D188" s="1"/>
      <c r="E188" s="1"/>
      <c r="F188" s="1"/>
    </row>
    <row r="189" spans="4:6" ht="409.6">
      <c r="D189" s="1"/>
      <c r="E189" s="1"/>
      <c r="F189" s="1"/>
    </row>
    <row r="190" spans="4:6" ht="409.6">
      <c r="D190" s="1"/>
      <c r="E190" s="1"/>
      <c r="F190" s="1"/>
    </row>
    <row r="191" spans="4:6" ht="409.6">
      <c r="D191" s="1"/>
      <c r="E191" s="1"/>
      <c r="F191" s="1"/>
    </row>
    <row r="192" spans="4:6" ht="409.6">
      <c r="D192" s="1"/>
      <c r="E192" s="1"/>
      <c r="F192" s="1"/>
    </row>
    <row r="193" spans="4:6" ht="409.6">
      <c r="D193" s="1"/>
      <c r="E193" s="1"/>
      <c r="F193" s="1"/>
    </row>
    <row r="194" spans="4:6" ht="409.6">
      <c r="D194" s="1"/>
      <c r="E194" s="1"/>
      <c r="F194" s="1"/>
    </row>
    <row r="195" spans="4:6" ht="409.6">
      <c r="D195" s="1"/>
      <c r="E195" s="1"/>
      <c r="F195" s="1"/>
    </row>
    <row r="196" spans="4:6" ht="409.6">
      <c r="D196" s="1"/>
      <c r="E196" s="1"/>
      <c r="F196" s="1"/>
    </row>
    <row r="197" spans="4:6" ht="409.6">
      <c r="D197" s="1"/>
      <c r="E197" s="1"/>
      <c r="F197" s="1"/>
    </row>
    <row r="198" spans="4:6" ht="409.6">
      <c r="D198" s="1"/>
      <c r="E198" s="1"/>
      <c r="F198" s="1"/>
    </row>
    <row r="199" spans="4:6" ht="409.6">
      <c r="D199" s="1"/>
      <c r="E199" s="1"/>
      <c r="F199" s="1"/>
    </row>
    <row r="200" spans="4:6" ht="409.6">
      <c r="D200" s="1"/>
      <c r="E200" s="1"/>
      <c r="F200" s="1"/>
    </row>
    <row r="201" spans="4:6" ht="409.6">
      <c r="D201" s="1"/>
      <c r="E201" s="1"/>
      <c r="F201" s="1"/>
    </row>
    <row r="202" spans="4:6" ht="409.6">
      <c r="D202" s="1"/>
      <c r="E202" s="1"/>
      <c r="F202" s="1"/>
    </row>
    <row r="203" spans="4:6" ht="409.6">
      <c r="D203" s="1"/>
      <c r="E203" s="1"/>
      <c r="F203" s="1"/>
    </row>
    <row r="204" spans="4:6" ht="409.6">
      <c r="D204" s="1"/>
      <c r="E204" s="1"/>
      <c r="F204" s="1"/>
    </row>
    <row r="205" spans="4:6" ht="409.6">
      <c r="D205" s="1"/>
      <c r="E205" s="1"/>
      <c r="F205" s="1"/>
    </row>
    <row r="206" spans="4:6" ht="409.6">
      <c r="D206" s="1"/>
      <c r="E206" s="1"/>
      <c r="F206" s="1"/>
    </row>
    <row r="207" spans="4:6" ht="409.6">
      <c r="D207" s="1"/>
      <c r="E207" s="1"/>
      <c r="F207" s="1"/>
    </row>
    <row r="208" spans="4:6" ht="409.6">
      <c r="D208" s="1"/>
      <c r="E208" s="1"/>
      <c r="F208" s="1"/>
    </row>
    <row r="209" spans="4:6" ht="409.6">
      <c r="D209" s="1"/>
      <c r="E209" s="1"/>
      <c r="F209" s="1"/>
    </row>
    <row r="210" spans="4:6" ht="409.6">
      <c r="D210" s="1"/>
      <c r="E210" s="1"/>
      <c r="F210" s="1"/>
    </row>
    <row r="211" spans="4:6" ht="409.6">
      <c r="D211" s="1"/>
      <c r="E211" s="1"/>
      <c r="F211" s="1"/>
    </row>
    <row r="212" spans="4:6" ht="409.6">
      <c r="D212" s="1"/>
      <c r="E212" s="1"/>
      <c r="F212" s="1"/>
    </row>
    <row r="213" spans="4:6" ht="409.6">
      <c r="D213" s="1"/>
      <c r="E213" s="1"/>
      <c r="F213" s="1"/>
    </row>
    <row r="214" spans="4:6" ht="409.6">
      <c r="D214" s="1"/>
      <c r="E214" s="1"/>
      <c r="F214" s="1"/>
    </row>
    <row r="215" spans="4:6" ht="409.6">
      <c r="D215" s="1"/>
      <c r="E215" s="1"/>
      <c r="F215" s="1"/>
    </row>
    <row r="216" spans="4:6" ht="409.6">
      <c r="D216" s="1"/>
      <c r="E216" s="1"/>
      <c r="F216" s="1"/>
    </row>
    <row r="217" spans="4:6" ht="409.6">
      <c r="D217" s="1"/>
      <c r="E217" s="1"/>
      <c r="F217" s="1"/>
    </row>
    <row r="218" spans="4:6" ht="409.6">
      <c r="D218" s="1"/>
      <c r="E218" s="1"/>
      <c r="F218" s="1"/>
    </row>
    <row r="219" spans="4:6" ht="409.6">
      <c r="D219" s="1"/>
      <c r="E219" s="1"/>
      <c r="F219" s="1"/>
    </row>
    <row r="220" spans="4:6" ht="409.6">
      <c r="D220" s="1"/>
      <c r="E220" s="1"/>
      <c r="F220" s="1"/>
    </row>
    <row r="221" spans="4:6" ht="409.6">
      <c r="D221" s="1"/>
      <c r="E221" s="1"/>
      <c r="F221" s="1"/>
    </row>
    <row r="222" spans="4:6" ht="409.6">
      <c r="D222" s="1"/>
      <c r="E222" s="1"/>
      <c r="F222" s="1"/>
    </row>
    <row r="223" spans="4:6" ht="409.6">
      <c r="D223" s="1"/>
      <c r="E223" s="1"/>
      <c r="F223" s="1"/>
    </row>
    <row r="224" spans="4:6" ht="409.6">
      <c r="D224" s="1"/>
      <c r="E224" s="1"/>
      <c r="F224" s="1"/>
    </row>
    <row r="225" spans="4:6" ht="409.6">
      <c r="D225" s="1"/>
      <c r="E225" s="1"/>
      <c r="F225" s="1"/>
    </row>
    <row r="226" spans="4:6" ht="409.6">
      <c r="D226" s="1"/>
      <c r="E226" s="1"/>
      <c r="F226" s="1"/>
    </row>
    <row r="227" spans="4:6" ht="409.6">
      <c r="D227" s="1"/>
      <c r="E227" s="1"/>
      <c r="F227" s="1"/>
    </row>
    <row r="228" spans="4:6" ht="409.6">
      <c r="D228" s="1"/>
      <c r="E228" s="1"/>
      <c r="F228" s="1"/>
    </row>
    <row r="229" spans="4:6" ht="409.6">
      <c r="D229" s="1"/>
      <c r="E229" s="1"/>
      <c r="F229" s="1"/>
    </row>
    <row r="230" spans="4:6" ht="409.6">
      <c r="D230" s="1"/>
      <c r="E230" s="1"/>
      <c r="F230" s="1"/>
    </row>
    <row r="231" spans="4:6" ht="409.6">
      <c r="D231" s="1"/>
      <c r="E231" s="1"/>
      <c r="F231" s="1"/>
    </row>
    <row r="232" spans="4:6" ht="409.6">
      <c r="D232" s="1"/>
      <c r="E232" s="1"/>
      <c r="F232" s="1"/>
    </row>
    <row r="233" spans="4:6" ht="409.6">
      <c r="D233" s="1"/>
      <c r="E233" s="1"/>
      <c r="F233" s="1"/>
    </row>
    <row r="234" spans="4:6" ht="409.6">
      <c r="D234" s="1"/>
      <c r="E234" s="1"/>
      <c r="F234" s="1"/>
    </row>
    <row r="235" spans="4:6" ht="409.6">
      <c r="D235" s="1"/>
      <c r="E235" s="1"/>
      <c r="F235" s="1"/>
    </row>
    <row r="236" spans="4:6" ht="409.6">
      <c r="D236" s="1"/>
      <c r="E236" s="1"/>
      <c r="F236" s="1"/>
    </row>
    <row r="237" spans="4:6" ht="409.6">
      <c r="D237" s="1"/>
      <c r="E237" s="1"/>
      <c r="F237" s="1"/>
    </row>
    <row r="238" spans="4:6" ht="409.6">
      <c r="D238" s="1"/>
      <c r="E238" s="1"/>
      <c r="F238" s="1"/>
    </row>
    <row r="239" spans="4:6" ht="409.6">
      <c r="D239" s="1"/>
      <c r="E239" s="1"/>
      <c r="F239" s="1"/>
    </row>
    <row r="240" spans="4:6" ht="409.6">
      <c r="D240" s="1"/>
      <c r="E240" s="1"/>
      <c r="F240" s="1"/>
    </row>
    <row r="241" spans="4:6" ht="409.6">
      <c r="D241" s="1"/>
      <c r="E241" s="1"/>
      <c r="F241" s="1"/>
    </row>
    <row r="242" spans="4:6" ht="409.6">
      <c r="D242" s="1"/>
      <c r="E242" s="1"/>
      <c r="F242" s="1"/>
    </row>
    <row r="243" spans="4:6" ht="409.6">
      <c r="D243" s="1"/>
      <c r="E243" s="1"/>
      <c r="F243" s="1"/>
    </row>
    <row r="244" spans="4:6" ht="409.6">
      <c r="D244" s="1"/>
      <c r="E244" s="1"/>
      <c r="F244" s="1"/>
    </row>
    <row r="245" spans="4:6" ht="409.6">
      <c r="D245" s="1"/>
      <c r="E245" s="1"/>
      <c r="F245" s="1"/>
    </row>
    <row r="246" spans="4:6" ht="409.6">
      <c r="D246" s="1"/>
      <c r="E246" s="1"/>
      <c r="F246" s="1"/>
    </row>
    <row r="247" spans="4:6" ht="409.6">
      <c r="D247" s="1"/>
      <c r="E247" s="1"/>
      <c r="F247" s="1"/>
    </row>
    <row r="248" spans="4:6" ht="409.6">
      <c r="D248" s="1"/>
      <c r="E248" s="1"/>
      <c r="F248" s="1"/>
    </row>
    <row r="249" spans="4:6" ht="409.6">
      <c r="D249" s="1"/>
      <c r="E249" s="1"/>
      <c r="F249" s="1"/>
    </row>
    <row r="250" spans="4:6" ht="409.6">
      <c r="D250" s="1"/>
      <c r="E250" s="1"/>
      <c r="F250" s="1"/>
    </row>
    <row r="251" spans="4:6" ht="409.6">
      <c r="D251" s="1"/>
      <c r="E251" s="1"/>
      <c r="F251" s="1"/>
    </row>
    <row r="252" spans="4:6" ht="409.6">
      <c r="D252" s="1"/>
      <c r="E252" s="1"/>
      <c r="F252" s="1"/>
    </row>
    <row r="253" spans="4:6" ht="409.6">
      <c r="D253" s="1"/>
      <c r="E253" s="1"/>
      <c r="F253" s="1"/>
    </row>
    <row r="254" spans="4:6" ht="409.6">
      <c r="D254" s="1"/>
      <c r="E254" s="1"/>
      <c r="F254" s="1"/>
    </row>
    <row r="255" spans="4:6" ht="409.6">
      <c r="D255" s="1"/>
      <c r="E255" s="1"/>
      <c r="F255" s="1"/>
    </row>
    <row r="256" spans="4:6" ht="409.6">
      <c r="D256" s="1"/>
      <c r="E256" s="1"/>
      <c r="F256" s="1"/>
    </row>
    <row r="257" spans="4:6" ht="409.6">
      <c r="D257" s="1"/>
      <c r="E257" s="1"/>
      <c r="F257" s="1"/>
    </row>
    <row r="258" spans="4:6" ht="409.6">
      <c r="D258" s="1"/>
      <c r="E258" s="1"/>
      <c r="F258" s="1"/>
    </row>
    <row r="259" spans="4:6" ht="409.6">
      <c r="D259" s="1"/>
      <c r="E259" s="1"/>
      <c r="F259" s="1"/>
    </row>
    <row r="260" spans="4:6" ht="409.6">
      <c r="D260" s="1"/>
      <c r="E260" s="1"/>
      <c r="F260" s="1"/>
    </row>
    <row r="261" spans="4:6" ht="409.6">
      <c r="D261" s="1"/>
      <c r="E261" s="1"/>
      <c r="F261" s="1"/>
    </row>
    <row r="262" spans="4:6" ht="409.6">
      <c r="D262" s="1"/>
      <c r="E262" s="1"/>
      <c r="F262" s="1"/>
    </row>
    <row r="263" spans="4:6" ht="409.6">
      <c r="D263" s="1"/>
      <c r="E263" s="1"/>
      <c r="F263" s="1"/>
    </row>
    <row r="264" spans="4:6" ht="409.6">
      <c r="D264" s="1"/>
      <c r="E264" s="1"/>
      <c r="F264" s="1"/>
    </row>
    <row r="265" spans="4:6" ht="409.6">
      <c r="D265" s="1"/>
      <c r="E265" s="1"/>
      <c r="F265" s="1"/>
    </row>
    <row r="266" spans="4:6" ht="409.6">
      <c r="D266" s="1"/>
      <c r="E266" s="1"/>
      <c r="F266" s="1"/>
    </row>
    <row r="267" spans="4:6" ht="409.6">
      <c r="D267" s="1"/>
      <c r="E267" s="1"/>
      <c r="F267" s="1"/>
    </row>
    <row r="268" spans="4:6" ht="409.6">
      <c r="D268" s="1"/>
      <c r="E268" s="1"/>
      <c r="F268" s="1"/>
    </row>
    <row r="269" spans="4:6" ht="409.6">
      <c r="D269" s="1"/>
      <c r="E269" s="1"/>
      <c r="F269" s="1"/>
    </row>
    <row r="270" spans="4:6" ht="409.6">
      <c r="D270" s="1"/>
      <c r="E270" s="1"/>
      <c r="F270" s="1"/>
    </row>
    <row r="271" spans="4:6" ht="409.6">
      <c r="D271" s="1"/>
      <c r="E271" s="1"/>
      <c r="F271" s="1"/>
    </row>
    <row r="272" spans="4:6" ht="409.6">
      <c r="D272" s="1"/>
      <c r="E272" s="1"/>
      <c r="F272" s="1"/>
    </row>
    <row r="273" spans="4:6" ht="409.6">
      <c r="D273" s="1"/>
      <c r="E273" s="1"/>
      <c r="F273" s="1"/>
    </row>
    <row r="274" spans="4:6" ht="409.6">
      <c r="D274" s="1"/>
      <c r="E274" s="1"/>
      <c r="F274" s="1"/>
    </row>
    <row r="275" spans="4:6" ht="409.6">
      <c r="D275" s="1"/>
      <c r="E275" s="1"/>
      <c r="F275" s="1"/>
    </row>
    <row r="276" spans="4:6" ht="409.6">
      <c r="D276" s="1"/>
      <c r="E276" s="1"/>
      <c r="F276" s="1"/>
    </row>
    <row r="277" spans="4:6" ht="409.6">
      <c r="D277" s="1"/>
      <c r="E277" s="1"/>
      <c r="F277" s="1"/>
    </row>
    <row r="278" spans="4:6" ht="409.6">
      <c r="D278" s="1"/>
      <c r="E278" s="1"/>
      <c r="F278" s="1"/>
    </row>
    <row r="279" spans="4:6" ht="409.6">
      <c r="D279" s="1"/>
      <c r="E279" s="1"/>
      <c r="F279" s="1"/>
    </row>
    <row r="280" spans="4:6" ht="409.6">
      <c r="D280" s="1"/>
      <c r="E280" s="1"/>
      <c r="F280" s="1"/>
    </row>
    <row r="281" spans="4:6" ht="409.6">
      <c r="D281" s="1"/>
      <c r="E281" s="1"/>
      <c r="F281" s="1"/>
    </row>
    <row r="282" spans="4:6" ht="409.6">
      <c r="D282" s="1"/>
      <c r="E282" s="1"/>
      <c r="F282" s="1"/>
    </row>
    <row r="283" spans="4:6" ht="409.6">
      <c r="D283" s="1"/>
      <c r="E283" s="1"/>
      <c r="F283" s="1"/>
    </row>
    <row r="284" spans="4:6" ht="409.6">
      <c r="D284" s="1"/>
      <c r="E284" s="1"/>
      <c r="F284" s="1"/>
    </row>
    <row r="285" spans="4:6" ht="409.6">
      <c r="D285" s="1"/>
      <c r="E285" s="1"/>
      <c r="F285" s="1"/>
    </row>
    <row r="286" spans="4:6" ht="409.6">
      <c r="D286" s="1"/>
      <c r="E286" s="1"/>
      <c r="F286" s="1"/>
    </row>
    <row r="287" spans="4:6" ht="409.6">
      <c r="D287" s="1"/>
      <c r="E287" s="1"/>
      <c r="F287" s="1"/>
    </row>
    <row r="288" spans="4:6" ht="409.6">
      <c r="D288" s="1"/>
      <c r="E288" s="1"/>
      <c r="F288" s="1"/>
    </row>
    <row r="289" spans="4:6" ht="409.6">
      <c r="D289" s="1"/>
      <c r="E289" s="1"/>
      <c r="F289" s="1"/>
    </row>
    <row r="290" spans="4:6" ht="409.6">
      <c r="D290" s="1"/>
      <c r="E290" s="1"/>
      <c r="F290" s="1"/>
    </row>
    <row r="291" spans="4:6" ht="409.6">
      <c r="D291" s="1"/>
      <c r="E291" s="1"/>
      <c r="F291" s="1"/>
    </row>
    <row r="292" spans="4:6" ht="409.6">
      <c r="D292" s="1"/>
      <c r="E292" s="1"/>
      <c r="F292" s="1"/>
    </row>
    <row r="293" spans="4:6" ht="409.6">
      <c r="D293" s="1"/>
      <c r="E293" s="1"/>
      <c r="F293" s="1"/>
    </row>
    <row r="294" spans="4:6" ht="409.6">
      <c r="D294" s="1"/>
      <c r="E294" s="1"/>
      <c r="F294" s="1"/>
    </row>
    <row r="295" spans="4:6" ht="409.6">
      <c r="D295" s="1"/>
      <c r="E295" s="1"/>
      <c r="F295" s="1"/>
    </row>
    <row r="296" spans="4:6" ht="409.6">
      <c r="D296" s="1"/>
      <c r="E296" s="1"/>
      <c r="F296" s="1"/>
    </row>
    <row r="297" spans="4:6" ht="409.6">
      <c r="D297" s="1"/>
      <c r="E297" s="1"/>
      <c r="F297" s="1"/>
    </row>
    <row r="298" spans="4:6" ht="409.6">
      <c r="D298" s="1"/>
      <c r="E298" s="1"/>
      <c r="F298" s="1"/>
    </row>
    <row r="299" spans="4:6" ht="409.6">
      <c r="D299" s="1"/>
      <c r="E299" s="1"/>
      <c r="F299" s="1"/>
    </row>
    <row r="300" spans="4:6" ht="409.6">
      <c r="D300" s="1"/>
      <c r="E300" s="1"/>
      <c r="F300" s="1"/>
    </row>
    <row r="301" spans="4:6" ht="409.6">
      <c r="D301" s="1"/>
      <c r="E301" s="1"/>
      <c r="F301" s="1"/>
    </row>
    <row r="302" spans="4:6" ht="409.6">
      <c r="D302" s="1"/>
      <c r="E302" s="1"/>
      <c r="F302" s="1"/>
    </row>
    <row r="303" spans="4:6" ht="409.6">
      <c r="D303" s="1"/>
      <c r="E303" s="1"/>
      <c r="F303" s="1"/>
    </row>
    <row r="304" spans="4:6" ht="409.6">
      <c r="D304" s="1"/>
      <c r="E304" s="1"/>
      <c r="F304" s="1"/>
    </row>
    <row r="305" spans="4:6" ht="409.6">
      <c r="D305" s="1"/>
      <c r="E305" s="1"/>
      <c r="F305" s="1"/>
    </row>
    <row r="306" spans="4:6" ht="409.6">
      <c r="D306" s="1"/>
      <c r="E306" s="1"/>
      <c r="F306" s="1"/>
    </row>
    <row r="307" spans="4:6" ht="409.6">
      <c r="D307" s="1"/>
      <c r="E307" s="1"/>
      <c r="F307" s="1"/>
    </row>
    <row r="308" spans="4:6" ht="409.6">
      <c r="D308" s="1"/>
      <c r="E308" s="1"/>
      <c r="F308" s="1"/>
    </row>
    <row r="309" spans="4:6" ht="409.6">
      <c r="D309" s="1"/>
      <c r="E309" s="1"/>
      <c r="F309" s="1"/>
    </row>
    <row r="310" spans="4:6" ht="409.6">
      <c r="D310" s="1"/>
      <c r="E310" s="1"/>
      <c r="F310" s="1"/>
    </row>
    <row r="311" spans="4:6" ht="409.6">
      <c r="D311" s="1"/>
      <c r="E311" s="1"/>
      <c r="F311" s="1"/>
    </row>
    <row r="312" spans="4:6" ht="409.6">
      <c r="D312" s="1"/>
      <c r="E312" s="1"/>
      <c r="F312" s="1"/>
    </row>
    <row r="313" spans="4:6" ht="409.6">
      <c r="D313" s="1"/>
      <c r="E313" s="1"/>
      <c r="F313" s="1"/>
    </row>
    <row r="314" spans="4:6" ht="409.6">
      <c r="D314" s="1"/>
      <c r="E314" s="1"/>
      <c r="F314" s="1"/>
    </row>
    <row r="315" spans="4:6" ht="409.6">
      <c r="D315" s="1"/>
      <c r="E315" s="1"/>
      <c r="F315" s="1"/>
    </row>
    <row r="316" spans="4:6" ht="409.6">
      <c r="D316" s="1"/>
      <c r="E316" s="1"/>
      <c r="F316" s="1"/>
    </row>
    <row r="317" spans="4:6" ht="409.6">
      <c r="D317" s="1"/>
      <c r="E317" s="1"/>
      <c r="F317" s="1"/>
    </row>
    <row r="318" spans="4:6" ht="409.6">
      <c r="D318" s="1"/>
      <c r="E318" s="1"/>
      <c r="F318" s="1"/>
    </row>
    <row r="319" spans="4:6" ht="409.6">
      <c r="D319" s="1"/>
      <c r="E319" s="1"/>
      <c r="F319" s="1"/>
    </row>
    <row r="320" spans="4:6" ht="409.6">
      <c r="D320" s="1"/>
      <c r="E320" s="1"/>
      <c r="F320" s="1"/>
    </row>
    <row r="321" spans="4:6" ht="409.6">
      <c r="D321" s="1"/>
      <c r="E321" s="1"/>
      <c r="F321" s="1"/>
    </row>
    <row r="322" spans="4:6" ht="409.6">
      <c r="D322" s="1"/>
      <c r="E322" s="1"/>
      <c r="F322" s="1"/>
    </row>
    <row r="323" spans="4:6" ht="409.6">
      <c r="D323" s="1"/>
      <c r="E323" s="1"/>
      <c r="F323" s="1"/>
    </row>
    <row r="324" spans="4:6" ht="409.6">
      <c r="D324" s="1"/>
      <c r="E324" s="1"/>
      <c r="F324" s="1"/>
    </row>
    <row r="325" spans="4:6" ht="409.6">
      <c r="D325" s="1"/>
      <c r="E325" s="1"/>
      <c r="F325" s="1"/>
    </row>
    <row r="326" spans="4:6" ht="409.6">
      <c r="D326" s="1"/>
      <c r="E326" s="1"/>
      <c r="F326" s="1"/>
    </row>
    <row r="327" spans="4:6" ht="409.6">
      <c r="D327" s="1"/>
      <c r="E327" s="1"/>
      <c r="F327" s="1"/>
    </row>
    <row r="328" spans="4:6" ht="409.6">
      <c r="D328" s="1"/>
      <c r="E328" s="1"/>
      <c r="F328" s="1"/>
    </row>
    <row r="329" spans="4:6" ht="409.6">
      <c r="D329" s="1"/>
      <c r="E329" s="1"/>
      <c r="F329" s="1"/>
    </row>
    <row r="330" spans="4:6" ht="409.6">
      <c r="D330" s="1"/>
      <c r="E330" s="1"/>
      <c r="F330" s="1"/>
    </row>
    <row r="331" spans="4:6" ht="409.6">
      <c r="D331" s="1"/>
      <c r="E331" s="1"/>
      <c r="F331" s="1"/>
    </row>
    <row r="332" spans="4:6" ht="409.6">
      <c r="D332" s="1"/>
      <c r="E332" s="1"/>
      <c r="F332" s="1"/>
    </row>
    <row r="333" spans="4:6" ht="409.6">
      <c r="D333" s="1"/>
      <c r="E333" s="1"/>
      <c r="F333" s="1"/>
    </row>
    <row r="334" spans="4:6" ht="409.6">
      <c r="D334" s="1"/>
      <c r="E334" s="1"/>
      <c r="F334" s="1"/>
    </row>
    <row r="335" spans="4:6" ht="409.6">
      <c r="D335" s="1"/>
      <c r="E335" s="1"/>
      <c r="F335" s="1"/>
    </row>
    <row r="336" spans="4:6" ht="409.6">
      <c r="D336" s="1"/>
      <c r="E336" s="1"/>
      <c r="F336" s="1"/>
    </row>
    <row r="337" spans="4:6" ht="409.6">
      <c r="D337" s="1"/>
      <c r="E337" s="1"/>
      <c r="F337" s="1"/>
    </row>
    <row r="338" spans="4:6" ht="409.6">
      <c r="D338" s="1"/>
      <c r="E338" s="1"/>
      <c r="F338" s="1"/>
    </row>
    <row r="339" spans="4:6" ht="409.6">
      <c r="D339" s="1"/>
      <c r="E339" s="1"/>
      <c r="F339" s="1"/>
    </row>
    <row r="340" spans="4:6" ht="409.6">
      <c r="D340" s="1"/>
      <c r="E340" s="1"/>
      <c r="F340" s="1"/>
    </row>
    <row r="341" spans="4:6" ht="409.6">
      <c r="D341" s="1"/>
      <c r="E341" s="1"/>
      <c r="F341" s="1"/>
    </row>
    <row r="342" spans="4:6" ht="409.6">
      <c r="D342" s="1"/>
      <c r="E342" s="1"/>
      <c r="F342" s="1"/>
    </row>
    <row r="343" spans="4:6" ht="409.6">
      <c r="D343" s="1"/>
      <c r="E343" s="1"/>
      <c r="F343" s="1"/>
    </row>
    <row r="344" spans="4:6" ht="409.6">
      <c r="D344" s="1"/>
      <c r="E344" s="1"/>
      <c r="F344" s="1"/>
    </row>
    <row r="345" spans="4:6" ht="409.6">
      <c r="D345" s="1"/>
      <c r="E345" s="1"/>
      <c r="F345" s="1"/>
    </row>
    <row r="346" spans="4:6" ht="409.6">
      <c r="D346" s="1"/>
      <c r="E346" s="1"/>
      <c r="F346" s="1"/>
    </row>
    <row r="347" spans="4:6" ht="409.6">
      <c r="D347" s="1"/>
      <c r="E347" s="1"/>
      <c r="F347" s="1"/>
    </row>
    <row r="348" spans="4:6" ht="409.6">
      <c r="D348" s="1"/>
      <c r="E348" s="1"/>
      <c r="F348" s="1"/>
    </row>
    <row r="349" spans="4:6" ht="409.6">
      <c r="D349" s="1"/>
      <c r="E349" s="1"/>
      <c r="F349" s="1"/>
    </row>
    <row r="350" spans="4:6" ht="409.6">
      <c r="D350" s="1"/>
      <c r="E350" s="1"/>
      <c r="F350" s="1"/>
    </row>
    <row r="351" spans="4:6" ht="409.6">
      <c r="D351" s="1"/>
      <c r="E351" s="1"/>
      <c r="F351" s="1"/>
    </row>
    <row r="352" spans="4:6" ht="409.6">
      <c r="D352" s="1"/>
      <c r="E352" s="1"/>
      <c r="F352" s="1"/>
    </row>
    <row r="353" spans="4:6" ht="409.6">
      <c r="D353" s="1"/>
      <c r="E353" s="1"/>
      <c r="F353" s="1"/>
    </row>
    <row r="354" spans="4:6" ht="409.6">
      <c r="D354" s="1"/>
      <c r="E354" s="1"/>
      <c r="F354" s="1"/>
    </row>
    <row r="355" spans="4:6" ht="409.6">
      <c r="D355" s="1"/>
      <c r="E355" s="1"/>
      <c r="F355" s="1"/>
    </row>
    <row r="356" spans="4:6" ht="409.6">
      <c r="D356" s="1"/>
      <c r="E356" s="1"/>
      <c r="F356" s="1"/>
    </row>
    <row r="357" spans="4:6" ht="409.6">
      <c r="D357" s="1"/>
      <c r="E357" s="1"/>
      <c r="F357" s="1"/>
    </row>
    <row r="358" spans="4:6" ht="409.6">
      <c r="D358" s="1"/>
      <c r="E358" s="1"/>
      <c r="F358" s="1"/>
    </row>
    <row r="359" spans="4:6" ht="409.6">
      <c r="D359" s="1"/>
      <c r="E359" s="1"/>
      <c r="F359" s="1"/>
    </row>
    <row r="360" spans="4:6" ht="409.6">
      <c r="D360" s="1"/>
      <c r="E360" s="1"/>
      <c r="F360" s="1"/>
    </row>
    <row r="361" spans="4:6" ht="409.6">
      <c r="D361" s="1"/>
      <c r="E361" s="1"/>
      <c r="F361" s="1"/>
    </row>
    <row r="362" spans="4:6" ht="409.6">
      <c r="D362" s="1"/>
      <c r="E362" s="1"/>
      <c r="F362" s="1"/>
    </row>
    <row r="363" spans="4:6" ht="409.6">
      <c r="D363" s="1"/>
      <c r="E363" s="1"/>
      <c r="F363" s="1"/>
    </row>
    <row r="364" spans="4:6" ht="409.6">
      <c r="D364" s="1"/>
      <c r="E364" s="1"/>
      <c r="F364" s="1"/>
    </row>
    <row r="365" spans="4:6" ht="409.6">
      <c r="D365" s="1"/>
      <c r="E365" s="1"/>
      <c r="F365" s="1"/>
    </row>
    <row r="366" spans="4:6" ht="409.6">
      <c r="D366" s="1"/>
      <c r="E366" s="1"/>
      <c r="F366" s="1"/>
    </row>
    <row r="367" spans="4:6" ht="409.6">
      <c r="D367" s="1"/>
      <c r="E367" s="1"/>
      <c r="F367" s="1"/>
    </row>
    <row r="368" spans="4:6" ht="409.6">
      <c r="D368" s="1"/>
      <c r="E368" s="1"/>
      <c r="F368" s="1"/>
    </row>
    <row r="369" spans="4:6" ht="409.6">
      <c r="D369" s="1"/>
      <c r="E369" s="1"/>
      <c r="F369" s="1"/>
    </row>
    <row r="370" spans="4:6" ht="409.6">
      <c r="D370" s="1"/>
      <c r="E370" s="1"/>
      <c r="F370" s="1"/>
    </row>
    <row r="371" spans="4:6" ht="409.6">
      <c r="D371" s="1"/>
      <c r="E371" s="1"/>
      <c r="F371" s="1"/>
    </row>
    <row r="372" spans="4:6" ht="409.6">
      <c r="D372" s="1"/>
      <c r="E372" s="1"/>
      <c r="F372" s="1"/>
    </row>
    <row r="373" spans="4:6" ht="409.6">
      <c r="D373" s="1"/>
      <c r="E373" s="1"/>
      <c r="F373" s="1"/>
    </row>
    <row r="374" spans="4:6" ht="409.6">
      <c r="D374" s="1"/>
      <c r="E374" s="1"/>
      <c r="F374" s="1"/>
    </row>
    <row r="375" spans="4:6" ht="409.6">
      <c r="D375" s="1"/>
      <c r="E375" s="1"/>
      <c r="F375" s="1"/>
    </row>
    <row r="376" spans="4:6" ht="409.6">
      <c r="D376" s="1"/>
      <c r="E376" s="1"/>
      <c r="F376" s="1"/>
    </row>
    <row r="377" spans="4:6" ht="409.6">
      <c r="D377" s="1"/>
      <c r="E377" s="1"/>
      <c r="F377" s="1"/>
    </row>
    <row r="378" spans="4:6" ht="409.6">
      <c r="D378" s="1"/>
      <c r="E378" s="1"/>
      <c r="F378" s="1"/>
    </row>
    <row r="379" spans="4:6" ht="409.6">
      <c r="D379" s="1"/>
      <c r="E379" s="1"/>
      <c r="F379" s="1"/>
    </row>
    <row r="380" spans="4:6" ht="409.6">
      <c r="D380" s="1"/>
      <c r="E380" s="1"/>
      <c r="F380" s="1"/>
    </row>
    <row r="381" spans="4:6" ht="409.6">
      <c r="D381" s="1"/>
      <c r="E381" s="1"/>
      <c r="F381" s="1"/>
    </row>
    <row r="382" spans="4:6" ht="409.6">
      <c r="D382" s="1"/>
      <c r="E382" s="1"/>
      <c r="F382" s="1"/>
    </row>
    <row r="383" spans="4:6" ht="409.6">
      <c r="D383" s="1"/>
      <c r="E383" s="1"/>
      <c r="F383" s="1"/>
    </row>
    <row r="384" spans="4:6" ht="409.6">
      <c r="D384" s="1"/>
      <c r="E384" s="1"/>
      <c r="F384" s="1"/>
    </row>
    <row r="385" spans="2:6" ht="409.6">
      <c r="D385" s="1"/>
      <c r="E385" s="1"/>
      <c r="F385" s="1"/>
    </row>
    <row r="386" spans="2:6" ht="409.6">
      <c r="D386" s="1"/>
      <c r="E386" s="1"/>
      <c r="F386" s="1"/>
    </row>
    <row r="387" spans="2:6" ht="409.6">
      <c r="D387" s="1"/>
      <c r="E387" s="1"/>
      <c r="F387" s="1"/>
    </row>
    <row r="388" spans="2:6" ht="409.6">
      <c r="D388" s="1"/>
      <c r="E388" s="1"/>
      <c r="F388" s="1"/>
    </row>
    <row r="389" spans="2:6" ht="409.6">
      <c r="D389" s="1"/>
      <c r="E389" s="1"/>
      <c r="F389" s="1"/>
    </row>
    <row r="390" spans="2:6" ht="409.6">
      <c r="D390" s="1"/>
      <c r="E390" s="1"/>
      <c r="F390" s="1"/>
    </row>
    <row r="391" spans="2:6" ht="409.6">
      <c r="D391" s="1"/>
      <c r="E391" s="1"/>
      <c r="F391" s="1"/>
    </row>
    <row r="392" spans="2:6" ht="409.6">
      <c r="D392" s="1"/>
      <c r="E392" s="1"/>
      <c r="F392" s="1"/>
    </row>
    <row r="393" spans="2:6" ht="409.6">
      <c r="D393" s="1"/>
      <c r="E393" s="1"/>
      <c r="F393" s="1"/>
    </row>
    <row r="394" spans="2:6" ht="409.6">
      <c r="D394" s="1"/>
      <c r="E394" s="1"/>
      <c r="F394" s="1"/>
    </row>
    <row r="395" spans="2:6" ht="409.6">
      <c r="D395" s="1"/>
      <c r="E395" s="1"/>
      <c r="F395" s="1"/>
    </row>
    <row r="396" spans="2:6" ht="409.6">
      <c r="D396" s="1"/>
      <c r="E396" s="1"/>
      <c r="F396" s="1"/>
    </row>
    <row r="397" spans="2:6" ht="409.6">
      <c r="D397" s="1"/>
      <c r="E397" s="1"/>
      <c r="F397" s="1"/>
    </row>
    <row r="398" spans="2:6" ht="409.6">
      <c r="B398" s="44"/>
      <c r="D398" s="1"/>
      <c r="E398" s="1"/>
      <c r="F398" s="1"/>
    </row>
    <row r="399" spans="2:6" ht="409.6">
      <c r="B399" s="44"/>
      <c r="D399" s="1"/>
      <c r="E399" s="1"/>
      <c r="F399" s="1"/>
    </row>
    <row r="400" spans="2:6" ht="409.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168</v>
      </c>
      <c r="C1" s="78" t="s" vm="1">
        <v>244</v>
      </c>
    </row>
    <row r="2" spans="2:81">
      <c r="B2" s="57" t="s">
        <v>167</v>
      </c>
      <c r="C2" s="78" t="s">
        <v>245</v>
      </c>
    </row>
    <row r="3" spans="2:81">
      <c r="B3" s="57" t="s">
        <v>169</v>
      </c>
      <c r="C3" s="78" t="s">
        <v>246</v>
      </c>
    </row>
    <row r="4" spans="2:81">
      <c r="B4" s="57" t="s">
        <v>170</v>
      </c>
      <c r="C4" s="78">
        <v>12148</v>
      </c>
    </row>
    <row r="6" spans="2:81" ht="26.25" customHeight="1">
      <c r="B6" s="136" t="s">
        <v>199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81" ht="26.25" customHeight="1">
      <c r="B7" s="136" t="s">
        <v>78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81" s="3" customFormat="1" ht="78.75">
      <c r="B8" s="23" t="s">
        <v>105</v>
      </c>
      <c r="C8" s="31" t="s">
        <v>38</v>
      </c>
      <c r="D8" s="31" t="s">
        <v>107</v>
      </c>
      <c r="E8" s="31" t="s">
        <v>106</v>
      </c>
      <c r="F8" s="31" t="s">
        <v>55</v>
      </c>
      <c r="G8" s="31" t="s">
        <v>15</v>
      </c>
      <c r="H8" s="31" t="s">
        <v>56</v>
      </c>
      <c r="I8" s="31" t="s">
        <v>91</v>
      </c>
      <c r="J8" s="31" t="s">
        <v>18</v>
      </c>
      <c r="K8" s="31" t="s">
        <v>90</v>
      </c>
      <c r="L8" s="31" t="s">
        <v>17</v>
      </c>
      <c r="M8" s="71" t="s">
        <v>19</v>
      </c>
      <c r="N8" s="71" t="s">
        <v>222</v>
      </c>
      <c r="O8" s="31" t="s">
        <v>221</v>
      </c>
      <c r="P8" s="31" t="s">
        <v>99</v>
      </c>
      <c r="Q8" s="31" t="s">
        <v>51</v>
      </c>
      <c r="R8" s="31" t="s">
        <v>171</v>
      </c>
      <c r="S8" s="32" t="s">
        <v>173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229</v>
      </c>
      <c r="O9" s="33"/>
      <c r="P9" s="33" t="s">
        <v>225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102</v>
      </c>
      <c r="R10" s="21" t="s">
        <v>103</v>
      </c>
      <c r="S10" s="21" t="s">
        <v>174</v>
      </c>
      <c r="T10" s="5"/>
      <c r="BZ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Z11" s="1"/>
      <c r="CC11" s="1"/>
    </row>
    <row r="12" spans="2:81" ht="17.25" customHeight="1">
      <c r="B12" s="99" t="s">
        <v>238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81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81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81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 ht="409.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 ht="409.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 ht="409.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 ht="409.6">
      <c r="C111" s="1"/>
      <c r="D111" s="1"/>
      <c r="E111" s="1"/>
    </row>
    <row r="112" spans="2:19" ht="409.6">
      <c r="C112" s="1"/>
      <c r="D112" s="1"/>
      <c r="E112" s="1"/>
    </row>
    <row r="113" spans="3:5" ht="409.6">
      <c r="C113" s="1"/>
      <c r="D113" s="1"/>
      <c r="E113" s="1"/>
    </row>
    <row r="114" spans="3:5" ht="409.6">
      <c r="C114" s="1"/>
      <c r="D114" s="1"/>
      <c r="E114" s="1"/>
    </row>
    <row r="115" spans="3:5" ht="409.6">
      <c r="C115" s="1"/>
      <c r="D115" s="1"/>
      <c r="E115" s="1"/>
    </row>
    <row r="116" spans="3:5" ht="409.6">
      <c r="C116" s="1"/>
      <c r="D116" s="1"/>
      <c r="E116" s="1"/>
    </row>
    <row r="117" spans="3:5" ht="409.6">
      <c r="C117" s="1"/>
      <c r="D117" s="1"/>
      <c r="E117" s="1"/>
    </row>
    <row r="118" spans="3:5" ht="409.6">
      <c r="C118" s="1"/>
      <c r="D118" s="1"/>
      <c r="E118" s="1"/>
    </row>
    <row r="119" spans="3:5" ht="409.6">
      <c r="C119" s="1"/>
      <c r="D119" s="1"/>
      <c r="E119" s="1"/>
    </row>
    <row r="120" spans="3:5" ht="409.6">
      <c r="C120" s="1"/>
      <c r="D120" s="1"/>
      <c r="E120" s="1"/>
    </row>
    <row r="121" spans="3:5" ht="409.6">
      <c r="C121" s="1"/>
      <c r="D121" s="1"/>
      <c r="E121" s="1"/>
    </row>
    <row r="122" spans="3:5" ht="409.6">
      <c r="C122" s="1"/>
      <c r="D122" s="1"/>
      <c r="E122" s="1"/>
    </row>
    <row r="123" spans="3:5" ht="409.6">
      <c r="C123" s="1"/>
      <c r="D123" s="1"/>
      <c r="E123" s="1"/>
    </row>
    <row r="124" spans="3:5" ht="409.6">
      <c r="C124" s="1"/>
      <c r="D124" s="1"/>
      <c r="E124" s="1"/>
    </row>
    <row r="125" spans="3:5" ht="409.6">
      <c r="C125" s="1"/>
      <c r="D125" s="1"/>
      <c r="E125" s="1"/>
    </row>
    <row r="126" spans="3:5" ht="409.6">
      <c r="C126" s="1"/>
      <c r="D126" s="1"/>
      <c r="E126" s="1"/>
    </row>
    <row r="127" spans="3:5" ht="409.6">
      <c r="C127" s="1"/>
      <c r="D127" s="1"/>
      <c r="E127" s="1"/>
    </row>
    <row r="128" spans="3:5" ht="409.6">
      <c r="C128" s="1"/>
      <c r="D128" s="1"/>
      <c r="E128" s="1"/>
    </row>
    <row r="129" spans="3:5" ht="409.6">
      <c r="C129" s="1"/>
      <c r="D129" s="1"/>
      <c r="E129" s="1"/>
    </row>
    <row r="130" spans="3:5" ht="409.6">
      <c r="C130" s="1"/>
      <c r="D130" s="1"/>
      <c r="E130" s="1"/>
    </row>
    <row r="131" spans="3:5" ht="409.6">
      <c r="C131" s="1"/>
      <c r="D131" s="1"/>
      <c r="E131" s="1"/>
    </row>
    <row r="132" spans="3:5" ht="409.6">
      <c r="C132" s="1"/>
      <c r="D132" s="1"/>
      <c r="E132" s="1"/>
    </row>
    <row r="133" spans="3:5" ht="409.6">
      <c r="C133" s="1"/>
      <c r="D133" s="1"/>
      <c r="E133" s="1"/>
    </row>
    <row r="134" spans="3:5" ht="409.6">
      <c r="C134" s="1"/>
      <c r="D134" s="1"/>
      <c r="E134" s="1"/>
    </row>
    <row r="135" spans="3:5" ht="409.6">
      <c r="C135" s="1"/>
      <c r="D135" s="1"/>
      <c r="E135" s="1"/>
    </row>
    <row r="136" spans="3:5" ht="409.6">
      <c r="C136" s="1"/>
      <c r="D136" s="1"/>
      <c r="E136" s="1"/>
    </row>
    <row r="137" spans="3:5" ht="409.6">
      <c r="C137" s="1"/>
      <c r="D137" s="1"/>
      <c r="E137" s="1"/>
    </row>
    <row r="138" spans="3:5" ht="409.6">
      <c r="C138" s="1"/>
      <c r="D138" s="1"/>
      <c r="E138" s="1"/>
    </row>
    <row r="139" spans="3:5" ht="409.6">
      <c r="C139" s="1"/>
      <c r="D139" s="1"/>
      <c r="E139" s="1"/>
    </row>
    <row r="140" spans="3:5" ht="409.6">
      <c r="C140" s="1"/>
      <c r="D140" s="1"/>
      <c r="E140" s="1"/>
    </row>
    <row r="141" spans="3:5" ht="409.6">
      <c r="C141" s="1"/>
      <c r="D141" s="1"/>
      <c r="E141" s="1"/>
    </row>
    <row r="142" spans="3:5" ht="409.6">
      <c r="C142" s="1"/>
      <c r="D142" s="1"/>
      <c r="E142" s="1"/>
    </row>
    <row r="143" spans="3:5" ht="409.6">
      <c r="C143" s="1"/>
      <c r="D143" s="1"/>
      <c r="E143" s="1"/>
    </row>
    <row r="144" spans="3:5" ht="409.6">
      <c r="C144" s="1"/>
      <c r="D144" s="1"/>
      <c r="E144" s="1"/>
    </row>
    <row r="145" spans="3:5" ht="409.6">
      <c r="C145" s="1"/>
      <c r="D145" s="1"/>
      <c r="E145" s="1"/>
    </row>
    <row r="146" spans="3:5" ht="409.6">
      <c r="C146" s="1"/>
      <c r="D146" s="1"/>
      <c r="E146" s="1"/>
    </row>
    <row r="147" spans="3:5" ht="409.6">
      <c r="C147" s="1"/>
      <c r="D147" s="1"/>
      <c r="E147" s="1"/>
    </row>
    <row r="148" spans="3:5" ht="409.6">
      <c r="C148" s="1"/>
      <c r="D148" s="1"/>
      <c r="E148" s="1"/>
    </row>
    <row r="149" spans="3:5" ht="409.6">
      <c r="C149" s="1"/>
      <c r="D149" s="1"/>
      <c r="E149" s="1"/>
    </row>
    <row r="150" spans="3:5" ht="409.6">
      <c r="C150" s="1"/>
      <c r="D150" s="1"/>
      <c r="E150" s="1"/>
    </row>
    <row r="151" spans="3:5" ht="409.6">
      <c r="C151" s="1"/>
      <c r="D151" s="1"/>
      <c r="E151" s="1"/>
    </row>
    <row r="152" spans="3:5" ht="409.6">
      <c r="C152" s="1"/>
      <c r="D152" s="1"/>
      <c r="E152" s="1"/>
    </row>
    <row r="153" spans="3:5" ht="409.6">
      <c r="C153" s="1"/>
      <c r="D153" s="1"/>
      <c r="E153" s="1"/>
    </row>
    <row r="154" spans="3:5" ht="409.6">
      <c r="C154" s="1"/>
      <c r="D154" s="1"/>
      <c r="E154" s="1"/>
    </row>
    <row r="155" spans="3:5" ht="409.6">
      <c r="C155" s="1"/>
      <c r="D155" s="1"/>
      <c r="E155" s="1"/>
    </row>
    <row r="156" spans="3:5" ht="409.6">
      <c r="C156" s="1"/>
      <c r="D156" s="1"/>
      <c r="E156" s="1"/>
    </row>
    <row r="157" spans="3:5" ht="409.6">
      <c r="C157" s="1"/>
      <c r="D157" s="1"/>
      <c r="E157" s="1"/>
    </row>
    <row r="158" spans="3:5" ht="409.6">
      <c r="C158" s="1"/>
      <c r="D158" s="1"/>
      <c r="E158" s="1"/>
    </row>
    <row r="159" spans="3:5" ht="409.6">
      <c r="C159" s="1"/>
      <c r="D159" s="1"/>
      <c r="E159" s="1"/>
    </row>
    <row r="160" spans="3:5" ht="409.6">
      <c r="C160" s="1"/>
      <c r="D160" s="1"/>
      <c r="E160" s="1"/>
    </row>
    <row r="161" spans="3:5" ht="409.6">
      <c r="C161" s="1"/>
      <c r="D161" s="1"/>
      <c r="E161" s="1"/>
    </row>
    <row r="162" spans="3:5" ht="409.6">
      <c r="C162" s="1"/>
      <c r="D162" s="1"/>
      <c r="E162" s="1"/>
    </row>
    <row r="163" spans="3:5" ht="409.6">
      <c r="C163" s="1"/>
      <c r="D163" s="1"/>
      <c r="E163" s="1"/>
    </row>
    <row r="164" spans="3:5" ht="409.6">
      <c r="C164" s="1"/>
      <c r="D164" s="1"/>
      <c r="E164" s="1"/>
    </row>
    <row r="165" spans="3:5" ht="409.6">
      <c r="C165" s="1"/>
      <c r="D165" s="1"/>
      <c r="E165" s="1"/>
    </row>
    <row r="166" spans="3:5" ht="409.6">
      <c r="C166" s="1"/>
      <c r="D166" s="1"/>
      <c r="E166" s="1"/>
    </row>
    <row r="167" spans="3:5" ht="409.6">
      <c r="C167" s="1"/>
      <c r="D167" s="1"/>
      <c r="E167" s="1"/>
    </row>
    <row r="168" spans="3:5" ht="409.6">
      <c r="C168" s="1"/>
      <c r="D168" s="1"/>
      <c r="E168" s="1"/>
    </row>
    <row r="169" spans="3:5" ht="409.6">
      <c r="C169" s="1"/>
      <c r="D169" s="1"/>
      <c r="E169" s="1"/>
    </row>
    <row r="170" spans="3:5" ht="409.6">
      <c r="C170" s="1"/>
      <c r="D170" s="1"/>
      <c r="E170" s="1"/>
    </row>
    <row r="171" spans="3:5" ht="409.6">
      <c r="C171" s="1"/>
      <c r="D171" s="1"/>
      <c r="E171" s="1"/>
    </row>
    <row r="172" spans="3:5" ht="409.6">
      <c r="C172" s="1"/>
      <c r="D172" s="1"/>
      <c r="E172" s="1"/>
    </row>
    <row r="173" spans="3:5" ht="409.6">
      <c r="C173" s="1"/>
      <c r="D173" s="1"/>
      <c r="E173" s="1"/>
    </row>
    <row r="174" spans="3:5" ht="409.6">
      <c r="C174" s="1"/>
      <c r="D174" s="1"/>
      <c r="E174" s="1"/>
    </row>
    <row r="175" spans="3:5" ht="409.6">
      <c r="C175" s="1"/>
      <c r="D175" s="1"/>
      <c r="E175" s="1"/>
    </row>
    <row r="176" spans="3:5" ht="409.6">
      <c r="C176" s="1"/>
      <c r="D176" s="1"/>
      <c r="E176" s="1"/>
    </row>
    <row r="177" spans="3:5" ht="409.6">
      <c r="C177" s="1"/>
      <c r="D177" s="1"/>
      <c r="E177" s="1"/>
    </row>
    <row r="178" spans="3:5" ht="409.6">
      <c r="C178" s="1"/>
      <c r="D178" s="1"/>
      <c r="E178" s="1"/>
    </row>
    <row r="179" spans="3:5" ht="409.6">
      <c r="C179" s="1"/>
      <c r="D179" s="1"/>
      <c r="E179" s="1"/>
    </row>
    <row r="180" spans="3:5" ht="409.6">
      <c r="C180" s="1"/>
      <c r="D180" s="1"/>
      <c r="E180" s="1"/>
    </row>
    <row r="181" spans="3:5" ht="409.6">
      <c r="C181" s="1"/>
      <c r="D181" s="1"/>
      <c r="E181" s="1"/>
    </row>
    <row r="182" spans="3:5" ht="409.6">
      <c r="C182" s="1"/>
      <c r="D182" s="1"/>
      <c r="E182" s="1"/>
    </row>
    <row r="183" spans="3:5" ht="409.6">
      <c r="C183" s="1"/>
      <c r="D183" s="1"/>
      <c r="E183" s="1"/>
    </row>
    <row r="184" spans="3:5" ht="409.6">
      <c r="C184" s="1"/>
      <c r="D184" s="1"/>
      <c r="E184" s="1"/>
    </row>
    <row r="185" spans="3:5" ht="409.6">
      <c r="C185" s="1"/>
      <c r="D185" s="1"/>
      <c r="E185" s="1"/>
    </row>
    <row r="186" spans="3:5" ht="409.6">
      <c r="C186" s="1"/>
      <c r="D186" s="1"/>
      <c r="E186" s="1"/>
    </row>
    <row r="187" spans="3:5" ht="409.6">
      <c r="C187" s="1"/>
      <c r="D187" s="1"/>
      <c r="E187" s="1"/>
    </row>
    <row r="188" spans="3:5" ht="409.6">
      <c r="C188" s="1"/>
      <c r="D188" s="1"/>
      <c r="E188" s="1"/>
    </row>
    <row r="189" spans="3:5" ht="409.6">
      <c r="C189" s="1"/>
      <c r="D189" s="1"/>
      <c r="E189" s="1"/>
    </row>
    <row r="190" spans="3:5" ht="409.6">
      <c r="C190" s="1"/>
      <c r="D190" s="1"/>
      <c r="E190" s="1"/>
    </row>
    <row r="191" spans="3:5" ht="409.6">
      <c r="C191" s="1"/>
      <c r="D191" s="1"/>
      <c r="E191" s="1"/>
    </row>
    <row r="192" spans="3:5" ht="409.6">
      <c r="C192" s="1"/>
      <c r="D192" s="1"/>
      <c r="E192" s="1"/>
    </row>
    <row r="193" spans="3:5" ht="409.6">
      <c r="C193" s="1"/>
      <c r="D193" s="1"/>
      <c r="E193" s="1"/>
    </row>
    <row r="194" spans="3:5" ht="409.6">
      <c r="C194" s="1"/>
      <c r="D194" s="1"/>
      <c r="E194" s="1"/>
    </row>
    <row r="195" spans="3:5" ht="409.6">
      <c r="C195" s="1"/>
      <c r="D195" s="1"/>
      <c r="E195" s="1"/>
    </row>
    <row r="196" spans="3:5" ht="409.6">
      <c r="C196" s="1"/>
      <c r="D196" s="1"/>
      <c r="E196" s="1"/>
    </row>
    <row r="197" spans="3:5" ht="409.6">
      <c r="C197" s="1"/>
      <c r="D197" s="1"/>
      <c r="E197" s="1"/>
    </row>
    <row r="198" spans="3:5" ht="409.6">
      <c r="C198" s="1"/>
      <c r="D198" s="1"/>
      <c r="E198" s="1"/>
    </row>
    <row r="199" spans="3:5" ht="409.6">
      <c r="C199" s="1"/>
      <c r="D199" s="1"/>
      <c r="E199" s="1"/>
    </row>
    <row r="200" spans="3:5" ht="409.6">
      <c r="C200" s="1"/>
      <c r="D200" s="1"/>
      <c r="E200" s="1"/>
    </row>
    <row r="201" spans="3:5" ht="409.6">
      <c r="C201" s="1"/>
      <c r="D201" s="1"/>
      <c r="E201" s="1"/>
    </row>
    <row r="202" spans="3:5" ht="409.6">
      <c r="C202" s="1"/>
      <c r="D202" s="1"/>
      <c r="E202" s="1"/>
    </row>
    <row r="203" spans="3:5" ht="409.6">
      <c r="C203" s="1"/>
      <c r="D203" s="1"/>
      <c r="E203" s="1"/>
    </row>
    <row r="204" spans="3:5" ht="409.6">
      <c r="C204" s="1"/>
      <c r="D204" s="1"/>
      <c r="E204" s="1"/>
    </row>
    <row r="205" spans="3:5" ht="409.6">
      <c r="C205" s="1"/>
      <c r="D205" s="1"/>
      <c r="E205" s="1"/>
    </row>
    <row r="206" spans="3:5" ht="409.6">
      <c r="C206" s="1"/>
      <c r="D206" s="1"/>
      <c r="E206" s="1"/>
    </row>
    <row r="207" spans="3:5" ht="409.6">
      <c r="C207" s="1"/>
      <c r="D207" s="1"/>
      <c r="E207" s="1"/>
    </row>
    <row r="208" spans="3:5" ht="409.6">
      <c r="C208" s="1"/>
      <c r="D208" s="1"/>
      <c r="E208" s="1"/>
    </row>
    <row r="209" spans="3:5" ht="409.6">
      <c r="C209" s="1"/>
      <c r="D209" s="1"/>
      <c r="E209" s="1"/>
    </row>
    <row r="210" spans="3:5" ht="409.6">
      <c r="C210" s="1"/>
      <c r="D210" s="1"/>
      <c r="E210" s="1"/>
    </row>
    <row r="211" spans="3:5" ht="409.6">
      <c r="C211" s="1"/>
      <c r="D211" s="1"/>
      <c r="E211" s="1"/>
    </row>
    <row r="212" spans="3:5" ht="409.6">
      <c r="C212" s="1"/>
      <c r="D212" s="1"/>
      <c r="E212" s="1"/>
    </row>
    <row r="213" spans="3:5" ht="409.6">
      <c r="C213" s="1"/>
      <c r="D213" s="1"/>
      <c r="E213" s="1"/>
    </row>
    <row r="214" spans="3:5" ht="409.6">
      <c r="C214" s="1"/>
      <c r="D214" s="1"/>
      <c r="E214" s="1"/>
    </row>
    <row r="215" spans="3:5" ht="409.6">
      <c r="C215" s="1"/>
      <c r="D215" s="1"/>
      <c r="E215" s="1"/>
    </row>
    <row r="216" spans="3:5" ht="409.6">
      <c r="C216" s="1"/>
      <c r="D216" s="1"/>
      <c r="E216" s="1"/>
    </row>
    <row r="217" spans="3:5" ht="409.6">
      <c r="C217" s="1"/>
      <c r="D217" s="1"/>
      <c r="E217" s="1"/>
    </row>
    <row r="218" spans="3:5" ht="409.6">
      <c r="C218" s="1"/>
      <c r="D218" s="1"/>
      <c r="E218" s="1"/>
    </row>
    <row r="219" spans="3:5" ht="409.6">
      <c r="C219" s="1"/>
      <c r="D219" s="1"/>
      <c r="E219" s="1"/>
    </row>
    <row r="220" spans="3:5" ht="409.6">
      <c r="C220" s="1"/>
      <c r="D220" s="1"/>
      <c r="E220" s="1"/>
    </row>
    <row r="221" spans="3:5" ht="409.6">
      <c r="C221" s="1"/>
      <c r="D221" s="1"/>
      <c r="E221" s="1"/>
    </row>
    <row r="222" spans="3:5" ht="409.6">
      <c r="C222" s="1"/>
      <c r="D222" s="1"/>
      <c r="E222" s="1"/>
    </row>
    <row r="223" spans="3:5" ht="409.6">
      <c r="C223" s="1"/>
      <c r="D223" s="1"/>
      <c r="E223" s="1"/>
    </row>
    <row r="224" spans="3:5" ht="409.6">
      <c r="C224" s="1"/>
      <c r="D224" s="1"/>
      <c r="E224" s="1"/>
    </row>
    <row r="225" spans="3:5" ht="409.6">
      <c r="C225" s="1"/>
      <c r="D225" s="1"/>
      <c r="E225" s="1"/>
    </row>
    <row r="226" spans="3:5" ht="409.6">
      <c r="C226" s="1"/>
      <c r="D226" s="1"/>
      <c r="E226" s="1"/>
    </row>
    <row r="227" spans="3:5" ht="409.6">
      <c r="C227" s="1"/>
      <c r="D227" s="1"/>
      <c r="E227" s="1"/>
    </row>
    <row r="228" spans="3:5" ht="409.6">
      <c r="C228" s="1"/>
      <c r="D228" s="1"/>
      <c r="E228" s="1"/>
    </row>
    <row r="229" spans="3:5" ht="409.6">
      <c r="C229" s="1"/>
      <c r="D229" s="1"/>
      <c r="E229" s="1"/>
    </row>
    <row r="230" spans="3:5" ht="409.6">
      <c r="C230" s="1"/>
      <c r="D230" s="1"/>
      <c r="E230" s="1"/>
    </row>
    <row r="231" spans="3:5" ht="409.6">
      <c r="C231" s="1"/>
      <c r="D231" s="1"/>
      <c r="E231" s="1"/>
    </row>
    <row r="232" spans="3:5" ht="409.6">
      <c r="C232" s="1"/>
      <c r="D232" s="1"/>
      <c r="E232" s="1"/>
    </row>
    <row r="233" spans="3:5" ht="409.6">
      <c r="C233" s="1"/>
      <c r="D233" s="1"/>
      <c r="E233" s="1"/>
    </row>
    <row r="234" spans="3:5" ht="409.6">
      <c r="C234" s="1"/>
      <c r="D234" s="1"/>
      <c r="E234" s="1"/>
    </row>
    <row r="235" spans="3:5" ht="409.6">
      <c r="C235" s="1"/>
      <c r="D235" s="1"/>
      <c r="E235" s="1"/>
    </row>
    <row r="236" spans="3:5" ht="409.6">
      <c r="C236" s="1"/>
      <c r="D236" s="1"/>
      <c r="E236" s="1"/>
    </row>
    <row r="237" spans="3:5" ht="409.6">
      <c r="C237" s="1"/>
      <c r="D237" s="1"/>
      <c r="E237" s="1"/>
    </row>
    <row r="238" spans="3:5" ht="409.6">
      <c r="C238" s="1"/>
      <c r="D238" s="1"/>
      <c r="E238" s="1"/>
    </row>
    <row r="239" spans="3:5" ht="409.6">
      <c r="C239" s="1"/>
      <c r="D239" s="1"/>
      <c r="E239" s="1"/>
    </row>
    <row r="240" spans="3:5" ht="409.6">
      <c r="C240" s="1"/>
      <c r="D240" s="1"/>
      <c r="E240" s="1"/>
    </row>
    <row r="241" spans="3:5" ht="409.6">
      <c r="C241" s="1"/>
      <c r="D241" s="1"/>
      <c r="E241" s="1"/>
    </row>
    <row r="242" spans="3:5" ht="409.6">
      <c r="C242" s="1"/>
      <c r="D242" s="1"/>
      <c r="E242" s="1"/>
    </row>
    <row r="243" spans="3:5" ht="409.6">
      <c r="C243" s="1"/>
      <c r="D243" s="1"/>
      <c r="E243" s="1"/>
    </row>
    <row r="244" spans="3:5" ht="409.6">
      <c r="C244" s="1"/>
      <c r="D244" s="1"/>
      <c r="E244" s="1"/>
    </row>
    <row r="245" spans="3:5" ht="409.6">
      <c r="C245" s="1"/>
      <c r="D245" s="1"/>
      <c r="E245" s="1"/>
    </row>
    <row r="246" spans="3:5" ht="409.6">
      <c r="C246" s="1"/>
      <c r="D246" s="1"/>
      <c r="E246" s="1"/>
    </row>
    <row r="247" spans="3:5" ht="409.6">
      <c r="C247" s="1"/>
      <c r="D247" s="1"/>
      <c r="E247" s="1"/>
    </row>
    <row r="248" spans="3:5" ht="409.6">
      <c r="C248" s="1"/>
      <c r="D248" s="1"/>
      <c r="E248" s="1"/>
    </row>
    <row r="249" spans="3:5" ht="409.6">
      <c r="C249" s="1"/>
      <c r="D249" s="1"/>
      <c r="E249" s="1"/>
    </row>
    <row r="250" spans="3:5" ht="409.6">
      <c r="C250" s="1"/>
      <c r="D250" s="1"/>
      <c r="E250" s="1"/>
    </row>
    <row r="251" spans="3:5" ht="409.6">
      <c r="C251" s="1"/>
      <c r="D251" s="1"/>
      <c r="E251" s="1"/>
    </row>
    <row r="252" spans="3:5" ht="409.6">
      <c r="C252" s="1"/>
      <c r="D252" s="1"/>
      <c r="E252" s="1"/>
    </row>
    <row r="253" spans="3:5" ht="409.6">
      <c r="C253" s="1"/>
      <c r="D253" s="1"/>
      <c r="E253" s="1"/>
    </row>
    <row r="254" spans="3:5" ht="409.6">
      <c r="C254" s="1"/>
      <c r="D254" s="1"/>
      <c r="E254" s="1"/>
    </row>
    <row r="255" spans="3:5" ht="409.6">
      <c r="C255" s="1"/>
      <c r="D255" s="1"/>
      <c r="E255" s="1"/>
    </row>
    <row r="256" spans="3:5" ht="409.6">
      <c r="C256" s="1"/>
      <c r="D256" s="1"/>
      <c r="E256" s="1"/>
    </row>
    <row r="257" spans="3:5" ht="409.6">
      <c r="C257" s="1"/>
      <c r="D257" s="1"/>
      <c r="E257" s="1"/>
    </row>
    <row r="258" spans="3:5" ht="409.6">
      <c r="C258" s="1"/>
      <c r="D258" s="1"/>
      <c r="E258" s="1"/>
    </row>
    <row r="259" spans="3:5" ht="409.6">
      <c r="C259" s="1"/>
      <c r="D259" s="1"/>
      <c r="E259" s="1"/>
    </row>
    <row r="260" spans="3:5" ht="409.6">
      <c r="C260" s="1"/>
      <c r="D260" s="1"/>
      <c r="E260" s="1"/>
    </row>
    <row r="261" spans="3:5" ht="409.6">
      <c r="C261" s="1"/>
      <c r="D261" s="1"/>
      <c r="E261" s="1"/>
    </row>
    <row r="262" spans="3:5" ht="409.6">
      <c r="C262" s="1"/>
      <c r="D262" s="1"/>
      <c r="E262" s="1"/>
    </row>
    <row r="263" spans="3:5" ht="409.6">
      <c r="C263" s="1"/>
      <c r="D263" s="1"/>
      <c r="E263" s="1"/>
    </row>
    <row r="264" spans="3:5" ht="409.6">
      <c r="C264" s="1"/>
      <c r="D264" s="1"/>
      <c r="E264" s="1"/>
    </row>
    <row r="265" spans="3:5" ht="409.6">
      <c r="C265" s="1"/>
      <c r="D265" s="1"/>
      <c r="E265" s="1"/>
    </row>
    <row r="266" spans="3:5" ht="409.6">
      <c r="C266" s="1"/>
      <c r="D266" s="1"/>
      <c r="E266" s="1"/>
    </row>
    <row r="267" spans="3:5" ht="409.6">
      <c r="C267" s="1"/>
      <c r="D267" s="1"/>
      <c r="E267" s="1"/>
    </row>
    <row r="268" spans="3:5" ht="409.6">
      <c r="C268" s="1"/>
      <c r="D268" s="1"/>
      <c r="E268" s="1"/>
    </row>
    <row r="269" spans="3:5" ht="409.6">
      <c r="C269" s="1"/>
      <c r="D269" s="1"/>
      <c r="E269" s="1"/>
    </row>
    <row r="270" spans="3:5" ht="409.6">
      <c r="C270" s="1"/>
      <c r="D270" s="1"/>
      <c r="E270" s="1"/>
    </row>
    <row r="271" spans="3:5" ht="409.6">
      <c r="C271" s="1"/>
      <c r="D271" s="1"/>
      <c r="E271" s="1"/>
    </row>
    <row r="272" spans="3:5" ht="409.6">
      <c r="C272" s="1"/>
      <c r="D272" s="1"/>
      <c r="E272" s="1"/>
    </row>
    <row r="273" spans="3:5" ht="409.6">
      <c r="C273" s="1"/>
      <c r="D273" s="1"/>
      <c r="E273" s="1"/>
    </row>
    <row r="274" spans="3:5" ht="409.6">
      <c r="C274" s="1"/>
      <c r="D274" s="1"/>
      <c r="E274" s="1"/>
    </row>
    <row r="275" spans="3:5" ht="409.6">
      <c r="C275" s="1"/>
      <c r="D275" s="1"/>
      <c r="E275" s="1"/>
    </row>
    <row r="276" spans="3:5" ht="409.6">
      <c r="C276" s="1"/>
      <c r="D276" s="1"/>
      <c r="E276" s="1"/>
    </row>
    <row r="277" spans="3:5" ht="409.6">
      <c r="C277" s="1"/>
      <c r="D277" s="1"/>
      <c r="E277" s="1"/>
    </row>
    <row r="278" spans="3:5" ht="409.6">
      <c r="C278" s="1"/>
      <c r="D278" s="1"/>
      <c r="E278" s="1"/>
    </row>
    <row r="279" spans="3:5" ht="409.6">
      <c r="C279" s="1"/>
      <c r="D279" s="1"/>
      <c r="E279" s="1"/>
    </row>
    <row r="280" spans="3:5" ht="409.6">
      <c r="C280" s="1"/>
      <c r="D280" s="1"/>
      <c r="E280" s="1"/>
    </row>
    <row r="281" spans="3:5" ht="409.6">
      <c r="C281" s="1"/>
      <c r="D281" s="1"/>
      <c r="E281" s="1"/>
    </row>
    <row r="282" spans="3:5" ht="409.6">
      <c r="C282" s="1"/>
      <c r="D282" s="1"/>
      <c r="E282" s="1"/>
    </row>
    <row r="283" spans="3:5" ht="409.6">
      <c r="C283" s="1"/>
      <c r="D283" s="1"/>
      <c r="E283" s="1"/>
    </row>
    <row r="284" spans="3:5" ht="409.6">
      <c r="C284" s="1"/>
      <c r="D284" s="1"/>
      <c r="E284" s="1"/>
    </row>
    <row r="285" spans="3:5" ht="409.6">
      <c r="C285" s="1"/>
      <c r="D285" s="1"/>
      <c r="E285" s="1"/>
    </row>
    <row r="286" spans="3:5" ht="409.6">
      <c r="C286" s="1"/>
      <c r="D286" s="1"/>
      <c r="E286" s="1"/>
    </row>
    <row r="287" spans="3:5" ht="409.6">
      <c r="C287" s="1"/>
      <c r="D287" s="1"/>
      <c r="E287" s="1"/>
    </row>
    <row r="288" spans="3:5" ht="409.6">
      <c r="C288" s="1"/>
      <c r="D288" s="1"/>
      <c r="E288" s="1"/>
    </row>
    <row r="289" spans="3:5" ht="409.6">
      <c r="C289" s="1"/>
      <c r="D289" s="1"/>
      <c r="E289" s="1"/>
    </row>
    <row r="290" spans="3:5" ht="409.6">
      <c r="C290" s="1"/>
      <c r="D290" s="1"/>
      <c r="E290" s="1"/>
    </row>
    <row r="291" spans="3:5" ht="409.6">
      <c r="C291" s="1"/>
      <c r="D291" s="1"/>
      <c r="E291" s="1"/>
    </row>
    <row r="292" spans="3:5" ht="409.6">
      <c r="C292" s="1"/>
      <c r="D292" s="1"/>
      <c r="E292" s="1"/>
    </row>
    <row r="293" spans="3:5" ht="409.6">
      <c r="C293" s="1"/>
      <c r="D293" s="1"/>
      <c r="E293" s="1"/>
    </row>
    <row r="294" spans="3:5" ht="409.6">
      <c r="C294" s="1"/>
      <c r="D294" s="1"/>
      <c r="E294" s="1"/>
    </row>
    <row r="295" spans="3:5" ht="409.6">
      <c r="C295" s="1"/>
      <c r="D295" s="1"/>
      <c r="E295" s="1"/>
    </row>
    <row r="296" spans="3:5" ht="409.6">
      <c r="C296" s="1"/>
      <c r="D296" s="1"/>
      <c r="E296" s="1"/>
    </row>
    <row r="297" spans="3:5" ht="409.6">
      <c r="C297" s="1"/>
      <c r="D297" s="1"/>
      <c r="E297" s="1"/>
    </row>
    <row r="298" spans="3:5" ht="409.6">
      <c r="C298" s="1"/>
      <c r="D298" s="1"/>
      <c r="E298" s="1"/>
    </row>
    <row r="299" spans="3:5" ht="409.6">
      <c r="C299" s="1"/>
      <c r="D299" s="1"/>
      <c r="E299" s="1"/>
    </row>
    <row r="300" spans="3:5" ht="409.6">
      <c r="C300" s="1"/>
      <c r="D300" s="1"/>
      <c r="E300" s="1"/>
    </row>
    <row r="301" spans="3:5" ht="409.6">
      <c r="C301" s="1"/>
      <c r="D301" s="1"/>
      <c r="E301" s="1"/>
    </row>
    <row r="302" spans="3:5" ht="409.6">
      <c r="C302" s="1"/>
      <c r="D302" s="1"/>
      <c r="E302" s="1"/>
    </row>
    <row r="303" spans="3:5" ht="409.6">
      <c r="C303" s="1"/>
      <c r="D303" s="1"/>
      <c r="E303" s="1"/>
    </row>
    <row r="304" spans="3:5" ht="409.6">
      <c r="C304" s="1"/>
      <c r="D304" s="1"/>
      <c r="E304" s="1"/>
    </row>
    <row r="305" spans="3:5" ht="409.6">
      <c r="C305" s="1"/>
      <c r="D305" s="1"/>
      <c r="E305" s="1"/>
    </row>
    <row r="306" spans="3:5" ht="409.6">
      <c r="C306" s="1"/>
      <c r="D306" s="1"/>
      <c r="E306" s="1"/>
    </row>
    <row r="307" spans="3:5" ht="409.6">
      <c r="C307" s="1"/>
      <c r="D307" s="1"/>
      <c r="E307" s="1"/>
    </row>
    <row r="308" spans="3:5" ht="409.6">
      <c r="C308" s="1"/>
      <c r="D308" s="1"/>
      <c r="E308" s="1"/>
    </row>
    <row r="309" spans="3:5" ht="409.6">
      <c r="C309" s="1"/>
      <c r="D309" s="1"/>
      <c r="E309" s="1"/>
    </row>
    <row r="310" spans="3:5" ht="409.6">
      <c r="C310" s="1"/>
      <c r="D310" s="1"/>
      <c r="E310" s="1"/>
    </row>
    <row r="311" spans="3:5" ht="409.6">
      <c r="C311" s="1"/>
      <c r="D311" s="1"/>
      <c r="E311" s="1"/>
    </row>
    <row r="312" spans="3:5" ht="409.6">
      <c r="C312" s="1"/>
      <c r="D312" s="1"/>
      <c r="E312" s="1"/>
    </row>
    <row r="313" spans="3:5" ht="409.6">
      <c r="C313" s="1"/>
      <c r="D313" s="1"/>
      <c r="E313" s="1"/>
    </row>
    <row r="314" spans="3:5" ht="409.6">
      <c r="C314" s="1"/>
      <c r="D314" s="1"/>
      <c r="E314" s="1"/>
    </row>
    <row r="315" spans="3:5" ht="409.6">
      <c r="C315" s="1"/>
      <c r="D315" s="1"/>
      <c r="E315" s="1"/>
    </row>
    <row r="316" spans="3:5" ht="409.6">
      <c r="C316" s="1"/>
      <c r="D316" s="1"/>
      <c r="E316" s="1"/>
    </row>
    <row r="317" spans="3:5" ht="409.6">
      <c r="C317" s="1"/>
      <c r="D317" s="1"/>
      <c r="E317" s="1"/>
    </row>
    <row r="318" spans="3:5" ht="409.6">
      <c r="C318" s="1"/>
      <c r="D318" s="1"/>
      <c r="E318" s="1"/>
    </row>
    <row r="319" spans="3:5" ht="409.6">
      <c r="C319" s="1"/>
      <c r="D319" s="1"/>
      <c r="E319" s="1"/>
    </row>
    <row r="320" spans="3:5" ht="409.6">
      <c r="C320" s="1"/>
      <c r="D320" s="1"/>
      <c r="E320" s="1"/>
    </row>
    <row r="321" spans="3:5" ht="409.6">
      <c r="C321" s="1"/>
      <c r="D321" s="1"/>
      <c r="E321" s="1"/>
    </row>
    <row r="322" spans="3:5" ht="409.6">
      <c r="C322" s="1"/>
      <c r="D322" s="1"/>
      <c r="E322" s="1"/>
    </row>
    <row r="323" spans="3:5" ht="409.6">
      <c r="C323" s="1"/>
      <c r="D323" s="1"/>
      <c r="E323" s="1"/>
    </row>
    <row r="324" spans="3:5" ht="409.6">
      <c r="C324" s="1"/>
      <c r="D324" s="1"/>
      <c r="E324" s="1"/>
    </row>
    <row r="325" spans="3:5" ht="409.6">
      <c r="C325" s="1"/>
      <c r="D325" s="1"/>
      <c r="E325" s="1"/>
    </row>
    <row r="326" spans="3:5" ht="409.6">
      <c r="C326" s="1"/>
      <c r="D326" s="1"/>
      <c r="E326" s="1"/>
    </row>
    <row r="327" spans="3:5" ht="409.6">
      <c r="C327" s="1"/>
      <c r="D327" s="1"/>
      <c r="E327" s="1"/>
    </row>
    <row r="328" spans="3:5" ht="409.6">
      <c r="C328" s="1"/>
      <c r="D328" s="1"/>
      <c r="E328" s="1"/>
    </row>
    <row r="329" spans="3:5" ht="409.6">
      <c r="C329" s="1"/>
      <c r="D329" s="1"/>
      <c r="E329" s="1"/>
    </row>
    <row r="330" spans="3:5" ht="409.6">
      <c r="C330" s="1"/>
      <c r="D330" s="1"/>
      <c r="E330" s="1"/>
    </row>
    <row r="331" spans="3:5" ht="409.6">
      <c r="C331" s="1"/>
      <c r="D331" s="1"/>
      <c r="E331" s="1"/>
    </row>
    <row r="332" spans="3:5" ht="409.6">
      <c r="C332" s="1"/>
      <c r="D332" s="1"/>
      <c r="E332" s="1"/>
    </row>
    <row r="333" spans="3:5" ht="409.6">
      <c r="C333" s="1"/>
      <c r="D333" s="1"/>
      <c r="E333" s="1"/>
    </row>
    <row r="334" spans="3:5" ht="409.6">
      <c r="C334" s="1"/>
      <c r="D334" s="1"/>
      <c r="E334" s="1"/>
    </row>
    <row r="335" spans="3:5" ht="409.6">
      <c r="C335" s="1"/>
      <c r="D335" s="1"/>
      <c r="E335" s="1"/>
    </row>
    <row r="336" spans="3:5" ht="409.6">
      <c r="C336" s="1"/>
      <c r="D336" s="1"/>
      <c r="E336" s="1"/>
    </row>
    <row r="337" spans="3:5" ht="409.6">
      <c r="C337" s="1"/>
      <c r="D337" s="1"/>
      <c r="E337" s="1"/>
    </row>
    <row r="338" spans="3:5" ht="409.6">
      <c r="C338" s="1"/>
      <c r="D338" s="1"/>
      <c r="E338" s="1"/>
    </row>
    <row r="339" spans="3:5" ht="409.6">
      <c r="C339" s="1"/>
      <c r="D339" s="1"/>
      <c r="E339" s="1"/>
    </row>
    <row r="340" spans="3:5" ht="409.6">
      <c r="C340" s="1"/>
      <c r="D340" s="1"/>
      <c r="E340" s="1"/>
    </row>
    <row r="341" spans="3:5" ht="409.6">
      <c r="C341" s="1"/>
      <c r="D341" s="1"/>
      <c r="E341" s="1"/>
    </row>
    <row r="342" spans="3:5" ht="409.6">
      <c r="C342" s="1"/>
      <c r="D342" s="1"/>
      <c r="E342" s="1"/>
    </row>
    <row r="343" spans="3:5" ht="409.6">
      <c r="C343" s="1"/>
      <c r="D343" s="1"/>
      <c r="E343" s="1"/>
    </row>
    <row r="344" spans="3:5" ht="409.6">
      <c r="C344" s="1"/>
      <c r="D344" s="1"/>
      <c r="E344" s="1"/>
    </row>
    <row r="345" spans="3:5" ht="409.6">
      <c r="C345" s="1"/>
      <c r="D345" s="1"/>
      <c r="E345" s="1"/>
    </row>
    <row r="346" spans="3:5" ht="409.6">
      <c r="C346" s="1"/>
      <c r="D346" s="1"/>
      <c r="E346" s="1"/>
    </row>
    <row r="347" spans="3:5" ht="409.6">
      <c r="C347" s="1"/>
      <c r="D347" s="1"/>
      <c r="E347" s="1"/>
    </row>
    <row r="348" spans="3:5" ht="409.6">
      <c r="C348" s="1"/>
      <c r="D348" s="1"/>
      <c r="E348" s="1"/>
    </row>
    <row r="349" spans="3:5" ht="409.6">
      <c r="C349" s="1"/>
      <c r="D349" s="1"/>
      <c r="E349" s="1"/>
    </row>
    <row r="350" spans="3:5" ht="409.6">
      <c r="C350" s="1"/>
      <c r="D350" s="1"/>
      <c r="E350" s="1"/>
    </row>
    <row r="351" spans="3:5" ht="409.6">
      <c r="C351" s="1"/>
      <c r="D351" s="1"/>
      <c r="E351" s="1"/>
    </row>
    <row r="352" spans="3:5" ht="409.6">
      <c r="C352" s="1"/>
      <c r="D352" s="1"/>
      <c r="E352" s="1"/>
    </row>
    <row r="353" spans="3:5" ht="409.6">
      <c r="C353" s="1"/>
      <c r="D353" s="1"/>
      <c r="E353" s="1"/>
    </row>
    <row r="354" spans="3:5" ht="409.6">
      <c r="C354" s="1"/>
      <c r="D354" s="1"/>
      <c r="E354" s="1"/>
    </row>
    <row r="355" spans="3:5" ht="409.6">
      <c r="C355" s="1"/>
      <c r="D355" s="1"/>
      <c r="E355" s="1"/>
    </row>
    <row r="356" spans="3:5" ht="409.6">
      <c r="C356" s="1"/>
      <c r="D356" s="1"/>
      <c r="E356" s="1"/>
    </row>
    <row r="357" spans="3:5" ht="409.6">
      <c r="C357" s="1"/>
      <c r="D357" s="1"/>
      <c r="E357" s="1"/>
    </row>
    <row r="358" spans="3:5" ht="409.6">
      <c r="C358" s="1"/>
      <c r="D358" s="1"/>
      <c r="E358" s="1"/>
    </row>
    <row r="359" spans="3:5" ht="409.6">
      <c r="C359" s="1"/>
      <c r="D359" s="1"/>
      <c r="E359" s="1"/>
    </row>
    <row r="360" spans="3:5" ht="409.6">
      <c r="C360" s="1"/>
      <c r="D360" s="1"/>
      <c r="E360" s="1"/>
    </row>
    <row r="361" spans="3:5" ht="409.6">
      <c r="C361" s="1"/>
      <c r="D361" s="1"/>
      <c r="E361" s="1"/>
    </row>
    <row r="362" spans="3:5" ht="409.6">
      <c r="C362" s="1"/>
      <c r="D362" s="1"/>
      <c r="E362" s="1"/>
    </row>
    <row r="363" spans="3:5" ht="409.6">
      <c r="C363" s="1"/>
      <c r="D363" s="1"/>
      <c r="E363" s="1"/>
    </row>
    <row r="364" spans="3:5" ht="409.6">
      <c r="C364" s="1"/>
      <c r="D364" s="1"/>
      <c r="E364" s="1"/>
    </row>
    <row r="365" spans="3:5" ht="409.6">
      <c r="C365" s="1"/>
      <c r="D365" s="1"/>
      <c r="E365" s="1"/>
    </row>
    <row r="366" spans="3:5" ht="409.6">
      <c r="C366" s="1"/>
      <c r="D366" s="1"/>
      <c r="E366" s="1"/>
    </row>
    <row r="367" spans="3:5" ht="409.6">
      <c r="C367" s="1"/>
      <c r="D367" s="1"/>
      <c r="E367" s="1"/>
    </row>
    <row r="368" spans="3:5" ht="409.6">
      <c r="C368" s="1"/>
      <c r="D368" s="1"/>
      <c r="E368" s="1"/>
    </row>
    <row r="369" spans="3:5" ht="409.6">
      <c r="C369" s="1"/>
      <c r="D369" s="1"/>
      <c r="E369" s="1"/>
    </row>
    <row r="370" spans="3:5" ht="409.6">
      <c r="C370" s="1"/>
      <c r="D370" s="1"/>
      <c r="E370" s="1"/>
    </row>
    <row r="371" spans="3:5" ht="409.6">
      <c r="C371" s="1"/>
      <c r="D371" s="1"/>
      <c r="E371" s="1"/>
    </row>
    <row r="372" spans="3:5" ht="409.6">
      <c r="C372" s="1"/>
      <c r="D372" s="1"/>
      <c r="E372" s="1"/>
    </row>
    <row r="373" spans="3:5" ht="409.6">
      <c r="C373" s="1"/>
      <c r="D373" s="1"/>
      <c r="E373" s="1"/>
    </row>
    <row r="374" spans="3:5" ht="409.6">
      <c r="C374" s="1"/>
      <c r="D374" s="1"/>
      <c r="E374" s="1"/>
    </row>
    <row r="375" spans="3:5" ht="409.6">
      <c r="C375" s="1"/>
      <c r="D375" s="1"/>
      <c r="E375" s="1"/>
    </row>
    <row r="376" spans="3:5" ht="409.6">
      <c r="C376" s="1"/>
      <c r="D376" s="1"/>
      <c r="E376" s="1"/>
    </row>
    <row r="377" spans="3:5" ht="409.6">
      <c r="C377" s="1"/>
      <c r="D377" s="1"/>
      <c r="E377" s="1"/>
    </row>
    <row r="378" spans="3:5" ht="409.6">
      <c r="C378" s="1"/>
      <c r="D378" s="1"/>
      <c r="E378" s="1"/>
    </row>
    <row r="379" spans="3:5" ht="409.6">
      <c r="C379" s="1"/>
      <c r="D379" s="1"/>
      <c r="E379" s="1"/>
    </row>
    <row r="380" spans="3:5" ht="409.6">
      <c r="C380" s="1"/>
      <c r="D380" s="1"/>
      <c r="E380" s="1"/>
    </row>
    <row r="381" spans="3:5" ht="409.6">
      <c r="C381" s="1"/>
      <c r="D381" s="1"/>
      <c r="E381" s="1"/>
    </row>
    <row r="382" spans="3:5" ht="409.6">
      <c r="C382" s="1"/>
      <c r="D382" s="1"/>
      <c r="E382" s="1"/>
    </row>
    <row r="383" spans="3:5" ht="409.6">
      <c r="C383" s="1"/>
      <c r="D383" s="1"/>
      <c r="E383" s="1"/>
    </row>
    <row r="384" spans="3:5" ht="409.6">
      <c r="C384" s="1"/>
      <c r="D384" s="1"/>
      <c r="E384" s="1"/>
    </row>
    <row r="385" spans="3:5" ht="409.6">
      <c r="C385" s="1"/>
      <c r="D385" s="1"/>
      <c r="E385" s="1"/>
    </row>
    <row r="386" spans="3:5" ht="409.6">
      <c r="C386" s="1"/>
      <c r="D386" s="1"/>
      <c r="E386" s="1"/>
    </row>
    <row r="387" spans="3:5" ht="409.6">
      <c r="C387" s="1"/>
      <c r="D387" s="1"/>
      <c r="E387" s="1"/>
    </row>
    <row r="388" spans="3:5" ht="409.6">
      <c r="C388" s="1"/>
      <c r="D388" s="1"/>
      <c r="E388" s="1"/>
    </row>
    <row r="389" spans="3:5" ht="409.6">
      <c r="C389" s="1"/>
      <c r="D389" s="1"/>
      <c r="E389" s="1"/>
    </row>
    <row r="390" spans="3:5" ht="409.6">
      <c r="C390" s="1"/>
      <c r="D390" s="1"/>
      <c r="E390" s="1"/>
    </row>
    <row r="391" spans="3:5" ht="409.6">
      <c r="C391" s="1"/>
      <c r="D391" s="1"/>
      <c r="E391" s="1"/>
    </row>
    <row r="392" spans="3:5" ht="409.6">
      <c r="C392" s="1"/>
      <c r="D392" s="1"/>
      <c r="E392" s="1"/>
    </row>
    <row r="393" spans="3:5" ht="409.6">
      <c r="C393" s="1"/>
      <c r="D393" s="1"/>
      <c r="E393" s="1"/>
    </row>
    <row r="394" spans="3:5" ht="409.6">
      <c r="C394" s="1"/>
      <c r="D394" s="1"/>
      <c r="E394" s="1"/>
    </row>
    <row r="395" spans="3:5" ht="409.6">
      <c r="C395" s="1"/>
      <c r="D395" s="1"/>
      <c r="E395" s="1"/>
    </row>
    <row r="396" spans="3:5" ht="409.6">
      <c r="C396" s="1"/>
      <c r="D396" s="1"/>
      <c r="E396" s="1"/>
    </row>
    <row r="397" spans="3:5" ht="409.6">
      <c r="C397" s="1"/>
      <c r="D397" s="1"/>
      <c r="E397" s="1"/>
    </row>
    <row r="398" spans="3:5" ht="409.6">
      <c r="C398" s="1"/>
      <c r="D398" s="1"/>
      <c r="E398" s="1"/>
    </row>
    <row r="399" spans="3:5" ht="409.6">
      <c r="C399" s="1"/>
      <c r="D399" s="1"/>
      <c r="E399" s="1"/>
    </row>
    <row r="400" spans="3:5" ht="409.6">
      <c r="C400" s="1"/>
      <c r="D400" s="1"/>
      <c r="E400" s="1"/>
    </row>
    <row r="401" spans="3:5" ht="409.6">
      <c r="C401" s="1"/>
      <c r="D401" s="1"/>
      <c r="E401" s="1"/>
    </row>
    <row r="402" spans="3:5" ht="409.6">
      <c r="C402" s="1"/>
      <c r="D402" s="1"/>
      <c r="E402" s="1"/>
    </row>
    <row r="403" spans="3:5" ht="409.6">
      <c r="C403" s="1"/>
      <c r="D403" s="1"/>
      <c r="E403" s="1"/>
    </row>
    <row r="404" spans="3:5" ht="409.6">
      <c r="C404" s="1"/>
      <c r="D404" s="1"/>
      <c r="E404" s="1"/>
    </row>
    <row r="405" spans="3:5" ht="409.6">
      <c r="C405" s="1"/>
      <c r="D405" s="1"/>
      <c r="E405" s="1"/>
    </row>
    <row r="406" spans="3:5" ht="409.6">
      <c r="C406" s="1"/>
      <c r="D406" s="1"/>
      <c r="E406" s="1"/>
    </row>
    <row r="407" spans="3:5" ht="409.6">
      <c r="C407" s="1"/>
      <c r="D407" s="1"/>
      <c r="E407" s="1"/>
    </row>
    <row r="408" spans="3:5" ht="409.6">
      <c r="C408" s="1"/>
      <c r="D408" s="1"/>
      <c r="E408" s="1"/>
    </row>
    <row r="409" spans="3:5" ht="409.6">
      <c r="C409" s="1"/>
      <c r="D409" s="1"/>
      <c r="E409" s="1"/>
    </row>
    <row r="410" spans="3:5" ht="409.6">
      <c r="C410" s="1"/>
      <c r="D410" s="1"/>
      <c r="E410" s="1"/>
    </row>
    <row r="411" spans="3:5" ht="409.6">
      <c r="C411" s="1"/>
      <c r="D411" s="1"/>
      <c r="E411" s="1"/>
    </row>
    <row r="412" spans="3:5" ht="409.6">
      <c r="C412" s="1"/>
      <c r="D412" s="1"/>
      <c r="E412" s="1"/>
    </row>
    <row r="413" spans="3:5" ht="409.6">
      <c r="C413" s="1"/>
      <c r="D413" s="1"/>
      <c r="E413" s="1"/>
    </row>
    <row r="414" spans="3:5" ht="409.6">
      <c r="C414" s="1"/>
      <c r="D414" s="1"/>
      <c r="E414" s="1"/>
    </row>
    <row r="415" spans="3:5" ht="409.6">
      <c r="C415" s="1"/>
      <c r="D415" s="1"/>
      <c r="E415" s="1"/>
    </row>
    <row r="416" spans="3:5" ht="409.6">
      <c r="C416" s="1"/>
      <c r="D416" s="1"/>
      <c r="E416" s="1"/>
    </row>
    <row r="417" spans="3:5" ht="409.6">
      <c r="C417" s="1"/>
      <c r="D417" s="1"/>
      <c r="E417" s="1"/>
    </row>
    <row r="418" spans="3:5" ht="409.6">
      <c r="C418" s="1"/>
      <c r="D418" s="1"/>
      <c r="E418" s="1"/>
    </row>
    <row r="419" spans="3:5" ht="409.6">
      <c r="C419" s="1"/>
      <c r="D419" s="1"/>
      <c r="E419" s="1"/>
    </row>
    <row r="420" spans="3:5" ht="409.6">
      <c r="C420" s="1"/>
      <c r="D420" s="1"/>
      <c r="E420" s="1"/>
    </row>
    <row r="421" spans="3:5" ht="409.6">
      <c r="C421" s="1"/>
      <c r="D421" s="1"/>
      <c r="E421" s="1"/>
    </row>
    <row r="422" spans="3:5" ht="409.6">
      <c r="C422" s="1"/>
      <c r="D422" s="1"/>
      <c r="E422" s="1"/>
    </row>
    <row r="423" spans="3:5" ht="409.6">
      <c r="C423" s="1"/>
      <c r="D423" s="1"/>
      <c r="E423" s="1"/>
    </row>
    <row r="424" spans="3:5" ht="409.6">
      <c r="C424" s="1"/>
      <c r="D424" s="1"/>
      <c r="E424" s="1"/>
    </row>
    <row r="425" spans="3:5" ht="409.6">
      <c r="C425" s="1"/>
      <c r="D425" s="1"/>
      <c r="E425" s="1"/>
    </row>
    <row r="426" spans="3:5" ht="409.6">
      <c r="C426" s="1"/>
      <c r="D426" s="1"/>
      <c r="E426" s="1"/>
    </row>
    <row r="427" spans="3:5" ht="409.6">
      <c r="C427" s="1"/>
      <c r="D427" s="1"/>
      <c r="E427" s="1"/>
    </row>
    <row r="428" spans="3:5" ht="409.6">
      <c r="C428" s="1"/>
      <c r="D428" s="1"/>
      <c r="E428" s="1"/>
    </row>
    <row r="429" spans="3:5" ht="409.6">
      <c r="C429" s="1"/>
      <c r="D429" s="1"/>
      <c r="E429" s="1"/>
    </row>
    <row r="430" spans="3:5" ht="409.6">
      <c r="C430" s="1"/>
      <c r="D430" s="1"/>
      <c r="E430" s="1"/>
    </row>
    <row r="431" spans="3:5" ht="409.6">
      <c r="C431" s="1"/>
      <c r="D431" s="1"/>
      <c r="E431" s="1"/>
    </row>
    <row r="432" spans="3:5" ht="409.6">
      <c r="C432" s="1"/>
      <c r="D432" s="1"/>
      <c r="E432" s="1"/>
    </row>
    <row r="433" spans="3:5" ht="409.6">
      <c r="C433" s="1"/>
      <c r="D433" s="1"/>
      <c r="E433" s="1"/>
    </row>
    <row r="434" spans="3:5" ht="409.6">
      <c r="C434" s="1"/>
      <c r="D434" s="1"/>
      <c r="E434" s="1"/>
    </row>
    <row r="435" spans="3:5" ht="409.6">
      <c r="C435" s="1"/>
      <c r="D435" s="1"/>
      <c r="E435" s="1"/>
    </row>
    <row r="436" spans="3:5" ht="409.6">
      <c r="C436" s="1"/>
      <c r="D436" s="1"/>
      <c r="E436" s="1"/>
    </row>
    <row r="437" spans="3:5" ht="409.6">
      <c r="C437" s="1"/>
      <c r="D437" s="1"/>
      <c r="E437" s="1"/>
    </row>
    <row r="438" spans="3:5" ht="409.6">
      <c r="C438" s="1"/>
      <c r="D438" s="1"/>
      <c r="E438" s="1"/>
    </row>
    <row r="439" spans="3:5" ht="409.6">
      <c r="C439" s="1"/>
      <c r="D439" s="1"/>
      <c r="E439" s="1"/>
    </row>
    <row r="440" spans="3:5" ht="409.6">
      <c r="C440" s="1"/>
      <c r="D440" s="1"/>
      <c r="E440" s="1"/>
    </row>
    <row r="441" spans="3:5" ht="409.6">
      <c r="C441" s="1"/>
      <c r="D441" s="1"/>
      <c r="E441" s="1"/>
    </row>
    <row r="442" spans="3:5" ht="409.6">
      <c r="C442" s="1"/>
      <c r="D442" s="1"/>
      <c r="E442" s="1"/>
    </row>
    <row r="443" spans="3:5" ht="409.6">
      <c r="C443" s="1"/>
      <c r="D443" s="1"/>
      <c r="E443" s="1"/>
    </row>
    <row r="444" spans="3:5" ht="409.6">
      <c r="C444" s="1"/>
      <c r="D444" s="1"/>
      <c r="E444" s="1"/>
    </row>
    <row r="445" spans="3:5" ht="409.6">
      <c r="C445" s="1"/>
      <c r="D445" s="1"/>
      <c r="E445" s="1"/>
    </row>
    <row r="446" spans="3:5" ht="409.6">
      <c r="C446" s="1"/>
      <c r="D446" s="1"/>
      <c r="E446" s="1"/>
    </row>
    <row r="447" spans="3:5" ht="409.6">
      <c r="C447" s="1"/>
      <c r="D447" s="1"/>
      <c r="E447" s="1"/>
    </row>
    <row r="448" spans="3:5" ht="409.6">
      <c r="C448" s="1"/>
      <c r="D448" s="1"/>
      <c r="E448" s="1"/>
    </row>
    <row r="449" spans="3:5" ht="409.6">
      <c r="C449" s="1"/>
      <c r="D449" s="1"/>
      <c r="E449" s="1"/>
    </row>
    <row r="450" spans="3:5" ht="409.6">
      <c r="C450" s="1"/>
      <c r="D450" s="1"/>
      <c r="E450" s="1"/>
    </row>
    <row r="451" spans="3:5" ht="409.6">
      <c r="C451" s="1"/>
      <c r="D451" s="1"/>
      <c r="E451" s="1"/>
    </row>
    <row r="452" spans="3:5" ht="409.6">
      <c r="C452" s="1"/>
      <c r="D452" s="1"/>
      <c r="E452" s="1"/>
    </row>
    <row r="453" spans="3:5" ht="409.6">
      <c r="C453" s="1"/>
      <c r="D453" s="1"/>
      <c r="E453" s="1"/>
    </row>
    <row r="454" spans="3:5" ht="409.6">
      <c r="C454" s="1"/>
      <c r="D454" s="1"/>
      <c r="E454" s="1"/>
    </row>
    <row r="455" spans="3:5" ht="409.6">
      <c r="C455" s="1"/>
      <c r="D455" s="1"/>
      <c r="E455" s="1"/>
    </row>
    <row r="456" spans="3:5" ht="409.6">
      <c r="C456" s="1"/>
      <c r="D456" s="1"/>
      <c r="E456" s="1"/>
    </row>
    <row r="457" spans="3:5" ht="409.6">
      <c r="C457" s="1"/>
      <c r="D457" s="1"/>
      <c r="E457" s="1"/>
    </row>
    <row r="458" spans="3:5" ht="409.6">
      <c r="C458" s="1"/>
      <c r="D458" s="1"/>
      <c r="E458" s="1"/>
    </row>
    <row r="459" spans="3:5" ht="409.6">
      <c r="C459" s="1"/>
      <c r="D459" s="1"/>
      <c r="E459" s="1"/>
    </row>
    <row r="460" spans="3:5" ht="409.6">
      <c r="C460" s="1"/>
      <c r="D460" s="1"/>
      <c r="E460" s="1"/>
    </row>
    <row r="461" spans="3:5" ht="409.6">
      <c r="C461" s="1"/>
      <c r="D461" s="1"/>
      <c r="E461" s="1"/>
    </row>
    <row r="462" spans="3:5" ht="409.6">
      <c r="C462" s="1"/>
      <c r="D462" s="1"/>
      <c r="E462" s="1"/>
    </row>
    <row r="463" spans="3:5" ht="409.6">
      <c r="C463" s="1"/>
      <c r="D463" s="1"/>
      <c r="E463" s="1"/>
    </row>
    <row r="464" spans="3:5" ht="409.6">
      <c r="C464" s="1"/>
      <c r="D464" s="1"/>
      <c r="E464" s="1"/>
    </row>
    <row r="465" spans="3:5" ht="409.6">
      <c r="C465" s="1"/>
      <c r="D465" s="1"/>
      <c r="E465" s="1"/>
    </row>
    <row r="466" spans="3:5" ht="409.6">
      <c r="C466" s="1"/>
      <c r="D466" s="1"/>
      <c r="E466" s="1"/>
    </row>
    <row r="467" spans="3:5" ht="409.6">
      <c r="C467" s="1"/>
      <c r="D467" s="1"/>
      <c r="E467" s="1"/>
    </row>
    <row r="468" spans="3:5" ht="409.6">
      <c r="C468" s="1"/>
      <c r="D468" s="1"/>
      <c r="E468" s="1"/>
    </row>
    <row r="469" spans="3:5" ht="409.6">
      <c r="C469" s="1"/>
      <c r="D469" s="1"/>
      <c r="E469" s="1"/>
    </row>
    <row r="470" spans="3:5" ht="409.6">
      <c r="C470" s="1"/>
      <c r="D470" s="1"/>
      <c r="E470" s="1"/>
    </row>
    <row r="471" spans="3:5" ht="409.6">
      <c r="C471" s="1"/>
      <c r="D471" s="1"/>
      <c r="E471" s="1"/>
    </row>
    <row r="472" spans="3:5" ht="409.6">
      <c r="C472" s="1"/>
      <c r="D472" s="1"/>
      <c r="E472" s="1"/>
    </row>
    <row r="473" spans="3:5" ht="409.6">
      <c r="C473" s="1"/>
      <c r="D473" s="1"/>
      <c r="E473" s="1"/>
    </row>
    <row r="474" spans="3:5" ht="409.6">
      <c r="C474" s="1"/>
      <c r="D474" s="1"/>
      <c r="E474" s="1"/>
    </row>
    <row r="475" spans="3:5" ht="409.6">
      <c r="C475" s="1"/>
      <c r="D475" s="1"/>
      <c r="E475" s="1"/>
    </row>
    <row r="476" spans="3:5" ht="409.6">
      <c r="C476" s="1"/>
      <c r="D476" s="1"/>
      <c r="E476" s="1"/>
    </row>
    <row r="477" spans="3:5" ht="409.6">
      <c r="C477" s="1"/>
      <c r="D477" s="1"/>
      <c r="E477" s="1"/>
    </row>
    <row r="478" spans="3:5" ht="409.6">
      <c r="C478" s="1"/>
      <c r="D478" s="1"/>
      <c r="E478" s="1"/>
    </row>
    <row r="479" spans="3:5" ht="409.6">
      <c r="C479" s="1"/>
      <c r="D479" s="1"/>
      <c r="E479" s="1"/>
    </row>
    <row r="480" spans="3:5" ht="409.6">
      <c r="C480" s="1"/>
      <c r="D480" s="1"/>
      <c r="E480" s="1"/>
    </row>
    <row r="481" spans="3:5" ht="409.6">
      <c r="C481" s="1"/>
      <c r="D481" s="1"/>
      <c r="E481" s="1"/>
    </row>
    <row r="482" spans="3:5" ht="409.6">
      <c r="C482" s="1"/>
      <c r="D482" s="1"/>
      <c r="E482" s="1"/>
    </row>
    <row r="483" spans="3:5" ht="409.6">
      <c r="C483" s="1"/>
      <c r="D483" s="1"/>
      <c r="E483" s="1"/>
    </row>
    <row r="484" spans="3:5" ht="409.6">
      <c r="C484" s="1"/>
      <c r="D484" s="1"/>
      <c r="E484" s="1"/>
    </row>
    <row r="485" spans="3:5" ht="409.6">
      <c r="C485" s="1"/>
      <c r="D485" s="1"/>
      <c r="E485" s="1"/>
    </row>
    <row r="486" spans="3:5" ht="409.6">
      <c r="C486" s="1"/>
      <c r="D486" s="1"/>
      <c r="E486" s="1"/>
    </row>
    <row r="487" spans="3:5" ht="409.6">
      <c r="C487" s="1"/>
      <c r="D487" s="1"/>
      <c r="E487" s="1"/>
    </row>
    <row r="488" spans="3:5" ht="409.6">
      <c r="C488" s="1"/>
      <c r="D488" s="1"/>
      <c r="E488" s="1"/>
    </row>
    <row r="489" spans="3:5" ht="409.6">
      <c r="C489" s="1"/>
      <c r="D489" s="1"/>
      <c r="E489" s="1"/>
    </row>
    <row r="490" spans="3:5" ht="409.6">
      <c r="C490" s="1"/>
      <c r="D490" s="1"/>
      <c r="E490" s="1"/>
    </row>
    <row r="491" spans="3:5" ht="409.6">
      <c r="C491" s="1"/>
      <c r="D491" s="1"/>
      <c r="E491" s="1"/>
    </row>
    <row r="492" spans="3:5" ht="409.6">
      <c r="C492" s="1"/>
      <c r="D492" s="1"/>
      <c r="E492" s="1"/>
    </row>
    <row r="493" spans="3:5" ht="409.6">
      <c r="C493" s="1"/>
      <c r="D493" s="1"/>
      <c r="E493" s="1"/>
    </row>
    <row r="494" spans="3:5" ht="409.6">
      <c r="C494" s="1"/>
      <c r="D494" s="1"/>
      <c r="E494" s="1"/>
    </row>
    <row r="495" spans="3:5" ht="409.6">
      <c r="C495" s="1"/>
      <c r="D495" s="1"/>
      <c r="E495" s="1"/>
    </row>
    <row r="496" spans="3:5" ht="409.6">
      <c r="C496" s="1"/>
      <c r="D496" s="1"/>
      <c r="E496" s="1"/>
    </row>
    <row r="497" spans="3:5" ht="409.6">
      <c r="C497" s="1"/>
      <c r="D497" s="1"/>
      <c r="E497" s="1"/>
    </row>
    <row r="498" spans="3:5" ht="409.6">
      <c r="C498" s="1"/>
      <c r="D498" s="1"/>
      <c r="E498" s="1"/>
    </row>
    <row r="499" spans="3:5" ht="409.6">
      <c r="C499" s="1"/>
      <c r="D499" s="1"/>
      <c r="E499" s="1"/>
    </row>
    <row r="500" spans="3:5" ht="409.6">
      <c r="C500" s="1"/>
      <c r="D500" s="1"/>
      <c r="E500" s="1"/>
    </row>
    <row r="501" spans="3:5" ht="409.6">
      <c r="C501" s="1"/>
      <c r="D501" s="1"/>
      <c r="E501" s="1"/>
    </row>
    <row r="502" spans="3:5" ht="409.6">
      <c r="C502" s="1"/>
      <c r="D502" s="1"/>
      <c r="E502" s="1"/>
    </row>
    <row r="503" spans="3:5" ht="409.6">
      <c r="C503" s="1"/>
      <c r="D503" s="1"/>
      <c r="E503" s="1"/>
    </row>
    <row r="504" spans="3:5" ht="409.6">
      <c r="C504" s="1"/>
      <c r="D504" s="1"/>
      <c r="E504" s="1"/>
    </row>
    <row r="505" spans="3:5" ht="409.6">
      <c r="C505" s="1"/>
      <c r="D505" s="1"/>
      <c r="E505" s="1"/>
    </row>
    <row r="506" spans="3:5" ht="409.6">
      <c r="C506" s="1"/>
      <c r="D506" s="1"/>
      <c r="E506" s="1"/>
    </row>
    <row r="507" spans="3:5" ht="409.6">
      <c r="C507" s="1"/>
      <c r="D507" s="1"/>
      <c r="E507" s="1"/>
    </row>
    <row r="508" spans="3:5" ht="409.6">
      <c r="C508" s="1"/>
      <c r="D508" s="1"/>
      <c r="E508" s="1"/>
    </row>
    <row r="509" spans="3:5" ht="409.6">
      <c r="C509" s="1"/>
      <c r="D509" s="1"/>
      <c r="E509" s="1"/>
    </row>
    <row r="510" spans="3:5" ht="409.6">
      <c r="C510" s="1"/>
      <c r="D510" s="1"/>
      <c r="E510" s="1"/>
    </row>
    <row r="511" spans="3:5" ht="409.6">
      <c r="C511" s="1"/>
      <c r="D511" s="1"/>
      <c r="E511" s="1"/>
    </row>
    <row r="512" spans="3:5" ht="409.6">
      <c r="C512" s="1"/>
      <c r="D512" s="1"/>
      <c r="E512" s="1"/>
    </row>
    <row r="513" spans="3:5" ht="409.6">
      <c r="C513" s="1"/>
      <c r="D513" s="1"/>
      <c r="E513" s="1"/>
    </row>
    <row r="514" spans="3:5" ht="409.6">
      <c r="C514" s="1"/>
      <c r="D514" s="1"/>
      <c r="E514" s="1"/>
    </row>
    <row r="515" spans="3:5" ht="409.6">
      <c r="C515" s="1"/>
      <c r="D515" s="1"/>
      <c r="E515" s="1"/>
    </row>
    <row r="516" spans="3:5" ht="409.6">
      <c r="C516" s="1"/>
      <c r="D516" s="1"/>
      <c r="E516" s="1"/>
    </row>
    <row r="517" spans="3:5" ht="409.6">
      <c r="C517" s="1"/>
      <c r="D517" s="1"/>
      <c r="E517" s="1"/>
    </row>
    <row r="518" spans="3:5" ht="409.6">
      <c r="C518" s="1"/>
      <c r="D518" s="1"/>
      <c r="E518" s="1"/>
    </row>
    <row r="519" spans="3:5" ht="409.6">
      <c r="C519" s="1"/>
      <c r="D519" s="1"/>
      <c r="E519" s="1"/>
    </row>
    <row r="520" spans="3:5" ht="409.6">
      <c r="C520" s="1"/>
      <c r="D520" s="1"/>
      <c r="E520" s="1"/>
    </row>
    <row r="521" spans="3:5" ht="409.6">
      <c r="C521" s="1"/>
      <c r="D521" s="1"/>
      <c r="E521" s="1"/>
    </row>
    <row r="522" spans="3:5" ht="409.6">
      <c r="C522" s="1"/>
      <c r="D522" s="1"/>
      <c r="E522" s="1"/>
    </row>
    <row r="523" spans="3:5" ht="409.6">
      <c r="C523" s="1"/>
      <c r="D523" s="1"/>
      <c r="E523" s="1"/>
    </row>
    <row r="524" spans="3:5" ht="409.6">
      <c r="C524" s="1"/>
      <c r="D524" s="1"/>
      <c r="E524" s="1"/>
    </row>
    <row r="525" spans="3:5" ht="409.6">
      <c r="C525" s="1"/>
      <c r="D525" s="1"/>
      <c r="E525" s="1"/>
    </row>
    <row r="526" spans="3:5" ht="409.6">
      <c r="C526" s="1"/>
      <c r="D526" s="1"/>
      <c r="E526" s="1"/>
    </row>
    <row r="527" spans="3:5" ht="409.6">
      <c r="C527" s="1"/>
      <c r="D527" s="1"/>
      <c r="E527" s="1"/>
    </row>
    <row r="528" spans="3:5" ht="409.6">
      <c r="C528" s="1"/>
      <c r="D528" s="1"/>
      <c r="E528" s="1"/>
    </row>
    <row r="529" spans="2:5" ht="409.6">
      <c r="C529" s="1"/>
      <c r="D529" s="1"/>
      <c r="E529" s="1"/>
    </row>
    <row r="530" spans="2:5" ht="409.6">
      <c r="C530" s="1"/>
      <c r="D530" s="1"/>
      <c r="E530" s="1"/>
    </row>
    <row r="531" spans="2:5" ht="409.6">
      <c r="C531" s="1"/>
      <c r="D531" s="1"/>
      <c r="E531" s="1"/>
    </row>
    <row r="532" spans="2:5" ht="409.6">
      <c r="C532" s="1"/>
      <c r="D532" s="1"/>
      <c r="E532" s="1"/>
    </row>
    <row r="533" spans="2:5" ht="409.6">
      <c r="C533" s="1"/>
      <c r="D533" s="1"/>
      <c r="E533" s="1"/>
    </row>
    <row r="534" spans="2:5" ht="409.6">
      <c r="C534" s="1"/>
      <c r="D534" s="1"/>
      <c r="E534" s="1"/>
    </row>
    <row r="538" spans="2:5" ht="409.6">
      <c r="B538" s="44"/>
    </row>
    <row r="539" spans="2:5" ht="409.6">
      <c r="B539" s="44"/>
    </row>
    <row r="540" spans="2:5" ht="409.6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>
      <selection activeCell="O31" sqref="O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168</v>
      </c>
      <c r="C1" s="78" t="s" vm="1">
        <v>244</v>
      </c>
    </row>
    <row r="2" spans="2:98">
      <c r="B2" s="57" t="s">
        <v>167</v>
      </c>
      <c r="C2" s="78" t="s">
        <v>245</v>
      </c>
    </row>
    <row r="3" spans="2:98">
      <c r="B3" s="57" t="s">
        <v>169</v>
      </c>
      <c r="C3" s="78" t="s">
        <v>246</v>
      </c>
    </row>
    <row r="4" spans="2:98">
      <c r="B4" s="57" t="s">
        <v>170</v>
      </c>
      <c r="C4" s="78">
        <v>12148</v>
      </c>
    </row>
    <row r="6" spans="2:98" ht="26.25" customHeight="1">
      <c r="B6" s="136" t="s">
        <v>199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2:98" ht="26.25" customHeight="1">
      <c r="B7" s="136" t="s">
        <v>79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</row>
    <row r="8" spans="2:98" s="3" customFormat="1" ht="78.75">
      <c r="B8" s="23" t="s">
        <v>105</v>
      </c>
      <c r="C8" s="31" t="s">
        <v>38</v>
      </c>
      <c r="D8" s="31" t="s">
        <v>107</v>
      </c>
      <c r="E8" s="31" t="s">
        <v>106</v>
      </c>
      <c r="F8" s="31" t="s">
        <v>55</v>
      </c>
      <c r="G8" s="31" t="s">
        <v>90</v>
      </c>
      <c r="H8" s="31" t="s">
        <v>222</v>
      </c>
      <c r="I8" s="31" t="s">
        <v>221</v>
      </c>
      <c r="J8" s="31" t="s">
        <v>99</v>
      </c>
      <c r="K8" s="31" t="s">
        <v>51</v>
      </c>
      <c r="L8" s="31" t="s">
        <v>171</v>
      </c>
      <c r="M8" s="32" t="s">
        <v>173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229</v>
      </c>
      <c r="I9" s="33"/>
      <c r="J9" s="33" t="s">
        <v>225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9" t="s">
        <v>238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2:98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2:98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2:98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2:9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2:1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2:1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2:1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2:1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2:1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2:1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2:1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2:1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2:13" ht="409.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13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3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2:13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13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2:13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3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3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2:13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13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2:13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2:13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2:13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2:13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2:13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2:13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2:13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2:13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2:13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2:13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2:13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2:13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2:13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2:13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2:13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2:13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2:13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2:13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2:13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2:13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2:13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2:13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2:13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2:13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2:13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2:13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2:13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2:13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2:13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2:13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2:13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2:13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2:13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2:13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2:13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2:13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2:13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2:13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2:13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2:13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2:13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2:13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2:13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2:13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2:13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2:13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2:13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2:13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2:13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2:13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2:13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2:13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2:13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2:13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2:13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2:13" ht="409.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2:13" ht="409.6">
      <c r="C111" s="1"/>
      <c r="D111" s="1"/>
      <c r="E111" s="1"/>
    </row>
    <row r="112" spans="2:13" ht="409.6">
      <c r="C112" s="1"/>
      <c r="D112" s="1"/>
      <c r="E112" s="1"/>
    </row>
    <row r="113" spans="3:5" ht="409.6">
      <c r="C113" s="1"/>
      <c r="D113" s="1"/>
      <c r="E113" s="1"/>
    </row>
    <row r="114" spans="3:5" ht="409.6">
      <c r="C114" s="1"/>
      <c r="D114" s="1"/>
      <c r="E114" s="1"/>
    </row>
    <row r="115" spans="3:5" ht="409.6">
      <c r="C115" s="1"/>
      <c r="D115" s="1"/>
      <c r="E115" s="1"/>
    </row>
    <row r="116" spans="3:5" ht="409.6">
      <c r="C116" s="1"/>
      <c r="D116" s="1"/>
      <c r="E116" s="1"/>
    </row>
    <row r="117" spans="3:5" ht="409.6">
      <c r="C117" s="1"/>
      <c r="D117" s="1"/>
      <c r="E117" s="1"/>
    </row>
    <row r="118" spans="3:5" ht="409.6">
      <c r="C118" s="1"/>
      <c r="D118" s="1"/>
      <c r="E118" s="1"/>
    </row>
    <row r="119" spans="3:5" ht="409.6">
      <c r="C119" s="1"/>
      <c r="D119" s="1"/>
      <c r="E119" s="1"/>
    </row>
    <row r="120" spans="3:5" ht="409.6">
      <c r="C120" s="1"/>
      <c r="D120" s="1"/>
      <c r="E120" s="1"/>
    </row>
    <row r="121" spans="3:5" ht="409.6">
      <c r="C121" s="1"/>
      <c r="D121" s="1"/>
      <c r="E121" s="1"/>
    </row>
    <row r="122" spans="3:5" ht="409.6">
      <c r="C122" s="1"/>
      <c r="D122" s="1"/>
      <c r="E122" s="1"/>
    </row>
    <row r="123" spans="3:5" ht="409.6">
      <c r="C123" s="1"/>
      <c r="D123" s="1"/>
      <c r="E123" s="1"/>
    </row>
    <row r="124" spans="3:5" ht="409.6">
      <c r="C124" s="1"/>
      <c r="D124" s="1"/>
      <c r="E124" s="1"/>
    </row>
    <row r="125" spans="3:5" ht="409.6">
      <c r="C125" s="1"/>
      <c r="D125" s="1"/>
      <c r="E125" s="1"/>
    </row>
    <row r="126" spans="3:5" ht="409.6">
      <c r="C126" s="1"/>
      <c r="D126" s="1"/>
      <c r="E126" s="1"/>
    </row>
    <row r="127" spans="3:5" ht="409.6">
      <c r="C127" s="1"/>
      <c r="D127" s="1"/>
      <c r="E127" s="1"/>
    </row>
    <row r="128" spans="3:5" ht="409.6">
      <c r="C128" s="1"/>
      <c r="D128" s="1"/>
      <c r="E128" s="1"/>
    </row>
    <row r="129" spans="3:5" ht="409.6">
      <c r="C129" s="1"/>
      <c r="D129" s="1"/>
      <c r="E129" s="1"/>
    </row>
    <row r="130" spans="3:5" ht="409.6">
      <c r="C130" s="1"/>
      <c r="D130" s="1"/>
      <c r="E130" s="1"/>
    </row>
    <row r="131" spans="3:5" ht="409.6">
      <c r="C131" s="1"/>
      <c r="D131" s="1"/>
      <c r="E131" s="1"/>
    </row>
    <row r="132" spans="3:5" ht="409.6">
      <c r="C132" s="1"/>
      <c r="D132" s="1"/>
      <c r="E132" s="1"/>
    </row>
    <row r="133" spans="3:5" ht="409.6">
      <c r="C133" s="1"/>
      <c r="D133" s="1"/>
      <c r="E133" s="1"/>
    </row>
    <row r="134" spans="3:5" ht="409.6">
      <c r="C134" s="1"/>
      <c r="D134" s="1"/>
      <c r="E134" s="1"/>
    </row>
    <row r="135" spans="3:5" ht="409.6">
      <c r="C135" s="1"/>
      <c r="D135" s="1"/>
      <c r="E135" s="1"/>
    </row>
    <row r="136" spans="3:5" ht="409.6">
      <c r="C136" s="1"/>
      <c r="D136" s="1"/>
      <c r="E136" s="1"/>
    </row>
    <row r="137" spans="3:5" ht="409.6">
      <c r="C137" s="1"/>
      <c r="D137" s="1"/>
      <c r="E137" s="1"/>
    </row>
    <row r="138" spans="3:5" ht="409.6">
      <c r="C138" s="1"/>
      <c r="D138" s="1"/>
      <c r="E138" s="1"/>
    </row>
    <row r="139" spans="3:5" ht="409.6">
      <c r="C139" s="1"/>
      <c r="D139" s="1"/>
      <c r="E139" s="1"/>
    </row>
    <row r="140" spans="3:5" ht="409.6">
      <c r="C140" s="1"/>
      <c r="D140" s="1"/>
      <c r="E140" s="1"/>
    </row>
    <row r="141" spans="3:5" ht="409.6">
      <c r="C141" s="1"/>
      <c r="D141" s="1"/>
      <c r="E141" s="1"/>
    </row>
    <row r="142" spans="3:5" ht="409.6">
      <c r="C142" s="1"/>
      <c r="D142" s="1"/>
      <c r="E142" s="1"/>
    </row>
    <row r="143" spans="3:5" ht="409.6">
      <c r="C143" s="1"/>
      <c r="D143" s="1"/>
      <c r="E143" s="1"/>
    </row>
    <row r="144" spans="3:5" ht="409.6">
      <c r="C144" s="1"/>
      <c r="D144" s="1"/>
      <c r="E144" s="1"/>
    </row>
    <row r="145" spans="3:5" ht="409.6">
      <c r="C145" s="1"/>
      <c r="D145" s="1"/>
      <c r="E145" s="1"/>
    </row>
    <row r="146" spans="3:5" ht="409.6">
      <c r="C146" s="1"/>
      <c r="D146" s="1"/>
      <c r="E146" s="1"/>
    </row>
    <row r="147" spans="3:5" ht="409.6">
      <c r="C147" s="1"/>
      <c r="D147" s="1"/>
      <c r="E147" s="1"/>
    </row>
    <row r="148" spans="3:5" ht="409.6">
      <c r="C148" s="1"/>
      <c r="D148" s="1"/>
      <c r="E148" s="1"/>
    </row>
    <row r="149" spans="3:5" ht="409.6">
      <c r="C149" s="1"/>
      <c r="D149" s="1"/>
      <c r="E149" s="1"/>
    </row>
    <row r="150" spans="3:5" ht="409.6">
      <c r="C150" s="1"/>
      <c r="D150" s="1"/>
      <c r="E150" s="1"/>
    </row>
    <row r="151" spans="3:5" ht="409.6">
      <c r="C151" s="1"/>
      <c r="D151" s="1"/>
      <c r="E151" s="1"/>
    </row>
    <row r="152" spans="3:5" ht="409.6">
      <c r="C152" s="1"/>
      <c r="D152" s="1"/>
      <c r="E152" s="1"/>
    </row>
    <row r="153" spans="3:5" ht="409.6">
      <c r="C153" s="1"/>
      <c r="D153" s="1"/>
      <c r="E153" s="1"/>
    </row>
    <row r="154" spans="3:5" ht="409.6">
      <c r="C154" s="1"/>
      <c r="D154" s="1"/>
      <c r="E154" s="1"/>
    </row>
    <row r="155" spans="3:5" ht="409.6">
      <c r="C155" s="1"/>
      <c r="D155" s="1"/>
      <c r="E155" s="1"/>
    </row>
    <row r="156" spans="3:5" ht="409.6">
      <c r="C156" s="1"/>
      <c r="D156" s="1"/>
      <c r="E156" s="1"/>
    </row>
    <row r="157" spans="3:5" ht="409.6">
      <c r="C157" s="1"/>
      <c r="D157" s="1"/>
      <c r="E157" s="1"/>
    </row>
    <row r="158" spans="3:5" ht="409.6">
      <c r="C158" s="1"/>
      <c r="D158" s="1"/>
      <c r="E158" s="1"/>
    </row>
    <row r="159" spans="3:5" ht="409.6">
      <c r="C159" s="1"/>
      <c r="D159" s="1"/>
      <c r="E159" s="1"/>
    </row>
    <row r="160" spans="3:5" ht="409.6">
      <c r="C160" s="1"/>
      <c r="D160" s="1"/>
      <c r="E160" s="1"/>
    </row>
    <row r="161" spans="3:5" ht="409.6">
      <c r="C161" s="1"/>
      <c r="D161" s="1"/>
      <c r="E161" s="1"/>
    </row>
    <row r="162" spans="3:5" ht="409.6">
      <c r="C162" s="1"/>
      <c r="D162" s="1"/>
      <c r="E162" s="1"/>
    </row>
    <row r="163" spans="3:5" ht="409.6">
      <c r="C163" s="1"/>
      <c r="D163" s="1"/>
      <c r="E163" s="1"/>
    </row>
    <row r="164" spans="3:5" ht="409.6">
      <c r="C164" s="1"/>
      <c r="D164" s="1"/>
      <c r="E164" s="1"/>
    </row>
    <row r="165" spans="3:5" ht="409.6">
      <c r="C165" s="1"/>
      <c r="D165" s="1"/>
      <c r="E165" s="1"/>
    </row>
    <row r="166" spans="3:5" ht="409.6">
      <c r="C166" s="1"/>
      <c r="D166" s="1"/>
      <c r="E166" s="1"/>
    </row>
    <row r="167" spans="3:5" ht="409.6">
      <c r="C167" s="1"/>
      <c r="D167" s="1"/>
      <c r="E167" s="1"/>
    </row>
    <row r="168" spans="3:5" ht="409.6">
      <c r="C168" s="1"/>
      <c r="D168" s="1"/>
      <c r="E168" s="1"/>
    </row>
    <row r="169" spans="3:5" ht="409.6">
      <c r="C169" s="1"/>
      <c r="D169" s="1"/>
      <c r="E169" s="1"/>
    </row>
    <row r="170" spans="3:5" ht="409.6">
      <c r="C170" s="1"/>
      <c r="D170" s="1"/>
      <c r="E170" s="1"/>
    </row>
    <row r="171" spans="3:5" ht="409.6">
      <c r="C171" s="1"/>
      <c r="D171" s="1"/>
      <c r="E171" s="1"/>
    </row>
    <row r="172" spans="3:5" ht="409.6">
      <c r="C172" s="1"/>
      <c r="D172" s="1"/>
      <c r="E172" s="1"/>
    </row>
    <row r="173" spans="3:5" ht="409.6">
      <c r="C173" s="1"/>
      <c r="D173" s="1"/>
      <c r="E173" s="1"/>
    </row>
    <row r="174" spans="3:5" ht="409.6">
      <c r="C174" s="1"/>
      <c r="D174" s="1"/>
      <c r="E174" s="1"/>
    </row>
    <row r="175" spans="3:5" ht="409.6">
      <c r="C175" s="1"/>
      <c r="D175" s="1"/>
      <c r="E175" s="1"/>
    </row>
    <row r="176" spans="3:5" ht="409.6">
      <c r="C176" s="1"/>
      <c r="D176" s="1"/>
      <c r="E176" s="1"/>
    </row>
    <row r="177" spans="3:5" ht="409.6">
      <c r="C177" s="1"/>
      <c r="D177" s="1"/>
      <c r="E177" s="1"/>
    </row>
    <row r="178" spans="3:5" ht="409.6">
      <c r="C178" s="1"/>
      <c r="D178" s="1"/>
      <c r="E178" s="1"/>
    </row>
    <row r="179" spans="3:5" ht="409.6">
      <c r="C179" s="1"/>
      <c r="D179" s="1"/>
      <c r="E179" s="1"/>
    </row>
    <row r="180" spans="3:5" ht="409.6">
      <c r="C180" s="1"/>
      <c r="D180" s="1"/>
      <c r="E180" s="1"/>
    </row>
    <row r="181" spans="3:5" ht="409.6">
      <c r="C181" s="1"/>
      <c r="D181" s="1"/>
      <c r="E181" s="1"/>
    </row>
    <row r="182" spans="3:5" ht="409.6">
      <c r="C182" s="1"/>
      <c r="D182" s="1"/>
      <c r="E182" s="1"/>
    </row>
    <row r="183" spans="3:5" ht="409.6">
      <c r="C183" s="1"/>
      <c r="D183" s="1"/>
      <c r="E183" s="1"/>
    </row>
    <row r="184" spans="3:5" ht="409.6">
      <c r="C184" s="1"/>
      <c r="D184" s="1"/>
      <c r="E184" s="1"/>
    </row>
    <row r="185" spans="3:5" ht="409.6">
      <c r="C185" s="1"/>
      <c r="D185" s="1"/>
      <c r="E185" s="1"/>
    </row>
    <row r="186" spans="3:5" ht="409.6">
      <c r="C186" s="1"/>
      <c r="D186" s="1"/>
      <c r="E186" s="1"/>
    </row>
    <row r="187" spans="3:5" ht="409.6">
      <c r="C187" s="1"/>
      <c r="D187" s="1"/>
      <c r="E187" s="1"/>
    </row>
    <row r="188" spans="3:5" ht="409.6">
      <c r="C188" s="1"/>
      <c r="D188" s="1"/>
      <c r="E188" s="1"/>
    </row>
    <row r="189" spans="3:5" ht="409.6">
      <c r="C189" s="1"/>
      <c r="D189" s="1"/>
      <c r="E189" s="1"/>
    </row>
    <row r="190" spans="3:5" ht="409.6">
      <c r="C190" s="1"/>
      <c r="D190" s="1"/>
      <c r="E190" s="1"/>
    </row>
    <row r="191" spans="3:5" ht="409.6">
      <c r="C191" s="1"/>
      <c r="D191" s="1"/>
      <c r="E191" s="1"/>
    </row>
    <row r="192" spans="3:5" ht="409.6">
      <c r="C192" s="1"/>
      <c r="D192" s="1"/>
      <c r="E192" s="1"/>
    </row>
    <row r="193" spans="3:5" ht="409.6">
      <c r="C193" s="1"/>
      <c r="D193" s="1"/>
      <c r="E193" s="1"/>
    </row>
    <row r="194" spans="3:5" ht="409.6">
      <c r="C194" s="1"/>
      <c r="D194" s="1"/>
      <c r="E194" s="1"/>
    </row>
    <row r="195" spans="3:5" ht="409.6">
      <c r="C195" s="1"/>
      <c r="D195" s="1"/>
      <c r="E195" s="1"/>
    </row>
    <row r="196" spans="3:5" ht="409.6">
      <c r="C196" s="1"/>
      <c r="D196" s="1"/>
      <c r="E196" s="1"/>
    </row>
    <row r="197" spans="3:5" ht="409.6">
      <c r="C197" s="1"/>
      <c r="D197" s="1"/>
      <c r="E197" s="1"/>
    </row>
    <row r="198" spans="3:5" ht="409.6">
      <c r="C198" s="1"/>
      <c r="D198" s="1"/>
      <c r="E198" s="1"/>
    </row>
    <row r="199" spans="3:5" ht="409.6">
      <c r="C199" s="1"/>
      <c r="D199" s="1"/>
      <c r="E199" s="1"/>
    </row>
    <row r="200" spans="3:5" ht="409.6">
      <c r="C200" s="1"/>
      <c r="D200" s="1"/>
      <c r="E200" s="1"/>
    </row>
    <row r="201" spans="3:5" ht="409.6">
      <c r="C201" s="1"/>
      <c r="D201" s="1"/>
      <c r="E201" s="1"/>
    </row>
    <row r="202" spans="3:5" ht="409.6">
      <c r="C202" s="1"/>
      <c r="D202" s="1"/>
      <c r="E202" s="1"/>
    </row>
    <row r="203" spans="3:5" ht="409.6">
      <c r="C203" s="1"/>
      <c r="D203" s="1"/>
      <c r="E203" s="1"/>
    </row>
    <row r="204" spans="3:5" ht="409.6">
      <c r="C204" s="1"/>
      <c r="D204" s="1"/>
      <c r="E204" s="1"/>
    </row>
    <row r="205" spans="3:5" ht="409.6">
      <c r="C205" s="1"/>
      <c r="D205" s="1"/>
      <c r="E205" s="1"/>
    </row>
    <row r="206" spans="3:5" ht="409.6">
      <c r="C206" s="1"/>
      <c r="D206" s="1"/>
      <c r="E206" s="1"/>
    </row>
    <row r="207" spans="3:5" ht="409.6">
      <c r="C207" s="1"/>
      <c r="D207" s="1"/>
      <c r="E207" s="1"/>
    </row>
    <row r="208" spans="3:5" ht="409.6">
      <c r="C208" s="1"/>
      <c r="D208" s="1"/>
      <c r="E208" s="1"/>
    </row>
    <row r="209" spans="3:5" ht="409.6">
      <c r="C209" s="1"/>
      <c r="D209" s="1"/>
      <c r="E209" s="1"/>
    </row>
    <row r="210" spans="3:5" ht="409.6">
      <c r="C210" s="1"/>
      <c r="D210" s="1"/>
      <c r="E210" s="1"/>
    </row>
    <row r="211" spans="3:5" ht="409.6">
      <c r="C211" s="1"/>
      <c r="D211" s="1"/>
      <c r="E211" s="1"/>
    </row>
    <row r="212" spans="3:5" ht="409.6">
      <c r="C212" s="1"/>
      <c r="D212" s="1"/>
      <c r="E212" s="1"/>
    </row>
    <row r="213" spans="3:5" ht="409.6">
      <c r="C213" s="1"/>
      <c r="D213" s="1"/>
      <c r="E213" s="1"/>
    </row>
    <row r="214" spans="3:5" ht="409.6">
      <c r="C214" s="1"/>
      <c r="D214" s="1"/>
      <c r="E214" s="1"/>
    </row>
    <row r="215" spans="3:5" ht="409.6">
      <c r="C215" s="1"/>
      <c r="D215" s="1"/>
      <c r="E215" s="1"/>
    </row>
    <row r="216" spans="3:5" ht="409.6">
      <c r="C216" s="1"/>
      <c r="D216" s="1"/>
      <c r="E216" s="1"/>
    </row>
    <row r="217" spans="3:5" ht="409.6">
      <c r="C217" s="1"/>
      <c r="D217" s="1"/>
      <c r="E217" s="1"/>
    </row>
    <row r="218" spans="3:5" ht="409.6">
      <c r="C218" s="1"/>
      <c r="D218" s="1"/>
      <c r="E218" s="1"/>
    </row>
    <row r="219" spans="3:5" ht="409.6">
      <c r="C219" s="1"/>
      <c r="D219" s="1"/>
      <c r="E219" s="1"/>
    </row>
    <row r="220" spans="3:5" ht="409.6">
      <c r="C220" s="1"/>
      <c r="D220" s="1"/>
      <c r="E220" s="1"/>
    </row>
    <row r="221" spans="3:5" ht="409.6">
      <c r="C221" s="1"/>
      <c r="D221" s="1"/>
      <c r="E221" s="1"/>
    </row>
    <row r="222" spans="3:5" ht="409.6">
      <c r="C222" s="1"/>
      <c r="D222" s="1"/>
      <c r="E222" s="1"/>
    </row>
    <row r="223" spans="3:5" ht="409.6">
      <c r="C223" s="1"/>
      <c r="D223" s="1"/>
      <c r="E223" s="1"/>
    </row>
    <row r="224" spans="3:5" ht="409.6">
      <c r="C224" s="1"/>
      <c r="D224" s="1"/>
      <c r="E224" s="1"/>
    </row>
    <row r="225" spans="3:5" ht="409.6">
      <c r="C225" s="1"/>
      <c r="D225" s="1"/>
      <c r="E225" s="1"/>
    </row>
    <row r="226" spans="3:5" ht="409.6">
      <c r="C226" s="1"/>
      <c r="D226" s="1"/>
      <c r="E226" s="1"/>
    </row>
    <row r="227" spans="3:5" ht="409.6">
      <c r="C227" s="1"/>
      <c r="D227" s="1"/>
      <c r="E227" s="1"/>
    </row>
    <row r="228" spans="3:5" ht="409.6">
      <c r="C228" s="1"/>
      <c r="D228" s="1"/>
      <c r="E228" s="1"/>
    </row>
    <row r="229" spans="3:5" ht="409.6">
      <c r="C229" s="1"/>
      <c r="D229" s="1"/>
      <c r="E229" s="1"/>
    </row>
    <row r="230" spans="3:5" ht="409.6">
      <c r="C230" s="1"/>
      <c r="D230" s="1"/>
      <c r="E230" s="1"/>
    </row>
    <row r="231" spans="3:5" ht="409.6">
      <c r="C231" s="1"/>
      <c r="D231" s="1"/>
      <c r="E231" s="1"/>
    </row>
    <row r="232" spans="3:5" ht="409.6">
      <c r="C232" s="1"/>
      <c r="D232" s="1"/>
      <c r="E232" s="1"/>
    </row>
    <row r="233" spans="3:5" ht="409.6">
      <c r="C233" s="1"/>
      <c r="D233" s="1"/>
      <c r="E233" s="1"/>
    </row>
    <row r="234" spans="3:5" ht="409.6">
      <c r="C234" s="1"/>
      <c r="D234" s="1"/>
      <c r="E234" s="1"/>
    </row>
    <row r="235" spans="3:5" ht="409.6">
      <c r="C235" s="1"/>
      <c r="D235" s="1"/>
      <c r="E235" s="1"/>
    </row>
    <row r="236" spans="3:5" ht="409.6">
      <c r="C236" s="1"/>
      <c r="D236" s="1"/>
      <c r="E236" s="1"/>
    </row>
    <row r="237" spans="3:5" ht="409.6">
      <c r="C237" s="1"/>
      <c r="D237" s="1"/>
      <c r="E237" s="1"/>
    </row>
    <row r="238" spans="3:5" ht="409.6">
      <c r="C238" s="1"/>
      <c r="D238" s="1"/>
      <c r="E238" s="1"/>
    </row>
    <row r="239" spans="3:5" ht="409.6">
      <c r="C239" s="1"/>
      <c r="D239" s="1"/>
      <c r="E239" s="1"/>
    </row>
    <row r="240" spans="3:5" ht="409.6">
      <c r="C240" s="1"/>
      <c r="D240" s="1"/>
      <c r="E240" s="1"/>
    </row>
    <row r="241" spans="3:5" ht="409.6">
      <c r="C241" s="1"/>
      <c r="D241" s="1"/>
      <c r="E241" s="1"/>
    </row>
    <row r="242" spans="3:5" ht="409.6">
      <c r="C242" s="1"/>
      <c r="D242" s="1"/>
      <c r="E242" s="1"/>
    </row>
    <row r="243" spans="3:5" ht="409.6">
      <c r="C243" s="1"/>
      <c r="D243" s="1"/>
      <c r="E243" s="1"/>
    </row>
    <row r="244" spans="3:5" ht="409.6">
      <c r="C244" s="1"/>
      <c r="D244" s="1"/>
      <c r="E244" s="1"/>
    </row>
    <row r="245" spans="3:5" ht="409.6">
      <c r="C245" s="1"/>
      <c r="D245" s="1"/>
      <c r="E245" s="1"/>
    </row>
    <row r="246" spans="3:5" ht="409.6">
      <c r="C246" s="1"/>
      <c r="D246" s="1"/>
      <c r="E246" s="1"/>
    </row>
    <row r="247" spans="3:5" ht="409.6">
      <c r="C247" s="1"/>
      <c r="D247" s="1"/>
      <c r="E247" s="1"/>
    </row>
    <row r="248" spans="3:5" ht="409.6">
      <c r="C248" s="1"/>
      <c r="D248" s="1"/>
      <c r="E248" s="1"/>
    </row>
    <row r="249" spans="3:5" ht="409.6">
      <c r="C249" s="1"/>
      <c r="D249" s="1"/>
      <c r="E249" s="1"/>
    </row>
    <row r="250" spans="3:5" ht="409.6">
      <c r="C250" s="1"/>
      <c r="D250" s="1"/>
      <c r="E250" s="1"/>
    </row>
    <row r="251" spans="3:5" ht="409.6">
      <c r="C251" s="1"/>
      <c r="D251" s="1"/>
      <c r="E251" s="1"/>
    </row>
    <row r="252" spans="3:5" ht="409.6">
      <c r="C252" s="1"/>
      <c r="D252" s="1"/>
      <c r="E252" s="1"/>
    </row>
    <row r="253" spans="3:5" ht="409.6">
      <c r="C253" s="1"/>
      <c r="D253" s="1"/>
      <c r="E253" s="1"/>
    </row>
    <row r="254" spans="3:5" ht="409.6">
      <c r="C254" s="1"/>
      <c r="D254" s="1"/>
      <c r="E254" s="1"/>
    </row>
    <row r="255" spans="3:5" ht="409.6">
      <c r="C255" s="1"/>
      <c r="D255" s="1"/>
      <c r="E255" s="1"/>
    </row>
    <row r="256" spans="3:5" ht="409.6">
      <c r="C256" s="1"/>
      <c r="D256" s="1"/>
      <c r="E256" s="1"/>
    </row>
    <row r="257" spans="3:5" ht="409.6">
      <c r="C257" s="1"/>
      <c r="D257" s="1"/>
      <c r="E257" s="1"/>
    </row>
    <row r="258" spans="3:5" ht="409.6">
      <c r="C258" s="1"/>
      <c r="D258" s="1"/>
      <c r="E258" s="1"/>
    </row>
    <row r="259" spans="3:5" ht="409.6">
      <c r="C259" s="1"/>
      <c r="D259" s="1"/>
      <c r="E259" s="1"/>
    </row>
    <row r="260" spans="3:5" ht="409.6">
      <c r="C260" s="1"/>
      <c r="D260" s="1"/>
      <c r="E260" s="1"/>
    </row>
    <row r="261" spans="3:5" ht="409.6">
      <c r="C261" s="1"/>
      <c r="D261" s="1"/>
      <c r="E261" s="1"/>
    </row>
    <row r="262" spans="3:5" ht="409.6">
      <c r="C262" s="1"/>
      <c r="D262" s="1"/>
      <c r="E262" s="1"/>
    </row>
    <row r="263" spans="3:5" ht="409.6">
      <c r="C263" s="1"/>
      <c r="D263" s="1"/>
      <c r="E263" s="1"/>
    </row>
    <row r="264" spans="3:5" ht="409.6">
      <c r="C264" s="1"/>
      <c r="D264" s="1"/>
      <c r="E264" s="1"/>
    </row>
    <row r="265" spans="3:5" ht="409.6">
      <c r="C265" s="1"/>
      <c r="D265" s="1"/>
      <c r="E265" s="1"/>
    </row>
    <row r="266" spans="3:5" ht="409.6">
      <c r="C266" s="1"/>
      <c r="D266" s="1"/>
      <c r="E266" s="1"/>
    </row>
    <row r="267" spans="3:5" ht="409.6">
      <c r="C267" s="1"/>
      <c r="D267" s="1"/>
      <c r="E267" s="1"/>
    </row>
    <row r="268" spans="3:5" ht="409.6">
      <c r="C268" s="1"/>
      <c r="D268" s="1"/>
      <c r="E268" s="1"/>
    </row>
    <row r="269" spans="3:5" ht="409.6">
      <c r="C269" s="1"/>
      <c r="D269" s="1"/>
      <c r="E269" s="1"/>
    </row>
    <row r="270" spans="3:5" ht="409.6">
      <c r="C270" s="1"/>
      <c r="D270" s="1"/>
      <c r="E270" s="1"/>
    </row>
    <row r="271" spans="3:5" ht="409.6">
      <c r="C271" s="1"/>
      <c r="D271" s="1"/>
      <c r="E271" s="1"/>
    </row>
    <row r="272" spans="3:5" ht="409.6">
      <c r="C272" s="1"/>
      <c r="D272" s="1"/>
      <c r="E272" s="1"/>
    </row>
    <row r="273" spans="3:5" ht="409.6">
      <c r="C273" s="1"/>
      <c r="D273" s="1"/>
      <c r="E273" s="1"/>
    </row>
    <row r="274" spans="3:5" ht="409.6">
      <c r="C274" s="1"/>
      <c r="D274" s="1"/>
      <c r="E274" s="1"/>
    </row>
    <row r="275" spans="3:5" ht="409.6">
      <c r="C275" s="1"/>
      <c r="D275" s="1"/>
      <c r="E275" s="1"/>
    </row>
    <row r="276" spans="3:5" ht="409.6">
      <c r="C276" s="1"/>
      <c r="D276" s="1"/>
      <c r="E276" s="1"/>
    </row>
    <row r="277" spans="3:5" ht="409.6">
      <c r="C277" s="1"/>
      <c r="D277" s="1"/>
      <c r="E277" s="1"/>
    </row>
    <row r="278" spans="3:5" ht="409.6">
      <c r="C278" s="1"/>
      <c r="D278" s="1"/>
      <c r="E278" s="1"/>
    </row>
    <row r="279" spans="3:5" ht="409.6">
      <c r="C279" s="1"/>
      <c r="D279" s="1"/>
      <c r="E279" s="1"/>
    </row>
    <row r="280" spans="3:5" ht="409.6">
      <c r="C280" s="1"/>
      <c r="D280" s="1"/>
      <c r="E280" s="1"/>
    </row>
    <row r="281" spans="3:5" ht="409.6">
      <c r="C281" s="1"/>
      <c r="D281" s="1"/>
      <c r="E281" s="1"/>
    </row>
    <row r="282" spans="3:5" ht="409.6">
      <c r="C282" s="1"/>
      <c r="D282" s="1"/>
      <c r="E282" s="1"/>
    </row>
    <row r="283" spans="3:5" ht="409.6">
      <c r="C283" s="1"/>
      <c r="D283" s="1"/>
      <c r="E283" s="1"/>
    </row>
    <row r="284" spans="3:5" ht="409.6">
      <c r="C284" s="1"/>
      <c r="D284" s="1"/>
      <c r="E284" s="1"/>
    </row>
    <row r="285" spans="3:5" ht="409.6">
      <c r="C285" s="1"/>
      <c r="D285" s="1"/>
      <c r="E285" s="1"/>
    </row>
    <row r="286" spans="3:5" ht="409.6">
      <c r="C286" s="1"/>
      <c r="D286" s="1"/>
      <c r="E286" s="1"/>
    </row>
    <row r="287" spans="3:5" ht="409.6">
      <c r="C287" s="1"/>
      <c r="D287" s="1"/>
      <c r="E287" s="1"/>
    </row>
    <row r="288" spans="3:5" ht="409.6">
      <c r="C288" s="1"/>
      <c r="D288" s="1"/>
      <c r="E288" s="1"/>
    </row>
    <row r="289" spans="3:5" ht="409.6">
      <c r="C289" s="1"/>
      <c r="D289" s="1"/>
      <c r="E289" s="1"/>
    </row>
    <row r="290" spans="3:5" ht="409.6">
      <c r="C290" s="1"/>
      <c r="D290" s="1"/>
      <c r="E290" s="1"/>
    </row>
    <row r="291" spans="3:5" ht="409.6">
      <c r="C291" s="1"/>
      <c r="D291" s="1"/>
      <c r="E291" s="1"/>
    </row>
    <row r="292" spans="3:5" ht="409.6">
      <c r="C292" s="1"/>
      <c r="D292" s="1"/>
      <c r="E292" s="1"/>
    </row>
    <row r="293" spans="3:5" ht="409.6">
      <c r="C293" s="1"/>
      <c r="D293" s="1"/>
      <c r="E293" s="1"/>
    </row>
    <row r="294" spans="3:5" ht="409.6">
      <c r="C294" s="1"/>
      <c r="D294" s="1"/>
      <c r="E294" s="1"/>
    </row>
    <row r="295" spans="3:5" ht="409.6">
      <c r="C295" s="1"/>
      <c r="D295" s="1"/>
      <c r="E295" s="1"/>
    </row>
    <row r="296" spans="3:5" ht="409.6">
      <c r="C296" s="1"/>
      <c r="D296" s="1"/>
      <c r="E296" s="1"/>
    </row>
    <row r="297" spans="3:5" ht="409.6">
      <c r="C297" s="1"/>
      <c r="D297" s="1"/>
      <c r="E297" s="1"/>
    </row>
    <row r="298" spans="3:5" ht="409.6">
      <c r="C298" s="1"/>
      <c r="D298" s="1"/>
      <c r="E298" s="1"/>
    </row>
    <row r="299" spans="3:5" ht="409.6">
      <c r="C299" s="1"/>
      <c r="D299" s="1"/>
      <c r="E299" s="1"/>
    </row>
    <row r="300" spans="3:5" ht="409.6">
      <c r="C300" s="1"/>
      <c r="D300" s="1"/>
      <c r="E300" s="1"/>
    </row>
    <row r="301" spans="3:5" ht="409.6">
      <c r="C301" s="1"/>
      <c r="D301" s="1"/>
      <c r="E301" s="1"/>
    </row>
    <row r="302" spans="3:5" ht="409.6">
      <c r="C302" s="1"/>
      <c r="D302" s="1"/>
      <c r="E302" s="1"/>
    </row>
    <row r="303" spans="3:5" ht="409.6">
      <c r="C303" s="1"/>
      <c r="D303" s="1"/>
      <c r="E303" s="1"/>
    </row>
    <row r="304" spans="3:5" ht="409.6">
      <c r="C304" s="1"/>
      <c r="D304" s="1"/>
      <c r="E304" s="1"/>
    </row>
    <row r="305" spans="3:5" ht="409.6">
      <c r="C305" s="1"/>
      <c r="D305" s="1"/>
      <c r="E305" s="1"/>
    </row>
    <row r="306" spans="3:5" ht="409.6">
      <c r="C306" s="1"/>
      <c r="D306" s="1"/>
      <c r="E306" s="1"/>
    </row>
    <row r="307" spans="3:5" ht="409.6">
      <c r="C307" s="1"/>
      <c r="D307" s="1"/>
      <c r="E307" s="1"/>
    </row>
    <row r="308" spans="3:5" ht="409.6">
      <c r="C308" s="1"/>
      <c r="D308" s="1"/>
      <c r="E308" s="1"/>
    </row>
    <row r="309" spans="3:5" ht="409.6">
      <c r="C309" s="1"/>
      <c r="D309" s="1"/>
      <c r="E309" s="1"/>
    </row>
    <row r="310" spans="3:5" ht="409.6">
      <c r="C310" s="1"/>
      <c r="D310" s="1"/>
      <c r="E310" s="1"/>
    </row>
    <row r="311" spans="3:5" ht="409.6">
      <c r="C311" s="1"/>
      <c r="D311" s="1"/>
      <c r="E311" s="1"/>
    </row>
    <row r="312" spans="3:5" ht="409.6">
      <c r="C312" s="1"/>
      <c r="D312" s="1"/>
      <c r="E312" s="1"/>
    </row>
    <row r="313" spans="3:5" ht="409.6">
      <c r="C313" s="1"/>
      <c r="D313" s="1"/>
      <c r="E313" s="1"/>
    </row>
    <row r="314" spans="3:5" ht="409.6">
      <c r="C314" s="1"/>
      <c r="D314" s="1"/>
      <c r="E314" s="1"/>
    </row>
    <row r="315" spans="3:5" ht="409.6">
      <c r="C315" s="1"/>
      <c r="D315" s="1"/>
      <c r="E315" s="1"/>
    </row>
    <row r="316" spans="3:5" ht="409.6">
      <c r="C316" s="1"/>
      <c r="D316" s="1"/>
      <c r="E316" s="1"/>
    </row>
    <row r="317" spans="3:5" ht="409.6">
      <c r="C317" s="1"/>
      <c r="D317" s="1"/>
      <c r="E317" s="1"/>
    </row>
    <row r="318" spans="3:5" ht="409.6">
      <c r="C318" s="1"/>
      <c r="D318" s="1"/>
      <c r="E318" s="1"/>
    </row>
    <row r="319" spans="3:5" ht="409.6">
      <c r="C319" s="1"/>
      <c r="D319" s="1"/>
      <c r="E319" s="1"/>
    </row>
    <row r="320" spans="3:5" ht="409.6">
      <c r="C320" s="1"/>
      <c r="D320" s="1"/>
      <c r="E320" s="1"/>
    </row>
    <row r="321" spans="3:5" ht="409.6">
      <c r="C321" s="1"/>
      <c r="D321" s="1"/>
      <c r="E321" s="1"/>
    </row>
    <row r="322" spans="3:5" ht="409.6">
      <c r="C322" s="1"/>
      <c r="D322" s="1"/>
      <c r="E322" s="1"/>
    </row>
    <row r="323" spans="3:5" ht="409.6">
      <c r="C323" s="1"/>
      <c r="D323" s="1"/>
      <c r="E323" s="1"/>
    </row>
    <row r="324" spans="3:5" ht="409.6">
      <c r="C324" s="1"/>
      <c r="D324" s="1"/>
      <c r="E324" s="1"/>
    </row>
    <row r="325" spans="3:5" ht="409.6">
      <c r="C325" s="1"/>
      <c r="D325" s="1"/>
      <c r="E325" s="1"/>
    </row>
    <row r="326" spans="3:5" ht="409.6">
      <c r="C326" s="1"/>
      <c r="D326" s="1"/>
      <c r="E326" s="1"/>
    </row>
    <row r="327" spans="3:5" ht="409.6">
      <c r="C327" s="1"/>
      <c r="D327" s="1"/>
      <c r="E327" s="1"/>
    </row>
    <row r="328" spans="3:5" ht="409.6">
      <c r="C328" s="1"/>
      <c r="D328" s="1"/>
      <c r="E328" s="1"/>
    </row>
    <row r="329" spans="3:5" ht="409.6">
      <c r="C329" s="1"/>
      <c r="D329" s="1"/>
      <c r="E329" s="1"/>
    </row>
    <row r="330" spans="3:5" ht="409.6">
      <c r="C330" s="1"/>
      <c r="D330" s="1"/>
      <c r="E330" s="1"/>
    </row>
    <row r="331" spans="3:5" ht="409.6">
      <c r="C331" s="1"/>
      <c r="D331" s="1"/>
      <c r="E331" s="1"/>
    </row>
    <row r="332" spans="3:5" ht="409.6">
      <c r="C332" s="1"/>
      <c r="D332" s="1"/>
      <c r="E332" s="1"/>
    </row>
    <row r="333" spans="3:5" ht="409.6">
      <c r="C333" s="1"/>
      <c r="D333" s="1"/>
      <c r="E333" s="1"/>
    </row>
    <row r="334" spans="3:5" ht="409.6">
      <c r="C334" s="1"/>
      <c r="D334" s="1"/>
      <c r="E334" s="1"/>
    </row>
    <row r="335" spans="3:5" ht="409.6">
      <c r="C335" s="1"/>
      <c r="D335" s="1"/>
      <c r="E335" s="1"/>
    </row>
    <row r="336" spans="3:5" ht="409.6">
      <c r="C336" s="1"/>
      <c r="D336" s="1"/>
      <c r="E336" s="1"/>
    </row>
    <row r="337" spans="3:5" ht="409.6">
      <c r="C337" s="1"/>
      <c r="D337" s="1"/>
      <c r="E337" s="1"/>
    </row>
    <row r="338" spans="3:5" ht="409.6">
      <c r="C338" s="1"/>
      <c r="D338" s="1"/>
      <c r="E338" s="1"/>
    </row>
    <row r="339" spans="3:5" ht="409.6">
      <c r="C339" s="1"/>
      <c r="D339" s="1"/>
      <c r="E339" s="1"/>
    </row>
    <row r="340" spans="3:5" ht="409.6">
      <c r="C340" s="1"/>
      <c r="D340" s="1"/>
      <c r="E340" s="1"/>
    </row>
    <row r="341" spans="3:5" ht="409.6">
      <c r="C341" s="1"/>
      <c r="D341" s="1"/>
      <c r="E341" s="1"/>
    </row>
    <row r="342" spans="3:5" ht="409.6">
      <c r="C342" s="1"/>
      <c r="D342" s="1"/>
      <c r="E342" s="1"/>
    </row>
    <row r="343" spans="3:5" ht="409.6">
      <c r="C343" s="1"/>
      <c r="D343" s="1"/>
      <c r="E343" s="1"/>
    </row>
    <row r="344" spans="3:5" ht="409.6">
      <c r="C344" s="1"/>
      <c r="D344" s="1"/>
      <c r="E344" s="1"/>
    </row>
    <row r="345" spans="3:5" ht="409.6">
      <c r="C345" s="1"/>
      <c r="D345" s="1"/>
      <c r="E345" s="1"/>
    </row>
    <row r="346" spans="3:5" ht="409.6">
      <c r="C346" s="1"/>
      <c r="D346" s="1"/>
      <c r="E346" s="1"/>
    </row>
    <row r="347" spans="3:5" ht="409.6">
      <c r="C347" s="1"/>
      <c r="D347" s="1"/>
      <c r="E347" s="1"/>
    </row>
    <row r="348" spans="3:5" ht="409.6">
      <c r="C348" s="1"/>
      <c r="D348" s="1"/>
      <c r="E348" s="1"/>
    </row>
    <row r="349" spans="3:5" ht="409.6">
      <c r="C349" s="1"/>
      <c r="D349" s="1"/>
      <c r="E349" s="1"/>
    </row>
    <row r="350" spans="3:5" ht="409.6">
      <c r="C350" s="1"/>
      <c r="D350" s="1"/>
      <c r="E350" s="1"/>
    </row>
    <row r="351" spans="3:5" ht="409.6">
      <c r="C351" s="1"/>
      <c r="D351" s="1"/>
      <c r="E351" s="1"/>
    </row>
    <row r="352" spans="3:5" ht="409.6">
      <c r="C352" s="1"/>
      <c r="D352" s="1"/>
      <c r="E352" s="1"/>
    </row>
    <row r="353" spans="3:5" ht="409.6">
      <c r="C353" s="1"/>
      <c r="D353" s="1"/>
      <c r="E353" s="1"/>
    </row>
    <row r="354" spans="3:5" ht="409.6">
      <c r="C354" s="1"/>
      <c r="D354" s="1"/>
      <c r="E354" s="1"/>
    </row>
    <row r="355" spans="3:5" ht="409.6">
      <c r="C355" s="1"/>
      <c r="D355" s="1"/>
      <c r="E355" s="1"/>
    </row>
    <row r="356" spans="3:5" ht="409.6">
      <c r="C356" s="1"/>
      <c r="D356" s="1"/>
      <c r="E356" s="1"/>
    </row>
    <row r="357" spans="3:5" ht="409.6">
      <c r="C357" s="1"/>
      <c r="D357" s="1"/>
      <c r="E357" s="1"/>
    </row>
    <row r="358" spans="3:5" ht="409.6">
      <c r="C358" s="1"/>
      <c r="D358" s="1"/>
      <c r="E358" s="1"/>
    </row>
    <row r="359" spans="3:5" ht="409.6">
      <c r="C359" s="1"/>
      <c r="D359" s="1"/>
      <c r="E359" s="1"/>
    </row>
    <row r="360" spans="3:5" ht="409.6">
      <c r="C360" s="1"/>
      <c r="D360" s="1"/>
      <c r="E360" s="1"/>
    </row>
    <row r="361" spans="3:5" ht="409.6">
      <c r="C361" s="1"/>
      <c r="D361" s="1"/>
      <c r="E361" s="1"/>
    </row>
    <row r="362" spans="3:5" ht="409.6">
      <c r="C362" s="1"/>
      <c r="D362" s="1"/>
      <c r="E362" s="1"/>
    </row>
    <row r="363" spans="3:5" ht="409.6">
      <c r="C363" s="1"/>
      <c r="D363" s="1"/>
      <c r="E363" s="1"/>
    </row>
    <row r="364" spans="3:5" ht="409.6">
      <c r="C364" s="1"/>
      <c r="D364" s="1"/>
      <c r="E364" s="1"/>
    </row>
    <row r="365" spans="3:5" ht="409.6">
      <c r="C365" s="1"/>
      <c r="D365" s="1"/>
      <c r="E365" s="1"/>
    </row>
    <row r="366" spans="3:5" ht="409.6">
      <c r="C366" s="1"/>
      <c r="D366" s="1"/>
      <c r="E366" s="1"/>
    </row>
    <row r="367" spans="3:5" ht="409.6">
      <c r="C367" s="1"/>
      <c r="D367" s="1"/>
      <c r="E367" s="1"/>
    </row>
    <row r="368" spans="3:5" ht="409.6">
      <c r="C368" s="1"/>
      <c r="D368" s="1"/>
      <c r="E368" s="1"/>
    </row>
    <row r="369" spans="3:5" ht="409.6">
      <c r="C369" s="1"/>
      <c r="D369" s="1"/>
      <c r="E369" s="1"/>
    </row>
    <row r="370" spans="3:5" ht="409.6">
      <c r="C370" s="1"/>
      <c r="D370" s="1"/>
      <c r="E370" s="1"/>
    </row>
    <row r="371" spans="3:5" ht="409.6">
      <c r="C371" s="1"/>
      <c r="D371" s="1"/>
      <c r="E371" s="1"/>
    </row>
    <row r="372" spans="3:5" ht="409.6">
      <c r="C372" s="1"/>
      <c r="D372" s="1"/>
      <c r="E372" s="1"/>
    </row>
    <row r="373" spans="3:5" ht="409.6">
      <c r="C373" s="1"/>
      <c r="D373" s="1"/>
      <c r="E373" s="1"/>
    </row>
    <row r="374" spans="3:5" ht="409.6">
      <c r="C374" s="1"/>
      <c r="D374" s="1"/>
      <c r="E374" s="1"/>
    </row>
    <row r="375" spans="3:5" ht="409.6">
      <c r="C375" s="1"/>
      <c r="D375" s="1"/>
      <c r="E375" s="1"/>
    </row>
    <row r="376" spans="3:5" ht="409.6">
      <c r="C376" s="1"/>
      <c r="D376" s="1"/>
      <c r="E376" s="1"/>
    </row>
    <row r="377" spans="3:5" ht="409.6">
      <c r="C377" s="1"/>
      <c r="D377" s="1"/>
      <c r="E377" s="1"/>
    </row>
    <row r="378" spans="3:5" ht="409.6">
      <c r="C378" s="1"/>
      <c r="D378" s="1"/>
      <c r="E378" s="1"/>
    </row>
    <row r="379" spans="3:5" ht="409.6">
      <c r="C379" s="1"/>
      <c r="D379" s="1"/>
      <c r="E379" s="1"/>
    </row>
    <row r="380" spans="3:5" ht="409.6">
      <c r="C380" s="1"/>
      <c r="D380" s="1"/>
      <c r="E380" s="1"/>
    </row>
    <row r="381" spans="3:5" ht="409.6">
      <c r="C381" s="1"/>
      <c r="D381" s="1"/>
      <c r="E381" s="1"/>
    </row>
    <row r="382" spans="3:5" ht="409.6">
      <c r="C382" s="1"/>
      <c r="D382" s="1"/>
      <c r="E382" s="1"/>
    </row>
    <row r="383" spans="3:5" ht="409.6">
      <c r="C383" s="1"/>
      <c r="D383" s="1"/>
      <c r="E383" s="1"/>
    </row>
    <row r="384" spans="3:5" ht="409.6">
      <c r="C384" s="1"/>
      <c r="D384" s="1"/>
      <c r="E384" s="1"/>
    </row>
    <row r="385" spans="3:5" ht="409.6">
      <c r="C385" s="1"/>
      <c r="D385" s="1"/>
      <c r="E385" s="1"/>
    </row>
    <row r="386" spans="3:5" ht="409.6">
      <c r="C386" s="1"/>
      <c r="D386" s="1"/>
      <c r="E386" s="1"/>
    </row>
    <row r="387" spans="3:5" ht="409.6">
      <c r="C387" s="1"/>
      <c r="D387" s="1"/>
      <c r="E387" s="1"/>
    </row>
    <row r="388" spans="3:5" ht="409.6">
      <c r="C388" s="1"/>
      <c r="D388" s="1"/>
      <c r="E388" s="1"/>
    </row>
    <row r="389" spans="3:5" ht="409.6">
      <c r="C389" s="1"/>
      <c r="D389" s="1"/>
      <c r="E389" s="1"/>
    </row>
    <row r="390" spans="3:5" ht="409.6">
      <c r="C390" s="1"/>
      <c r="D390" s="1"/>
      <c r="E390" s="1"/>
    </row>
    <row r="391" spans="3:5" ht="409.6">
      <c r="C391" s="1"/>
      <c r="D391" s="1"/>
      <c r="E391" s="1"/>
    </row>
    <row r="392" spans="3:5" ht="409.6">
      <c r="C392" s="1"/>
      <c r="D392" s="1"/>
      <c r="E392" s="1"/>
    </row>
    <row r="393" spans="3:5" ht="409.6">
      <c r="C393" s="1"/>
      <c r="D393" s="1"/>
      <c r="E393" s="1"/>
    </row>
    <row r="394" spans="3:5" ht="409.6">
      <c r="C394" s="1"/>
      <c r="D394" s="1"/>
      <c r="E394" s="1"/>
    </row>
    <row r="395" spans="3:5" ht="409.6">
      <c r="C395" s="1"/>
      <c r="D395" s="1"/>
      <c r="E395" s="1"/>
    </row>
    <row r="396" spans="3:5" ht="409.6">
      <c r="C396" s="1"/>
      <c r="D396" s="1"/>
      <c r="E396" s="1"/>
    </row>
    <row r="397" spans="3:5" ht="409.6">
      <c r="C397" s="1"/>
      <c r="D397" s="1"/>
      <c r="E397" s="1"/>
    </row>
    <row r="398" spans="3:5" ht="409.6">
      <c r="C398" s="1"/>
      <c r="D398" s="1"/>
      <c r="E398" s="1"/>
    </row>
    <row r="399" spans="3:5" ht="409.6">
      <c r="C399" s="1"/>
      <c r="D399" s="1"/>
      <c r="E399" s="1"/>
    </row>
    <row r="400" spans="3:5" ht="409.6">
      <c r="C400" s="1"/>
      <c r="D400" s="1"/>
      <c r="E400" s="1"/>
    </row>
    <row r="401" spans="2:5" ht="409.6">
      <c r="C401" s="1"/>
      <c r="D401" s="1"/>
      <c r="E401" s="1"/>
    </row>
    <row r="402" spans="2:5" ht="409.6">
      <c r="C402" s="1"/>
      <c r="D402" s="1"/>
      <c r="E402" s="1"/>
    </row>
    <row r="403" spans="2:5" ht="409.6">
      <c r="C403" s="1"/>
      <c r="D403" s="1"/>
      <c r="E403" s="1"/>
    </row>
    <row r="404" spans="2:5" ht="409.6">
      <c r="B404" s="44"/>
      <c r="C404" s="1"/>
      <c r="D404" s="1"/>
      <c r="E404" s="1"/>
    </row>
    <row r="405" spans="2:5" ht="409.6">
      <c r="B405" s="44"/>
      <c r="C405" s="1"/>
      <c r="D405" s="1"/>
      <c r="E405" s="1"/>
    </row>
    <row r="406" spans="2:5" ht="409.6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7" t="s">
        <v>168</v>
      </c>
      <c r="C1" s="78" t="s" vm="1">
        <v>244</v>
      </c>
    </row>
    <row r="2" spans="2:55">
      <c r="B2" s="57" t="s">
        <v>167</v>
      </c>
      <c r="C2" s="78" t="s">
        <v>245</v>
      </c>
    </row>
    <row r="3" spans="2:55">
      <c r="B3" s="57" t="s">
        <v>169</v>
      </c>
      <c r="C3" s="78" t="s">
        <v>246</v>
      </c>
    </row>
    <row r="4" spans="2:55">
      <c r="B4" s="57" t="s">
        <v>170</v>
      </c>
      <c r="C4" s="78">
        <v>12148</v>
      </c>
    </row>
    <row r="6" spans="2:55" ht="26.25" customHeight="1">
      <c r="B6" s="136" t="s">
        <v>199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55" ht="26.25" customHeight="1">
      <c r="B7" s="136" t="s">
        <v>85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55" s="3" customFormat="1" ht="78.75">
      <c r="B8" s="23" t="s">
        <v>105</v>
      </c>
      <c r="C8" s="31" t="s">
        <v>38</v>
      </c>
      <c r="D8" s="31" t="s">
        <v>90</v>
      </c>
      <c r="E8" s="31" t="s">
        <v>91</v>
      </c>
      <c r="F8" s="31" t="s">
        <v>222</v>
      </c>
      <c r="G8" s="31" t="s">
        <v>221</v>
      </c>
      <c r="H8" s="31" t="s">
        <v>99</v>
      </c>
      <c r="I8" s="31" t="s">
        <v>51</v>
      </c>
      <c r="J8" s="31" t="s">
        <v>171</v>
      </c>
      <c r="K8" s="32" t="s">
        <v>173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229</v>
      </c>
      <c r="G9" s="33"/>
      <c r="H9" s="33" t="s">
        <v>225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9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V12" s="1"/>
    </row>
    <row r="13" spans="2:55">
      <c r="B13" s="99" t="s">
        <v>220</v>
      </c>
      <c r="C13" s="101"/>
      <c r="D13" s="101"/>
      <c r="E13" s="101"/>
      <c r="F13" s="101"/>
      <c r="G13" s="101"/>
      <c r="H13" s="101"/>
      <c r="I13" s="101"/>
      <c r="J13" s="101"/>
      <c r="K13" s="101"/>
      <c r="V13" s="1"/>
    </row>
    <row r="14" spans="2:55">
      <c r="B14" s="99" t="s">
        <v>228</v>
      </c>
      <c r="C14" s="101"/>
      <c r="D14" s="101"/>
      <c r="E14" s="101"/>
      <c r="F14" s="101"/>
      <c r="G14" s="101"/>
      <c r="H14" s="101"/>
      <c r="I14" s="101"/>
      <c r="J14" s="101"/>
      <c r="K14" s="101"/>
      <c r="V14" s="1"/>
    </row>
    <row r="15" spans="2:5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V15" s="1"/>
    </row>
    <row r="16" spans="2:5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V16" s="1"/>
    </row>
    <row r="17" spans="2:2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V17" s="1"/>
    </row>
    <row r="18" spans="2:2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V18" s="1"/>
    </row>
    <row r="19" spans="2:2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V19" s="1"/>
    </row>
    <row r="20" spans="2:2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V20" s="1"/>
    </row>
    <row r="21" spans="2:2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V21" s="1"/>
    </row>
    <row r="22" spans="2:22" ht="16.5" customHeigh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V22" s="1"/>
    </row>
    <row r="23" spans="2:22" ht="16.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V23" s="1"/>
    </row>
    <row r="24" spans="2:22" ht="16.5" customHeigh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V24" s="1"/>
    </row>
    <row r="25" spans="2:2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V25" s="1"/>
    </row>
    <row r="26" spans="2:22" ht="409.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V26" s="1"/>
    </row>
    <row r="27" spans="2:22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V27" s="1"/>
    </row>
    <row r="28" spans="2:22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V28" s="1"/>
    </row>
    <row r="29" spans="2:22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V29" s="1"/>
    </row>
    <row r="30" spans="2:22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V30" s="1"/>
    </row>
    <row r="31" spans="2:22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V31" s="1"/>
    </row>
    <row r="32" spans="2:22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V32" s="1"/>
    </row>
    <row r="33" spans="2:22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V33" s="1"/>
    </row>
    <row r="34" spans="2:22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V34" s="1"/>
    </row>
    <row r="35" spans="2:22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V35" s="1"/>
    </row>
    <row r="36" spans="2:22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V36" s="1"/>
    </row>
    <row r="37" spans="2:22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V37" s="1"/>
    </row>
    <row r="38" spans="2:22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22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22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22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22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22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22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22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22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22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22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 ht="409.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 ht="409.6">
      <c r="C111" s="1"/>
    </row>
    <row r="112" spans="2:11" ht="409.6">
      <c r="C112" s="1"/>
    </row>
    <row r="113" spans="3:3" ht="409.6">
      <c r="C113" s="1"/>
    </row>
    <row r="114" spans="3:3" ht="409.6">
      <c r="C114" s="1"/>
    </row>
    <row r="115" spans="3:3" ht="409.6">
      <c r="C115" s="1"/>
    </row>
    <row r="116" spans="3:3" ht="409.6">
      <c r="C116" s="1"/>
    </row>
    <row r="117" spans="3:3" ht="409.6">
      <c r="C117" s="1"/>
    </row>
    <row r="118" spans="3:3" ht="409.6">
      <c r="C118" s="1"/>
    </row>
    <row r="119" spans="3:3" ht="409.6">
      <c r="C119" s="1"/>
    </row>
    <row r="120" spans="3:3" ht="409.6">
      <c r="C120" s="1"/>
    </row>
    <row r="121" spans="3:3" ht="409.6">
      <c r="C121" s="1"/>
    </row>
    <row r="122" spans="3:3" ht="409.6">
      <c r="C122" s="1"/>
    </row>
    <row r="123" spans="3:3" ht="409.6">
      <c r="C123" s="1"/>
    </row>
    <row r="124" spans="3:3" ht="409.6">
      <c r="C124" s="1"/>
    </row>
    <row r="125" spans="3:3" ht="409.6">
      <c r="C125" s="1"/>
    </row>
    <row r="126" spans="3:3" ht="409.6">
      <c r="C126" s="1"/>
    </row>
    <row r="127" spans="3:3" ht="409.6">
      <c r="C127" s="1"/>
    </row>
    <row r="128" spans="3:3" ht="409.6">
      <c r="C128" s="1"/>
    </row>
    <row r="129" spans="3:3" ht="409.6">
      <c r="C129" s="1"/>
    </row>
    <row r="130" spans="3:3" ht="409.6">
      <c r="C130" s="1"/>
    </row>
    <row r="131" spans="3:3" ht="409.6">
      <c r="C131" s="1"/>
    </row>
    <row r="132" spans="3:3" ht="409.6">
      <c r="C132" s="1"/>
    </row>
    <row r="133" spans="3:3" ht="409.6">
      <c r="C133" s="1"/>
    </row>
    <row r="134" spans="3:3" ht="409.6">
      <c r="C134" s="1"/>
    </row>
    <row r="135" spans="3:3" ht="409.6">
      <c r="C135" s="1"/>
    </row>
    <row r="136" spans="3:3" ht="409.6">
      <c r="C136" s="1"/>
    </row>
    <row r="137" spans="3:3" ht="409.6">
      <c r="C137" s="1"/>
    </row>
    <row r="138" spans="3:3" ht="409.6">
      <c r="C138" s="1"/>
    </row>
    <row r="139" spans="3:3" ht="409.6">
      <c r="C139" s="1"/>
    </row>
    <row r="140" spans="3:3" ht="409.6">
      <c r="C140" s="1"/>
    </row>
    <row r="141" spans="3:3" ht="409.6">
      <c r="C141" s="1"/>
    </row>
    <row r="142" spans="3:3" ht="409.6">
      <c r="C142" s="1"/>
    </row>
    <row r="143" spans="3:3" ht="409.6">
      <c r="C143" s="1"/>
    </row>
    <row r="144" spans="3:3" ht="409.6">
      <c r="C144" s="1"/>
    </row>
    <row r="145" spans="3:3" ht="409.6">
      <c r="C145" s="1"/>
    </row>
    <row r="146" spans="3:3" ht="409.6">
      <c r="C146" s="1"/>
    </row>
    <row r="147" spans="3:3" ht="409.6">
      <c r="C147" s="1"/>
    </row>
    <row r="148" spans="3:3" ht="409.6">
      <c r="C148" s="1"/>
    </row>
    <row r="149" spans="3:3" ht="409.6">
      <c r="C149" s="1"/>
    </row>
    <row r="150" spans="3:3" ht="409.6">
      <c r="C150" s="1"/>
    </row>
    <row r="151" spans="3:3" ht="409.6">
      <c r="C151" s="1"/>
    </row>
    <row r="152" spans="3:3" ht="409.6">
      <c r="C152" s="1"/>
    </row>
    <row r="153" spans="3:3" ht="409.6">
      <c r="C153" s="1"/>
    </row>
    <row r="154" spans="3:3" ht="409.6">
      <c r="C154" s="1"/>
    </row>
    <row r="155" spans="3:3" ht="409.6">
      <c r="C155" s="1"/>
    </row>
    <row r="156" spans="3:3" ht="409.6">
      <c r="C156" s="1"/>
    </row>
    <row r="157" spans="3:3" ht="409.6">
      <c r="C157" s="1"/>
    </row>
    <row r="158" spans="3:3" ht="409.6">
      <c r="C158" s="1"/>
    </row>
    <row r="159" spans="3:3" ht="409.6">
      <c r="C159" s="1"/>
    </row>
    <row r="160" spans="3:3" ht="409.6">
      <c r="C160" s="1"/>
    </row>
    <row r="161" spans="3:3" ht="409.6">
      <c r="C161" s="1"/>
    </row>
    <row r="162" spans="3:3" ht="409.6">
      <c r="C162" s="1"/>
    </row>
    <row r="163" spans="3:3" ht="409.6">
      <c r="C163" s="1"/>
    </row>
    <row r="164" spans="3:3" ht="409.6">
      <c r="C164" s="1"/>
    </row>
    <row r="165" spans="3:3" ht="409.6">
      <c r="C165" s="1"/>
    </row>
    <row r="166" spans="3:3" ht="409.6">
      <c r="C166" s="1"/>
    </row>
    <row r="167" spans="3:3" ht="409.6">
      <c r="C167" s="1"/>
    </row>
    <row r="168" spans="3:3" ht="409.6">
      <c r="C168" s="1"/>
    </row>
    <row r="169" spans="3:3" ht="409.6">
      <c r="C169" s="1"/>
    </row>
    <row r="170" spans="3:3" ht="409.6">
      <c r="C170" s="1"/>
    </row>
    <row r="171" spans="3:3" ht="409.6">
      <c r="C171" s="1"/>
    </row>
    <row r="172" spans="3:3" ht="409.6">
      <c r="C172" s="1"/>
    </row>
    <row r="173" spans="3:3" ht="409.6">
      <c r="C173" s="1"/>
    </row>
    <row r="174" spans="3:3" ht="409.6">
      <c r="C174" s="1"/>
    </row>
    <row r="175" spans="3:3" ht="409.6">
      <c r="C175" s="1"/>
    </row>
    <row r="176" spans="3:3" ht="409.6">
      <c r="C176" s="1"/>
    </row>
    <row r="177" spans="3:3" ht="409.6">
      <c r="C177" s="1"/>
    </row>
    <row r="178" spans="3:3" ht="409.6">
      <c r="C178" s="1"/>
    </row>
    <row r="179" spans="3:3" ht="409.6">
      <c r="C179" s="1"/>
    </row>
    <row r="180" spans="3:3" ht="409.6">
      <c r="C180" s="1"/>
    </row>
    <row r="181" spans="3:3" ht="409.6">
      <c r="C181" s="1"/>
    </row>
    <row r="182" spans="3:3" ht="409.6">
      <c r="C182" s="1"/>
    </row>
    <row r="183" spans="3:3" ht="409.6">
      <c r="C183" s="1"/>
    </row>
    <row r="184" spans="3:3" ht="409.6">
      <c r="C184" s="1"/>
    </row>
    <row r="185" spans="3:3" ht="409.6">
      <c r="C185" s="1"/>
    </row>
    <row r="186" spans="3:3" ht="409.6">
      <c r="C186" s="1"/>
    </row>
    <row r="187" spans="3:3" ht="409.6">
      <c r="C187" s="1"/>
    </row>
    <row r="188" spans="3:3" ht="409.6">
      <c r="C188" s="1"/>
    </row>
    <row r="189" spans="3:3" ht="409.6">
      <c r="C189" s="1"/>
    </row>
    <row r="190" spans="3:3" ht="409.6">
      <c r="C190" s="1"/>
    </row>
    <row r="191" spans="3:3" ht="409.6">
      <c r="C191" s="1"/>
    </row>
    <row r="192" spans="3:3" ht="409.6">
      <c r="C192" s="1"/>
    </row>
    <row r="193" spans="3:3" ht="409.6">
      <c r="C193" s="1"/>
    </row>
    <row r="194" spans="3:3" ht="409.6">
      <c r="C194" s="1"/>
    </row>
    <row r="195" spans="3:3" ht="409.6">
      <c r="C195" s="1"/>
    </row>
    <row r="196" spans="3:3" ht="409.6">
      <c r="C196" s="1"/>
    </row>
    <row r="197" spans="3:3" ht="409.6">
      <c r="C197" s="1"/>
    </row>
    <row r="198" spans="3:3" ht="409.6">
      <c r="C198" s="1"/>
    </row>
    <row r="199" spans="3:3" ht="409.6">
      <c r="C199" s="1"/>
    </row>
    <row r="200" spans="3:3" ht="409.6">
      <c r="C200" s="1"/>
    </row>
    <row r="201" spans="3:3" ht="409.6">
      <c r="C201" s="1"/>
    </row>
    <row r="202" spans="3:3" ht="409.6">
      <c r="C202" s="1"/>
    </row>
    <row r="203" spans="3:3" ht="409.6">
      <c r="C203" s="1"/>
    </row>
    <row r="204" spans="3:3" ht="409.6">
      <c r="C204" s="1"/>
    </row>
    <row r="205" spans="3:3" ht="409.6">
      <c r="C205" s="1"/>
    </row>
    <row r="206" spans="3:3" ht="409.6">
      <c r="C206" s="1"/>
    </row>
    <row r="207" spans="3:3" ht="409.6">
      <c r="C207" s="1"/>
    </row>
    <row r="208" spans="3:3" ht="409.6">
      <c r="C208" s="1"/>
    </row>
    <row r="209" spans="3:3" ht="409.6">
      <c r="C209" s="1"/>
    </row>
    <row r="210" spans="3:3" ht="409.6">
      <c r="C210" s="1"/>
    </row>
    <row r="211" spans="3:3" ht="409.6">
      <c r="C211" s="1"/>
    </row>
    <row r="212" spans="3:3" ht="409.6">
      <c r="C212" s="1"/>
    </row>
    <row r="213" spans="3:3" ht="409.6">
      <c r="C213" s="1"/>
    </row>
    <row r="214" spans="3:3" ht="409.6">
      <c r="C214" s="1"/>
    </row>
    <row r="215" spans="3:3" ht="409.6">
      <c r="C215" s="1"/>
    </row>
    <row r="216" spans="3:3" ht="409.6">
      <c r="C216" s="1"/>
    </row>
    <row r="217" spans="3:3" ht="409.6">
      <c r="C217" s="1"/>
    </row>
    <row r="218" spans="3:3" ht="409.6">
      <c r="C218" s="1"/>
    </row>
    <row r="219" spans="3:3" ht="409.6">
      <c r="C219" s="1"/>
    </row>
    <row r="220" spans="3:3" ht="409.6">
      <c r="C220" s="1"/>
    </row>
    <row r="221" spans="3:3" ht="409.6">
      <c r="C221" s="1"/>
    </row>
    <row r="222" spans="3:3" ht="409.6">
      <c r="C222" s="1"/>
    </row>
    <row r="223" spans="3:3" ht="409.6">
      <c r="C223" s="1"/>
    </row>
    <row r="224" spans="3:3" ht="409.6">
      <c r="C224" s="1"/>
    </row>
    <row r="225" spans="3:3" ht="409.6">
      <c r="C225" s="1"/>
    </row>
    <row r="226" spans="3:3" ht="409.6">
      <c r="C226" s="1"/>
    </row>
    <row r="227" spans="3:3" ht="409.6">
      <c r="C227" s="1"/>
    </row>
    <row r="228" spans="3:3" ht="409.6">
      <c r="C228" s="1"/>
    </row>
    <row r="229" spans="3:3" ht="409.6">
      <c r="C229" s="1"/>
    </row>
    <row r="230" spans="3:3" ht="409.6">
      <c r="C230" s="1"/>
    </row>
    <row r="231" spans="3:3" ht="409.6">
      <c r="C231" s="1"/>
    </row>
    <row r="232" spans="3:3" ht="409.6">
      <c r="C232" s="1"/>
    </row>
    <row r="233" spans="3:3" ht="409.6">
      <c r="C233" s="1"/>
    </row>
    <row r="234" spans="3:3" ht="409.6">
      <c r="C234" s="1"/>
    </row>
    <row r="235" spans="3:3" ht="409.6">
      <c r="C235" s="1"/>
    </row>
    <row r="236" spans="3:3" ht="409.6">
      <c r="C236" s="1"/>
    </row>
    <row r="237" spans="3:3" ht="409.6">
      <c r="C237" s="1"/>
    </row>
    <row r="238" spans="3:3" ht="409.6">
      <c r="C238" s="1"/>
    </row>
    <row r="239" spans="3:3" ht="409.6">
      <c r="C239" s="1"/>
    </row>
    <row r="240" spans="3:3" ht="409.6">
      <c r="C240" s="1"/>
    </row>
    <row r="241" spans="3:3" ht="409.6">
      <c r="C241" s="1"/>
    </row>
    <row r="242" spans="3:3" ht="409.6">
      <c r="C242" s="1"/>
    </row>
    <row r="243" spans="3:3" ht="409.6">
      <c r="C243" s="1"/>
    </row>
    <row r="244" spans="3:3" ht="409.6">
      <c r="C244" s="1"/>
    </row>
    <row r="245" spans="3:3" ht="409.6">
      <c r="C245" s="1"/>
    </row>
    <row r="246" spans="3:3" ht="409.6">
      <c r="C246" s="1"/>
    </row>
    <row r="247" spans="3:3" ht="409.6">
      <c r="C247" s="1"/>
    </row>
    <row r="248" spans="3:3" ht="409.6">
      <c r="C248" s="1"/>
    </row>
    <row r="249" spans="3:3" ht="409.6">
      <c r="C249" s="1"/>
    </row>
    <row r="250" spans="3:3" ht="409.6">
      <c r="C250" s="1"/>
    </row>
    <row r="251" spans="3:3" ht="409.6">
      <c r="C251" s="1"/>
    </row>
    <row r="252" spans="3:3" ht="409.6">
      <c r="C252" s="1"/>
    </row>
    <row r="253" spans="3:3" ht="409.6">
      <c r="C253" s="1"/>
    </row>
    <row r="254" spans="3:3" ht="409.6">
      <c r="C254" s="1"/>
    </row>
    <row r="255" spans="3:3" ht="409.6">
      <c r="C255" s="1"/>
    </row>
    <row r="256" spans="3:3" ht="409.6">
      <c r="C256" s="1"/>
    </row>
    <row r="257" spans="3:3" ht="409.6">
      <c r="C257" s="1"/>
    </row>
    <row r="258" spans="3:3" ht="409.6">
      <c r="C258" s="1"/>
    </row>
    <row r="259" spans="3:3" ht="409.6">
      <c r="C259" s="1"/>
    </row>
    <row r="260" spans="3:3" ht="409.6">
      <c r="C260" s="1"/>
    </row>
    <row r="261" spans="3:3" ht="409.6">
      <c r="C261" s="1"/>
    </row>
    <row r="262" spans="3:3" ht="409.6">
      <c r="C262" s="1"/>
    </row>
    <row r="263" spans="3:3" ht="409.6">
      <c r="C263" s="1"/>
    </row>
    <row r="264" spans="3:3" ht="409.6">
      <c r="C264" s="1"/>
    </row>
    <row r="265" spans="3:3" ht="409.6">
      <c r="C265" s="1"/>
    </row>
    <row r="266" spans="3:3" ht="409.6">
      <c r="C266" s="1"/>
    </row>
    <row r="267" spans="3:3" ht="409.6">
      <c r="C267" s="1"/>
    </row>
    <row r="268" spans="3:3" ht="409.6">
      <c r="C268" s="1"/>
    </row>
    <row r="269" spans="3:3" ht="409.6">
      <c r="C269" s="1"/>
    </row>
    <row r="270" spans="3:3" ht="409.6">
      <c r="C270" s="1"/>
    </row>
    <row r="271" spans="3:3" ht="409.6">
      <c r="C271" s="1"/>
    </row>
    <row r="272" spans="3:3" ht="409.6">
      <c r="C272" s="1"/>
    </row>
    <row r="273" spans="3:3" ht="409.6">
      <c r="C273" s="1"/>
    </row>
    <row r="274" spans="3:3" ht="409.6">
      <c r="C274" s="1"/>
    </row>
    <row r="275" spans="3:3" ht="409.6">
      <c r="C275" s="1"/>
    </row>
    <row r="276" spans="3:3" ht="409.6">
      <c r="C276" s="1"/>
    </row>
    <row r="277" spans="3:3" ht="409.6">
      <c r="C277" s="1"/>
    </row>
    <row r="278" spans="3:3" ht="409.6">
      <c r="C278" s="1"/>
    </row>
    <row r="279" spans="3:3" ht="409.6">
      <c r="C279" s="1"/>
    </row>
    <row r="280" spans="3:3" ht="409.6">
      <c r="C280" s="1"/>
    </row>
    <row r="281" spans="3:3" ht="409.6">
      <c r="C281" s="1"/>
    </row>
    <row r="282" spans="3:3" ht="409.6">
      <c r="C282" s="1"/>
    </row>
    <row r="283" spans="3:3" ht="409.6">
      <c r="C283" s="1"/>
    </row>
    <row r="284" spans="3:3" ht="409.6">
      <c r="C284" s="1"/>
    </row>
    <row r="285" spans="3:3" ht="409.6">
      <c r="C285" s="1"/>
    </row>
    <row r="286" spans="3:3" ht="409.6">
      <c r="C286" s="1"/>
    </row>
    <row r="287" spans="3:3" ht="409.6">
      <c r="C287" s="1"/>
    </row>
    <row r="288" spans="3:3" ht="409.6">
      <c r="C288" s="1"/>
    </row>
    <row r="289" spans="3:3" ht="409.6">
      <c r="C289" s="1"/>
    </row>
    <row r="290" spans="3:3" ht="409.6">
      <c r="C290" s="1"/>
    </row>
    <row r="291" spans="3:3" ht="409.6">
      <c r="C291" s="1"/>
    </row>
    <row r="292" spans="3:3" ht="409.6">
      <c r="C292" s="1"/>
    </row>
    <row r="293" spans="3:3" ht="409.6">
      <c r="C293" s="1"/>
    </row>
    <row r="294" spans="3:3" ht="409.6">
      <c r="C294" s="1"/>
    </row>
    <row r="295" spans="3:3" ht="409.6">
      <c r="C295" s="1"/>
    </row>
    <row r="296" spans="3:3" ht="409.6">
      <c r="C296" s="1"/>
    </row>
    <row r="297" spans="3:3" ht="409.6">
      <c r="C297" s="1"/>
    </row>
    <row r="298" spans="3:3" ht="409.6">
      <c r="C298" s="1"/>
    </row>
    <row r="299" spans="3:3" ht="409.6">
      <c r="C299" s="1"/>
    </row>
    <row r="300" spans="3:3" ht="409.6">
      <c r="C300" s="1"/>
    </row>
    <row r="301" spans="3:3" ht="409.6">
      <c r="C301" s="1"/>
    </row>
    <row r="302" spans="3:3" ht="409.6">
      <c r="C302" s="1"/>
    </row>
    <row r="303" spans="3:3" ht="409.6">
      <c r="C303" s="1"/>
    </row>
    <row r="304" spans="3:3" ht="409.6">
      <c r="C304" s="1"/>
    </row>
    <row r="305" spans="3:3" ht="409.6">
      <c r="C305" s="1"/>
    </row>
    <row r="306" spans="3:3" ht="409.6">
      <c r="C306" s="1"/>
    </row>
    <row r="307" spans="3:3" ht="409.6">
      <c r="C307" s="1"/>
    </row>
    <row r="308" spans="3:3" ht="409.6">
      <c r="C308" s="1"/>
    </row>
    <row r="309" spans="3:3" ht="409.6">
      <c r="C309" s="1"/>
    </row>
    <row r="310" spans="3:3" ht="409.6">
      <c r="C310" s="1"/>
    </row>
    <row r="311" spans="3:3" ht="409.6">
      <c r="C311" s="1"/>
    </row>
    <row r="312" spans="3:3" ht="409.6">
      <c r="C312" s="1"/>
    </row>
    <row r="313" spans="3:3" ht="409.6">
      <c r="C313" s="1"/>
    </row>
    <row r="314" spans="3:3" ht="409.6">
      <c r="C314" s="1"/>
    </row>
    <row r="315" spans="3:3" ht="409.6">
      <c r="C315" s="1"/>
    </row>
    <row r="316" spans="3:3" ht="409.6">
      <c r="C316" s="1"/>
    </row>
    <row r="317" spans="3:3" ht="409.6">
      <c r="C317" s="1"/>
    </row>
    <row r="318" spans="3:3" ht="409.6">
      <c r="C318" s="1"/>
    </row>
    <row r="319" spans="3:3" ht="409.6">
      <c r="C319" s="1"/>
    </row>
    <row r="320" spans="3:3" ht="409.6">
      <c r="C320" s="1"/>
    </row>
    <row r="321" spans="3:3" ht="409.6">
      <c r="C321" s="1"/>
    </row>
    <row r="322" spans="3:3" ht="409.6">
      <c r="C322" s="1"/>
    </row>
    <row r="323" spans="3:3" ht="409.6">
      <c r="C323" s="1"/>
    </row>
    <row r="324" spans="3:3" ht="409.6">
      <c r="C324" s="1"/>
    </row>
    <row r="325" spans="3:3" ht="409.6">
      <c r="C325" s="1"/>
    </row>
    <row r="326" spans="3:3" ht="409.6">
      <c r="C326" s="1"/>
    </row>
    <row r="327" spans="3:3" ht="409.6">
      <c r="C327" s="1"/>
    </row>
    <row r="328" spans="3:3" ht="409.6">
      <c r="C328" s="1"/>
    </row>
    <row r="329" spans="3:3" ht="409.6">
      <c r="C329" s="1"/>
    </row>
    <row r="330" spans="3:3" ht="409.6">
      <c r="C330" s="1"/>
    </row>
    <row r="331" spans="3:3" ht="409.6">
      <c r="C331" s="1"/>
    </row>
    <row r="332" spans="3:3" ht="409.6">
      <c r="C332" s="1"/>
    </row>
    <row r="333" spans="3:3" ht="409.6">
      <c r="C333" s="1"/>
    </row>
    <row r="334" spans="3:3" ht="409.6">
      <c r="C334" s="1"/>
    </row>
    <row r="335" spans="3:3" ht="409.6">
      <c r="C335" s="1"/>
    </row>
    <row r="336" spans="3:3" ht="409.6">
      <c r="C336" s="1"/>
    </row>
    <row r="337" spans="3:3" ht="409.6">
      <c r="C337" s="1"/>
    </row>
    <row r="338" spans="3:3" ht="409.6">
      <c r="C338" s="1"/>
    </row>
    <row r="339" spans="3:3" ht="409.6">
      <c r="C339" s="1"/>
    </row>
    <row r="340" spans="3:3" ht="409.6">
      <c r="C340" s="1"/>
    </row>
    <row r="341" spans="3:3" ht="409.6">
      <c r="C341" s="1"/>
    </row>
    <row r="342" spans="3:3" ht="409.6">
      <c r="C342" s="1"/>
    </row>
    <row r="343" spans="3:3" ht="409.6">
      <c r="C343" s="1"/>
    </row>
    <row r="344" spans="3:3" ht="409.6">
      <c r="C344" s="1"/>
    </row>
    <row r="345" spans="3:3" ht="409.6">
      <c r="C345" s="1"/>
    </row>
    <row r="346" spans="3:3" ht="409.6">
      <c r="C346" s="1"/>
    </row>
    <row r="347" spans="3:3" ht="409.6">
      <c r="C347" s="1"/>
    </row>
    <row r="348" spans="3:3" ht="409.6">
      <c r="C348" s="1"/>
    </row>
    <row r="349" spans="3:3" ht="409.6">
      <c r="C349" s="1"/>
    </row>
    <row r="350" spans="3:3" ht="409.6">
      <c r="C350" s="1"/>
    </row>
    <row r="351" spans="3:3" ht="409.6">
      <c r="C351" s="1"/>
    </row>
    <row r="352" spans="3:3" ht="409.6">
      <c r="C352" s="1"/>
    </row>
    <row r="353" spans="3:3" ht="409.6">
      <c r="C353" s="1"/>
    </row>
    <row r="354" spans="3:3" ht="409.6">
      <c r="C354" s="1"/>
    </row>
    <row r="355" spans="3:3" ht="409.6">
      <c r="C355" s="1"/>
    </row>
    <row r="356" spans="3:3" ht="409.6">
      <c r="C356" s="1"/>
    </row>
    <row r="357" spans="3:3" ht="409.6">
      <c r="C357" s="1"/>
    </row>
    <row r="358" spans="3:3" ht="409.6">
      <c r="C358" s="1"/>
    </row>
    <row r="359" spans="3:3" ht="409.6">
      <c r="C359" s="1"/>
    </row>
    <row r="360" spans="3:3" ht="409.6">
      <c r="C360" s="1"/>
    </row>
    <row r="361" spans="3:3" ht="409.6">
      <c r="C361" s="1"/>
    </row>
    <row r="362" spans="3:3" ht="409.6">
      <c r="C362" s="1"/>
    </row>
    <row r="363" spans="3:3" ht="409.6">
      <c r="C363" s="1"/>
    </row>
    <row r="364" spans="3:3" ht="409.6">
      <c r="C364" s="1"/>
    </row>
    <row r="365" spans="3:3" ht="409.6">
      <c r="C365" s="1"/>
    </row>
    <row r="366" spans="3:3" ht="409.6">
      <c r="C366" s="1"/>
    </row>
    <row r="367" spans="3:3" ht="409.6">
      <c r="C367" s="1"/>
    </row>
    <row r="368" spans="3:3" ht="409.6">
      <c r="C368" s="1"/>
    </row>
    <row r="369" spans="3:3" ht="409.6">
      <c r="C369" s="1"/>
    </row>
    <row r="370" spans="3:3" ht="409.6">
      <c r="C370" s="1"/>
    </row>
    <row r="371" spans="3:3" ht="409.6">
      <c r="C371" s="1"/>
    </row>
    <row r="372" spans="3:3" ht="409.6">
      <c r="C372" s="1"/>
    </row>
    <row r="373" spans="3:3" ht="409.6">
      <c r="C373" s="1"/>
    </row>
    <row r="374" spans="3:3" ht="409.6">
      <c r="C374" s="1"/>
    </row>
    <row r="375" spans="3:3" ht="409.6">
      <c r="C375" s="1"/>
    </row>
    <row r="376" spans="3:3" ht="409.6">
      <c r="C376" s="1"/>
    </row>
    <row r="377" spans="3:3" ht="409.6">
      <c r="C377" s="1"/>
    </row>
    <row r="378" spans="3:3" ht="409.6">
      <c r="C378" s="1"/>
    </row>
    <row r="379" spans="3:3" ht="409.6">
      <c r="C379" s="1"/>
    </row>
    <row r="380" spans="3:3" ht="409.6">
      <c r="C380" s="1"/>
    </row>
    <row r="381" spans="3:3" ht="409.6">
      <c r="C381" s="1"/>
    </row>
    <row r="382" spans="3:3" ht="409.6">
      <c r="C382" s="1"/>
    </row>
    <row r="383" spans="3:3" ht="409.6">
      <c r="C383" s="1"/>
    </row>
    <row r="384" spans="3:3" ht="409.6">
      <c r="C384" s="1"/>
    </row>
    <row r="385" spans="3:3" ht="409.6">
      <c r="C385" s="1"/>
    </row>
    <row r="386" spans="3:3" ht="409.6">
      <c r="C386" s="1"/>
    </row>
    <row r="387" spans="3:3" ht="409.6">
      <c r="C387" s="1"/>
    </row>
    <row r="388" spans="3:3" ht="409.6">
      <c r="C388" s="1"/>
    </row>
    <row r="389" spans="3:3" ht="409.6">
      <c r="C389" s="1"/>
    </row>
    <row r="390" spans="3:3" ht="409.6">
      <c r="C390" s="1"/>
    </row>
    <row r="391" spans="3:3" ht="409.6">
      <c r="C391" s="1"/>
    </row>
    <row r="392" spans="3:3" ht="409.6">
      <c r="C392" s="1"/>
    </row>
    <row r="393" spans="3:3" ht="409.6">
      <c r="C393" s="1"/>
    </row>
    <row r="394" spans="3:3" ht="409.6">
      <c r="C394" s="1"/>
    </row>
    <row r="395" spans="3:3" ht="409.6">
      <c r="C395" s="1"/>
    </row>
    <row r="396" spans="3:3" ht="409.6">
      <c r="C396" s="1"/>
    </row>
    <row r="397" spans="3:3" ht="409.6">
      <c r="C397" s="1"/>
    </row>
    <row r="398" spans="3:3" ht="409.6">
      <c r="C398" s="1"/>
    </row>
    <row r="399" spans="3:3" ht="409.6">
      <c r="C399" s="1"/>
    </row>
    <row r="400" spans="3:3" ht="409.6">
      <c r="C400" s="1"/>
    </row>
    <row r="401" spans="3:3" ht="409.6">
      <c r="C401" s="1"/>
    </row>
    <row r="402" spans="3:3" ht="409.6">
      <c r="C402" s="1"/>
    </row>
    <row r="403" spans="3:3" ht="409.6">
      <c r="C403" s="1"/>
    </row>
    <row r="404" spans="3:3" ht="409.6">
      <c r="C404" s="1"/>
    </row>
    <row r="405" spans="3:3" ht="409.6">
      <c r="C405" s="1"/>
    </row>
    <row r="406" spans="3:3" ht="409.6">
      <c r="C406" s="1"/>
    </row>
    <row r="407" spans="3:3" ht="409.6">
      <c r="C407" s="1"/>
    </row>
    <row r="408" spans="3:3" ht="409.6">
      <c r="C408" s="1"/>
    </row>
    <row r="409" spans="3:3" ht="409.6">
      <c r="C409" s="1"/>
    </row>
    <row r="410" spans="3:3" ht="409.6">
      <c r="C410" s="1"/>
    </row>
    <row r="411" spans="3:3" ht="409.6">
      <c r="C411" s="1"/>
    </row>
    <row r="412" spans="3:3" ht="409.6">
      <c r="C412" s="1"/>
    </row>
    <row r="413" spans="3:3" ht="409.6">
      <c r="C413" s="1"/>
    </row>
    <row r="414" spans="3:3" ht="409.6">
      <c r="C414" s="1"/>
    </row>
    <row r="415" spans="3:3" ht="409.6">
      <c r="C415" s="1"/>
    </row>
    <row r="416" spans="3:3" ht="409.6">
      <c r="C416" s="1"/>
    </row>
    <row r="417" spans="3:3" ht="409.6">
      <c r="C417" s="1"/>
    </row>
    <row r="418" spans="3:3" ht="409.6">
      <c r="C418" s="1"/>
    </row>
    <row r="419" spans="3:3" ht="409.6">
      <c r="C419" s="1"/>
    </row>
    <row r="420" spans="3:3" ht="409.6">
      <c r="C420" s="1"/>
    </row>
    <row r="421" spans="3:3" ht="409.6">
      <c r="C421" s="1"/>
    </row>
    <row r="422" spans="3:3" ht="409.6">
      <c r="C422" s="1"/>
    </row>
    <row r="423" spans="3:3" ht="409.6">
      <c r="C423" s="1"/>
    </row>
    <row r="424" spans="3:3" ht="409.6">
      <c r="C424" s="1"/>
    </row>
    <row r="425" spans="3:3" ht="409.6">
      <c r="C425" s="1"/>
    </row>
    <row r="426" spans="3:3" ht="409.6">
      <c r="C426" s="1"/>
    </row>
    <row r="427" spans="3:3" ht="409.6">
      <c r="C427" s="1"/>
    </row>
    <row r="428" spans="3:3" ht="409.6">
      <c r="C428" s="1"/>
    </row>
    <row r="429" spans="3:3" ht="409.6">
      <c r="C429" s="1"/>
    </row>
    <row r="430" spans="3:3" ht="409.6">
      <c r="C430" s="1"/>
    </row>
    <row r="431" spans="3:3" ht="409.6">
      <c r="C431" s="1"/>
    </row>
    <row r="432" spans="3:3" ht="409.6">
      <c r="C432" s="1"/>
    </row>
    <row r="433" spans="3:3" ht="409.6">
      <c r="C433" s="1"/>
    </row>
    <row r="434" spans="3:3" ht="409.6">
      <c r="C434" s="1"/>
    </row>
    <row r="435" spans="3:3" ht="409.6">
      <c r="C435" s="1"/>
    </row>
    <row r="436" spans="3:3" ht="409.6">
      <c r="C436" s="1"/>
    </row>
    <row r="437" spans="3:3" ht="409.6">
      <c r="C437" s="1"/>
    </row>
    <row r="438" spans="3:3" ht="409.6">
      <c r="C438" s="1"/>
    </row>
    <row r="439" spans="3:3" ht="409.6">
      <c r="C439" s="1"/>
    </row>
    <row r="440" spans="3:3" ht="409.6">
      <c r="C440" s="1"/>
    </row>
    <row r="441" spans="3:3" ht="409.6">
      <c r="C441" s="1"/>
    </row>
    <row r="442" spans="3:3" ht="409.6">
      <c r="C442" s="1"/>
    </row>
    <row r="443" spans="3:3" ht="409.6">
      <c r="C443" s="1"/>
    </row>
    <row r="444" spans="3:3" ht="409.6">
      <c r="C444" s="1"/>
    </row>
    <row r="445" spans="3:3" ht="409.6">
      <c r="C445" s="1"/>
    </row>
    <row r="446" spans="3:3" ht="409.6">
      <c r="C446" s="1"/>
    </row>
    <row r="447" spans="3:3" ht="409.6">
      <c r="C447" s="1"/>
    </row>
    <row r="448" spans="3:3" ht="409.6">
      <c r="C448" s="1"/>
    </row>
    <row r="449" spans="3:3" ht="409.6">
      <c r="C449" s="1"/>
    </row>
    <row r="450" spans="3:3" ht="409.6">
      <c r="C450" s="1"/>
    </row>
    <row r="451" spans="3:3" ht="409.6">
      <c r="C451" s="1"/>
    </row>
    <row r="452" spans="3:3" ht="409.6">
      <c r="C452" s="1"/>
    </row>
    <row r="453" spans="3:3" ht="409.6">
      <c r="C453" s="1"/>
    </row>
    <row r="454" spans="3:3" ht="409.6">
      <c r="C454" s="1"/>
    </row>
    <row r="455" spans="3:3" ht="409.6">
      <c r="C455" s="1"/>
    </row>
    <row r="456" spans="3:3" ht="409.6">
      <c r="C456" s="1"/>
    </row>
    <row r="457" spans="3:3" ht="409.6">
      <c r="C457" s="1"/>
    </row>
    <row r="458" spans="3:3" ht="409.6">
      <c r="C458" s="1"/>
    </row>
    <row r="459" spans="3:3" ht="409.6">
      <c r="C459" s="1"/>
    </row>
    <row r="460" spans="3:3" ht="409.6">
      <c r="C460" s="1"/>
    </row>
    <row r="461" spans="3:3" ht="409.6">
      <c r="C461" s="1"/>
    </row>
    <row r="462" spans="3:3" ht="409.6">
      <c r="C462" s="1"/>
    </row>
    <row r="463" spans="3:3" ht="409.6">
      <c r="C463" s="1"/>
    </row>
    <row r="464" spans="3:3" ht="409.6">
      <c r="C464" s="1"/>
    </row>
    <row r="465" spans="3:3" ht="409.6">
      <c r="C465" s="1"/>
    </row>
    <row r="466" spans="3:3" ht="409.6">
      <c r="C466" s="1"/>
    </row>
    <row r="467" spans="3:3" ht="409.6">
      <c r="C467" s="1"/>
    </row>
    <row r="468" spans="3:3" ht="409.6">
      <c r="C468" s="1"/>
    </row>
    <row r="469" spans="3:3" ht="409.6">
      <c r="C469" s="1"/>
    </row>
    <row r="470" spans="3:3" ht="409.6">
      <c r="C470" s="1"/>
    </row>
    <row r="471" spans="3:3" ht="409.6">
      <c r="C471" s="1"/>
    </row>
    <row r="472" spans="3:3" ht="409.6">
      <c r="C472" s="1"/>
    </row>
    <row r="473" spans="3:3" ht="409.6">
      <c r="C473" s="1"/>
    </row>
    <row r="474" spans="3:3" ht="409.6">
      <c r="C474" s="1"/>
    </row>
    <row r="475" spans="3:3" ht="409.6">
      <c r="C475" s="1"/>
    </row>
    <row r="476" spans="3:3" ht="409.6">
      <c r="C476" s="1"/>
    </row>
    <row r="477" spans="3:3" ht="409.6">
      <c r="C477" s="1"/>
    </row>
    <row r="478" spans="3:3" ht="409.6">
      <c r="C478" s="1"/>
    </row>
    <row r="479" spans="3:3" ht="409.6">
      <c r="C479" s="1"/>
    </row>
    <row r="480" spans="3:3" ht="409.6">
      <c r="C480" s="1"/>
    </row>
    <row r="481" spans="3:3" ht="409.6">
      <c r="C481" s="1"/>
    </row>
    <row r="482" spans="3:3" ht="409.6">
      <c r="C482" s="1"/>
    </row>
    <row r="483" spans="3:3" ht="409.6">
      <c r="C483" s="1"/>
    </row>
    <row r="484" spans="3:3" ht="409.6">
      <c r="C484" s="1"/>
    </row>
    <row r="485" spans="3:3" ht="409.6">
      <c r="C485" s="1"/>
    </row>
    <row r="486" spans="3:3" ht="409.6">
      <c r="C486" s="1"/>
    </row>
    <row r="487" spans="3:3" ht="409.6">
      <c r="C487" s="1"/>
    </row>
    <row r="488" spans="3:3" ht="409.6">
      <c r="C488" s="1"/>
    </row>
    <row r="489" spans="3:3" ht="409.6">
      <c r="C489" s="1"/>
    </row>
    <row r="490" spans="3:3" ht="409.6">
      <c r="C490" s="1"/>
    </row>
    <row r="491" spans="3:3" ht="409.6">
      <c r="C491" s="1"/>
    </row>
    <row r="492" spans="3:3" ht="409.6">
      <c r="C492" s="1"/>
    </row>
    <row r="493" spans="3:3" ht="409.6">
      <c r="C493" s="1"/>
    </row>
    <row r="494" spans="3:3" ht="409.6">
      <c r="C494" s="1"/>
    </row>
    <row r="495" spans="3:3" ht="409.6">
      <c r="C495" s="1"/>
    </row>
    <row r="496" spans="3:3" ht="409.6">
      <c r="C496" s="1"/>
    </row>
    <row r="497" spans="3:3" ht="409.6">
      <c r="C497" s="1"/>
    </row>
    <row r="498" spans="3:3" ht="409.6">
      <c r="C498" s="1"/>
    </row>
    <row r="499" spans="3:3" ht="409.6">
      <c r="C499" s="1"/>
    </row>
    <row r="500" spans="3:3" ht="409.6">
      <c r="C500" s="1"/>
    </row>
    <row r="501" spans="3:3" ht="409.6">
      <c r="C501" s="1"/>
    </row>
    <row r="502" spans="3:3" ht="409.6">
      <c r="C502" s="1"/>
    </row>
    <row r="503" spans="3:3" ht="409.6">
      <c r="C503" s="1"/>
    </row>
    <row r="504" spans="3:3" ht="409.6">
      <c r="C504" s="1"/>
    </row>
    <row r="505" spans="3:3" ht="409.6">
      <c r="C505" s="1"/>
    </row>
    <row r="506" spans="3:3" ht="409.6">
      <c r="C506" s="1"/>
    </row>
    <row r="507" spans="3:3" ht="409.6">
      <c r="C507" s="1"/>
    </row>
    <row r="508" spans="3:3" ht="409.6">
      <c r="C508" s="1"/>
    </row>
    <row r="509" spans="3:3" ht="409.6">
      <c r="C509" s="1"/>
    </row>
    <row r="510" spans="3:3" ht="409.6">
      <c r="C510" s="1"/>
    </row>
    <row r="511" spans="3:3" ht="409.6">
      <c r="C511" s="1"/>
    </row>
    <row r="512" spans="3:3" ht="409.6">
      <c r="C512" s="1"/>
    </row>
    <row r="513" spans="3:3" ht="409.6">
      <c r="C513" s="1"/>
    </row>
    <row r="514" spans="3:3" ht="409.6">
      <c r="C514" s="1"/>
    </row>
    <row r="515" spans="3:3" ht="409.6">
      <c r="C515" s="1"/>
    </row>
    <row r="516" spans="3:3" ht="409.6">
      <c r="C516" s="1"/>
    </row>
    <row r="517" spans="3:3" ht="409.6">
      <c r="C517" s="1"/>
    </row>
    <row r="518" spans="3:3" ht="409.6">
      <c r="C518" s="1"/>
    </row>
    <row r="519" spans="3:3" ht="409.6">
      <c r="C519" s="1"/>
    </row>
    <row r="520" spans="3:3" ht="409.6">
      <c r="C520" s="1"/>
    </row>
    <row r="521" spans="3:3" ht="409.6">
      <c r="C521" s="1"/>
    </row>
    <row r="522" spans="3:3" ht="409.6">
      <c r="C522" s="1"/>
    </row>
    <row r="523" spans="3:3" ht="409.6">
      <c r="C523" s="1"/>
    </row>
    <row r="524" spans="3:3" ht="409.6">
      <c r="C524" s="1"/>
    </row>
    <row r="525" spans="3:3" ht="409.6">
      <c r="C525" s="1"/>
    </row>
    <row r="526" spans="3:3" ht="409.6">
      <c r="C526" s="1"/>
    </row>
    <row r="527" spans="3:3" ht="409.6">
      <c r="C527" s="1"/>
    </row>
    <row r="528" spans="3:3" ht="409.6">
      <c r="C528" s="1"/>
    </row>
    <row r="529" spans="3:3" ht="409.6">
      <c r="C529" s="1"/>
    </row>
    <row r="530" spans="3:3" ht="409.6">
      <c r="C530" s="1"/>
    </row>
    <row r="531" spans="3:3" ht="409.6">
      <c r="C531" s="1"/>
    </row>
    <row r="532" spans="3:3" ht="409.6">
      <c r="C532" s="1"/>
    </row>
    <row r="533" spans="3:3" ht="409.6">
      <c r="C533" s="1"/>
    </row>
    <row r="534" spans="3:3" ht="409.6">
      <c r="C534" s="1"/>
    </row>
    <row r="535" spans="3:3" ht="409.6">
      <c r="C535" s="1"/>
    </row>
    <row r="536" spans="3:3" ht="409.6">
      <c r="C536" s="1"/>
    </row>
    <row r="537" spans="3:3" ht="409.6">
      <c r="C537" s="1"/>
    </row>
    <row r="538" spans="3:3" ht="409.6">
      <c r="C538" s="1"/>
    </row>
    <row r="539" spans="3:3" ht="409.6">
      <c r="C539" s="1"/>
    </row>
    <row r="540" spans="3:3" ht="409.6">
      <c r="C540" s="1"/>
    </row>
    <row r="541" spans="3:3" ht="409.6">
      <c r="C541" s="1"/>
    </row>
    <row r="542" spans="3:3" ht="409.6">
      <c r="C542" s="1"/>
    </row>
    <row r="543" spans="3:3" ht="409.6">
      <c r="C543" s="1"/>
    </row>
    <row r="544" spans="3:3" ht="409.6">
      <c r="C544" s="1"/>
    </row>
    <row r="545" spans="3:3" ht="409.6">
      <c r="C545" s="1"/>
    </row>
    <row r="546" spans="3:3" ht="409.6">
      <c r="C546" s="1"/>
    </row>
    <row r="547" spans="3:3" ht="409.6">
      <c r="C547" s="1"/>
    </row>
    <row r="548" spans="3:3" ht="409.6">
      <c r="C548" s="1"/>
    </row>
    <row r="549" spans="3:3" ht="409.6">
      <c r="C549" s="1"/>
    </row>
    <row r="550" spans="3:3" ht="409.6">
      <c r="C550" s="1"/>
    </row>
    <row r="551" spans="3:3" ht="409.6">
      <c r="C551" s="1"/>
    </row>
    <row r="552" spans="3:3" ht="409.6">
      <c r="C552" s="1"/>
    </row>
    <row r="553" spans="3:3" ht="409.6">
      <c r="C553" s="1"/>
    </row>
    <row r="554" spans="3:3" ht="409.6">
      <c r="C554" s="1"/>
    </row>
    <row r="555" spans="3:3" ht="409.6">
      <c r="C555" s="1"/>
    </row>
    <row r="556" spans="3:3" ht="409.6">
      <c r="C556" s="1"/>
    </row>
    <row r="557" spans="3:3" ht="409.6">
      <c r="C557" s="1"/>
    </row>
    <row r="558" spans="3:3" ht="409.6">
      <c r="C558" s="1"/>
    </row>
    <row r="559" spans="3:3" ht="409.6">
      <c r="C559" s="1"/>
    </row>
    <row r="560" spans="3:3" ht="409.6">
      <c r="C560" s="1"/>
    </row>
    <row r="561" spans="3:3" ht="409.6">
      <c r="C561" s="1"/>
    </row>
    <row r="562" spans="3:3" ht="409.6">
      <c r="C562" s="1"/>
    </row>
    <row r="563" spans="3:3" ht="409.6">
      <c r="C563" s="1"/>
    </row>
    <row r="564" spans="3:3" ht="409.6">
      <c r="C564" s="1"/>
    </row>
    <row r="565" spans="3:3" ht="409.6">
      <c r="C565" s="1"/>
    </row>
    <row r="566" spans="3:3" ht="409.6">
      <c r="C566" s="1"/>
    </row>
    <row r="567" spans="3:3" ht="409.6">
      <c r="C567" s="1"/>
    </row>
    <row r="568" spans="3:3" ht="409.6">
      <c r="C568" s="1"/>
    </row>
    <row r="569" spans="3:3" ht="409.6">
      <c r="C569" s="1"/>
    </row>
    <row r="570" spans="3:3" ht="409.6">
      <c r="C570" s="1"/>
    </row>
    <row r="571" spans="3:3" ht="409.6">
      <c r="C571" s="1"/>
    </row>
    <row r="572" spans="3:3" ht="409.6">
      <c r="C572" s="1"/>
    </row>
    <row r="573" spans="3:3" ht="409.6">
      <c r="C573" s="1"/>
    </row>
    <row r="574" spans="3:3" ht="409.6">
      <c r="C574" s="1"/>
    </row>
    <row r="575" spans="3:3" ht="409.6">
      <c r="C575" s="1"/>
    </row>
    <row r="576" spans="3:3" ht="409.6">
      <c r="C576" s="1"/>
    </row>
    <row r="577" spans="3:3" ht="409.6">
      <c r="C577" s="1"/>
    </row>
    <row r="578" spans="3:3" ht="409.6">
      <c r="C578" s="1"/>
    </row>
    <row r="579" spans="3:3" ht="409.6">
      <c r="C579" s="1"/>
    </row>
    <row r="580" spans="3:3" ht="409.6">
      <c r="C580" s="1"/>
    </row>
    <row r="581" spans="3:3" ht="409.6">
      <c r="C581" s="1"/>
    </row>
    <row r="582" spans="3:3" ht="409.6">
      <c r="C582" s="1"/>
    </row>
    <row r="583" spans="3:3" ht="409.6">
      <c r="C583" s="1"/>
    </row>
    <row r="584" spans="3:3" ht="409.6">
      <c r="C584" s="1"/>
    </row>
    <row r="585" spans="3:3" ht="409.6">
      <c r="C585" s="1"/>
    </row>
    <row r="586" spans="3:3" ht="409.6">
      <c r="C586" s="1"/>
    </row>
    <row r="587" spans="3:3" ht="409.6">
      <c r="C587" s="1"/>
    </row>
    <row r="588" spans="3:3" ht="409.6">
      <c r="C588" s="1"/>
    </row>
    <row r="589" spans="3:3" ht="409.6">
      <c r="C589" s="1"/>
    </row>
    <row r="590" spans="3:3" ht="409.6">
      <c r="C590" s="1"/>
    </row>
    <row r="591" spans="3:3" ht="409.6">
      <c r="C591" s="1"/>
    </row>
    <row r="592" spans="3:3" ht="409.6">
      <c r="C592" s="1"/>
    </row>
    <row r="593" spans="3:3" ht="409.6">
      <c r="C593" s="1"/>
    </row>
    <row r="594" spans="3:3" ht="409.6">
      <c r="C594" s="1"/>
    </row>
    <row r="595" spans="3:3" ht="409.6">
      <c r="C595" s="1"/>
    </row>
    <row r="596" spans="3:3" ht="409.6">
      <c r="C596" s="1"/>
    </row>
    <row r="597" spans="3:3" ht="409.6">
      <c r="C597" s="1"/>
    </row>
    <row r="598" spans="3:3" ht="409.6">
      <c r="C598" s="1"/>
    </row>
    <row r="599" spans="3:3" ht="409.6">
      <c r="C599" s="1"/>
    </row>
    <row r="600" spans="3:3" ht="409.6">
      <c r="C600" s="1"/>
    </row>
    <row r="601" spans="3:3" ht="409.6">
      <c r="C601" s="1"/>
    </row>
    <row r="602" spans="3:3" ht="409.6">
      <c r="C602" s="1"/>
    </row>
    <row r="603" spans="3:3" ht="409.6">
      <c r="C603" s="1"/>
    </row>
    <row r="604" spans="3:3" ht="409.6">
      <c r="C604" s="1"/>
    </row>
    <row r="605" spans="3:3" ht="409.6">
      <c r="C605" s="1"/>
    </row>
    <row r="606" spans="3:3" ht="409.6">
      <c r="C606" s="1"/>
    </row>
    <row r="607" spans="3:3" ht="409.6">
      <c r="C607" s="1"/>
    </row>
    <row r="608" spans="3:3" ht="409.6">
      <c r="C608" s="1"/>
    </row>
    <row r="609" spans="3:3" ht="409.6">
      <c r="C609" s="1"/>
    </row>
    <row r="610" spans="3:3" ht="409.6">
      <c r="C610" s="1"/>
    </row>
    <row r="611" spans="3:3" ht="409.6">
      <c r="C611" s="1"/>
    </row>
    <row r="612" spans="3:3" ht="409.6">
      <c r="C612" s="1"/>
    </row>
    <row r="613" spans="3:3" ht="409.6">
      <c r="C613" s="1"/>
    </row>
    <row r="614" spans="3:3" ht="409.6">
      <c r="C614" s="1"/>
    </row>
    <row r="615" spans="3:3" ht="409.6">
      <c r="C615" s="1"/>
    </row>
    <row r="616" spans="3:3" ht="409.6">
      <c r="C616" s="1"/>
    </row>
    <row r="617" spans="3:3" ht="409.6">
      <c r="C617" s="1"/>
    </row>
    <row r="618" spans="3:3" ht="409.6">
      <c r="C618" s="1"/>
    </row>
    <row r="619" spans="3:3" ht="409.6">
      <c r="C619" s="1"/>
    </row>
    <row r="620" spans="3:3" ht="409.6">
      <c r="C620" s="1"/>
    </row>
    <row r="621" spans="3:3" ht="409.6">
      <c r="C621" s="1"/>
    </row>
    <row r="622" spans="3:3" ht="409.6">
      <c r="C622" s="1"/>
    </row>
    <row r="623" spans="3:3" ht="409.6">
      <c r="C623" s="1"/>
    </row>
    <row r="624" spans="3:3" ht="409.6">
      <c r="C624" s="1"/>
    </row>
    <row r="625" spans="3:3" ht="409.6">
      <c r="C625" s="1"/>
    </row>
    <row r="626" spans="3:3" ht="409.6">
      <c r="C626" s="1"/>
    </row>
    <row r="627" spans="3:3" ht="409.6">
      <c r="C627" s="1"/>
    </row>
    <row r="628" spans="3:3" ht="409.6">
      <c r="C628" s="1"/>
    </row>
    <row r="629" spans="3:3" ht="409.6">
      <c r="C629" s="1"/>
    </row>
    <row r="630" spans="3:3" ht="409.6">
      <c r="C630" s="1"/>
    </row>
    <row r="631" spans="3:3" ht="409.6">
      <c r="C631" s="1"/>
    </row>
    <row r="632" spans="3:3" ht="409.6">
      <c r="C632" s="1"/>
    </row>
    <row r="633" spans="3:3" ht="409.6">
      <c r="C633" s="1"/>
    </row>
    <row r="634" spans="3:3" ht="409.6">
      <c r="C634" s="1"/>
    </row>
    <row r="635" spans="3:3" ht="409.6">
      <c r="C635" s="1"/>
    </row>
    <row r="636" spans="3:3" ht="409.6">
      <c r="C636" s="1"/>
    </row>
    <row r="637" spans="3:3" ht="409.6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168</v>
      </c>
      <c r="C1" s="78" t="s" vm="1">
        <v>244</v>
      </c>
    </row>
    <row r="2" spans="2:59">
      <c r="B2" s="57" t="s">
        <v>167</v>
      </c>
      <c r="C2" s="78" t="s">
        <v>245</v>
      </c>
    </row>
    <row r="3" spans="2:59">
      <c r="B3" s="57" t="s">
        <v>169</v>
      </c>
      <c r="C3" s="78" t="s">
        <v>246</v>
      </c>
    </row>
    <row r="4" spans="2:59">
      <c r="B4" s="57" t="s">
        <v>170</v>
      </c>
      <c r="C4" s="78">
        <v>12148</v>
      </c>
    </row>
    <row r="6" spans="2:59" ht="26.25" customHeight="1">
      <c r="B6" s="136" t="s">
        <v>199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59" ht="26.25" customHeight="1">
      <c r="B7" s="136" t="s">
        <v>86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59" s="3" customFormat="1" ht="78.75">
      <c r="B8" s="23" t="s">
        <v>105</v>
      </c>
      <c r="C8" s="31" t="s">
        <v>38</v>
      </c>
      <c r="D8" s="31" t="s">
        <v>55</v>
      </c>
      <c r="E8" s="31" t="s">
        <v>90</v>
      </c>
      <c r="F8" s="31" t="s">
        <v>91</v>
      </c>
      <c r="G8" s="31" t="s">
        <v>222</v>
      </c>
      <c r="H8" s="31" t="s">
        <v>221</v>
      </c>
      <c r="I8" s="31" t="s">
        <v>99</v>
      </c>
      <c r="J8" s="31" t="s">
        <v>51</v>
      </c>
      <c r="K8" s="31" t="s">
        <v>171</v>
      </c>
      <c r="L8" s="32" t="s">
        <v>173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229</v>
      </c>
      <c r="H9" s="17"/>
      <c r="I9" s="17" t="s">
        <v>225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"/>
      <c r="N11" s="1"/>
      <c r="O11" s="1"/>
      <c r="P11" s="1"/>
      <c r="BG11" s="1"/>
    </row>
    <row r="12" spans="2:59" ht="21" customHeight="1">
      <c r="B12" s="109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9">
      <c r="B13" s="109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9">
      <c r="B14" s="109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9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 ht="409.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 ht="409.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 ht="409.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 ht="409.6">
      <c r="C111" s="1"/>
      <c r="D111" s="1"/>
    </row>
    <row r="112" spans="2:12" ht="409.6">
      <c r="C112" s="1"/>
      <c r="D112" s="1"/>
    </row>
    <row r="113" spans="3:4" ht="409.6">
      <c r="C113" s="1"/>
      <c r="D113" s="1"/>
    </row>
    <row r="114" spans="3:4" ht="409.6">
      <c r="C114" s="1"/>
      <c r="D114" s="1"/>
    </row>
    <row r="115" spans="3:4" ht="409.6">
      <c r="C115" s="1"/>
      <c r="D115" s="1"/>
    </row>
    <row r="116" spans="3:4" ht="409.6">
      <c r="C116" s="1"/>
      <c r="D116" s="1"/>
    </row>
    <row r="117" spans="3:4" ht="409.6">
      <c r="C117" s="1"/>
      <c r="D117" s="1"/>
    </row>
    <row r="118" spans="3:4" ht="409.6">
      <c r="C118" s="1"/>
      <c r="D118" s="1"/>
    </row>
    <row r="119" spans="3:4" ht="409.6">
      <c r="C119" s="1"/>
      <c r="D119" s="1"/>
    </row>
    <row r="120" spans="3:4" ht="409.6">
      <c r="C120" s="1"/>
      <c r="D120" s="1"/>
    </row>
    <row r="121" spans="3:4" ht="409.6">
      <c r="C121" s="1"/>
      <c r="D121" s="1"/>
    </row>
    <row r="122" spans="3:4" ht="409.6">
      <c r="C122" s="1"/>
      <c r="D122" s="1"/>
    </row>
    <row r="123" spans="3:4" ht="409.6">
      <c r="C123" s="1"/>
      <c r="D123" s="1"/>
    </row>
    <row r="124" spans="3:4" ht="409.6">
      <c r="C124" s="1"/>
      <c r="D124" s="1"/>
    </row>
    <row r="125" spans="3:4" ht="409.6">
      <c r="C125" s="1"/>
      <c r="D125" s="1"/>
    </row>
    <row r="126" spans="3:4" ht="409.6">
      <c r="C126" s="1"/>
      <c r="D126" s="1"/>
    </row>
    <row r="127" spans="3:4" ht="409.6">
      <c r="C127" s="1"/>
      <c r="D127" s="1"/>
    </row>
    <row r="128" spans="3:4" ht="409.6">
      <c r="C128" s="1"/>
      <c r="D128" s="1"/>
    </row>
    <row r="129" spans="3:4" ht="409.6">
      <c r="C129" s="1"/>
      <c r="D129" s="1"/>
    </row>
    <row r="130" spans="3:4" ht="409.6">
      <c r="C130" s="1"/>
      <c r="D130" s="1"/>
    </row>
    <row r="131" spans="3:4" ht="409.6">
      <c r="C131" s="1"/>
      <c r="D131" s="1"/>
    </row>
    <row r="132" spans="3:4" ht="409.6">
      <c r="C132" s="1"/>
      <c r="D132" s="1"/>
    </row>
    <row r="133" spans="3:4" ht="409.6">
      <c r="C133" s="1"/>
      <c r="D133" s="1"/>
    </row>
    <row r="134" spans="3:4" ht="409.6">
      <c r="C134" s="1"/>
      <c r="D134" s="1"/>
    </row>
    <row r="135" spans="3:4" ht="409.6">
      <c r="C135" s="1"/>
      <c r="D135" s="1"/>
    </row>
    <row r="136" spans="3:4" ht="409.6">
      <c r="C136" s="1"/>
      <c r="D136" s="1"/>
    </row>
    <row r="137" spans="3:4" ht="409.6">
      <c r="C137" s="1"/>
      <c r="D137" s="1"/>
    </row>
    <row r="138" spans="3:4" ht="409.6">
      <c r="C138" s="1"/>
      <c r="D138" s="1"/>
    </row>
    <row r="139" spans="3:4" ht="409.6">
      <c r="C139" s="1"/>
      <c r="D139" s="1"/>
    </row>
    <row r="140" spans="3:4" ht="409.6">
      <c r="C140" s="1"/>
      <c r="D140" s="1"/>
    </row>
    <row r="141" spans="3:4" ht="409.6">
      <c r="C141" s="1"/>
      <c r="D141" s="1"/>
    </row>
    <row r="142" spans="3:4" ht="409.6">
      <c r="C142" s="1"/>
      <c r="D142" s="1"/>
    </row>
    <row r="143" spans="3:4" ht="409.6">
      <c r="C143" s="1"/>
      <c r="D143" s="1"/>
    </row>
    <row r="144" spans="3:4" ht="409.6">
      <c r="C144" s="1"/>
      <c r="D144" s="1"/>
    </row>
    <row r="145" spans="3:4" ht="409.6">
      <c r="C145" s="1"/>
      <c r="D145" s="1"/>
    </row>
    <row r="146" spans="3:4" ht="409.6">
      <c r="C146" s="1"/>
      <c r="D146" s="1"/>
    </row>
    <row r="147" spans="3:4" ht="409.6">
      <c r="C147" s="1"/>
      <c r="D147" s="1"/>
    </row>
    <row r="148" spans="3:4" ht="409.6">
      <c r="C148" s="1"/>
      <c r="D148" s="1"/>
    </row>
    <row r="149" spans="3:4" ht="409.6">
      <c r="C149" s="1"/>
      <c r="D149" s="1"/>
    </row>
    <row r="150" spans="3:4" ht="409.6">
      <c r="C150" s="1"/>
      <c r="D150" s="1"/>
    </row>
    <row r="151" spans="3:4" ht="409.6">
      <c r="C151" s="1"/>
      <c r="D151" s="1"/>
    </row>
    <row r="152" spans="3:4" ht="409.6">
      <c r="C152" s="1"/>
      <c r="D152" s="1"/>
    </row>
    <row r="153" spans="3:4" ht="409.6">
      <c r="C153" s="1"/>
      <c r="D153" s="1"/>
    </row>
    <row r="154" spans="3:4" ht="409.6">
      <c r="C154" s="1"/>
      <c r="D154" s="1"/>
    </row>
    <row r="155" spans="3:4" ht="409.6">
      <c r="C155" s="1"/>
      <c r="D155" s="1"/>
    </row>
    <row r="156" spans="3:4" ht="409.6">
      <c r="C156" s="1"/>
      <c r="D156" s="1"/>
    </row>
    <row r="157" spans="3:4" ht="409.6">
      <c r="C157" s="1"/>
      <c r="D157" s="1"/>
    </row>
    <row r="158" spans="3:4" ht="409.6">
      <c r="C158" s="1"/>
      <c r="D158" s="1"/>
    </row>
    <row r="159" spans="3:4" ht="409.6">
      <c r="C159" s="1"/>
      <c r="D159" s="1"/>
    </row>
    <row r="160" spans="3:4" ht="409.6">
      <c r="C160" s="1"/>
      <c r="D160" s="1"/>
    </row>
    <row r="161" spans="3:4" ht="409.6">
      <c r="C161" s="1"/>
      <c r="D161" s="1"/>
    </row>
    <row r="162" spans="3:4" ht="409.6">
      <c r="C162" s="1"/>
      <c r="D162" s="1"/>
    </row>
    <row r="163" spans="3:4" ht="409.6">
      <c r="C163" s="1"/>
      <c r="D163" s="1"/>
    </row>
    <row r="164" spans="3:4" ht="409.6">
      <c r="C164" s="1"/>
      <c r="D164" s="1"/>
    </row>
    <row r="165" spans="3:4" ht="409.6">
      <c r="C165" s="1"/>
      <c r="D165" s="1"/>
    </row>
    <row r="166" spans="3:4" ht="409.6">
      <c r="C166" s="1"/>
      <c r="D166" s="1"/>
    </row>
    <row r="167" spans="3:4" ht="409.6">
      <c r="C167" s="1"/>
      <c r="D167" s="1"/>
    </row>
    <row r="168" spans="3:4" ht="409.6">
      <c r="C168" s="1"/>
      <c r="D168" s="1"/>
    </row>
    <row r="169" spans="3:4" ht="409.6">
      <c r="C169" s="1"/>
      <c r="D169" s="1"/>
    </row>
    <row r="170" spans="3:4" ht="409.6">
      <c r="C170" s="1"/>
      <c r="D170" s="1"/>
    </row>
    <row r="171" spans="3:4" ht="409.6">
      <c r="C171" s="1"/>
      <c r="D171" s="1"/>
    </row>
    <row r="172" spans="3:4" ht="409.6">
      <c r="C172" s="1"/>
      <c r="D172" s="1"/>
    </row>
    <row r="173" spans="3:4" ht="409.6">
      <c r="C173" s="1"/>
      <c r="D173" s="1"/>
    </row>
    <row r="174" spans="3:4" ht="409.6">
      <c r="C174" s="1"/>
      <c r="D174" s="1"/>
    </row>
    <row r="175" spans="3:4" ht="409.6">
      <c r="C175" s="1"/>
      <c r="D175" s="1"/>
    </row>
    <row r="176" spans="3:4" ht="409.6">
      <c r="C176" s="1"/>
      <c r="D176" s="1"/>
    </row>
    <row r="177" spans="3:4" ht="409.6">
      <c r="C177" s="1"/>
      <c r="D177" s="1"/>
    </row>
    <row r="178" spans="3:4" ht="409.6">
      <c r="C178" s="1"/>
      <c r="D178" s="1"/>
    </row>
    <row r="179" spans="3:4" ht="409.6">
      <c r="C179" s="1"/>
      <c r="D179" s="1"/>
    </row>
    <row r="180" spans="3:4" ht="409.6">
      <c r="C180" s="1"/>
      <c r="D180" s="1"/>
    </row>
    <row r="181" spans="3:4" ht="409.6">
      <c r="C181" s="1"/>
      <c r="D181" s="1"/>
    </row>
    <row r="182" spans="3:4" ht="409.6">
      <c r="C182" s="1"/>
      <c r="D182" s="1"/>
    </row>
    <row r="183" spans="3:4" ht="409.6">
      <c r="C183" s="1"/>
      <c r="D183" s="1"/>
    </row>
    <row r="184" spans="3:4" ht="409.6">
      <c r="C184" s="1"/>
      <c r="D184" s="1"/>
    </row>
    <row r="185" spans="3:4" ht="409.6">
      <c r="C185" s="1"/>
      <c r="D185" s="1"/>
    </row>
    <row r="186" spans="3:4" ht="409.6">
      <c r="C186" s="1"/>
      <c r="D186" s="1"/>
    </row>
    <row r="187" spans="3:4" ht="409.6">
      <c r="C187" s="1"/>
      <c r="D187" s="1"/>
    </row>
    <row r="188" spans="3:4" ht="409.6">
      <c r="C188" s="1"/>
      <c r="D188" s="1"/>
    </row>
    <row r="189" spans="3:4" ht="409.6">
      <c r="C189" s="1"/>
      <c r="D189" s="1"/>
    </row>
    <row r="190" spans="3:4" ht="409.6">
      <c r="C190" s="1"/>
      <c r="D190" s="1"/>
    </row>
    <row r="191" spans="3:4" ht="409.6">
      <c r="C191" s="1"/>
      <c r="D191" s="1"/>
    </row>
    <row r="192" spans="3:4" ht="409.6">
      <c r="C192" s="1"/>
      <c r="D192" s="1"/>
    </row>
    <row r="193" spans="3:4" ht="409.6">
      <c r="C193" s="1"/>
      <c r="D193" s="1"/>
    </row>
    <row r="194" spans="3:4" ht="409.6">
      <c r="C194" s="1"/>
      <c r="D194" s="1"/>
    </row>
    <row r="195" spans="3:4" ht="409.6">
      <c r="C195" s="1"/>
      <c r="D195" s="1"/>
    </row>
    <row r="196" spans="3:4" ht="409.6">
      <c r="C196" s="1"/>
      <c r="D196" s="1"/>
    </row>
    <row r="197" spans="3:4" ht="409.6">
      <c r="C197" s="1"/>
      <c r="D197" s="1"/>
    </row>
    <row r="198" spans="3:4" ht="409.6">
      <c r="C198" s="1"/>
      <c r="D198" s="1"/>
    </row>
    <row r="199" spans="3:4" ht="409.6">
      <c r="C199" s="1"/>
      <c r="D199" s="1"/>
    </row>
    <row r="200" spans="3:4" ht="409.6">
      <c r="C200" s="1"/>
      <c r="D200" s="1"/>
    </row>
    <row r="201" spans="3:4" ht="409.6">
      <c r="C201" s="1"/>
      <c r="D201" s="1"/>
    </row>
    <row r="202" spans="3:4" ht="409.6">
      <c r="C202" s="1"/>
      <c r="D202" s="1"/>
    </row>
    <row r="203" spans="3:4" ht="409.6">
      <c r="C203" s="1"/>
      <c r="D203" s="1"/>
    </row>
    <row r="204" spans="3:4" ht="409.6">
      <c r="C204" s="1"/>
      <c r="D204" s="1"/>
    </row>
    <row r="205" spans="3:4" ht="409.6">
      <c r="C205" s="1"/>
      <c r="D205" s="1"/>
    </row>
    <row r="206" spans="3:4" ht="409.6">
      <c r="C206" s="1"/>
      <c r="D206" s="1"/>
    </row>
    <row r="207" spans="3:4" ht="409.6">
      <c r="C207" s="1"/>
      <c r="D207" s="1"/>
    </row>
    <row r="208" spans="3:4" ht="409.6">
      <c r="C208" s="1"/>
      <c r="D208" s="1"/>
    </row>
    <row r="209" spans="3:4" ht="409.6">
      <c r="C209" s="1"/>
      <c r="D209" s="1"/>
    </row>
    <row r="210" spans="3:4" ht="409.6">
      <c r="C210" s="1"/>
      <c r="D210" s="1"/>
    </row>
    <row r="211" spans="3:4" ht="409.6">
      <c r="C211" s="1"/>
      <c r="D211" s="1"/>
    </row>
    <row r="212" spans="3:4" ht="409.6">
      <c r="C212" s="1"/>
      <c r="D212" s="1"/>
    </row>
    <row r="213" spans="3:4" ht="409.6">
      <c r="C213" s="1"/>
      <c r="D213" s="1"/>
    </row>
    <row r="214" spans="3:4" ht="409.6">
      <c r="C214" s="1"/>
      <c r="D214" s="1"/>
    </row>
    <row r="215" spans="3:4" ht="409.6">
      <c r="C215" s="1"/>
      <c r="D215" s="1"/>
    </row>
    <row r="216" spans="3:4" ht="409.6">
      <c r="C216" s="1"/>
      <c r="D216" s="1"/>
    </row>
    <row r="217" spans="3:4" ht="409.6">
      <c r="C217" s="1"/>
      <c r="D217" s="1"/>
    </row>
    <row r="218" spans="3:4" ht="409.6">
      <c r="C218" s="1"/>
      <c r="D218" s="1"/>
    </row>
    <row r="219" spans="3:4" ht="409.6">
      <c r="C219" s="1"/>
      <c r="D219" s="1"/>
    </row>
    <row r="220" spans="3:4" ht="409.6">
      <c r="C220" s="1"/>
      <c r="D220" s="1"/>
    </row>
    <row r="221" spans="3:4" ht="409.6">
      <c r="C221" s="1"/>
      <c r="D221" s="1"/>
    </row>
    <row r="222" spans="3:4" ht="409.6">
      <c r="C222" s="1"/>
      <c r="D222" s="1"/>
    </row>
    <row r="223" spans="3:4" ht="409.6">
      <c r="C223" s="1"/>
      <c r="D223" s="1"/>
    </row>
    <row r="224" spans="3:4" ht="409.6">
      <c r="C224" s="1"/>
      <c r="D224" s="1"/>
    </row>
    <row r="225" spans="3:4" ht="409.6">
      <c r="C225" s="1"/>
      <c r="D225" s="1"/>
    </row>
    <row r="226" spans="3:4" ht="409.6">
      <c r="C226" s="1"/>
      <c r="D226" s="1"/>
    </row>
    <row r="227" spans="3:4" ht="409.6">
      <c r="C227" s="1"/>
      <c r="D227" s="1"/>
    </row>
    <row r="228" spans="3:4" ht="409.6">
      <c r="C228" s="1"/>
      <c r="D228" s="1"/>
    </row>
    <row r="229" spans="3:4" ht="409.6">
      <c r="C229" s="1"/>
      <c r="D229" s="1"/>
    </row>
    <row r="230" spans="3:4" ht="409.6">
      <c r="C230" s="1"/>
      <c r="D230" s="1"/>
    </row>
    <row r="231" spans="3:4" ht="409.6">
      <c r="C231" s="1"/>
      <c r="D231" s="1"/>
    </row>
    <row r="232" spans="3:4" ht="409.6">
      <c r="C232" s="1"/>
      <c r="D232" s="1"/>
    </row>
    <row r="233" spans="3:4" ht="409.6">
      <c r="C233" s="1"/>
      <c r="D233" s="1"/>
    </row>
    <row r="234" spans="3:4" ht="409.6">
      <c r="C234" s="1"/>
      <c r="D234" s="1"/>
    </row>
    <row r="235" spans="3:4" ht="409.6">
      <c r="C235" s="1"/>
      <c r="D235" s="1"/>
    </row>
    <row r="236" spans="3:4" ht="409.6">
      <c r="C236" s="1"/>
      <c r="D236" s="1"/>
    </row>
    <row r="237" spans="3:4" ht="409.6">
      <c r="C237" s="1"/>
      <c r="D237" s="1"/>
    </row>
    <row r="238" spans="3:4" ht="409.6">
      <c r="C238" s="1"/>
      <c r="D238" s="1"/>
    </row>
    <row r="239" spans="3:4" ht="409.6">
      <c r="C239" s="1"/>
      <c r="D239" s="1"/>
    </row>
    <row r="240" spans="3:4" ht="409.6">
      <c r="C240" s="1"/>
      <c r="D240" s="1"/>
    </row>
    <row r="241" spans="3:4" ht="409.6">
      <c r="C241" s="1"/>
      <c r="D241" s="1"/>
    </row>
    <row r="242" spans="3:4" ht="409.6">
      <c r="C242" s="1"/>
      <c r="D242" s="1"/>
    </row>
    <row r="243" spans="3:4" ht="409.6">
      <c r="C243" s="1"/>
      <c r="D243" s="1"/>
    </row>
    <row r="244" spans="3:4" ht="409.6">
      <c r="C244" s="1"/>
      <c r="D244" s="1"/>
    </row>
    <row r="245" spans="3:4" ht="409.6">
      <c r="C245" s="1"/>
      <c r="D245" s="1"/>
    </row>
    <row r="246" spans="3:4" ht="409.6">
      <c r="C246" s="1"/>
      <c r="D246" s="1"/>
    </row>
    <row r="247" spans="3:4" ht="409.6">
      <c r="C247" s="1"/>
      <c r="D247" s="1"/>
    </row>
    <row r="248" spans="3:4" ht="409.6">
      <c r="C248" s="1"/>
      <c r="D248" s="1"/>
    </row>
    <row r="249" spans="3:4" ht="409.6">
      <c r="C249" s="1"/>
      <c r="D249" s="1"/>
    </row>
    <row r="250" spans="3:4" ht="409.6">
      <c r="C250" s="1"/>
      <c r="D250" s="1"/>
    </row>
    <row r="251" spans="3:4" ht="409.6">
      <c r="C251" s="1"/>
      <c r="D251" s="1"/>
    </row>
    <row r="252" spans="3:4" ht="409.6">
      <c r="C252" s="1"/>
      <c r="D252" s="1"/>
    </row>
    <row r="253" spans="3:4" ht="409.6">
      <c r="C253" s="1"/>
      <c r="D253" s="1"/>
    </row>
    <row r="254" spans="3:4" ht="409.6">
      <c r="C254" s="1"/>
      <c r="D254" s="1"/>
    </row>
    <row r="255" spans="3:4" ht="409.6">
      <c r="C255" s="1"/>
      <c r="D255" s="1"/>
    </row>
    <row r="256" spans="3:4" ht="409.6">
      <c r="C256" s="1"/>
      <c r="D256" s="1"/>
    </row>
    <row r="257" spans="3:4" ht="409.6">
      <c r="C257" s="1"/>
      <c r="D257" s="1"/>
    </row>
    <row r="258" spans="3:4" ht="409.6">
      <c r="C258" s="1"/>
      <c r="D258" s="1"/>
    </row>
    <row r="259" spans="3:4" ht="409.6">
      <c r="C259" s="1"/>
      <c r="D259" s="1"/>
    </row>
    <row r="260" spans="3:4" ht="409.6">
      <c r="C260" s="1"/>
      <c r="D260" s="1"/>
    </row>
    <row r="261" spans="3:4" ht="409.6">
      <c r="C261" s="1"/>
      <c r="D261" s="1"/>
    </row>
    <row r="262" spans="3:4" ht="409.6">
      <c r="C262" s="1"/>
      <c r="D262" s="1"/>
    </row>
    <row r="263" spans="3:4" ht="409.6">
      <c r="C263" s="1"/>
      <c r="D263" s="1"/>
    </row>
    <row r="264" spans="3:4" ht="409.6">
      <c r="C264" s="1"/>
      <c r="D264" s="1"/>
    </row>
    <row r="265" spans="3:4" ht="409.6">
      <c r="C265" s="1"/>
      <c r="D265" s="1"/>
    </row>
    <row r="266" spans="3:4" ht="409.6">
      <c r="C266" s="1"/>
      <c r="D266" s="1"/>
    </row>
    <row r="267" spans="3:4" ht="409.6">
      <c r="C267" s="1"/>
      <c r="D267" s="1"/>
    </row>
    <row r="268" spans="3:4" ht="409.6">
      <c r="C268" s="1"/>
      <c r="D268" s="1"/>
    </row>
    <row r="269" spans="3:4" ht="409.6">
      <c r="C269" s="1"/>
      <c r="D269" s="1"/>
    </row>
    <row r="270" spans="3:4" ht="409.6">
      <c r="C270" s="1"/>
      <c r="D270" s="1"/>
    </row>
    <row r="271" spans="3:4" ht="409.6">
      <c r="C271" s="1"/>
      <c r="D271" s="1"/>
    </row>
    <row r="272" spans="3:4" ht="409.6">
      <c r="C272" s="1"/>
      <c r="D272" s="1"/>
    </row>
    <row r="273" spans="3:4" ht="409.6">
      <c r="C273" s="1"/>
      <c r="D273" s="1"/>
    </row>
    <row r="274" spans="3:4" ht="409.6">
      <c r="C274" s="1"/>
      <c r="D274" s="1"/>
    </row>
    <row r="275" spans="3:4" ht="409.6">
      <c r="C275" s="1"/>
      <c r="D275" s="1"/>
    </row>
    <row r="276" spans="3:4" ht="409.6">
      <c r="C276" s="1"/>
      <c r="D276" s="1"/>
    </row>
    <row r="277" spans="3:4" ht="409.6">
      <c r="C277" s="1"/>
      <c r="D277" s="1"/>
    </row>
    <row r="278" spans="3:4" ht="409.6">
      <c r="C278" s="1"/>
      <c r="D278" s="1"/>
    </row>
    <row r="279" spans="3:4" ht="409.6">
      <c r="C279" s="1"/>
      <c r="D279" s="1"/>
    </row>
    <row r="280" spans="3:4" ht="409.6">
      <c r="C280" s="1"/>
      <c r="D280" s="1"/>
    </row>
    <row r="281" spans="3:4" ht="409.6">
      <c r="C281" s="1"/>
      <c r="D281" s="1"/>
    </row>
    <row r="282" spans="3:4" ht="409.6">
      <c r="C282" s="1"/>
      <c r="D282" s="1"/>
    </row>
    <row r="283" spans="3:4" ht="409.6">
      <c r="C283" s="1"/>
      <c r="D283" s="1"/>
    </row>
    <row r="284" spans="3:4" ht="409.6">
      <c r="C284" s="1"/>
      <c r="D284" s="1"/>
    </row>
    <row r="285" spans="3:4" ht="409.6">
      <c r="C285" s="1"/>
      <c r="D285" s="1"/>
    </row>
    <row r="286" spans="3:4" ht="409.6">
      <c r="C286" s="1"/>
      <c r="D286" s="1"/>
    </row>
    <row r="287" spans="3:4" ht="409.6">
      <c r="C287" s="1"/>
      <c r="D287" s="1"/>
    </row>
    <row r="288" spans="3:4" ht="409.6">
      <c r="C288" s="1"/>
      <c r="D288" s="1"/>
    </row>
    <row r="289" spans="3:4" ht="409.6">
      <c r="C289" s="1"/>
      <c r="D289" s="1"/>
    </row>
    <row r="290" spans="3:4" ht="409.6">
      <c r="C290" s="1"/>
      <c r="D290" s="1"/>
    </row>
    <row r="291" spans="3:4" ht="409.6">
      <c r="C291" s="1"/>
      <c r="D291" s="1"/>
    </row>
    <row r="292" spans="3:4" ht="409.6">
      <c r="C292" s="1"/>
      <c r="D292" s="1"/>
    </row>
    <row r="293" spans="3:4" ht="409.6">
      <c r="C293" s="1"/>
      <c r="D293" s="1"/>
    </row>
    <row r="294" spans="3:4" ht="409.6">
      <c r="C294" s="1"/>
      <c r="D294" s="1"/>
    </row>
    <row r="295" spans="3:4" ht="409.6">
      <c r="C295" s="1"/>
      <c r="D295" s="1"/>
    </row>
    <row r="296" spans="3:4" ht="409.6">
      <c r="C296" s="1"/>
      <c r="D296" s="1"/>
    </row>
    <row r="297" spans="3:4" ht="409.6">
      <c r="C297" s="1"/>
      <c r="D297" s="1"/>
    </row>
    <row r="298" spans="3:4" ht="409.6">
      <c r="C298" s="1"/>
      <c r="D298" s="1"/>
    </row>
    <row r="299" spans="3:4" ht="409.6">
      <c r="C299" s="1"/>
      <c r="D299" s="1"/>
    </row>
    <row r="300" spans="3:4" ht="409.6">
      <c r="C300" s="1"/>
      <c r="D300" s="1"/>
    </row>
    <row r="301" spans="3:4" ht="409.6">
      <c r="C301" s="1"/>
      <c r="D301" s="1"/>
    </row>
    <row r="302" spans="3:4" ht="409.6">
      <c r="C302" s="1"/>
      <c r="D302" s="1"/>
    </row>
    <row r="303" spans="3:4" ht="409.6">
      <c r="C303" s="1"/>
      <c r="D303" s="1"/>
    </row>
    <row r="304" spans="3:4" ht="409.6">
      <c r="C304" s="1"/>
      <c r="D304" s="1"/>
    </row>
    <row r="305" spans="3:4" ht="409.6">
      <c r="C305" s="1"/>
      <c r="D305" s="1"/>
    </row>
    <row r="306" spans="3:4" ht="409.6">
      <c r="C306" s="1"/>
      <c r="D306" s="1"/>
    </row>
    <row r="307" spans="3:4" ht="409.6">
      <c r="C307" s="1"/>
      <c r="D307" s="1"/>
    </row>
    <row r="308" spans="3:4" ht="409.6">
      <c r="C308" s="1"/>
      <c r="D308" s="1"/>
    </row>
    <row r="309" spans="3:4" ht="409.6">
      <c r="C309" s="1"/>
      <c r="D309" s="1"/>
    </row>
    <row r="310" spans="3:4" ht="409.6">
      <c r="C310" s="1"/>
      <c r="D310" s="1"/>
    </row>
    <row r="311" spans="3:4" ht="409.6">
      <c r="C311" s="1"/>
      <c r="D311" s="1"/>
    </row>
    <row r="312" spans="3:4" ht="409.6">
      <c r="C312" s="1"/>
      <c r="D312" s="1"/>
    </row>
    <row r="313" spans="3:4" ht="409.6">
      <c r="C313" s="1"/>
      <c r="D313" s="1"/>
    </row>
    <row r="314" spans="3:4" ht="409.6">
      <c r="C314" s="1"/>
      <c r="D314" s="1"/>
    </row>
    <row r="315" spans="3:4" ht="409.6">
      <c r="C315" s="1"/>
      <c r="D315" s="1"/>
    </row>
    <row r="316" spans="3:4" ht="409.6">
      <c r="C316" s="1"/>
      <c r="D316" s="1"/>
    </row>
    <row r="317" spans="3:4" ht="409.6">
      <c r="C317" s="1"/>
      <c r="D317" s="1"/>
    </row>
    <row r="318" spans="3:4" ht="409.6">
      <c r="C318" s="1"/>
      <c r="D318" s="1"/>
    </row>
    <row r="319" spans="3:4" ht="409.6">
      <c r="C319" s="1"/>
      <c r="D319" s="1"/>
    </row>
    <row r="320" spans="3:4" ht="409.6">
      <c r="C320" s="1"/>
      <c r="D320" s="1"/>
    </row>
    <row r="321" spans="3:4" ht="409.6">
      <c r="C321" s="1"/>
      <c r="D321" s="1"/>
    </row>
    <row r="322" spans="3:4" ht="409.6">
      <c r="C322" s="1"/>
      <c r="D322" s="1"/>
    </row>
    <row r="323" spans="3:4" ht="409.6">
      <c r="C323" s="1"/>
      <c r="D323" s="1"/>
    </row>
    <row r="324" spans="3:4" ht="409.6">
      <c r="C324" s="1"/>
      <c r="D324" s="1"/>
    </row>
    <row r="325" spans="3:4" ht="409.6">
      <c r="C325" s="1"/>
      <c r="D325" s="1"/>
    </row>
    <row r="326" spans="3:4" ht="409.6">
      <c r="C326" s="1"/>
      <c r="D326" s="1"/>
    </row>
    <row r="327" spans="3:4" ht="409.6">
      <c r="C327" s="1"/>
      <c r="D327" s="1"/>
    </row>
    <row r="328" spans="3:4" ht="409.6">
      <c r="C328" s="1"/>
      <c r="D328" s="1"/>
    </row>
    <row r="329" spans="3:4" ht="409.6">
      <c r="C329" s="1"/>
      <c r="D329" s="1"/>
    </row>
    <row r="330" spans="3:4" ht="409.6">
      <c r="C330" s="1"/>
      <c r="D330" s="1"/>
    </row>
    <row r="331" spans="3:4" ht="409.6">
      <c r="C331" s="1"/>
      <c r="D331" s="1"/>
    </row>
    <row r="332" spans="3:4" ht="409.6">
      <c r="C332" s="1"/>
      <c r="D332" s="1"/>
    </row>
    <row r="333" spans="3:4" ht="409.6">
      <c r="C333" s="1"/>
      <c r="D333" s="1"/>
    </row>
    <row r="334" spans="3:4" ht="409.6">
      <c r="C334" s="1"/>
      <c r="D334" s="1"/>
    </row>
    <row r="335" spans="3:4" ht="409.6">
      <c r="C335" s="1"/>
      <c r="D335" s="1"/>
    </row>
    <row r="336" spans="3:4" ht="409.6">
      <c r="C336" s="1"/>
      <c r="D336" s="1"/>
    </row>
    <row r="337" spans="3:4" ht="409.6">
      <c r="C337" s="1"/>
      <c r="D337" s="1"/>
    </row>
    <row r="338" spans="3:4" ht="409.6">
      <c r="C338" s="1"/>
      <c r="D338" s="1"/>
    </row>
    <row r="339" spans="3:4" ht="409.6">
      <c r="C339" s="1"/>
      <c r="D339" s="1"/>
    </row>
    <row r="340" spans="3:4" ht="409.6">
      <c r="C340" s="1"/>
      <c r="D340" s="1"/>
    </row>
    <row r="341" spans="3:4" ht="409.6">
      <c r="C341" s="1"/>
      <c r="D341" s="1"/>
    </row>
    <row r="342" spans="3:4" ht="409.6">
      <c r="C342" s="1"/>
      <c r="D342" s="1"/>
    </row>
    <row r="343" spans="3:4" ht="409.6">
      <c r="C343" s="1"/>
      <c r="D343" s="1"/>
    </row>
    <row r="344" spans="3:4" ht="409.6">
      <c r="C344" s="1"/>
      <c r="D344" s="1"/>
    </row>
    <row r="345" spans="3:4" ht="409.6">
      <c r="C345" s="1"/>
      <c r="D345" s="1"/>
    </row>
    <row r="346" spans="3:4" ht="409.6">
      <c r="C346" s="1"/>
      <c r="D346" s="1"/>
    </row>
    <row r="347" spans="3:4" ht="409.6">
      <c r="C347" s="1"/>
      <c r="D347" s="1"/>
    </row>
    <row r="348" spans="3:4" ht="409.6">
      <c r="C348" s="1"/>
      <c r="D348" s="1"/>
    </row>
    <row r="349" spans="3:4" ht="409.6">
      <c r="C349" s="1"/>
      <c r="D349" s="1"/>
    </row>
    <row r="350" spans="3:4" ht="409.6">
      <c r="C350" s="1"/>
      <c r="D350" s="1"/>
    </row>
    <row r="351" spans="3:4" ht="409.6">
      <c r="C351" s="1"/>
      <c r="D351" s="1"/>
    </row>
    <row r="352" spans="3:4" ht="409.6">
      <c r="C352" s="1"/>
      <c r="D352" s="1"/>
    </row>
    <row r="353" spans="3:4" ht="409.6">
      <c r="C353" s="1"/>
      <c r="D353" s="1"/>
    </row>
    <row r="354" spans="3:4" ht="409.6">
      <c r="C354" s="1"/>
      <c r="D354" s="1"/>
    </row>
    <row r="355" spans="3:4" ht="409.6">
      <c r="C355" s="1"/>
      <c r="D355" s="1"/>
    </row>
    <row r="356" spans="3:4" ht="409.6">
      <c r="C356" s="1"/>
      <c r="D356" s="1"/>
    </row>
    <row r="357" spans="3:4" ht="409.6">
      <c r="C357" s="1"/>
      <c r="D357" s="1"/>
    </row>
    <row r="358" spans="3:4" ht="409.6">
      <c r="C358" s="1"/>
      <c r="D358" s="1"/>
    </row>
    <row r="359" spans="3:4" ht="409.6">
      <c r="C359" s="1"/>
      <c r="D359" s="1"/>
    </row>
    <row r="360" spans="3:4" ht="409.6">
      <c r="C360" s="1"/>
      <c r="D360" s="1"/>
    </row>
    <row r="361" spans="3:4" ht="409.6">
      <c r="C361" s="1"/>
      <c r="D361" s="1"/>
    </row>
    <row r="362" spans="3:4" ht="409.6">
      <c r="C362" s="1"/>
      <c r="D362" s="1"/>
    </row>
    <row r="363" spans="3:4" ht="409.6">
      <c r="C363" s="1"/>
      <c r="D363" s="1"/>
    </row>
    <row r="364" spans="3:4" ht="409.6">
      <c r="C364" s="1"/>
      <c r="D364" s="1"/>
    </row>
    <row r="365" spans="3:4" ht="409.6">
      <c r="C365" s="1"/>
      <c r="D365" s="1"/>
    </row>
    <row r="366" spans="3:4" ht="409.6">
      <c r="C366" s="1"/>
      <c r="D366" s="1"/>
    </row>
    <row r="367" spans="3:4" ht="409.6">
      <c r="C367" s="1"/>
      <c r="D367" s="1"/>
    </row>
    <row r="368" spans="3:4" ht="409.6">
      <c r="C368" s="1"/>
      <c r="D368" s="1"/>
    </row>
    <row r="369" spans="3:4" ht="409.6">
      <c r="C369" s="1"/>
      <c r="D369" s="1"/>
    </row>
    <row r="370" spans="3:4" ht="409.6">
      <c r="C370" s="1"/>
      <c r="D370" s="1"/>
    </row>
    <row r="371" spans="3:4" ht="409.6">
      <c r="C371" s="1"/>
      <c r="D371" s="1"/>
    </row>
    <row r="372" spans="3:4" ht="409.6">
      <c r="C372" s="1"/>
      <c r="D372" s="1"/>
    </row>
    <row r="373" spans="3:4" ht="409.6">
      <c r="C373" s="1"/>
      <c r="D373" s="1"/>
    </row>
    <row r="374" spans="3:4" ht="409.6">
      <c r="C374" s="1"/>
      <c r="D374" s="1"/>
    </row>
    <row r="375" spans="3:4" ht="409.6">
      <c r="C375" s="1"/>
      <c r="D375" s="1"/>
    </row>
    <row r="376" spans="3:4" ht="409.6">
      <c r="C376" s="1"/>
      <c r="D376" s="1"/>
    </row>
    <row r="377" spans="3:4" ht="409.6">
      <c r="C377" s="1"/>
      <c r="D377" s="1"/>
    </row>
    <row r="378" spans="3:4" ht="409.6">
      <c r="C378" s="1"/>
      <c r="D378" s="1"/>
    </row>
    <row r="379" spans="3:4" ht="409.6">
      <c r="C379" s="1"/>
      <c r="D379" s="1"/>
    </row>
    <row r="380" spans="3:4" ht="409.6">
      <c r="C380" s="1"/>
      <c r="D380" s="1"/>
    </row>
    <row r="381" spans="3:4" ht="409.6">
      <c r="C381" s="1"/>
      <c r="D381" s="1"/>
    </row>
    <row r="382" spans="3:4" ht="409.6">
      <c r="C382" s="1"/>
      <c r="D382" s="1"/>
    </row>
    <row r="383" spans="3:4" ht="409.6">
      <c r="C383" s="1"/>
      <c r="D383" s="1"/>
    </row>
    <row r="384" spans="3:4" ht="409.6">
      <c r="C384" s="1"/>
      <c r="D384" s="1"/>
    </row>
    <row r="385" spans="3:4" ht="409.6">
      <c r="C385" s="1"/>
      <c r="D385" s="1"/>
    </row>
    <row r="386" spans="3:4" ht="409.6">
      <c r="C386" s="1"/>
      <c r="D386" s="1"/>
    </row>
    <row r="387" spans="3:4" ht="409.6">
      <c r="C387" s="1"/>
      <c r="D387" s="1"/>
    </row>
    <row r="388" spans="3:4" ht="409.6">
      <c r="C388" s="1"/>
      <c r="D388" s="1"/>
    </row>
    <row r="389" spans="3:4" ht="409.6">
      <c r="C389" s="1"/>
      <c r="D389" s="1"/>
    </row>
    <row r="390" spans="3:4" ht="409.6">
      <c r="C390" s="1"/>
      <c r="D390" s="1"/>
    </row>
    <row r="391" spans="3:4" ht="409.6">
      <c r="C391" s="1"/>
      <c r="D391" s="1"/>
    </row>
    <row r="392" spans="3:4" ht="409.6">
      <c r="C392" s="1"/>
      <c r="D392" s="1"/>
    </row>
    <row r="393" spans="3:4" ht="409.6">
      <c r="C393" s="1"/>
      <c r="D393" s="1"/>
    </row>
    <row r="394" spans="3:4" ht="409.6">
      <c r="C394" s="1"/>
      <c r="D394" s="1"/>
    </row>
    <row r="395" spans="3:4" ht="409.6">
      <c r="C395" s="1"/>
      <c r="D395" s="1"/>
    </row>
    <row r="396" spans="3:4" ht="409.6">
      <c r="C396" s="1"/>
      <c r="D396" s="1"/>
    </row>
    <row r="397" spans="3:4" ht="409.6">
      <c r="C397" s="1"/>
      <c r="D397" s="1"/>
    </row>
    <row r="398" spans="3:4" ht="409.6">
      <c r="C398" s="1"/>
      <c r="D398" s="1"/>
    </row>
    <row r="399" spans="3:4" ht="409.6">
      <c r="C399" s="1"/>
      <c r="D399" s="1"/>
    </row>
    <row r="400" spans="3:4" ht="409.6">
      <c r="C400" s="1"/>
      <c r="D400" s="1"/>
    </row>
    <row r="401" spans="3:4" ht="409.6">
      <c r="C401" s="1"/>
      <c r="D401" s="1"/>
    </row>
    <row r="402" spans="3:4" ht="409.6">
      <c r="C402" s="1"/>
      <c r="D402" s="1"/>
    </row>
    <row r="403" spans="3:4" ht="409.6">
      <c r="C403" s="1"/>
      <c r="D403" s="1"/>
    </row>
    <row r="404" spans="3:4" ht="409.6">
      <c r="C404" s="1"/>
      <c r="D404" s="1"/>
    </row>
    <row r="405" spans="3:4" ht="409.6">
      <c r="C405" s="1"/>
      <c r="D405" s="1"/>
    </row>
    <row r="406" spans="3:4" ht="409.6">
      <c r="C406" s="1"/>
      <c r="D406" s="1"/>
    </row>
    <row r="407" spans="3:4" ht="409.6">
      <c r="C407" s="1"/>
      <c r="D407" s="1"/>
    </row>
    <row r="408" spans="3:4" ht="409.6">
      <c r="C408" s="1"/>
      <c r="D408" s="1"/>
    </row>
    <row r="409" spans="3:4" ht="409.6">
      <c r="C409" s="1"/>
      <c r="D409" s="1"/>
    </row>
    <row r="410" spans="3:4" ht="409.6">
      <c r="C410" s="1"/>
      <c r="D410" s="1"/>
    </row>
    <row r="411" spans="3:4" ht="409.6">
      <c r="C411" s="1"/>
      <c r="D411" s="1"/>
    </row>
    <row r="412" spans="3:4" ht="409.6">
      <c r="C412" s="1"/>
      <c r="D412" s="1"/>
    </row>
    <row r="413" spans="3:4" ht="409.6">
      <c r="C413" s="1"/>
      <c r="D413" s="1"/>
    </row>
    <row r="414" spans="3:4" ht="409.6">
      <c r="C414" s="1"/>
      <c r="D414" s="1"/>
    </row>
    <row r="415" spans="3:4" ht="409.6">
      <c r="C415" s="1"/>
      <c r="D415" s="1"/>
    </row>
    <row r="416" spans="3:4" ht="409.6">
      <c r="C416" s="1"/>
      <c r="D416" s="1"/>
    </row>
    <row r="417" spans="3:4" ht="409.6">
      <c r="C417" s="1"/>
      <c r="D417" s="1"/>
    </row>
    <row r="418" spans="3:4" ht="409.6">
      <c r="C418" s="1"/>
      <c r="D418" s="1"/>
    </row>
    <row r="419" spans="3:4" ht="409.6">
      <c r="C419" s="1"/>
      <c r="D419" s="1"/>
    </row>
    <row r="420" spans="3:4" ht="409.6">
      <c r="C420" s="1"/>
      <c r="D420" s="1"/>
    </row>
    <row r="421" spans="3:4" ht="409.6">
      <c r="C421" s="1"/>
      <c r="D421" s="1"/>
    </row>
    <row r="422" spans="3:4" ht="409.6">
      <c r="C422" s="1"/>
      <c r="D422" s="1"/>
    </row>
    <row r="423" spans="3:4" ht="409.6">
      <c r="C423" s="1"/>
      <c r="D423" s="1"/>
    </row>
    <row r="424" spans="3:4" ht="409.6">
      <c r="C424" s="1"/>
      <c r="D424" s="1"/>
    </row>
    <row r="425" spans="3:4" ht="409.6">
      <c r="C425" s="1"/>
      <c r="D425" s="1"/>
    </row>
    <row r="426" spans="3:4" ht="409.6">
      <c r="C426" s="1"/>
      <c r="D426" s="1"/>
    </row>
    <row r="427" spans="3:4" ht="409.6">
      <c r="C427" s="1"/>
      <c r="D427" s="1"/>
    </row>
    <row r="428" spans="3:4" ht="409.6">
      <c r="C428" s="1"/>
      <c r="D428" s="1"/>
    </row>
    <row r="429" spans="3:4" ht="409.6">
      <c r="C429" s="1"/>
      <c r="D429" s="1"/>
    </row>
    <row r="430" spans="3:4" ht="409.6">
      <c r="C430" s="1"/>
      <c r="D430" s="1"/>
    </row>
    <row r="431" spans="3:4" ht="409.6">
      <c r="C431" s="1"/>
      <c r="D431" s="1"/>
    </row>
    <row r="432" spans="3:4" ht="409.6">
      <c r="C432" s="1"/>
      <c r="D432" s="1"/>
    </row>
    <row r="433" spans="3:4" ht="409.6">
      <c r="C433" s="1"/>
      <c r="D433" s="1"/>
    </row>
    <row r="434" spans="3:4" ht="409.6">
      <c r="C434" s="1"/>
      <c r="D434" s="1"/>
    </row>
    <row r="435" spans="3:4" ht="409.6">
      <c r="C435" s="1"/>
      <c r="D435" s="1"/>
    </row>
    <row r="436" spans="3:4" ht="409.6">
      <c r="C436" s="1"/>
      <c r="D436" s="1"/>
    </row>
    <row r="437" spans="3:4" ht="409.6">
      <c r="C437" s="1"/>
      <c r="D437" s="1"/>
    </row>
    <row r="438" spans="3:4" ht="409.6">
      <c r="C438" s="1"/>
      <c r="D438" s="1"/>
    </row>
    <row r="439" spans="3:4" ht="409.6">
      <c r="C439" s="1"/>
      <c r="D439" s="1"/>
    </row>
    <row r="440" spans="3:4" ht="409.6">
      <c r="C440" s="1"/>
      <c r="D440" s="1"/>
    </row>
    <row r="441" spans="3:4" ht="409.6">
      <c r="C441" s="1"/>
      <c r="D441" s="1"/>
    </row>
    <row r="442" spans="3:4" ht="409.6">
      <c r="C442" s="1"/>
      <c r="D442" s="1"/>
    </row>
    <row r="443" spans="3:4" ht="409.6">
      <c r="C443" s="1"/>
      <c r="D443" s="1"/>
    </row>
    <row r="444" spans="3:4" ht="409.6">
      <c r="C444" s="1"/>
      <c r="D444" s="1"/>
    </row>
    <row r="445" spans="3:4" ht="409.6">
      <c r="C445" s="1"/>
      <c r="D445" s="1"/>
    </row>
    <row r="446" spans="3:4" ht="409.6">
      <c r="C446" s="1"/>
      <c r="D446" s="1"/>
    </row>
    <row r="447" spans="3:4" ht="409.6">
      <c r="C447" s="1"/>
      <c r="D447" s="1"/>
    </row>
    <row r="448" spans="3:4" ht="409.6">
      <c r="C448" s="1"/>
      <c r="D448" s="1"/>
    </row>
    <row r="449" spans="3:4" ht="409.6">
      <c r="C449" s="1"/>
      <c r="D449" s="1"/>
    </row>
    <row r="450" spans="3:4" ht="409.6">
      <c r="C450" s="1"/>
      <c r="D450" s="1"/>
    </row>
    <row r="451" spans="3:4" ht="409.6">
      <c r="C451" s="1"/>
      <c r="D451" s="1"/>
    </row>
    <row r="452" spans="3:4" ht="409.6">
      <c r="C452" s="1"/>
      <c r="D452" s="1"/>
    </row>
    <row r="453" spans="3:4" ht="409.6">
      <c r="C453" s="1"/>
      <c r="D453" s="1"/>
    </row>
    <row r="454" spans="3:4" ht="409.6">
      <c r="C454" s="1"/>
      <c r="D454" s="1"/>
    </row>
    <row r="455" spans="3:4" ht="409.6">
      <c r="C455" s="1"/>
      <c r="D455" s="1"/>
    </row>
    <row r="456" spans="3:4" ht="409.6">
      <c r="C456" s="1"/>
      <c r="D456" s="1"/>
    </row>
    <row r="457" spans="3:4" ht="409.6">
      <c r="C457" s="1"/>
      <c r="D457" s="1"/>
    </row>
    <row r="458" spans="3:4" ht="409.6">
      <c r="C458" s="1"/>
      <c r="D458" s="1"/>
    </row>
    <row r="459" spans="3:4" ht="409.6">
      <c r="C459" s="1"/>
      <c r="D459" s="1"/>
    </row>
    <row r="460" spans="3:4" ht="409.6">
      <c r="C460" s="1"/>
      <c r="D460" s="1"/>
    </row>
    <row r="461" spans="3:4" ht="409.6">
      <c r="C461" s="1"/>
      <c r="D461" s="1"/>
    </row>
    <row r="462" spans="3:4" ht="409.6">
      <c r="C462" s="1"/>
      <c r="D462" s="1"/>
    </row>
    <row r="463" spans="3:4" ht="409.6">
      <c r="C463" s="1"/>
      <c r="D463" s="1"/>
    </row>
    <row r="464" spans="3:4" ht="409.6">
      <c r="C464" s="1"/>
      <c r="D464" s="1"/>
    </row>
    <row r="465" spans="3:4" ht="409.6">
      <c r="C465" s="1"/>
      <c r="D465" s="1"/>
    </row>
    <row r="466" spans="3:4" ht="409.6">
      <c r="C466" s="1"/>
      <c r="D466" s="1"/>
    </row>
    <row r="467" spans="3:4" ht="409.6">
      <c r="C467" s="1"/>
      <c r="D467" s="1"/>
    </row>
    <row r="468" spans="3:4" ht="409.6">
      <c r="C468" s="1"/>
      <c r="D468" s="1"/>
    </row>
    <row r="469" spans="3:4" ht="409.6">
      <c r="C469" s="1"/>
      <c r="D469" s="1"/>
    </row>
    <row r="470" spans="3:4" ht="409.6">
      <c r="C470" s="1"/>
      <c r="D470" s="1"/>
    </row>
    <row r="471" spans="3:4" ht="409.6">
      <c r="C471" s="1"/>
      <c r="D471" s="1"/>
    </row>
    <row r="472" spans="3:4" ht="409.6">
      <c r="C472" s="1"/>
      <c r="D472" s="1"/>
    </row>
    <row r="473" spans="3:4" ht="409.6">
      <c r="C473" s="1"/>
      <c r="D473" s="1"/>
    </row>
    <row r="474" spans="3:4" ht="409.6">
      <c r="C474" s="1"/>
      <c r="D474" s="1"/>
    </row>
    <row r="475" spans="3:4" ht="409.6">
      <c r="C475" s="1"/>
      <c r="D475" s="1"/>
    </row>
    <row r="476" spans="3:4" ht="409.6">
      <c r="C476" s="1"/>
      <c r="D476" s="1"/>
    </row>
    <row r="477" spans="3:4" ht="409.6">
      <c r="C477" s="1"/>
      <c r="D477" s="1"/>
    </row>
    <row r="478" spans="3:4" ht="409.6">
      <c r="C478" s="1"/>
      <c r="D478" s="1"/>
    </row>
    <row r="479" spans="3:4" ht="409.6">
      <c r="C479" s="1"/>
      <c r="D479" s="1"/>
    </row>
    <row r="480" spans="3:4" ht="409.6">
      <c r="C480" s="1"/>
      <c r="D480" s="1"/>
    </row>
    <row r="481" spans="3:4" ht="409.6">
      <c r="C481" s="1"/>
      <c r="D481" s="1"/>
    </row>
    <row r="482" spans="3:4" ht="409.6">
      <c r="C482" s="1"/>
      <c r="D482" s="1"/>
    </row>
    <row r="483" spans="3:4" ht="409.6">
      <c r="C483" s="1"/>
      <c r="D483" s="1"/>
    </row>
    <row r="484" spans="3:4" ht="409.6">
      <c r="C484" s="1"/>
      <c r="D484" s="1"/>
    </row>
    <row r="485" spans="3:4" ht="409.6">
      <c r="C485" s="1"/>
      <c r="D485" s="1"/>
    </row>
    <row r="486" spans="3:4" ht="409.6">
      <c r="C486" s="1"/>
      <c r="D486" s="1"/>
    </row>
    <row r="487" spans="3:4" ht="409.6">
      <c r="C487" s="1"/>
      <c r="D487" s="1"/>
    </row>
    <row r="488" spans="3:4" ht="409.6">
      <c r="C488" s="1"/>
      <c r="D488" s="1"/>
    </row>
    <row r="489" spans="3:4" ht="409.6">
      <c r="C489" s="1"/>
      <c r="D489" s="1"/>
    </row>
    <row r="490" spans="3:4" ht="409.6">
      <c r="C490" s="1"/>
      <c r="D490" s="1"/>
    </row>
    <row r="491" spans="3:4" ht="409.6">
      <c r="C491" s="1"/>
      <c r="D491" s="1"/>
    </row>
    <row r="492" spans="3:4" ht="409.6">
      <c r="C492" s="1"/>
      <c r="D492" s="1"/>
    </row>
    <row r="493" spans="3:4" ht="409.6">
      <c r="C493" s="1"/>
      <c r="D493" s="1"/>
    </row>
    <row r="494" spans="3:4" ht="409.6">
      <c r="C494" s="1"/>
      <c r="D494" s="1"/>
    </row>
    <row r="495" spans="3:4" ht="409.6">
      <c r="C495" s="1"/>
      <c r="D495" s="1"/>
    </row>
    <row r="496" spans="3:4" ht="409.6">
      <c r="C496" s="1"/>
      <c r="D496" s="1"/>
    </row>
    <row r="497" spans="3:4" ht="409.6">
      <c r="C497" s="1"/>
      <c r="D497" s="1"/>
    </row>
    <row r="498" spans="3:4" ht="409.6">
      <c r="C498" s="1"/>
      <c r="D498" s="1"/>
    </row>
    <row r="499" spans="3:4" ht="409.6">
      <c r="C499" s="1"/>
      <c r="D499" s="1"/>
    </row>
    <row r="500" spans="3:4" ht="409.6">
      <c r="C500" s="1"/>
      <c r="D500" s="1"/>
    </row>
    <row r="501" spans="3:4" ht="409.6">
      <c r="C501" s="1"/>
      <c r="D501" s="1"/>
    </row>
    <row r="502" spans="3:4" ht="409.6">
      <c r="C502" s="1"/>
      <c r="D502" s="1"/>
    </row>
    <row r="503" spans="3:4" ht="409.6">
      <c r="C503" s="1"/>
      <c r="D503" s="1"/>
    </row>
    <row r="504" spans="3:4" ht="409.6">
      <c r="C504" s="1"/>
      <c r="D504" s="1"/>
    </row>
    <row r="505" spans="3:4" ht="409.6">
      <c r="C505" s="1"/>
      <c r="D505" s="1"/>
    </row>
    <row r="506" spans="3:4" ht="409.6">
      <c r="C506" s="1"/>
      <c r="D506" s="1"/>
    </row>
    <row r="507" spans="3:4" ht="409.6">
      <c r="C507" s="1"/>
      <c r="D507" s="1"/>
    </row>
    <row r="508" spans="3:4" ht="409.6">
      <c r="C508" s="1"/>
      <c r="D508" s="1"/>
    </row>
    <row r="509" spans="3:4" ht="409.6">
      <c r="C509" s="1"/>
      <c r="D509" s="1"/>
    </row>
    <row r="510" spans="3:4" ht="409.6">
      <c r="C510" s="1"/>
      <c r="D510" s="1"/>
    </row>
    <row r="511" spans="3:4" ht="409.6">
      <c r="C511" s="1"/>
      <c r="D511" s="1"/>
    </row>
    <row r="512" spans="3:4" ht="409.6">
      <c r="C512" s="1"/>
      <c r="D512" s="1"/>
    </row>
    <row r="513" spans="3:4" ht="409.6">
      <c r="C513" s="1"/>
      <c r="D513" s="1"/>
    </row>
    <row r="514" spans="3:4" ht="409.6">
      <c r="C514" s="1"/>
      <c r="D514" s="1"/>
    </row>
    <row r="515" spans="3:4" ht="409.6">
      <c r="C515" s="1"/>
      <c r="D515" s="1"/>
    </row>
    <row r="516" spans="3:4" ht="409.6">
      <c r="C516" s="1"/>
      <c r="D516" s="1"/>
    </row>
    <row r="517" spans="3:4" ht="409.6">
      <c r="C517" s="1"/>
      <c r="D517" s="1"/>
    </row>
    <row r="518" spans="3:4" ht="409.6">
      <c r="C518" s="1"/>
      <c r="D518" s="1"/>
    </row>
    <row r="519" spans="3:4" ht="409.6">
      <c r="C519" s="1"/>
      <c r="D519" s="1"/>
    </row>
    <row r="520" spans="3:4" ht="409.6">
      <c r="C520" s="1"/>
      <c r="D520" s="1"/>
    </row>
    <row r="521" spans="3:4" ht="409.6">
      <c r="C521" s="1"/>
      <c r="D521" s="1"/>
    </row>
    <row r="522" spans="3:4" ht="409.6">
      <c r="C522" s="1"/>
      <c r="D522" s="1"/>
    </row>
    <row r="523" spans="3:4" ht="409.6">
      <c r="C523" s="1"/>
      <c r="D523" s="1"/>
    </row>
    <row r="524" spans="3:4" ht="409.6">
      <c r="C524" s="1"/>
      <c r="D524" s="1"/>
    </row>
    <row r="525" spans="3:4" ht="409.6">
      <c r="C525" s="1"/>
      <c r="D525" s="1"/>
    </row>
    <row r="526" spans="3:4" ht="409.6">
      <c r="C526" s="1"/>
      <c r="D526" s="1"/>
    </row>
    <row r="527" spans="3:4" ht="409.6">
      <c r="C527" s="1"/>
      <c r="D527" s="1"/>
    </row>
    <row r="528" spans="3:4" ht="409.6">
      <c r="C528" s="1"/>
      <c r="D528" s="1"/>
    </row>
    <row r="529" spans="3:4" ht="409.6">
      <c r="C529" s="1"/>
      <c r="D529" s="1"/>
    </row>
    <row r="530" spans="3:4" ht="409.6">
      <c r="C530" s="1"/>
      <c r="D530" s="1"/>
    </row>
    <row r="531" spans="3:4" ht="409.6">
      <c r="C531" s="1"/>
      <c r="D531" s="1"/>
    </row>
    <row r="532" spans="3:4" ht="409.6">
      <c r="C532" s="1"/>
      <c r="D532" s="1"/>
    </row>
    <row r="533" spans="3:4" ht="409.6">
      <c r="C533" s="1"/>
      <c r="D533" s="1"/>
    </row>
    <row r="534" spans="3:4" ht="409.6">
      <c r="C534" s="1"/>
      <c r="D534" s="1"/>
    </row>
    <row r="535" spans="3:4" ht="409.6">
      <c r="C535" s="1"/>
      <c r="D535" s="1"/>
    </row>
    <row r="536" spans="3:4" ht="409.6">
      <c r="C536" s="1"/>
      <c r="D536" s="1"/>
    </row>
    <row r="537" spans="3:4" ht="409.6">
      <c r="C537" s="1"/>
      <c r="D537" s="1"/>
    </row>
    <row r="538" spans="3:4" ht="409.6">
      <c r="C538" s="1"/>
      <c r="D538" s="1"/>
    </row>
    <row r="539" spans="3:4" ht="409.6">
      <c r="C539" s="1"/>
      <c r="D539" s="1"/>
    </row>
    <row r="540" spans="3:4" ht="409.6">
      <c r="C540" s="1"/>
      <c r="D540" s="1"/>
    </row>
    <row r="541" spans="3:4" ht="409.6">
      <c r="C541" s="1"/>
      <c r="D541" s="1"/>
    </row>
    <row r="542" spans="3:4" ht="409.6">
      <c r="C542" s="1"/>
      <c r="D542" s="1"/>
    </row>
    <row r="543" spans="3:4" ht="409.6">
      <c r="C543" s="1"/>
      <c r="D543" s="1"/>
    </row>
    <row r="544" spans="3:4" ht="409.6">
      <c r="C544" s="1"/>
      <c r="D544" s="1"/>
    </row>
    <row r="545" spans="3:4" ht="409.6">
      <c r="C545" s="1"/>
      <c r="D545" s="1"/>
    </row>
    <row r="546" spans="3:4" ht="409.6">
      <c r="C546" s="1"/>
      <c r="D546" s="1"/>
    </row>
    <row r="547" spans="3:4" ht="409.6">
      <c r="C547" s="1"/>
      <c r="D547" s="1"/>
    </row>
    <row r="548" spans="3:4" ht="409.6">
      <c r="C548" s="1"/>
      <c r="D548" s="1"/>
    </row>
    <row r="549" spans="3:4" ht="409.6">
      <c r="C549" s="1"/>
      <c r="D549" s="1"/>
    </row>
    <row r="550" spans="3:4" ht="409.6">
      <c r="C550" s="1"/>
      <c r="D550" s="1"/>
    </row>
    <row r="551" spans="3:4" ht="409.6">
      <c r="C551" s="1"/>
      <c r="D551" s="1"/>
    </row>
    <row r="552" spans="3:4" ht="409.6">
      <c r="C552" s="1"/>
      <c r="D552" s="1"/>
    </row>
    <row r="553" spans="3:4" ht="409.6">
      <c r="C553" s="1"/>
      <c r="D553" s="1"/>
    </row>
    <row r="554" spans="3:4" ht="409.6">
      <c r="C554" s="1"/>
      <c r="D554" s="1"/>
    </row>
    <row r="555" spans="3:4" ht="409.6">
      <c r="C555" s="1"/>
      <c r="D555" s="1"/>
    </row>
    <row r="556" spans="3:4" ht="409.6">
      <c r="C556" s="1"/>
      <c r="D556" s="1"/>
    </row>
    <row r="557" spans="3:4" ht="409.6">
      <c r="C557" s="1"/>
      <c r="D557" s="1"/>
    </row>
    <row r="558" spans="3:4" ht="409.6">
      <c r="C558" s="1"/>
      <c r="D558" s="1"/>
    </row>
    <row r="559" spans="3:4" ht="409.6">
      <c r="C559" s="1"/>
      <c r="D559" s="1"/>
    </row>
    <row r="560" spans="3:4" ht="409.6">
      <c r="C560" s="1"/>
      <c r="D560" s="1"/>
    </row>
    <row r="561" spans="3:4" ht="409.6">
      <c r="C561" s="1"/>
      <c r="D561" s="1"/>
    </row>
    <row r="562" spans="3:4" ht="409.6">
      <c r="C562" s="1"/>
      <c r="D562" s="1"/>
    </row>
    <row r="563" spans="3:4" ht="409.6">
      <c r="C563" s="1"/>
      <c r="D563" s="1"/>
    </row>
    <row r="564" spans="3:4" ht="409.6">
      <c r="C564" s="1"/>
      <c r="D564" s="1"/>
    </row>
    <row r="565" spans="3:4" ht="409.6">
      <c r="C565" s="1"/>
      <c r="D565" s="1"/>
    </row>
    <row r="566" spans="3:4" ht="409.6">
      <c r="C566" s="1"/>
      <c r="D566" s="1"/>
    </row>
    <row r="567" spans="3:4" ht="409.6">
      <c r="C567" s="1"/>
      <c r="D567" s="1"/>
    </row>
    <row r="568" spans="3:4" ht="409.6">
      <c r="C568" s="1"/>
      <c r="D568" s="1"/>
    </row>
    <row r="569" spans="3:4" ht="409.6">
      <c r="C569" s="1"/>
      <c r="D569" s="1"/>
    </row>
    <row r="570" spans="3:4" ht="409.6">
      <c r="C570" s="1"/>
      <c r="D570" s="1"/>
    </row>
    <row r="571" spans="3:4" ht="409.6">
      <c r="C571" s="1"/>
      <c r="D571" s="1"/>
    </row>
    <row r="572" spans="3:4" ht="409.6">
      <c r="C572" s="1"/>
      <c r="D572" s="1"/>
    </row>
    <row r="573" spans="3:4" ht="409.6">
      <c r="C573" s="1"/>
      <c r="D573" s="1"/>
    </row>
    <row r="574" spans="3:4" ht="409.6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74</v>
      </c>
      <c r="C6" s="14" t="s">
        <v>38</v>
      </c>
      <c r="E6" s="14" t="s">
        <v>106</v>
      </c>
      <c r="I6" s="14" t="s">
        <v>15</v>
      </c>
      <c r="J6" s="14" t="s">
        <v>56</v>
      </c>
      <c r="M6" s="14" t="s">
        <v>90</v>
      </c>
      <c r="Q6" s="14" t="s">
        <v>17</v>
      </c>
      <c r="R6" s="14" t="s">
        <v>19</v>
      </c>
      <c r="U6" s="14" t="s">
        <v>52</v>
      </c>
      <c r="W6" s="15" t="s">
        <v>50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76</v>
      </c>
      <c r="C8" s="31" t="s">
        <v>38</v>
      </c>
      <c r="D8" s="31" t="s">
        <v>108</v>
      </c>
      <c r="I8" s="31" t="s">
        <v>15</v>
      </c>
      <c r="J8" s="31" t="s">
        <v>56</v>
      </c>
      <c r="K8" s="31" t="s">
        <v>91</v>
      </c>
      <c r="L8" s="31" t="s">
        <v>18</v>
      </c>
      <c r="M8" s="31" t="s">
        <v>90</v>
      </c>
      <c r="Q8" s="31" t="s">
        <v>17</v>
      </c>
      <c r="R8" s="31" t="s">
        <v>19</v>
      </c>
      <c r="S8" s="31" t="s">
        <v>0</v>
      </c>
      <c r="T8" s="31" t="s">
        <v>94</v>
      </c>
      <c r="U8" s="31" t="s">
        <v>52</v>
      </c>
      <c r="V8" s="31" t="s">
        <v>51</v>
      </c>
      <c r="W8" s="32" t="s">
        <v>100</v>
      </c>
    </row>
    <row r="9" spans="2:25" ht="31.5">
      <c r="B9" s="49" t="str">
        <f>'תעודות חוב מסחריות '!B7:T7</f>
        <v>2. תעודות חוב מסחריות</v>
      </c>
      <c r="C9" s="14" t="s">
        <v>38</v>
      </c>
      <c r="D9" s="14" t="s">
        <v>108</v>
      </c>
      <c r="E9" s="42" t="s">
        <v>106</v>
      </c>
      <c r="G9" s="14" t="s">
        <v>55</v>
      </c>
      <c r="I9" s="14" t="s">
        <v>15</v>
      </c>
      <c r="J9" s="14" t="s">
        <v>56</v>
      </c>
      <c r="K9" s="14" t="s">
        <v>91</v>
      </c>
      <c r="L9" s="14" t="s">
        <v>18</v>
      </c>
      <c r="M9" s="14" t="s">
        <v>90</v>
      </c>
      <c r="Q9" s="14" t="s">
        <v>17</v>
      </c>
      <c r="R9" s="14" t="s">
        <v>19</v>
      </c>
      <c r="S9" s="14" t="s">
        <v>0</v>
      </c>
      <c r="T9" s="14" t="s">
        <v>94</v>
      </c>
      <c r="U9" s="14" t="s">
        <v>52</v>
      </c>
      <c r="V9" s="14" t="s">
        <v>51</v>
      </c>
      <c r="W9" s="39" t="s">
        <v>100</v>
      </c>
    </row>
    <row r="10" spans="2:25" ht="31.5">
      <c r="B10" s="49" t="str">
        <f>'אג"ח קונצרני'!B7:U7</f>
        <v>3. אג"ח קונצרני</v>
      </c>
      <c r="C10" s="31" t="s">
        <v>38</v>
      </c>
      <c r="D10" s="14" t="s">
        <v>108</v>
      </c>
      <c r="E10" s="42" t="s">
        <v>106</v>
      </c>
      <c r="G10" s="31" t="s">
        <v>55</v>
      </c>
      <c r="I10" s="31" t="s">
        <v>15</v>
      </c>
      <c r="J10" s="31" t="s">
        <v>56</v>
      </c>
      <c r="K10" s="31" t="s">
        <v>91</v>
      </c>
      <c r="L10" s="31" t="s">
        <v>18</v>
      </c>
      <c r="M10" s="31" t="s">
        <v>90</v>
      </c>
      <c r="Q10" s="31" t="s">
        <v>17</v>
      </c>
      <c r="R10" s="31" t="s">
        <v>19</v>
      </c>
      <c r="S10" s="31" t="s">
        <v>0</v>
      </c>
      <c r="T10" s="31" t="s">
        <v>94</v>
      </c>
      <c r="U10" s="31" t="s">
        <v>52</v>
      </c>
      <c r="V10" s="14" t="s">
        <v>51</v>
      </c>
      <c r="W10" s="32" t="s">
        <v>100</v>
      </c>
    </row>
    <row r="11" spans="2:25" ht="31.5">
      <c r="B11" s="49" t="str">
        <f>מניות!B7</f>
        <v>4. מניות</v>
      </c>
      <c r="C11" s="31" t="s">
        <v>38</v>
      </c>
      <c r="D11" s="14" t="s">
        <v>108</v>
      </c>
      <c r="E11" s="42" t="s">
        <v>106</v>
      </c>
      <c r="H11" s="31" t="s">
        <v>90</v>
      </c>
      <c r="S11" s="31" t="s">
        <v>0</v>
      </c>
      <c r="T11" s="14" t="s">
        <v>94</v>
      </c>
      <c r="U11" s="14" t="s">
        <v>52</v>
      </c>
      <c r="V11" s="14" t="s">
        <v>51</v>
      </c>
      <c r="W11" s="15" t="s">
        <v>100</v>
      </c>
    </row>
    <row r="12" spans="2:25" ht="31.5">
      <c r="B12" s="49" t="str">
        <f>'קרנות סל'!B7:N7</f>
        <v>5. קרנות סל</v>
      </c>
      <c r="C12" s="31" t="s">
        <v>38</v>
      </c>
      <c r="D12" s="14" t="s">
        <v>108</v>
      </c>
      <c r="E12" s="42" t="s">
        <v>106</v>
      </c>
      <c r="H12" s="31" t="s">
        <v>90</v>
      </c>
      <c r="S12" s="31" t="s">
        <v>0</v>
      </c>
      <c r="T12" s="31" t="s">
        <v>94</v>
      </c>
      <c r="U12" s="31" t="s">
        <v>52</v>
      </c>
      <c r="V12" s="31" t="s">
        <v>51</v>
      </c>
      <c r="W12" s="32" t="s">
        <v>100</v>
      </c>
    </row>
    <row r="13" spans="2:25" ht="31.5">
      <c r="B13" s="49" t="str">
        <f>'קרנות נאמנות'!B7:O7</f>
        <v>6. קרנות נאמנות</v>
      </c>
      <c r="C13" s="31" t="s">
        <v>38</v>
      </c>
      <c r="D13" s="31" t="s">
        <v>108</v>
      </c>
      <c r="G13" s="31" t="s">
        <v>55</v>
      </c>
      <c r="H13" s="31" t="s">
        <v>90</v>
      </c>
      <c r="S13" s="31" t="s">
        <v>0</v>
      </c>
      <c r="T13" s="31" t="s">
        <v>94</v>
      </c>
      <c r="U13" s="31" t="s">
        <v>52</v>
      </c>
      <c r="V13" s="31" t="s">
        <v>51</v>
      </c>
      <c r="W13" s="32" t="s">
        <v>100</v>
      </c>
    </row>
    <row r="14" spans="2:25" ht="31.5">
      <c r="B14" s="49" t="str">
        <f>'כתבי אופציה'!B7:L7</f>
        <v>7. כתבי אופציה</v>
      </c>
      <c r="C14" s="31" t="s">
        <v>38</v>
      </c>
      <c r="D14" s="31" t="s">
        <v>108</v>
      </c>
      <c r="G14" s="31" t="s">
        <v>55</v>
      </c>
      <c r="H14" s="31" t="s">
        <v>90</v>
      </c>
      <c r="S14" s="31" t="s">
        <v>0</v>
      </c>
      <c r="T14" s="31" t="s">
        <v>94</v>
      </c>
      <c r="U14" s="31" t="s">
        <v>52</v>
      </c>
      <c r="V14" s="31" t="s">
        <v>51</v>
      </c>
      <c r="W14" s="32" t="s">
        <v>100</v>
      </c>
    </row>
    <row r="15" spans="2:25" ht="31.5">
      <c r="B15" s="49" t="str">
        <f>אופציות!B7</f>
        <v>8. אופציות</v>
      </c>
      <c r="C15" s="31" t="s">
        <v>38</v>
      </c>
      <c r="D15" s="31" t="s">
        <v>108</v>
      </c>
      <c r="G15" s="31" t="s">
        <v>55</v>
      </c>
      <c r="H15" s="31" t="s">
        <v>90</v>
      </c>
      <c r="S15" s="31" t="s">
        <v>0</v>
      </c>
      <c r="T15" s="31" t="s">
        <v>94</v>
      </c>
      <c r="U15" s="31" t="s">
        <v>52</v>
      </c>
      <c r="V15" s="31" t="s">
        <v>51</v>
      </c>
      <c r="W15" s="32" t="s">
        <v>100</v>
      </c>
    </row>
    <row r="16" spans="2:25" ht="31.5">
      <c r="B16" s="49" t="str">
        <f>'חוזים עתידיים'!B7:I7</f>
        <v>9. חוזים עתידיים</v>
      </c>
      <c r="C16" s="31" t="s">
        <v>38</v>
      </c>
      <c r="D16" s="31" t="s">
        <v>108</v>
      </c>
      <c r="G16" s="31" t="s">
        <v>55</v>
      </c>
      <c r="H16" s="31" t="s">
        <v>90</v>
      </c>
      <c r="S16" s="31" t="s">
        <v>0</v>
      </c>
      <c r="T16" s="32" t="s">
        <v>94</v>
      </c>
    </row>
    <row r="17" spans="2:25" ht="31.5">
      <c r="B17" s="49" t="str">
        <f>'מוצרים מובנים'!B7:Q7</f>
        <v>10. מוצרים מובנים</v>
      </c>
      <c r="C17" s="31" t="s">
        <v>38</v>
      </c>
      <c r="F17" s="14" t="s">
        <v>42</v>
      </c>
      <c r="I17" s="31" t="s">
        <v>15</v>
      </c>
      <c r="J17" s="31" t="s">
        <v>56</v>
      </c>
      <c r="K17" s="31" t="s">
        <v>91</v>
      </c>
      <c r="L17" s="31" t="s">
        <v>18</v>
      </c>
      <c r="M17" s="31" t="s">
        <v>90</v>
      </c>
      <c r="Q17" s="31" t="s">
        <v>17</v>
      </c>
      <c r="R17" s="31" t="s">
        <v>19</v>
      </c>
      <c r="S17" s="31" t="s">
        <v>0</v>
      </c>
      <c r="T17" s="31" t="s">
        <v>94</v>
      </c>
      <c r="U17" s="31" t="s">
        <v>52</v>
      </c>
      <c r="V17" s="31" t="s">
        <v>51</v>
      </c>
      <c r="W17" s="32" t="s">
        <v>100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38</v>
      </c>
      <c r="I19" s="31" t="s">
        <v>15</v>
      </c>
      <c r="J19" s="31" t="s">
        <v>56</v>
      </c>
      <c r="K19" s="31" t="s">
        <v>91</v>
      </c>
      <c r="L19" s="31" t="s">
        <v>18</v>
      </c>
      <c r="M19" s="31" t="s">
        <v>90</v>
      </c>
      <c r="Q19" s="31" t="s">
        <v>17</v>
      </c>
      <c r="R19" s="31" t="s">
        <v>19</v>
      </c>
      <c r="S19" s="31" t="s">
        <v>0</v>
      </c>
      <c r="T19" s="31" t="s">
        <v>94</v>
      </c>
      <c r="U19" s="31" t="s">
        <v>99</v>
      </c>
      <c r="V19" s="31" t="s">
        <v>51</v>
      </c>
      <c r="W19" s="32" t="s">
        <v>100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38</v>
      </c>
      <c r="D20" s="42" t="s">
        <v>107</v>
      </c>
      <c r="E20" s="42" t="s">
        <v>106</v>
      </c>
      <c r="G20" s="31" t="s">
        <v>55</v>
      </c>
      <c r="I20" s="31" t="s">
        <v>15</v>
      </c>
      <c r="J20" s="31" t="s">
        <v>56</v>
      </c>
      <c r="K20" s="31" t="s">
        <v>91</v>
      </c>
      <c r="L20" s="31" t="s">
        <v>18</v>
      </c>
      <c r="M20" s="31" t="s">
        <v>90</v>
      </c>
      <c r="Q20" s="31" t="s">
        <v>17</v>
      </c>
      <c r="R20" s="31" t="s">
        <v>19</v>
      </c>
      <c r="S20" s="31" t="s">
        <v>0</v>
      </c>
      <c r="T20" s="31" t="s">
        <v>94</v>
      </c>
      <c r="U20" s="31" t="s">
        <v>99</v>
      </c>
      <c r="V20" s="31" t="s">
        <v>51</v>
      </c>
      <c r="W20" s="32" t="s">
        <v>100</v>
      </c>
    </row>
    <row r="21" spans="2:25" ht="31.5">
      <c r="B21" s="49" t="str">
        <f>'לא סחיר - אג"ח קונצרני'!B7:S7</f>
        <v>3. אג"ח קונצרני</v>
      </c>
      <c r="C21" s="31" t="s">
        <v>38</v>
      </c>
      <c r="D21" s="42" t="s">
        <v>107</v>
      </c>
      <c r="E21" s="42" t="s">
        <v>106</v>
      </c>
      <c r="G21" s="31" t="s">
        <v>55</v>
      </c>
      <c r="I21" s="31" t="s">
        <v>15</v>
      </c>
      <c r="J21" s="31" t="s">
        <v>56</v>
      </c>
      <c r="K21" s="31" t="s">
        <v>91</v>
      </c>
      <c r="L21" s="31" t="s">
        <v>18</v>
      </c>
      <c r="M21" s="31" t="s">
        <v>90</v>
      </c>
      <c r="Q21" s="31" t="s">
        <v>17</v>
      </c>
      <c r="R21" s="31" t="s">
        <v>19</v>
      </c>
      <c r="S21" s="31" t="s">
        <v>0</v>
      </c>
      <c r="T21" s="31" t="s">
        <v>94</v>
      </c>
      <c r="U21" s="31" t="s">
        <v>99</v>
      </c>
      <c r="V21" s="31" t="s">
        <v>51</v>
      </c>
      <c r="W21" s="32" t="s">
        <v>100</v>
      </c>
    </row>
    <row r="22" spans="2:25" ht="31.5">
      <c r="B22" s="49" t="str">
        <f>'לא סחיר - מניות'!B7:M7</f>
        <v>4. מניות</v>
      </c>
      <c r="C22" s="31" t="s">
        <v>38</v>
      </c>
      <c r="D22" s="42" t="s">
        <v>107</v>
      </c>
      <c r="E22" s="42" t="s">
        <v>106</v>
      </c>
      <c r="G22" s="31" t="s">
        <v>55</v>
      </c>
      <c r="H22" s="31" t="s">
        <v>90</v>
      </c>
      <c r="S22" s="31" t="s">
        <v>0</v>
      </c>
      <c r="T22" s="31" t="s">
        <v>94</v>
      </c>
      <c r="U22" s="31" t="s">
        <v>99</v>
      </c>
      <c r="V22" s="31" t="s">
        <v>51</v>
      </c>
      <c r="W22" s="32" t="s">
        <v>100</v>
      </c>
    </row>
    <row r="23" spans="2:25" ht="31.5">
      <c r="B23" s="49" t="str">
        <f>'לא סחיר - קרנות השקעה'!B7:K7</f>
        <v>5. קרנות השקעה</v>
      </c>
      <c r="C23" s="31" t="s">
        <v>38</v>
      </c>
      <c r="G23" s="31" t="s">
        <v>55</v>
      </c>
      <c r="H23" s="31" t="s">
        <v>90</v>
      </c>
      <c r="K23" s="31" t="s">
        <v>91</v>
      </c>
      <c r="S23" s="31" t="s">
        <v>0</v>
      </c>
      <c r="T23" s="31" t="s">
        <v>94</v>
      </c>
      <c r="U23" s="31" t="s">
        <v>99</v>
      </c>
      <c r="V23" s="31" t="s">
        <v>51</v>
      </c>
      <c r="W23" s="32" t="s">
        <v>100</v>
      </c>
    </row>
    <row r="24" spans="2:25" ht="31.5">
      <c r="B24" s="49" t="str">
        <f>'לא סחיר - כתבי אופציה'!B7:L7</f>
        <v>6. כתבי אופציה</v>
      </c>
      <c r="C24" s="31" t="s">
        <v>38</v>
      </c>
      <c r="G24" s="31" t="s">
        <v>55</v>
      </c>
      <c r="H24" s="31" t="s">
        <v>90</v>
      </c>
      <c r="K24" s="31" t="s">
        <v>91</v>
      </c>
      <c r="S24" s="31" t="s">
        <v>0</v>
      </c>
      <c r="T24" s="31" t="s">
        <v>94</v>
      </c>
      <c r="U24" s="31" t="s">
        <v>99</v>
      </c>
      <c r="V24" s="31" t="s">
        <v>51</v>
      </c>
      <c r="W24" s="32" t="s">
        <v>100</v>
      </c>
    </row>
    <row r="25" spans="2:25" ht="31.5">
      <c r="B25" s="49" t="str">
        <f>'לא סחיר - אופציות'!B7:L7</f>
        <v>7. אופציות</v>
      </c>
      <c r="C25" s="31" t="s">
        <v>38</v>
      </c>
      <c r="G25" s="31" t="s">
        <v>55</v>
      </c>
      <c r="H25" s="31" t="s">
        <v>90</v>
      </c>
      <c r="K25" s="31" t="s">
        <v>91</v>
      </c>
      <c r="S25" s="31" t="s">
        <v>0</v>
      </c>
      <c r="T25" s="31" t="s">
        <v>94</v>
      </c>
      <c r="U25" s="31" t="s">
        <v>99</v>
      </c>
      <c r="V25" s="31" t="s">
        <v>51</v>
      </c>
      <c r="W25" s="32" t="s">
        <v>100</v>
      </c>
    </row>
    <row r="26" spans="2:25" ht="31.5">
      <c r="B26" s="49" t="str">
        <f>'לא סחיר - חוזים עתידיים'!B7:K7</f>
        <v>8. חוזים עתידיים</v>
      </c>
      <c r="C26" s="31" t="s">
        <v>38</v>
      </c>
      <c r="G26" s="31" t="s">
        <v>55</v>
      </c>
      <c r="H26" s="31" t="s">
        <v>90</v>
      </c>
      <c r="K26" s="31" t="s">
        <v>91</v>
      </c>
      <c r="S26" s="31" t="s">
        <v>0</v>
      </c>
      <c r="T26" s="31" t="s">
        <v>94</v>
      </c>
      <c r="U26" s="31" t="s">
        <v>99</v>
      </c>
      <c r="V26" s="32" t="s">
        <v>100</v>
      </c>
    </row>
    <row r="27" spans="2:25" ht="31.5">
      <c r="B27" s="49" t="str">
        <f>'לא סחיר - מוצרים מובנים'!B7:Q7</f>
        <v>9. מוצרים מובנים</v>
      </c>
      <c r="C27" s="31" t="s">
        <v>38</v>
      </c>
      <c r="F27" s="31" t="s">
        <v>42</v>
      </c>
      <c r="I27" s="31" t="s">
        <v>15</v>
      </c>
      <c r="J27" s="31" t="s">
        <v>56</v>
      </c>
      <c r="K27" s="31" t="s">
        <v>91</v>
      </c>
      <c r="L27" s="31" t="s">
        <v>18</v>
      </c>
      <c r="M27" s="31" t="s">
        <v>90</v>
      </c>
      <c r="Q27" s="31" t="s">
        <v>17</v>
      </c>
      <c r="R27" s="31" t="s">
        <v>19</v>
      </c>
      <c r="S27" s="31" t="s">
        <v>0</v>
      </c>
      <c r="T27" s="31" t="s">
        <v>94</v>
      </c>
      <c r="U27" s="31" t="s">
        <v>99</v>
      </c>
      <c r="V27" s="31" t="s">
        <v>51</v>
      </c>
      <c r="W27" s="32" t="s">
        <v>100</v>
      </c>
    </row>
    <row r="28" spans="2:25" ht="31.5">
      <c r="B28" s="53" t="str">
        <f>הלוואות!B6</f>
        <v>1.ד. הלוואות:</v>
      </c>
      <c r="C28" s="31" t="s">
        <v>38</v>
      </c>
      <c r="I28" s="31" t="s">
        <v>15</v>
      </c>
      <c r="J28" s="31" t="s">
        <v>56</v>
      </c>
      <c r="L28" s="31" t="s">
        <v>18</v>
      </c>
      <c r="M28" s="31" t="s">
        <v>90</v>
      </c>
      <c r="Q28" s="14" t="s">
        <v>34</v>
      </c>
      <c r="R28" s="31" t="s">
        <v>19</v>
      </c>
      <c r="S28" s="31" t="s">
        <v>0</v>
      </c>
      <c r="T28" s="31" t="s">
        <v>94</v>
      </c>
      <c r="U28" s="31" t="s">
        <v>99</v>
      </c>
      <c r="V28" s="32" t="s">
        <v>100</v>
      </c>
    </row>
    <row r="29" spans="2:25" ht="47.25">
      <c r="B29" s="53" t="str">
        <f>'פקדונות מעל 3 חודשים'!B6:O6</f>
        <v>1.ה. פקדונות מעל 3 חודשים:</v>
      </c>
      <c r="C29" s="31" t="s">
        <v>38</v>
      </c>
      <c r="E29" s="31" t="s">
        <v>106</v>
      </c>
      <c r="I29" s="31" t="s">
        <v>15</v>
      </c>
      <c r="J29" s="31" t="s">
        <v>56</v>
      </c>
      <c r="L29" s="31" t="s">
        <v>18</v>
      </c>
      <c r="M29" s="31" t="s">
        <v>90</v>
      </c>
      <c r="O29" s="50" t="s">
        <v>44</v>
      </c>
      <c r="P29" s="51"/>
      <c r="R29" s="31" t="s">
        <v>19</v>
      </c>
      <c r="S29" s="31" t="s">
        <v>0</v>
      </c>
      <c r="T29" s="31" t="s">
        <v>94</v>
      </c>
      <c r="U29" s="31" t="s">
        <v>99</v>
      </c>
      <c r="V29" s="32" t="s">
        <v>100</v>
      </c>
    </row>
    <row r="30" spans="2:25" ht="63">
      <c r="B30" s="53" t="str">
        <f>'זכויות מקרקעין'!B6</f>
        <v>1. ו. זכויות במקרקעין:</v>
      </c>
      <c r="C30" s="14" t="s">
        <v>46</v>
      </c>
      <c r="N30" s="50" t="s">
        <v>75</v>
      </c>
      <c r="P30" s="51" t="s">
        <v>47</v>
      </c>
      <c r="U30" s="31" t="s">
        <v>99</v>
      </c>
      <c r="V30" s="15" t="s">
        <v>50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49</v>
      </c>
      <c r="R31" s="14" t="s">
        <v>45</v>
      </c>
      <c r="U31" s="31" t="s">
        <v>99</v>
      </c>
      <c r="V31" s="15" t="s">
        <v>50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96</v>
      </c>
      <c r="Y32" s="15" t="s">
        <v>95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168</v>
      </c>
      <c r="C1" s="78" t="s" vm="1">
        <v>244</v>
      </c>
    </row>
    <row r="2" spans="2:54">
      <c r="B2" s="57" t="s">
        <v>167</v>
      </c>
      <c r="C2" s="78" t="s">
        <v>245</v>
      </c>
    </row>
    <row r="3" spans="2:54">
      <c r="B3" s="57" t="s">
        <v>169</v>
      </c>
      <c r="C3" s="78" t="s">
        <v>246</v>
      </c>
    </row>
    <row r="4" spans="2:54">
      <c r="B4" s="57" t="s">
        <v>170</v>
      </c>
      <c r="C4" s="78">
        <v>12148</v>
      </c>
    </row>
    <row r="6" spans="2:54" ht="26.25" customHeight="1">
      <c r="B6" s="136" t="s">
        <v>199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54" ht="26.25" customHeight="1">
      <c r="B7" s="136" t="s">
        <v>87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54" s="3" customFormat="1" ht="78.75">
      <c r="B8" s="23" t="s">
        <v>105</v>
      </c>
      <c r="C8" s="31" t="s">
        <v>38</v>
      </c>
      <c r="D8" s="31" t="s">
        <v>55</v>
      </c>
      <c r="E8" s="31" t="s">
        <v>90</v>
      </c>
      <c r="F8" s="31" t="s">
        <v>91</v>
      </c>
      <c r="G8" s="31" t="s">
        <v>222</v>
      </c>
      <c r="H8" s="31" t="s">
        <v>221</v>
      </c>
      <c r="I8" s="31" t="s">
        <v>99</v>
      </c>
      <c r="J8" s="31" t="s">
        <v>51</v>
      </c>
      <c r="K8" s="31" t="s">
        <v>171</v>
      </c>
      <c r="L8" s="32" t="s">
        <v>173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229</v>
      </c>
      <c r="H9" s="17"/>
      <c r="I9" s="17" t="s">
        <v>225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AZ11" s="1"/>
    </row>
    <row r="12" spans="2:54" ht="19.5" customHeight="1">
      <c r="B12" s="99" t="s">
        <v>238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4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4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4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4" s="7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AZ16" s="1"/>
      <c r="BB16" s="1"/>
    </row>
    <row r="17" spans="2:54" s="7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AZ17" s="1"/>
      <c r="BB17" s="1"/>
    </row>
    <row r="18" spans="2:54" s="7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AZ18" s="1"/>
      <c r="BB18" s="1"/>
    </row>
    <row r="19" spans="2:54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4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4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4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4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4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4" ht="409.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4" ht="409.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4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4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4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4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4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4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 ht="409.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 ht="409.6">
      <c r="C111" s="1"/>
      <c r="D111" s="1"/>
    </row>
    <row r="112" spans="2:12" ht="409.6">
      <c r="C112" s="1"/>
      <c r="D112" s="1"/>
    </row>
    <row r="113" spans="3:4" ht="409.6">
      <c r="C113" s="1"/>
      <c r="D113" s="1"/>
    </row>
    <row r="114" spans="3:4" ht="409.6">
      <c r="C114" s="1"/>
      <c r="D114" s="1"/>
    </row>
    <row r="115" spans="3:4" ht="409.6">
      <c r="C115" s="1"/>
      <c r="D115" s="1"/>
    </row>
    <row r="116" spans="3:4" ht="409.6">
      <c r="C116" s="1"/>
      <c r="D116" s="1"/>
    </row>
    <row r="117" spans="3:4" ht="409.6">
      <c r="C117" s="1"/>
      <c r="D117" s="1"/>
    </row>
    <row r="118" spans="3:4" ht="409.6">
      <c r="C118" s="1"/>
      <c r="D118" s="1"/>
    </row>
    <row r="119" spans="3:4" ht="409.6">
      <c r="C119" s="1"/>
      <c r="D119" s="1"/>
    </row>
    <row r="120" spans="3:4" ht="409.6">
      <c r="C120" s="1"/>
      <c r="D120" s="1"/>
    </row>
    <row r="121" spans="3:4" ht="409.6">
      <c r="C121" s="1"/>
      <c r="D121" s="1"/>
    </row>
    <row r="122" spans="3:4" ht="409.6">
      <c r="C122" s="1"/>
      <c r="D122" s="1"/>
    </row>
    <row r="123" spans="3:4" ht="409.6">
      <c r="C123" s="1"/>
      <c r="D123" s="1"/>
    </row>
    <row r="124" spans="3:4" ht="409.6">
      <c r="C124" s="1"/>
      <c r="D124" s="1"/>
    </row>
    <row r="125" spans="3:4" ht="409.6">
      <c r="C125" s="1"/>
      <c r="D125" s="1"/>
    </row>
    <row r="126" spans="3:4" ht="409.6">
      <c r="C126" s="1"/>
      <c r="D126" s="1"/>
    </row>
    <row r="127" spans="3:4" ht="409.6">
      <c r="C127" s="1"/>
      <c r="D127" s="1"/>
    </row>
    <row r="128" spans="3:4" ht="409.6">
      <c r="C128" s="1"/>
      <c r="D128" s="1"/>
    </row>
    <row r="129" spans="3:4" ht="409.6">
      <c r="C129" s="1"/>
      <c r="D129" s="1"/>
    </row>
    <row r="130" spans="3:4" ht="409.6">
      <c r="C130" s="1"/>
      <c r="D130" s="1"/>
    </row>
    <row r="131" spans="3:4" ht="409.6">
      <c r="C131" s="1"/>
      <c r="D131" s="1"/>
    </row>
    <row r="132" spans="3:4" ht="409.6">
      <c r="C132" s="1"/>
      <c r="D132" s="1"/>
    </row>
    <row r="133" spans="3:4" ht="409.6">
      <c r="C133" s="1"/>
      <c r="D133" s="1"/>
    </row>
    <row r="134" spans="3:4" ht="409.6">
      <c r="C134" s="1"/>
      <c r="D134" s="1"/>
    </row>
    <row r="135" spans="3:4" ht="409.6">
      <c r="C135" s="1"/>
      <c r="D135" s="1"/>
    </row>
    <row r="136" spans="3:4" ht="409.6">
      <c r="C136" s="1"/>
      <c r="D136" s="1"/>
    </row>
    <row r="137" spans="3:4" ht="409.6">
      <c r="C137" s="1"/>
      <c r="D137" s="1"/>
    </row>
    <row r="138" spans="3:4" ht="409.6">
      <c r="C138" s="1"/>
      <c r="D138" s="1"/>
    </row>
    <row r="139" spans="3:4" ht="409.6">
      <c r="C139" s="1"/>
      <c r="D139" s="1"/>
    </row>
    <row r="140" spans="3:4" ht="409.6">
      <c r="C140" s="1"/>
      <c r="D140" s="1"/>
    </row>
    <row r="141" spans="3:4" ht="409.6">
      <c r="C141" s="1"/>
      <c r="D141" s="1"/>
    </row>
    <row r="142" spans="3:4" ht="409.6">
      <c r="C142" s="1"/>
      <c r="D142" s="1"/>
    </row>
    <row r="143" spans="3:4" ht="409.6">
      <c r="C143" s="1"/>
      <c r="D143" s="1"/>
    </row>
    <row r="144" spans="3:4" ht="409.6">
      <c r="C144" s="1"/>
      <c r="D144" s="1"/>
    </row>
    <row r="145" spans="3:4" ht="409.6">
      <c r="C145" s="1"/>
      <c r="D145" s="1"/>
    </row>
    <row r="146" spans="3:4" ht="409.6">
      <c r="C146" s="1"/>
      <c r="D146" s="1"/>
    </row>
    <row r="147" spans="3:4" ht="409.6">
      <c r="C147" s="1"/>
      <c r="D147" s="1"/>
    </row>
    <row r="148" spans="3:4" ht="409.6">
      <c r="C148" s="1"/>
      <c r="D148" s="1"/>
    </row>
    <row r="149" spans="3:4" ht="409.6">
      <c r="C149" s="1"/>
      <c r="D149" s="1"/>
    </row>
    <row r="150" spans="3:4" ht="409.6">
      <c r="C150" s="1"/>
      <c r="D150" s="1"/>
    </row>
    <row r="151" spans="3:4" ht="409.6">
      <c r="C151" s="1"/>
      <c r="D151" s="1"/>
    </row>
    <row r="152" spans="3:4" ht="409.6">
      <c r="C152" s="1"/>
      <c r="D152" s="1"/>
    </row>
    <row r="153" spans="3:4" ht="409.6">
      <c r="C153" s="1"/>
      <c r="D153" s="1"/>
    </row>
    <row r="154" spans="3:4" ht="409.6">
      <c r="C154" s="1"/>
      <c r="D154" s="1"/>
    </row>
    <row r="155" spans="3:4" ht="409.6">
      <c r="C155" s="1"/>
      <c r="D155" s="1"/>
    </row>
    <row r="156" spans="3:4" ht="409.6">
      <c r="C156" s="1"/>
      <c r="D156" s="1"/>
    </row>
    <row r="157" spans="3:4" ht="409.6">
      <c r="C157" s="1"/>
      <c r="D157" s="1"/>
    </row>
    <row r="158" spans="3:4" ht="409.6">
      <c r="C158" s="1"/>
      <c r="D158" s="1"/>
    </row>
    <row r="159" spans="3:4" ht="409.6">
      <c r="C159" s="1"/>
      <c r="D159" s="1"/>
    </row>
    <row r="160" spans="3:4" ht="409.6">
      <c r="C160" s="1"/>
      <c r="D160" s="1"/>
    </row>
    <row r="161" spans="3:4" ht="409.6">
      <c r="C161" s="1"/>
      <c r="D161" s="1"/>
    </row>
    <row r="162" spans="3:4" ht="409.6">
      <c r="C162" s="1"/>
      <c r="D162" s="1"/>
    </row>
    <row r="163" spans="3:4" ht="409.6">
      <c r="C163" s="1"/>
      <c r="D163" s="1"/>
    </row>
    <row r="164" spans="3:4" ht="409.6">
      <c r="C164" s="1"/>
      <c r="D164" s="1"/>
    </row>
    <row r="165" spans="3:4" ht="409.6">
      <c r="C165" s="1"/>
      <c r="D165" s="1"/>
    </row>
    <row r="166" spans="3:4" ht="409.6">
      <c r="C166" s="1"/>
      <c r="D166" s="1"/>
    </row>
    <row r="167" spans="3:4" ht="409.6">
      <c r="C167" s="1"/>
      <c r="D167" s="1"/>
    </row>
    <row r="168" spans="3:4" ht="409.6">
      <c r="C168" s="1"/>
      <c r="D168" s="1"/>
    </row>
    <row r="169" spans="3:4" ht="409.6">
      <c r="C169" s="1"/>
      <c r="D169" s="1"/>
    </row>
    <row r="170" spans="3:4" ht="409.6">
      <c r="C170" s="1"/>
      <c r="D170" s="1"/>
    </row>
    <row r="171" spans="3:4" ht="409.6">
      <c r="C171" s="1"/>
      <c r="D171" s="1"/>
    </row>
    <row r="172" spans="3:4" ht="409.6">
      <c r="C172" s="1"/>
      <c r="D172" s="1"/>
    </row>
    <row r="173" spans="3:4" ht="409.6">
      <c r="C173" s="1"/>
      <c r="D173" s="1"/>
    </row>
    <row r="174" spans="3:4" ht="409.6">
      <c r="C174" s="1"/>
      <c r="D174" s="1"/>
    </row>
    <row r="175" spans="3:4" ht="409.6">
      <c r="C175" s="1"/>
      <c r="D175" s="1"/>
    </row>
    <row r="176" spans="3:4" ht="409.6">
      <c r="C176" s="1"/>
      <c r="D176" s="1"/>
    </row>
    <row r="177" spans="3:4" ht="409.6">
      <c r="C177" s="1"/>
      <c r="D177" s="1"/>
    </row>
    <row r="178" spans="3:4" ht="409.6">
      <c r="C178" s="1"/>
      <c r="D178" s="1"/>
    </row>
    <row r="179" spans="3:4" ht="409.6">
      <c r="C179" s="1"/>
      <c r="D179" s="1"/>
    </row>
    <row r="180" spans="3:4" ht="409.6">
      <c r="C180" s="1"/>
      <c r="D180" s="1"/>
    </row>
    <row r="181" spans="3:4" ht="409.6">
      <c r="C181" s="1"/>
      <c r="D181" s="1"/>
    </row>
    <row r="182" spans="3:4" ht="409.6">
      <c r="C182" s="1"/>
      <c r="D182" s="1"/>
    </row>
    <row r="183" spans="3:4" ht="409.6">
      <c r="C183" s="1"/>
      <c r="D183" s="1"/>
    </row>
    <row r="184" spans="3:4" ht="409.6">
      <c r="C184" s="1"/>
      <c r="D184" s="1"/>
    </row>
    <row r="185" spans="3:4" ht="409.6">
      <c r="C185" s="1"/>
      <c r="D185" s="1"/>
    </row>
    <row r="186" spans="3:4" ht="409.6">
      <c r="C186" s="1"/>
      <c r="D186" s="1"/>
    </row>
    <row r="187" spans="3:4" ht="409.6">
      <c r="C187" s="1"/>
      <c r="D187" s="1"/>
    </row>
    <row r="188" spans="3:4" ht="409.6">
      <c r="C188" s="1"/>
      <c r="D188" s="1"/>
    </row>
    <row r="189" spans="3:4" ht="409.6">
      <c r="C189" s="1"/>
      <c r="D189" s="1"/>
    </row>
    <row r="190" spans="3:4" ht="409.6">
      <c r="C190" s="1"/>
      <c r="D190" s="1"/>
    </row>
    <row r="191" spans="3:4" ht="409.6">
      <c r="C191" s="1"/>
      <c r="D191" s="1"/>
    </row>
    <row r="192" spans="3:4" ht="409.6">
      <c r="C192" s="1"/>
      <c r="D192" s="1"/>
    </row>
    <row r="193" spans="3:4" ht="409.6">
      <c r="C193" s="1"/>
      <c r="D193" s="1"/>
    </row>
    <row r="194" spans="3:4" ht="409.6">
      <c r="C194" s="1"/>
      <c r="D194" s="1"/>
    </row>
    <row r="195" spans="3:4" ht="409.6">
      <c r="C195" s="1"/>
      <c r="D195" s="1"/>
    </row>
    <row r="196" spans="3:4" ht="409.6">
      <c r="C196" s="1"/>
      <c r="D196" s="1"/>
    </row>
    <row r="197" spans="3:4" ht="409.6">
      <c r="C197" s="1"/>
      <c r="D197" s="1"/>
    </row>
    <row r="198" spans="3:4" ht="409.6">
      <c r="C198" s="1"/>
      <c r="D198" s="1"/>
    </row>
    <row r="199" spans="3:4" ht="409.6">
      <c r="C199" s="1"/>
      <c r="D199" s="1"/>
    </row>
    <row r="200" spans="3:4" ht="409.6">
      <c r="C200" s="1"/>
      <c r="D200" s="1"/>
    </row>
    <row r="201" spans="3:4" ht="409.6">
      <c r="C201" s="1"/>
      <c r="D201" s="1"/>
    </row>
    <row r="202" spans="3:4" ht="409.6">
      <c r="C202" s="1"/>
      <c r="D202" s="1"/>
    </row>
    <row r="203" spans="3:4" ht="409.6">
      <c r="C203" s="1"/>
      <c r="D203" s="1"/>
    </row>
    <row r="204" spans="3:4" ht="409.6">
      <c r="C204" s="1"/>
      <c r="D204" s="1"/>
    </row>
    <row r="205" spans="3:4" ht="409.6">
      <c r="C205" s="1"/>
      <c r="D205" s="1"/>
    </row>
    <row r="206" spans="3:4" ht="409.6">
      <c r="C206" s="1"/>
      <c r="D206" s="1"/>
    </row>
    <row r="207" spans="3:4" ht="409.6">
      <c r="C207" s="1"/>
      <c r="D207" s="1"/>
    </row>
    <row r="208" spans="3:4" ht="409.6">
      <c r="C208" s="1"/>
      <c r="D208" s="1"/>
    </row>
    <row r="209" spans="3:4" ht="409.6">
      <c r="C209" s="1"/>
      <c r="D209" s="1"/>
    </row>
    <row r="210" spans="3:4" ht="409.6">
      <c r="C210" s="1"/>
      <c r="D210" s="1"/>
    </row>
    <row r="211" spans="3:4" ht="409.6">
      <c r="C211" s="1"/>
      <c r="D211" s="1"/>
    </row>
    <row r="212" spans="3:4" ht="409.6">
      <c r="C212" s="1"/>
      <c r="D212" s="1"/>
    </row>
    <row r="213" spans="3:4" ht="409.6">
      <c r="C213" s="1"/>
      <c r="D213" s="1"/>
    </row>
    <row r="214" spans="3:4" ht="409.6">
      <c r="C214" s="1"/>
      <c r="D214" s="1"/>
    </row>
    <row r="215" spans="3:4" ht="409.6">
      <c r="C215" s="1"/>
      <c r="D215" s="1"/>
    </row>
    <row r="216" spans="3:4" ht="409.6">
      <c r="C216" s="1"/>
      <c r="D216" s="1"/>
    </row>
    <row r="217" spans="3:4" ht="409.6">
      <c r="C217" s="1"/>
      <c r="D217" s="1"/>
    </row>
    <row r="218" spans="3:4" ht="409.6">
      <c r="C218" s="1"/>
      <c r="D218" s="1"/>
    </row>
    <row r="219" spans="3:4" ht="409.6">
      <c r="C219" s="1"/>
      <c r="D219" s="1"/>
    </row>
    <row r="220" spans="3:4" ht="409.6">
      <c r="C220" s="1"/>
      <c r="D220" s="1"/>
    </row>
    <row r="221" spans="3:4" ht="409.6">
      <c r="C221" s="1"/>
      <c r="D221" s="1"/>
    </row>
    <row r="222" spans="3:4" ht="409.6">
      <c r="C222" s="1"/>
      <c r="D222" s="1"/>
    </row>
    <row r="223" spans="3:4" ht="409.6">
      <c r="C223" s="1"/>
      <c r="D223" s="1"/>
    </row>
    <row r="224" spans="3:4" ht="409.6">
      <c r="C224" s="1"/>
      <c r="D224" s="1"/>
    </row>
    <row r="225" spans="3:4" ht="409.6">
      <c r="C225" s="1"/>
      <c r="D225" s="1"/>
    </row>
    <row r="226" spans="3:4" ht="409.6">
      <c r="C226" s="1"/>
      <c r="D226" s="1"/>
    </row>
    <row r="227" spans="3:4" ht="409.6">
      <c r="C227" s="1"/>
      <c r="D227" s="1"/>
    </row>
    <row r="228" spans="3:4" ht="409.6">
      <c r="C228" s="1"/>
      <c r="D228" s="1"/>
    </row>
    <row r="229" spans="3:4" ht="409.6">
      <c r="C229" s="1"/>
      <c r="D229" s="1"/>
    </row>
    <row r="230" spans="3:4" ht="409.6">
      <c r="C230" s="1"/>
      <c r="D230" s="1"/>
    </row>
    <row r="231" spans="3:4" ht="409.6">
      <c r="C231" s="1"/>
      <c r="D231" s="1"/>
    </row>
    <row r="232" spans="3:4" ht="409.6">
      <c r="C232" s="1"/>
      <c r="D232" s="1"/>
    </row>
    <row r="233" spans="3:4" ht="409.6">
      <c r="C233" s="1"/>
      <c r="D233" s="1"/>
    </row>
    <row r="234" spans="3:4" ht="409.6">
      <c r="C234" s="1"/>
      <c r="D234" s="1"/>
    </row>
    <row r="235" spans="3:4" ht="409.6">
      <c r="C235" s="1"/>
      <c r="D235" s="1"/>
    </row>
    <row r="236" spans="3:4" ht="409.6">
      <c r="C236" s="1"/>
      <c r="D236" s="1"/>
    </row>
    <row r="237" spans="3:4" ht="409.6">
      <c r="C237" s="1"/>
      <c r="D237" s="1"/>
    </row>
    <row r="238" spans="3:4" ht="409.6">
      <c r="C238" s="1"/>
      <c r="D238" s="1"/>
    </row>
    <row r="239" spans="3:4" ht="409.6">
      <c r="C239" s="1"/>
      <c r="D239" s="1"/>
    </row>
    <row r="240" spans="3:4" ht="409.6">
      <c r="C240" s="1"/>
      <c r="D240" s="1"/>
    </row>
    <row r="241" spans="3:4" ht="409.6">
      <c r="C241" s="1"/>
      <c r="D241" s="1"/>
    </row>
    <row r="242" spans="3:4" ht="409.6">
      <c r="C242" s="1"/>
      <c r="D242" s="1"/>
    </row>
    <row r="243" spans="3:4" ht="409.6">
      <c r="C243" s="1"/>
      <c r="D243" s="1"/>
    </row>
    <row r="244" spans="3:4" ht="409.6">
      <c r="C244" s="1"/>
      <c r="D244" s="1"/>
    </row>
    <row r="245" spans="3:4" ht="409.6">
      <c r="C245" s="1"/>
      <c r="D245" s="1"/>
    </row>
    <row r="246" spans="3:4" ht="409.6">
      <c r="C246" s="1"/>
      <c r="D246" s="1"/>
    </row>
    <row r="247" spans="3:4" ht="409.6">
      <c r="C247" s="1"/>
      <c r="D247" s="1"/>
    </row>
    <row r="248" spans="3:4" ht="409.6">
      <c r="C248" s="1"/>
      <c r="D248" s="1"/>
    </row>
    <row r="249" spans="3:4" ht="409.6">
      <c r="C249" s="1"/>
      <c r="D249" s="1"/>
    </row>
    <row r="250" spans="3:4" ht="409.6">
      <c r="C250" s="1"/>
      <c r="D250" s="1"/>
    </row>
    <row r="251" spans="3:4" ht="409.6">
      <c r="C251" s="1"/>
      <c r="D251" s="1"/>
    </row>
    <row r="252" spans="3:4" ht="409.6">
      <c r="C252" s="1"/>
      <c r="D252" s="1"/>
    </row>
    <row r="253" spans="3:4" ht="409.6">
      <c r="C253" s="1"/>
      <c r="D253" s="1"/>
    </row>
    <row r="254" spans="3:4" ht="409.6">
      <c r="C254" s="1"/>
      <c r="D254" s="1"/>
    </row>
    <row r="255" spans="3:4" ht="409.6">
      <c r="C255" s="1"/>
      <c r="D255" s="1"/>
    </row>
    <row r="256" spans="3:4" ht="409.6">
      <c r="C256" s="1"/>
      <c r="D256" s="1"/>
    </row>
    <row r="257" spans="3:4" ht="409.6">
      <c r="C257" s="1"/>
      <c r="D257" s="1"/>
    </row>
    <row r="258" spans="3:4" ht="409.6">
      <c r="C258" s="1"/>
      <c r="D258" s="1"/>
    </row>
    <row r="259" spans="3:4" ht="409.6">
      <c r="C259" s="1"/>
      <c r="D259" s="1"/>
    </row>
    <row r="260" spans="3:4" ht="409.6">
      <c r="C260" s="1"/>
      <c r="D260" s="1"/>
    </row>
    <row r="261" spans="3:4" ht="409.6">
      <c r="C261" s="1"/>
      <c r="D261" s="1"/>
    </row>
    <row r="262" spans="3:4" ht="409.6">
      <c r="C262" s="1"/>
      <c r="D262" s="1"/>
    </row>
    <row r="263" spans="3:4" ht="409.6">
      <c r="C263" s="1"/>
      <c r="D263" s="1"/>
    </row>
    <row r="264" spans="3:4" ht="409.6">
      <c r="C264" s="1"/>
      <c r="D264" s="1"/>
    </row>
    <row r="265" spans="3:4" ht="409.6">
      <c r="C265" s="1"/>
      <c r="D265" s="1"/>
    </row>
    <row r="266" spans="3:4" ht="409.6">
      <c r="C266" s="1"/>
      <c r="D266" s="1"/>
    </row>
    <row r="267" spans="3:4" ht="409.6">
      <c r="C267" s="1"/>
      <c r="D267" s="1"/>
    </row>
    <row r="268" spans="3:4" ht="409.6">
      <c r="C268" s="1"/>
      <c r="D268" s="1"/>
    </row>
    <row r="269" spans="3:4" ht="409.6">
      <c r="C269" s="1"/>
      <c r="D269" s="1"/>
    </row>
    <row r="270" spans="3:4" ht="409.6">
      <c r="C270" s="1"/>
      <c r="D270" s="1"/>
    </row>
    <row r="271" spans="3:4" ht="409.6">
      <c r="C271" s="1"/>
      <c r="D271" s="1"/>
    </row>
    <row r="272" spans="3:4" ht="409.6">
      <c r="C272" s="1"/>
      <c r="D272" s="1"/>
    </row>
    <row r="273" spans="3:4" ht="409.6">
      <c r="C273" s="1"/>
      <c r="D273" s="1"/>
    </row>
    <row r="274" spans="3:4" ht="409.6">
      <c r="C274" s="1"/>
      <c r="D274" s="1"/>
    </row>
    <row r="275" spans="3:4" ht="409.6">
      <c r="C275" s="1"/>
      <c r="D275" s="1"/>
    </row>
    <row r="276" spans="3:4" ht="409.6">
      <c r="C276" s="1"/>
      <c r="D276" s="1"/>
    </row>
    <row r="277" spans="3:4" ht="409.6">
      <c r="C277" s="1"/>
      <c r="D277" s="1"/>
    </row>
    <row r="278" spans="3:4" ht="409.6">
      <c r="C278" s="1"/>
      <c r="D278" s="1"/>
    </row>
    <row r="279" spans="3:4" ht="409.6">
      <c r="C279" s="1"/>
      <c r="D279" s="1"/>
    </row>
    <row r="280" spans="3:4" ht="409.6">
      <c r="C280" s="1"/>
      <c r="D280" s="1"/>
    </row>
    <row r="281" spans="3:4" ht="409.6">
      <c r="C281" s="1"/>
      <c r="D281" s="1"/>
    </row>
    <row r="282" spans="3:4" ht="409.6">
      <c r="C282" s="1"/>
      <c r="D282" s="1"/>
    </row>
    <row r="283" spans="3:4" ht="409.6">
      <c r="C283" s="1"/>
      <c r="D283" s="1"/>
    </row>
    <row r="284" spans="3:4" ht="409.6">
      <c r="C284" s="1"/>
      <c r="D284" s="1"/>
    </row>
    <row r="285" spans="3:4" ht="409.6">
      <c r="C285" s="1"/>
      <c r="D285" s="1"/>
    </row>
    <row r="286" spans="3:4" ht="409.6">
      <c r="C286" s="1"/>
      <c r="D286" s="1"/>
    </row>
    <row r="287" spans="3:4" ht="409.6">
      <c r="C287" s="1"/>
      <c r="D287" s="1"/>
    </row>
    <row r="288" spans="3:4" ht="409.6">
      <c r="C288" s="1"/>
      <c r="D288" s="1"/>
    </row>
    <row r="289" spans="3:4" ht="409.6">
      <c r="C289" s="1"/>
      <c r="D289" s="1"/>
    </row>
    <row r="290" spans="3:4" ht="409.6">
      <c r="C290" s="1"/>
      <c r="D290" s="1"/>
    </row>
    <row r="291" spans="3:4" ht="409.6">
      <c r="C291" s="1"/>
      <c r="D291" s="1"/>
    </row>
    <row r="292" spans="3:4" ht="409.6">
      <c r="C292" s="1"/>
      <c r="D292" s="1"/>
    </row>
    <row r="293" spans="3:4" ht="409.6">
      <c r="C293" s="1"/>
      <c r="D293" s="1"/>
    </row>
    <row r="294" spans="3:4" ht="409.6">
      <c r="C294" s="1"/>
      <c r="D294" s="1"/>
    </row>
    <row r="295" spans="3:4" ht="409.6">
      <c r="C295" s="1"/>
      <c r="D295" s="1"/>
    </row>
    <row r="296" spans="3:4" ht="409.6">
      <c r="C296" s="1"/>
      <c r="D296" s="1"/>
    </row>
    <row r="297" spans="3:4" ht="409.6">
      <c r="C297" s="1"/>
      <c r="D297" s="1"/>
    </row>
    <row r="298" spans="3:4" ht="409.6">
      <c r="C298" s="1"/>
      <c r="D298" s="1"/>
    </row>
    <row r="299" spans="3:4" ht="409.6">
      <c r="C299" s="1"/>
      <c r="D299" s="1"/>
    </row>
    <row r="300" spans="3:4" ht="409.6">
      <c r="C300" s="1"/>
      <c r="D300" s="1"/>
    </row>
    <row r="301" spans="3:4" ht="409.6">
      <c r="C301" s="1"/>
      <c r="D301" s="1"/>
    </row>
    <row r="302" spans="3:4" ht="409.6">
      <c r="C302" s="1"/>
      <c r="D302" s="1"/>
    </row>
    <row r="303" spans="3:4" ht="409.6">
      <c r="C303" s="1"/>
      <c r="D303" s="1"/>
    </row>
    <row r="304" spans="3:4" ht="409.6">
      <c r="C304" s="1"/>
      <c r="D304" s="1"/>
    </row>
    <row r="305" spans="3:4" ht="409.6">
      <c r="C305" s="1"/>
      <c r="D305" s="1"/>
    </row>
    <row r="306" spans="3:4" ht="409.6">
      <c r="C306" s="1"/>
      <c r="D306" s="1"/>
    </row>
    <row r="307" spans="3:4" ht="409.6">
      <c r="C307" s="1"/>
      <c r="D307" s="1"/>
    </row>
    <row r="308" spans="3:4" ht="409.6">
      <c r="C308" s="1"/>
      <c r="D308" s="1"/>
    </row>
    <row r="309" spans="3:4" ht="409.6">
      <c r="C309" s="1"/>
      <c r="D309" s="1"/>
    </row>
    <row r="310" spans="3:4" ht="409.6">
      <c r="C310" s="1"/>
      <c r="D310" s="1"/>
    </row>
    <row r="311" spans="3:4" ht="409.6">
      <c r="C311" s="1"/>
      <c r="D311" s="1"/>
    </row>
    <row r="312" spans="3:4" ht="409.6">
      <c r="C312" s="1"/>
      <c r="D312" s="1"/>
    </row>
    <row r="313" spans="3:4" ht="409.6">
      <c r="C313" s="1"/>
      <c r="D313" s="1"/>
    </row>
    <row r="314" spans="3:4" ht="409.6">
      <c r="C314" s="1"/>
      <c r="D314" s="1"/>
    </row>
    <row r="315" spans="3:4" ht="409.6">
      <c r="C315" s="1"/>
      <c r="D315" s="1"/>
    </row>
    <row r="316" spans="3:4" ht="409.6">
      <c r="C316" s="1"/>
      <c r="D316" s="1"/>
    </row>
    <row r="317" spans="3:4" ht="409.6">
      <c r="C317" s="1"/>
      <c r="D317" s="1"/>
    </row>
    <row r="318" spans="3:4" ht="409.6">
      <c r="C318" s="1"/>
      <c r="D318" s="1"/>
    </row>
    <row r="319" spans="3:4" ht="409.6">
      <c r="C319" s="1"/>
      <c r="D319" s="1"/>
    </row>
    <row r="320" spans="3:4" ht="409.6">
      <c r="C320" s="1"/>
      <c r="D320" s="1"/>
    </row>
    <row r="321" spans="3:4" ht="409.6">
      <c r="C321" s="1"/>
      <c r="D321" s="1"/>
    </row>
    <row r="322" spans="3:4" ht="409.6">
      <c r="C322" s="1"/>
      <c r="D322" s="1"/>
    </row>
    <row r="323" spans="3:4" ht="409.6">
      <c r="C323" s="1"/>
      <c r="D323" s="1"/>
    </row>
    <row r="324" spans="3:4" ht="409.6">
      <c r="C324" s="1"/>
      <c r="D324" s="1"/>
    </row>
    <row r="325" spans="3:4" ht="409.6">
      <c r="C325" s="1"/>
      <c r="D325" s="1"/>
    </row>
    <row r="326" spans="3:4" ht="409.6">
      <c r="C326" s="1"/>
      <c r="D326" s="1"/>
    </row>
    <row r="327" spans="3:4" ht="409.6">
      <c r="C327" s="1"/>
      <c r="D327" s="1"/>
    </row>
    <row r="328" spans="3:4" ht="409.6">
      <c r="C328" s="1"/>
      <c r="D328" s="1"/>
    </row>
    <row r="329" spans="3:4" ht="409.6">
      <c r="C329" s="1"/>
      <c r="D329" s="1"/>
    </row>
    <row r="330" spans="3:4" ht="409.6">
      <c r="C330" s="1"/>
      <c r="D330" s="1"/>
    </row>
    <row r="331" spans="3:4" ht="409.6">
      <c r="C331" s="1"/>
      <c r="D331" s="1"/>
    </row>
    <row r="332" spans="3:4" ht="409.6">
      <c r="C332" s="1"/>
      <c r="D332" s="1"/>
    </row>
    <row r="333" spans="3:4" ht="409.6">
      <c r="C333" s="1"/>
      <c r="D333" s="1"/>
    </row>
    <row r="334" spans="3:4" ht="409.6">
      <c r="C334" s="1"/>
      <c r="D334" s="1"/>
    </row>
    <row r="335" spans="3:4" ht="409.6">
      <c r="C335" s="1"/>
      <c r="D335" s="1"/>
    </row>
    <row r="336" spans="3:4" ht="409.6">
      <c r="C336" s="1"/>
      <c r="D336" s="1"/>
    </row>
    <row r="337" spans="3:4" ht="409.6">
      <c r="C337" s="1"/>
      <c r="D337" s="1"/>
    </row>
    <row r="338" spans="3:4" ht="409.6">
      <c r="C338" s="1"/>
      <c r="D338" s="1"/>
    </row>
    <row r="339" spans="3:4" ht="409.6">
      <c r="C339" s="1"/>
      <c r="D339" s="1"/>
    </row>
    <row r="340" spans="3:4" ht="409.6">
      <c r="C340" s="1"/>
      <c r="D340" s="1"/>
    </row>
    <row r="341" spans="3:4" ht="409.6">
      <c r="C341" s="1"/>
      <c r="D341" s="1"/>
    </row>
    <row r="342" spans="3:4" ht="409.6">
      <c r="C342" s="1"/>
      <c r="D342" s="1"/>
    </row>
    <row r="343" spans="3:4" ht="409.6">
      <c r="C343" s="1"/>
      <c r="D343" s="1"/>
    </row>
    <row r="344" spans="3:4" ht="409.6">
      <c r="C344" s="1"/>
      <c r="D344" s="1"/>
    </row>
    <row r="345" spans="3:4" ht="409.6">
      <c r="C345" s="1"/>
      <c r="D345" s="1"/>
    </row>
    <row r="346" spans="3:4" ht="409.6">
      <c r="C346" s="1"/>
      <c r="D346" s="1"/>
    </row>
    <row r="347" spans="3:4" ht="409.6">
      <c r="C347" s="1"/>
      <c r="D347" s="1"/>
    </row>
    <row r="348" spans="3:4" ht="409.6">
      <c r="C348" s="1"/>
      <c r="D348" s="1"/>
    </row>
    <row r="349" spans="3:4" ht="409.6">
      <c r="C349" s="1"/>
      <c r="D349" s="1"/>
    </row>
    <row r="350" spans="3:4" ht="409.6">
      <c r="C350" s="1"/>
      <c r="D350" s="1"/>
    </row>
    <row r="351" spans="3:4" ht="409.6">
      <c r="C351" s="1"/>
      <c r="D351" s="1"/>
    </row>
    <row r="352" spans="3:4" ht="409.6">
      <c r="C352" s="1"/>
      <c r="D352" s="1"/>
    </row>
    <row r="353" spans="3:4" ht="409.6">
      <c r="C353" s="1"/>
      <c r="D353" s="1"/>
    </row>
    <row r="354" spans="3:4" ht="409.6">
      <c r="C354" s="1"/>
      <c r="D354" s="1"/>
    </row>
    <row r="355" spans="3:4" ht="409.6">
      <c r="C355" s="1"/>
      <c r="D355" s="1"/>
    </row>
    <row r="356" spans="3:4" ht="409.6">
      <c r="C356" s="1"/>
      <c r="D356" s="1"/>
    </row>
    <row r="357" spans="3:4" ht="409.6">
      <c r="C357" s="1"/>
      <c r="D357" s="1"/>
    </row>
    <row r="358" spans="3:4" ht="409.6">
      <c r="C358" s="1"/>
      <c r="D358" s="1"/>
    </row>
    <row r="359" spans="3:4" ht="409.6">
      <c r="C359" s="1"/>
      <c r="D359" s="1"/>
    </row>
    <row r="360" spans="3:4" ht="409.6">
      <c r="C360" s="1"/>
      <c r="D360" s="1"/>
    </row>
    <row r="361" spans="3:4" ht="409.6">
      <c r="C361" s="1"/>
      <c r="D361" s="1"/>
    </row>
    <row r="362" spans="3:4" ht="409.6">
      <c r="C362" s="1"/>
      <c r="D362" s="1"/>
    </row>
    <row r="363" spans="3:4" ht="409.6">
      <c r="C363" s="1"/>
      <c r="D363" s="1"/>
    </row>
    <row r="364" spans="3:4" ht="409.6">
      <c r="C364" s="1"/>
      <c r="D364" s="1"/>
    </row>
    <row r="365" spans="3:4" ht="409.6">
      <c r="C365" s="1"/>
      <c r="D365" s="1"/>
    </row>
    <row r="366" spans="3:4" ht="409.6">
      <c r="C366" s="1"/>
      <c r="D366" s="1"/>
    </row>
    <row r="367" spans="3:4" ht="409.6">
      <c r="C367" s="1"/>
      <c r="D367" s="1"/>
    </row>
    <row r="368" spans="3:4" ht="409.6">
      <c r="C368" s="1"/>
      <c r="D368" s="1"/>
    </row>
    <row r="369" spans="3:4" ht="409.6">
      <c r="C369" s="1"/>
      <c r="D369" s="1"/>
    </row>
    <row r="370" spans="3:4" ht="409.6">
      <c r="C370" s="1"/>
      <c r="D370" s="1"/>
    </row>
    <row r="371" spans="3:4" ht="409.6">
      <c r="C371" s="1"/>
      <c r="D371" s="1"/>
    </row>
    <row r="372" spans="3:4" ht="409.6">
      <c r="C372" s="1"/>
      <c r="D372" s="1"/>
    </row>
    <row r="373" spans="3:4" ht="409.6">
      <c r="C373" s="1"/>
      <c r="D373" s="1"/>
    </row>
    <row r="374" spans="3:4" ht="409.6">
      <c r="C374" s="1"/>
      <c r="D374" s="1"/>
    </row>
    <row r="375" spans="3:4" ht="409.6">
      <c r="C375" s="1"/>
      <c r="D375" s="1"/>
    </row>
    <row r="376" spans="3:4" ht="409.6">
      <c r="C376" s="1"/>
      <c r="D376" s="1"/>
    </row>
    <row r="377" spans="3:4" ht="409.6">
      <c r="C377" s="1"/>
      <c r="D377" s="1"/>
    </row>
    <row r="378" spans="3:4" ht="409.6">
      <c r="C378" s="1"/>
      <c r="D378" s="1"/>
    </row>
    <row r="379" spans="3:4" ht="409.6">
      <c r="C379" s="1"/>
      <c r="D379" s="1"/>
    </row>
    <row r="380" spans="3:4" ht="409.6">
      <c r="C380" s="1"/>
      <c r="D380" s="1"/>
    </row>
    <row r="381" spans="3:4" ht="409.6">
      <c r="C381" s="1"/>
      <c r="D381" s="1"/>
    </row>
    <row r="382" spans="3:4" ht="409.6">
      <c r="C382" s="1"/>
      <c r="D382" s="1"/>
    </row>
    <row r="383" spans="3:4" ht="409.6">
      <c r="C383" s="1"/>
      <c r="D383" s="1"/>
    </row>
    <row r="384" spans="3:4" ht="409.6">
      <c r="C384" s="1"/>
      <c r="D384" s="1"/>
    </row>
    <row r="385" spans="3:4" ht="409.6">
      <c r="C385" s="1"/>
      <c r="D385" s="1"/>
    </row>
    <row r="386" spans="3:4" ht="409.6">
      <c r="C386" s="1"/>
      <c r="D386" s="1"/>
    </row>
    <row r="387" spans="3:4" ht="409.6">
      <c r="C387" s="1"/>
      <c r="D387" s="1"/>
    </row>
    <row r="388" spans="3:4" ht="409.6">
      <c r="C388" s="1"/>
      <c r="D388" s="1"/>
    </row>
    <row r="389" spans="3:4" ht="409.6">
      <c r="C389" s="1"/>
      <c r="D389" s="1"/>
    </row>
    <row r="390" spans="3:4" ht="409.6">
      <c r="C390" s="1"/>
      <c r="D390" s="1"/>
    </row>
    <row r="391" spans="3:4" ht="409.6">
      <c r="C391" s="1"/>
      <c r="D391" s="1"/>
    </row>
    <row r="392" spans="3:4" ht="409.6">
      <c r="C392" s="1"/>
      <c r="D392" s="1"/>
    </row>
    <row r="393" spans="3:4" ht="409.6">
      <c r="C393" s="1"/>
      <c r="D393" s="1"/>
    </row>
    <row r="394" spans="3:4" ht="409.6">
      <c r="C394" s="1"/>
      <c r="D394" s="1"/>
    </row>
    <row r="395" spans="3:4" ht="409.6">
      <c r="C395" s="1"/>
      <c r="D395" s="1"/>
    </row>
    <row r="396" spans="3:4" ht="409.6">
      <c r="C396" s="1"/>
      <c r="D396" s="1"/>
    </row>
    <row r="397" spans="3:4" ht="409.6">
      <c r="C397" s="1"/>
      <c r="D397" s="1"/>
    </row>
    <row r="398" spans="3:4" ht="409.6">
      <c r="C398" s="1"/>
      <c r="D398" s="1"/>
    </row>
    <row r="399" spans="3:4" ht="409.6">
      <c r="C399" s="1"/>
      <c r="D399" s="1"/>
    </row>
    <row r="400" spans="3:4" ht="409.6">
      <c r="C400" s="1"/>
      <c r="D400" s="1"/>
    </row>
    <row r="401" spans="3:4" ht="409.6">
      <c r="C401" s="1"/>
      <c r="D401" s="1"/>
    </row>
    <row r="402" spans="3:4" ht="409.6">
      <c r="C402" s="1"/>
      <c r="D402" s="1"/>
    </row>
    <row r="403" spans="3:4" ht="409.6">
      <c r="C403" s="1"/>
      <c r="D403" s="1"/>
    </row>
    <row r="404" spans="3:4" ht="409.6">
      <c r="C404" s="1"/>
      <c r="D404" s="1"/>
    </row>
    <row r="405" spans="3:4" ht="409.6">
      <c r="C405" s="1"/>
      <c r="D405" s="1"/>
    </row>
    <row r="406" spans="3:4" ht="409.6">
      <c r="C406" s="1"/>
      <c r="D406" s="1"/>
    </row>
    <row r="407" spans="3:4" ht="409.6">
      <c r="C407" s="1"/>
      <c r="D407" s="1"/>
    </row>
    <row r="408" spans="3:4" ht="409.6">
      <c r="C408" s="1"/>
      <c r="D408" s="1"/>
    </row>
    <row r="409" spans="3:4" ht="409.6">
      <c r="C409" s="1"/>
      <c r="D409" s="1"/>
    </row>
    <row r="410" spans="3:4" ht="409.6">
      <c r="C410" s="1"/>
      <c r="D410" s="1"/>
    </row>
    <row r="411" spans="3:4" ht="409.6">
      <c r="C411" s="1"/>
      <c r="D411" s="1"/>
    </row>
    <row r="412" spans="3:4" ht="409.6">
      <c r="C412" s="1"/>
      <c r="D412" s="1"/>
    </row>
    <row r="413" spans="3:4" ht="409.6">
      <c r="C413" s="1"/>
      <c r="D413" s="1"/>
    </row>
    <row r="414" spans="3:4" ht="409.6">
      <c r="C414" s="1"/>
      <c r="D414" s="1"/>
    </row>
    <row r="415" spans="3:4" ht="409.6">
      <c r="C415" s="1"/>
      <c r="D415" s="1"/>
    </row>
    <row r="416" spans="3:4" ht="409.6">
      <c r="C416" s="1"/>
      <c r="D416" s="1"/>
    </row>
    <row r="417" spans="3:4" ht="409.6">
      <c r="C417" s="1"/>
      <c r="D417" s="1"/>
    </row>
    <row r="418" spans="3:4" ht="409.6">
      <c r="C418" s="1"/>
      <c r="D418" s="1"/>
    </row>
    <row r="419" spans="3:4" ht="409.6">
      <c r="C419" s="1"/>
      <c r="D419" s="1"/>
    </row>
    <row r="420" spans="3:4" ht="409.6">
      <c r="C420" s="1"/>
      <c r="D420" s="1"/>
    </row>
    <row r="421" spans="3:4" ht="409.6">
      <c r="C421" s="1"/>
      <c r="D421" s="1"/>
    </row>
    <row r="422" spans="3:4" ht="409.6">
      <c r="C422" s="1"/>
      <c r="D422" s="1"/>
    </row>
    <row r="423" spans="3:4" ht="409.6">
      <c r="C423" s="1"/>
      <c r="D423" s="1"/>
    </row>
    <row r="424" spans="3:4" ht="409.6">
      <c r="C424" s="1"/>
      <c r="D424" s="1"/>
    </row>
    <row r="425" spans="3:4" ht="409.6">
      <c r="C425" s="1"/>
      <c r="D425" s="1"/>
    </row>
    <row r="426" spans="3:4" ht="409.6">
      <c r="C426" s="1"/>
      <c r="D426" s="1"/>
    </row>
    <row r="427" spans="3:4" ht="409.6">
      <c r="C427" s="1"/>
      <c r="D427" s="1"/>
    </row>
    <row r="428" spans="3:4" ht="409.6">
      <c r="C428" s="1"/>
      <c r="D428" s="1"/>
    </row>
    <row r="429" spans="3:4" ht="409.6">
      <c r="C429" s="1"/>
      <c r="D429" s="1"/>
    </row>
    <row r="430" spans="3:4" ht="409.6">
      <c r="C430" s="1"/>
      <c r="D430" s="1"/>
    </row>
    <row r="431" spans="3:4" ht="409.6">
      <c r="C431" s="1"/>
      <c r="D431" s="1"/>
    </row>
    <row r="432" spans="3:4" ht="409.6">
      <c r="C432" s="1"/>
      <c r="D432" s="1"/>
    </row>
    <row r="433" spans="3:4" ht="409.6">
      <c r="C433" s="1"/>
      <c r="D433" s="1"/>
    </row>
    <row r="434" spans="3:4" ht="409.6">
      <c r="C434" s="1"/>
      <c r="D434" s="1"/>
    </row>
    <row r="435" spans="3:4" ht="409.6">
      <c r="C435" s="1"/>
      <c r="D435" s="1"/>
    </row>
    <row r="436" spans="3:4" ht="409.6">
      <c r="C436" s="1"/>
      <c r="D436" s="1"/>
    </row>
    <row r="437" spans="3:4" ht="409.6">
      <c r="C437" s="1"/>
      <c r="D437" s="1"/>
    </row>
    <row r="438" spans="3:4" ht="409.6">
      <c r="C438" s="1"/>
      <c r="D438" s="1"/>
    </row>
    <row r="439" spans="3:4" ht="409.6">
      <c r="C439" s="1"/>
      <c r="D439" s="1"/>
    </row>
    <row r="440" spans="3:4" ht="409.6">
      <c r="C440" s="1"/>
      <c r="D440" s="1"/>
    </row>
    <row r="441" spans="3:4" ht="409.6">
      <c r="C441" s="1"/>
      <c r="D441" s="1"/>
    </row>
    <row r="442" spans="3:4" ht="409.6">
      <c r="C442" s="1"/>
      <c r="D442" s="1"/>
    </row>
    <row r="443" spans="3:4" ht="409.6">
      <c r="C443" s="1"/>
      <c r="D443" s="1"/>
    </row>
    <row r="444" spans="3:4" ht="409.6">
      <c r="C444" s="1"/>
      <c r="D444" s="1"/>
    </row>
    <row r="445" spans="3:4" ht="409.6">
      <c r="C445" s="1"/>
      <c r="D445" s="1"/>
    </row>
    <row r="446" spans="3:4" ht="409.6">
      <c r="C446" s="1"/>
      <c r="D446" s="1"/>
    </row>
    <row r="447" spans="3:4" ht="409.6">
      <c r="C447" s="1"/>
      <c r="D447" s="1"/>
    </row>
    <row r="448" spans="3:4" ht="409.6">
      <c r="C448" s="1"/>
      <c r="D448" s="1"/>
    </row>
    <row r="449" spans="3:4" ht="409.6">
      <c r="C449" s="1"/>
      <c r="D449" s="1"/>
    </row>
    <row r="450" spans="3:4" ht="409.6">
      <c r="C450" s="1"/>
      <c r="D450" s="1"/>
    </row>
    <row r="451" spans="3:4" ht="409.6">
      <c r="C451" s="1"/>
      <c r="D451" s="1"/>
    </row>
    <row r="452" spans="3:4" ht="409.6">
      <c r="C452" s="1"/>
      <c r="D452" s="1"/>
    </row>
    <row r="453" spans="3:4" ht="409.6">
      <c r="C453" s="1"/>
      <c r="D453" s="1"/>
    </row>
    <row r="454" spans="3:4" ht="409.6">
      <c r="C454" s="1"/>
      <c r="D454" s="1"/>
    </row>
    <row r="455" spans="3:4" ht="409.6">
      <c r="C455" s="1"/>
      <c r="D455" s="1"/>
    </row>
    <row r="456" spans="3:4" ht="409.6">
      <c r="C456" s="1"/>
      <c r="D456" s="1"/>
    </row>
    <row r="457" spans="3:4" ht="409.6">
      <c r="C457" s="1"/>
      <c r="D457" s="1"/>
    </row>
    <row r="458" spans="3:4" ht="409.6">
      <c r="C458" s="1"/>
      <c r="D458" s="1"/>
    </row>
    <row r="459" spans="3:4" ht="409.6">
      <c r="C459" s="1"/>
      <c r="D459" s="1"/>
    </row>
    <row r="460" spans="3:4" ht="409.6">
      <c r="C460" s="1"/>
      <c r="D460" s="1"/>
    </row>
    <row r="461" spans="3:4" ht="409.6">
      <c r="C461" s="1"/>
      <c r="D461" s="1"/>
    </row>
    <row r="462" spans="3:4" ht="409.6">
      <c r="C462" s="1"/>
      <c r="D462" s="1"/>
    </row>
    <row r="463" spans="3:4" ht="409.6">
      <c r="C463" s="1"/>
      <c r="D463" s="1"/>
    </row>
    <row r="464" spans="3:4" ht="409.6">
      <c r="C464" s="1"/>
      <c r="D464" s="1"/>
    </row>
    <row r="465" spans="3:4" ht="409.6">
      <c r="C465" s="1"/>
      <c r="D465" s="1"/>
    </row>
    <row r="466" spans="3:4" ht="409.6">
      <c r="C466" s="1"/>
      <c r="D466" s="1"/>
    </row>
    <row r="467" spans="3:4" ht="409.6">
      <c r="C467" s="1"/>
      <c r="D467" s="1"/>
    </row>
    <row r="468" spans="3:4" ht="409.6">
      <c r="C468" s="1"/>
      <c r="D468" s="1"/>
    </row>
    <row r="469" spans="3:4" ht="409.6">
      <c r="C469" s="1"/>
      <c r="D469" s="1"/>
    </row>
    <row r="470" spans="3:4" ht="409.6">
      <c r="C470" s="1"/>
      <c r="D470" s="1"/>
    </row>
    <row r="471" spans="3:4" ht="409.6">
      <c r="C471" s="1"/>
      <c r="D471" s="1"/>
    </row>
    <row r="472" spans="3:4" ht="409.6">
      <c r="C472" s="1"/>
      <c r="D472" s="1"/>
    </row>
    <row r="473" spans="3:4" ht="409.6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topLeftCell="A21" workbookViewId="0">
      <selection activeCell="J43" activeCellId="3" sqref="J12:J20 J22:J35 J36:J41 J43:J45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62.8554687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168</v>
      </c>
      <c r="C1" s="78" t="s" vm="1">
        <v>244</v>
      </c>
    </row>
    <row r="2" spans="2:51">
      <c r="B2" s="57" t="s">
        <v>167</v>
      </c>
      <c r="C2" s="78" t="s">
        <v>245</v>
      </c>
    </row>
    <row r="3" spans="2:51">
      <c r="B3" s="57" t="s">
        <v>169</v>
      </c>
      <c r="C3" s="78" t="s">
        <v>246</v>
      </c>
    </row>
    <row r="4" spans="2:51">
      <c r="B4" s="57" t="s">
        <v>170</v>
      </c>
      <c r="C4" s="78">
        <v>12148</v>
      </c>
    </row>
    <row r="6" spans="2:51" ht="26.25" customHeight="1">
      <c r="B6" s="136" t="s">
        <v>199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51" ht="26.25" customHeight="1">
      <c r="B7" s="136" t="s">
        <v>88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51" s="3" customFormat="1" ht="63">
      <c r="B8" s="23" t="s">
        <v>105</v>
      </c>
      <c r="C8" s="31" t="s">
        <v>38</v>
      </c>
      <c r="D8" s="31" t="s">
        <v>55</v>
      </c>
      <c r="E8" s="31" t="s">
        <v>90</v>
      </c>
      <c r="F8" s="31" t="s">
        <v>91</v>
      </c>
      <c r="G8" s="31" t="s">
        <v>222</v>
      </c>
      <c r="H8" s="31" t="s">
        <v>221</v>
      </c>
      <c r="I8" s="31" t="s">
        <v>99</v>
      </c>
      <c r="J8" s="31" t="s">
        <v>171</v>
      </c>
      <c r="K8" s="32" t="s">
        <v>173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229</v>
      </c>
      <c r="H9" s="17"/>
      <c r="I9" s="17" t="s">
        <v>225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79" t="s">
        <v>41</v>
      </c>
      <c r="C11" s="80"/>
      <c r="D11" s="80"/>
      <c r="E11" s="80"/>
      <c r="F11" s="80"/>
      <c r="G11" s="88"/>
      <c r="H11" s="90"/>
      <c r="I11" s="88">
        <v>0.85356233400000026</v>
      </c>
      <c r="J11" s="89">
        <f>I11/$I$11</f>
        <v>1</v>
      </c>
      <c r="K11" s="89">
        <f>I11/'סכום נכסי הקרן'!$C$42</f>
        <v>1.3227888166425234E-4</v>
      </c>
      <c r="AW11" s="1"/>
    </row>
    <row r="12" spans="2:51" ht="19.5" customHeight="1">
      <c r="B12" s="81" t="s">
        <v>33</v>
      </c>
      <c r="C12" s="82"/>
      <c r="D12" s="82"/>
      <c r="E12" s="82"/>
      <c r="F12" s="82"/>
      <c r="G12" s="91"/>
      <c r="H12" s="93"/>
      <c r="I12" s="91">
        <v>0.85356233400000026</v>
      </c>
      <c r="J12" s="92">
        <f t="shared" ref="J12:J20" si="0">I12/$I$11</f>
        <v>1</v>
      </c>
      <c r="K12" s="92">
        <f>I12/'סכום נכסי הקרן'!$C$42</f>
        <v>1.3227888166425234E-4</v>
      </c>
    </row>
    <row r="13" spans="2:51">
      <c r="B13" s="102" t="s">
        <v>1202</v>
      </c>
      <c r="C13" s="82"/>
      <c r="D13" s="82"/>
      <c r="E13" s="82"/>
      <c r="F13" s="82"/>
      <c r="G13" s="91"/>
      <c r="H13" s="93"/>
      <c r="I13" s="91">
        <v>2.2390700000000003</v>
      </c>
      <c r="J13" s="92">
        <f t="shared" si="0"/>
        <v>2.6232061922263776</v>
      </c>
      <c r="K13" s="92">
        <f>I13/'סכום נכסי הקרן'!$C$42</f>
        <v>3.46994781482447E-4</v>
      </c>
    </row>
    <row r="14" spans="2:51">
      <c r="B14" s="87" t="s">
        <v>1203</v>
      </c>
      <c r="C14" s="84" t="s">
        <v>1204</v>
      </c>
      <c r="D14" s="97" t="s">
        <v>1205</v>
      </c>
      <c r="E14" s="97" t="s">
        <v>152</v>
      </c>
      <c r="F14" s="107">
        <v>43677</v>
      </c>
      <c r="G14" s="94">
        <v>71568</v>
      </c>
      <c r="H14" s="96">
        <v>0.18770000000000001</v>
      </c>
      <c r="I14" s="94">
        <v>0.13435</v>
      </c>
      <c r="J14" s="95">
        <f t="shared" si="0"/>
        <v>0.15739916658506156</v>
      </c>
      <c r="K14" s="95">
        <f>I14/'סכום נכסי הקרן'!$C$42</f>
        <v>2.08205857307573E-5</v>
      </c>
    </row>
    <row r="15" spans="2:51">
      <c r="B15" s="87" t="s">
        <v>1206</v>
      </c>
      <c r="C15" s="84" t="s">
        <v>1207</v>
      </c>
      <c r="D15" s="97" t="s">
        <v>1205</v>
      </c>
      <c r="E15" s="97" t="s">
        <v>152</v>
      </c>
      <c r="F15" s="107">
        <v>43829</v>
      </c>
      <c r="G15" s="94">
        <v>10303.200000000001</v>
      </c>
      <c r="H15" s="96">
        <v>0.16089999999999999</v>
      </c>
      <c r="I15" s="94">
        <v>1.6579999999999998E-2</v>
      </c>
      <c r="J15" s="95">
        <f t="shared" si="0"/>
        <v>1.9424474744922371E-2</v>
      </c>
      <c r="K15" s="95">
        <f>I15/'סכום נכסי הקרן'!$C$42</f>
        <v>2.5694477961738443E-6</v>
      </c>
    </row>
    <row r="16" spans="2:51" s="7" customFormat="1">
      <c r="B16" s="87" t="s">
        <v>1208</v>
      </c>
      <c r="C16" s="84" t="s">
        <v>1209</v>
      </c>
      <c r="D16" s="97" t="s">
        <v>1205</v>
      </c>
      <c r="E16" s="97" t="s">
        <v>152</v>
      </c>
      <c r="F16" s="107">
        <v>43795</v>
      </c>
      <c r="G16" s="94">
        <v>17201</v>
      </c>
      <c r="H16" s="96">
        <v>0.3291</v>
      </c>
      <c r="I16" s="94">
        <v>5.6610000000000001E-2</v>
      </c>
      <c r="J16" s="95">
        <f t="shared" si="0"/>
        <v>6.6322045555491885E-2</v>
      </c>
      <c r="K16" s="95">
        <f>I16/'סכום נכסי הקרן'!$C$42</f>
        <v>8.7730060157660634E-6</v>
      </c>
      <c r="AW16" s="1"/>
      <c r="AY16" s="1"/>
    </row>
    <row r="17" spans="2:51" s="7" customFormat="1">
      <c r="B17" s="87" t="s">
        <v>1210</v>
      </c>
      <c r="C17" s="84" t="s">
        <v>1211</v>
      </c>
      <c r="D17" s="97" t="s">
        <v>1205</v>
      </c>
      <c r="E17" s="97" t="s">
        <v>152</v>
      </c>
      <c r="F17" s="107">
        <v>43657</v>
      </c>
      <c r="G17" s="94">
        <v>43150</v>
      </c>
      <c r="H17" s="96">
        <v>1.4582999999999999</v>
      </c>
      <c r="I17" s="94">
        <v>0.62927</v>
      </c>
      <c r="J17" s="95">
        <f t="shared" si="0"/>
        <v>0.73722793864519309</v>
      </c>
      <c r="K17" s="95">
        <f>I17/'סכום נכסי הקרן'!$C$42</f>
        <v>9.7519687255628179E-5</v>
      </c>
      <c r="AW17" s="1"/>
      <c r="AY17" s="1"/>
    </row>
    <row r="18" spans="2:51" s="7" customFormat="1">
      <c r="B18" s="87" t="s">
        <v>1212</v>
      </c>
      <c r="C18" s="84" t="s">
        <v>1213</v>
      </c>
      <c r="D18" s="97" t="s">
        <v>1205</v>
      </c>
      <c r="E18" s="97" t="s">
        <v>152</v>
      </c>
      <c r="F18" s="107">
        <v>43774</v>
      </c>
      <c r="G18" s="94">
        <v>3456</v>
      </c>
      <c r="H18" s="96">
        <v>0.78439999999999999</v>
      </c>
      <c r="I18" s="94">
        <v>2.7109999999999999E-2</v>
      </c>
      <c r="J18" s="95">
        <f t="shared" si="0"/>
        <v>3.1761007860967763E-2</v>
      </c>
      <c r="K18" s="95">
        <f>I18/'סכום נכסי הקרן'!$C$42</f>
        <v>4.2013106003783428E-6</v>
      </c>
      <c r="AW18" s="1"/>
      <c r="AY18" s="1"/>
    </row>
    <row r="19" spans="2:51">
      <c r="B19" s="87" t="s">
        <v>1214</v>
      </c>
      <c r="C19" s="84" t="s">
        <v>1215</v>
      </c>
      <c r="D19" s="97" t="s">
        <v>1205</v>
      </c>
      <c r="E19" s="97" t="s">
        <v>152</v>
      </c>
      <c r="F19" s="107">
        <v>43696</v>
      </c>
      <c r="G19" s="94">
        <v>10452</v>
      </c>
      <c r="H19" s="96">
        <v>1.5811999999999999</v>
      </c>
      <c r="I19" s="94">
        <v>0.16527</v>
      </c>
      <c r="J19" s="95">
        <f t="shared" si="0"/>
        <v>0.19362382033132211</v>
      </c>
      <c r="K19" s="95">
        <f>I19/'סכום נכסי הקרן'!$C$42</f>
        <v>2.5612342416987412E-5</v>
      </c>
    </row>
    <row r="20" spans="2:51">
      <c r="B20" s="87" t="s">
        <v>1216</v>
      </c>
      <c r="C20" s="84" t="s">
        <v>1217</v>
      </c>
      <c r="D20" s="97" t="s">
        <v>1205</v>
      </c>
      <c r="E20" s="97" t="s">
        <v>152</v>
      </c>
      <c r="F20" s="107">
        <v>43627</v>
      </c>
      <c r="G20" s="94">
        <v>55386.9</v>
      </c>
      <c r="H20" s="96">
        <v>2.1844000000000001</v>
      </c>
      <c r="I20" s="94">
        <v>1.2098800000000001</v>
      </c>
      <c r="J20" s="95">
        <f t="shared" si="0"/>
        <v>1.4174477385034188</v>
      </c>
      <c r="K20" s="95">
        <f>I20/'סכום נכסי הקרן'!$C$42</f>
        <v>1.8749840166675582E-4</v>
      </c>
    </row>
    <row r="21" spans="2:51">
      <c r="B21" s="83"/>
      <c r="C21" s="84"/>
      <c r="D21" s="84"/>
      <c r="E21" s="84"/>
      <c r="F21" s="84"/>
      <c r="G21" s="94"/>
      <c r="H21" s="96"/>
      <c r="I21" s="84"/>
      <c r="J21" s="95"/>
      <c r="K21" s="84"/>
    </row>
    <row r="22" spans="2:51">
      <c r="B22" s="102" t="s">
        <v>217</v>
      </c>
      <c r="C22" s="82"/>
      <c r="D22" s="82"/>
      <c r="E22" s="82"/>
      <c r="F22" s="82"/>
      <c r="G22" s="91"/>
      <c r="H22" s="93"/>
      <c r="I22" s="91">
        <v>-1.5008804170000001</v>
      </c>
      <c r="J22" s="92">
        <f t="shared" ref="J22:J41" si="1">I22/$I$11</f>
        <v>-1.7583723615901725</v>
      </c>
      <c r="K22" s="92">
        <f>I22/'סכום נכסי הקרן'!$C$42</f>
        <v>-2.3259552954047835E-4</v>
      </c>
    </row>
    <row r="23" spans="2:51">
      <c r="B23" s="87" t="s">
        <v>1218</v>
      </c>
      <c r="C23" s="84" t="s">
        <v>1219</v>
      </c>
      <c r="D23" s="97" t="s">
        <v>1205</v>
      </c>
      <c r="E23" s="97" t="s">
        <v>154</v>
      </c>
      <c r="F23" s="107">
        <v>43766</v>
      </c>
      <c r="G23" s="94">
        <v>2908.65</v>
      </c>
      <c r="H23" s="96">
        <v>0.72230000000000005</v>
      </c>
      <c r="I23" s="94">
        <v>2.1010000000000001E-2</v>
      </c>
      <c r="J23" s="95">
        <f t="shared" si="1"/>
        <v>2.4614488202100063E-2</v>
      </c>
      <c r="K23" s="95">
        <f>I23/'סכום נכסי הקרן'!$C$42</f>
        <v>3.2559769721117297E-6</v>
      </c>
    </row>
    <row r="24" spans="2:51">
      <c r="B24" s="87" t="s">
        <v>1220</v>
      </c>
      <c r="C24" s="84" t="s">
        <v>1221</v>
      </c>
      <c r="D24" s="97" t="s">
        <v>1205</v>
      </c>
      <c r="E24" s="97" t="s">
        <v>154</v>
      </c>
      <c r="F24" s="107">
        <v>43761</v>
      </c>
      <c r="G24" s="94">
        <v>3567.7888720000001</v>
      </c>
      <c r="H24" s="96">
        <v>0.3574</v>
      </c>
      <c r="I24" s="94">
        <v>1.2750937E-2</v>
      </c>
      <c r="J24" s="95">
        <f t="shared" si="1"/>
        <v>1.4938495399915335E-2</v>
      </c>
      <c r="K24" s="95">
        <f>I24/'סכום נכסי הקרן'!$C$42</f>
        <v>1.9760474652473784E-6</v>
      </c>
    </row>
    <row r="25" spans="2:51">
      <c r="B25" s="87" t="s">
        <v>1222</v>
      </c>
      <c r="C25" s="84" t="s">
        <v>1223</v>
      </c>
      <c r="D25" s="97" t="s">
        <v>1205</v>
      </c>
      <c r="E25" s="97" t="s">
        <v>154</v>
      </c>
      <c r="F25" s="107">
        <v>43703</v>
      </c>
      <c r="G25" s="94">
        <v>802.75249599999995</v>
      </c>
      <c r="H25" s="96">
        <v>-0.28899999999999998</v>
      </c>
      <c r="I25" s="94">
        <v>-2.3197980000000001E-3</v>
      </c>
      <c r="J25" s="95">
        <f t="shared" si="1"/>
        <v>-2.7177839363281926E-3</v>
      </c>
      <c r="K25" s="95">
        <f>I25/'סכום נכסי הקרן'!$C$42</f>
        <v>-3.5950541970256288E-7</v>
      </c>
    </row>
    <row r="26" spans="2:51">
      <c r="B26" s="87" t="s">
        <v>1224</v>
      </c>
      <c r="C26" s="84" t="s">
        <v>1225</v>
      </c>
      <c r="D26" s="97" t="s">
        <v>1205</v>
      </c>
      <c r="E26" s="97" t="s">
        <v>155</v>
      </c>
      <c r="F26" s="107">
        <v>43822</v>
      </c>
      <c r="G26" s="94">
        <v>2621.7135079999994</v>
      </c>
      <c r="H26" s="96">
        <v>1.5645</v>
      </c>
      <c r="I26" s="94">
        <v>4.1016056000000002E-2</v>
      </c>
      <c r="J26" s="95">
        <f t="shared" si="1"/>
        <v>4.8052795169380082E-2</v>
      </c>
      <c r="K26" s="95">
        <f>I26/'סכום נכסי הקרן'!$C$42</f>
        <v>6.356370005846984E-6</v>
      </c>
    </row>
    <row r="27" spans="2:51">
      <c r="B27" s="87" t="s">
        <v>1226</v>
      </c>
      <c r="C27" s="84" t="s">
        <v>1227</v>
      </c>
      <c r="D27" s="97" t="s">
        <v>1205</v>
      </c>
      <c r="E27" s="97" t="s">
        <v>154</v>
      </c>
      <c r="F27" s="107">
        <v>43796</v>
      </c>
      <c r="G27" s="94">
        <v>3830.63</v>
      </c>
      <c r="H27" s="96">
        <v>-1.7924</v>
      </c>
      <c r="I27" s="94">
        <v>-6.8659999999999999E-2</v>
      </c>
      <c r="J27" s="95">
        <f t="shared" si="1"/>
        <v>-8.0439350783255134E-2</v>
      </c>
      <c r="K27" s="95">
        <f>I27/'סכום נכסי הקרן'!$C$42</f>
        <v>-1.064042736340749E-5</v>
      </c>
    </row>
    <row r="28" spans="2:51">
      <c r="B28" s="87" t="s">
        <v>1228</v>
      </c>
      <c r="C28" s="84" t="s">
        <v>1209</v>
      </c>
      <c r="D28" s="97" t="s">
        <v>1205</v>
      </c>
      <c r="E28" s="97" t="s">
        <v>154</v>
      </c>
      <c r="F28" s="107">
        <v>43741</v>
      </c>
      <c r="G28" s="94">
        <v>3524.185712</v>
      </c>
      <c r="H28" s="96">
        <v>-1.6813</v>
      </c>
      <c r="I28" s="94">
        <v>-5.9250708999999999E-2</v>
      </c>
      <c r="J28" s="95">
        <f t="shared" si="1"/>
        <v>-6.9415796175467115E-2</v>
      </c>
      <c r="K28" s="95">
        <f>I28/'סכום נכסי הקרן'!$C$42</f>
        <v>-9.1822438879244734E-6</v>
      </c>
    </row>
    <row r="29" spans="2:51">
      <c r="B29" s="87" t="s">
        <v>1229</v>
      </c>
      <c r="C29" s="84" t="s">
        <v>1230</v>
      </c>
      <c r="D29" s="97" t="s">
        <v>1205</v>
      </c>
      <c r="E29" s="97" t="s">
        <v>154</v>
      </c>
      <c r="F29" s="107">
        <v>43794</v>
      </c>
      <c r="G29" s="94">
        <v>1516.8216760000003</v>
      </c>
      <c r="H29" s="96">
        <v>-1.5382</v>
      </c>
      <c r="I29" s="94">
        <v>-2.3332502999999994E-2</v>
      </c>
      <c r="J29" s="95">
        <f t="shared" si="1"/>
        <v>-2.7335441209850746E-2</v>
      </c>
      <c r="K29" s="95">
        <f>I29/'סכום נכסי הקרן'!$C$42</f>
        <v>-3.6159015930379735E-6</v>
      </c>
    </row>
    <row r="30" spans="2:51">
      <c r="B30" s="87" t="s">
        <v>1231</v>
      </c>
      <c r="C30" s="84" t="s">
        <v>1232</v>
      </c>
      <c r="D30" s="97" t="s">
        <v>1205</v>
      </c>
      <c r="E30" s="97" t="s">
        <v>154</v>
      </c>
      <c r="F30" s="107">
        <v>43809</v>
      </c>
      <c r="G30" s="94">
        <v>1425.77</v>
      </c>
      <c r="H30" s="96">
        <v>-1.1922999999999999</v>
      </c>
      <c r="I30" s="94">
        <v>-1.7000000000000001E-2</v>
      </c>
      <c r="J30" s="95">
        <f t="shared" si="1"/>
        <v>-1.9916530196844414E-2</v>
      </c>
      <c r="K30" s="95">
        <f>I30/'סכום נכסי הקרן'!$C$42</f>
        <v>-2.6345363410708902E-6</v>
      </c>
    </row>
    <row r="31" spans="2:51">
      <c r="B31" s="87" t="s">
        <v>1233</v>
      </c>
      <c r="C31" s="84" t="s">
        <v>1232</v>
      </c>
      <c r="D31" s="97" t="s">
        <v>1205</v>
      </c>
      <c r="E31" s="97" t="s">
        <v>154</v>
      </c>
      <c r="F31" s="107">
        <v>43753</v>
      </c>
      <c r="G31" s="94">
        <v>2217.2213550000001</v>
      </c>
      <c r="H31" s="96">
        <v>-1.1338999999999999</v>
      </c>
      <c r="I31" s="94">
        <v>-2.5140563000000001E-2</v>
      </c>
      <c r="J31" s="95">
        <f t="shared" si="1"/>
        <v>-2.9453693067951137E-2</v>
      </c>
      <c r="K31" s="95">
        <f>I31/'סכום נכסי הקרן'!$C$42</f>
        <v>-3.8961015799107177E-6</v>
      </c>
    </row>
    <row r="32" spans="2:51">
      <c r="B32" s="87" t="s">
        <v>1234</v>
      </c>
      <c r="C32" s="84" t="s">
        <v>1235</v>
      </c>
      <c r="D32" s="97" t="s">
        <v>1205</v>
      </c>
      <c r="E32" s="97" t="s">
        <v>154</v>
      </c>
      <c r="F32" s="107">
        <v>43822</v>
      </c>
      <c r="G32" s="94">
        <v>1775.8436819999999</v>
      </c>
      <c r="H32" s="96">
        <v>-1.0169999999999999</v>
      </c>
      <c r="I32" s="94">
        <v>-1.8059461999999998E-2</v>
      </c>
      <c r="J32" s="95">
        <f t="shared" si="1"/>
        <v>-2.1157754133044947E-2</v>
      </c>
      <c r="K32" s="95">
        <f>I32/'סכום נכסי הקרן'!$C$42</f>
        <v>-2.7987240552463986E-6</v>
      </c>
    </row>
    <row r="33" spans="2:11">
      <c r="B33" s="87" t="s">
        <v>1236</v>
      </c>
      <c r="C33" s="84" t="s">
        <v>1237</v>
      </c>
      <c r="D33" s="97" t="s">
        <v>1205</v>
      </c>
      <c r="E33" s="97" t="s">
        <v>154</v>
      </c>
      <c r="F33" s="107">
        <v>43726</v>
      </c>
      <c r="G33" s="94">
        <v>10647.35</v>
      </c>
      <c r="H33" s="96">
        <v>-0.71579999999999999</v>
      </c>
      <c r="I33" s="94">
        <v>-7.621E-2</v>
      </c>
      <c r="J33" s="95">
        <f t="shared" si="1"/>
        <v>-8.9284633311853684E-2</v>
      </c>
      <c r="K33" s="95">
        <f>I33/'סכום נכסי הקרן'!$C$42</f>
        <v>-1.1810471444294855E-5</v>
      </c>
    </row>
    <row r="34" spans="2:11">
      <c r="B34" s="87" t="s">
        <v>1238</v>
      </c>
      <c r="C34" s="84" t="s">
        <v>1207</v>
      </c>
      <c r="D34" s="97" t="s">
        <v>1205</v>
      </c>
      <c r="E34" s="97" t="s">
        <v>154</v>
      </c>
      <c r="F34" s="107">
        <v>43760</v>
      </c>
      <c r="G34" s="94">
        <v>2232.5221299999998</v>
      </c>
      <c r="H34" s="96">
        <v>-0.2762</v>
      </c>
      <c r="I34" s="94">
        <v>-6.1667550000000003E-3</v>
      </c>
      <c r="J34" s="95">
        <f t="shared" si="1"/>
        <v>-7.2247271867083096E-3</v>
      </c>
      <c r="K34" s="95">
        <f>I34/'סכום נכסי הקרן'!$C$42</f>
        <v>-9.5567883258709515E-7</v>
      </c>
    </row>
    <row r="35" spans="2:11">
      <c r="B35" s="87" t="s">
        <v>1239</v>
      </c>
      <c r="C35" s="84" t="s">
        <v>1240</v>
      </c>
      <c r="D35" s="97" t="s">
        <v>1205</v>
      </c>
      <c r="E35" s="97" t="s">
        <v>154</v>
      </c>
      <c r="F35" s="107">
        <v>43678</v>
      </c>
      <c r="G35" s="94">
        <v>2690.2338759999998</v>
      </c>
      <c r="H35" s="96">
        <v>-2.9600000000000001E-2</v>
      </c>
      <c r="I35" s="94">
        <v>-7.9514199999999998E-4</v>
      </c>
      <c r="J35" s="95">
        <f t="shared" si="1"/>
        <v>-9.3155703845760338E-4</v>
      </c>
      <c r="K35" s="95">
        <f>I35/'סכום נכסי הקרן'!$C$42</f>
        <v>-1.232253232536347E-7</v>
      </c>
    </row>
    <row r="36" spans="2:11">
      <c r="B36" s="87" t="s">
        <v>1241</v>
      </c>
      <c r="C36" s="84" t="s">
        <v>1242</v>
      </c>
      <c r="D36" s="97" t="s">
        <v>1205</v>
      </c>
      <c r="E36" s="97" t="s">
        <v>154</v>
      </c>
      <c r="F36" s="107">
        <v>43650</v>
      </c>
      <c r="G36" s="94">
        <v>9952.59</v>
      </c>
      <c r="H36" s="96">
        <v>2.0036999999999998</v>
      </c>
      <c r="I36" s="94">
        <v>0.19941999999999999</v>
      </c>
      <c r="J36" s="95">
        <f t="shared" si="1"/>
        <v>0.23363261481498307</v>
      </c>
      <c r="K36" s="95">
        <f>I36/'סכום נכסי הקרן'!$C$42</f>
        <v>3.0904661008020991E-5</v>
      </c>
    </row>
    <row r="37" spans="2:11">
      <c r="B37" s="87" t="s">
        <v>1243</v>
      </c>
      <c r="C37" s="84" t="s">
        <v>1244</v>
      </c>
      <c r="D37" s="97" t="s">
        <v>1205</v>
      </c>
      <c r="E37" s="97" t="s">
        <v>155</v>
      </c>
      <c r="F37" s="107">
        <v>43678</v>
      </c>
      <c r="G37" s="94">
        <v>2909.8496709999999</v>
      </c>
      <c r="H37" s="96">
        <v>-8.1579999999999995</v>
      </c>
      <c r="I37" s="94">
        <v>-0.23738643700000001</v>
      </c>
      <c r="J37" s="95">
        <f t="shared" si="1"/>
        <v>-0.27811259651951786</v>
      </c>
      <c r="K37" s="95">
        <f>I37/'סכום נכסי הקרן'!$C$42</f>
        <v>-3.678842324434326E-5</v>
      </c>
    </row>
    <row r="38" spans="2:11">
      <c r="B38" s="87" t="s">
        <v>1245</v>
      </c>
      <c r="C38" s="84" t="s">
        <v>1246</v>
      </c>
      <c r="D38" s="97" t="s">
        <v>1205</v>
      </c>
      <c r="E38" s="97" t="s">
        <v>155</v>
      </c>
      <c r="F38" s="107">
        <v>43677</v>
      </c>
      <c r="G38" s="94">
        <v>1468.1828579999999</v>
      </c>
      <c r="H38" s="96">
        <v>-7.1820000000000004</v>
      </c>
      <c r="I38" s="94">
        <v>-0.10544503000000001</v>
      </c>
      <c r="J38" s="95">
        <f t="shared" si="1"/>
        <v>-0.123535242594245</v>
      </c>
      <c r="K38" s="95">
        <f>I38/'סכום נכסי הקרן'!$C$42</f>
        <v>-1.6341103736488839E-5</v>
      </c>
    </row>
    <row r="39" spans="2:11">
      <c r="B39" s="87" t="s">
        <v>1247</v>
      </c>
      <c r="C39" s="84" t="s">
        <v>1217</v>
      </c>
      <c r="D39" s="97" t="s">
        <v>1205</v>
      </c>
      <c r="E39" s="97" t="s">
        <v>155</v>
      </c>
      <c r="F39" s="107">
        <v>43677</v>
      </c>
      <c r="G39" s="94">
        <v>1468.457079</v>
      </c>
      <c r="H39" s="96">
        <v>-7.1619999999999999</v>
      </c>
      <c r="I39" s="94">
        <v>-0.10517101099999999</v>
      </c>
      <c r="J39" s="95">
        <f t="shared" si="1"/>
        <v>-0.12321421273024445</v>
      </c>
      <c r="K39" s="95">
        <f>I39/'סכום נכסי הקרן'!$C$42</f>
        <v>-1.629863826509802E-5</v>
      </c>
    </row>
    <row r="40" spans="2:11">
      <c r="B40" s="87" t="s">
        <v>1248</v>
      </c>
      <c r="C40" s="84" t="s">
        <v>1249</v>
      </c>
      <c r="D40" s="97" t="s">
        <v>1205</v>
      </c>
      <c r="E40" s="97" t="s">
        <v>155</v>
      </c>
      <c r="F40" s="107">
        <v>43720</v>
      </c>
      <c r="G40" s="94">
        <v>15523.7</v>
      </c>
      <c r="H40" s="96">
        <v>-6.4074999999999998</v>
      </c>
      <c r="I40" s="94">
        <v>-0.9946799999999999</v>
      </c>
      <c r="J40" s="95">
        <f t="shared" si="1"/>
        <v>-1.1653278974233645</v>
      </c>
      <c r="K40" s="95">
        <f>I40/'סכום נכסי הקרן'!$C$42</f>
        <v>-1.5414827104331721E-4</v>
      </c>
    </row>
    <row r="41" spans="2:11">
      <c r="B41" s="87" t="s">
        <v>1250</v>
      </c>
      <c r="C41" s="84" t="s">
        <v>1251</v>
      </c>
      <c r="D41" s="97" t="s">
        <v>1205</v>
      </c>
      <c r="E41" s="97" t="s">
        <v>155</v>
      </c>
      <c r="F41" s="107">
        <v>43766</v>
      </c>
      <c r="G41" s="94">
        <v>1474.92</v>
      </c>
      <c r="H41" s="96">
        <v>-2.4041999999999999</v>
      </c>
      <c r="I41" s="94">
        <v>-3.5459999999999998E-2</v>
      </c>
      <c r="J41" s="95">
        <f t="shared" si="1"/>
        <v>-4.1543538869417813E-2</v>
      </c>
      <c r="K41" s="95">
        <f>I41/'סכום נכסי הקרן'!$C$42</f>
        <v>-5.4953328620219861E-6</v>
      </c>
    </row>
    <row r="42" spans="2:11">
      <c r="B42" s="83"/>
      <c r="C42" s="84"/>
      <c r="D42" s="84"/>
      <c r="E42" s="84"/>
      <c r="F42" s="84"/>
      <c r="G42" s="94"/>
      <c r="H42" s="96"/>
      <c r="I42" s="84"/>
      <c r="J42" s="95"/>
      <c r="K42" s="84"/>
    </row>
    <row r="43" spans="2:11">
      <c r="B43" s="102" t="s">
        <v>216</v>
      </c>
      <c r="C43" s="82"/>
      <c r="D43" s="82"/>
      <c r="E43" s="82"/>
      <c r="F43" s="82"/>
      <c r="G43" s="91"/>
      <c r="H43" s="93"/>
      <c r="I43" s="91">
        <v>0.11537275100000001</v>
      </c>
      <c r="J43" s="92">
        <f t="shared" ref="J43:J45" si="2">I43/$I$11</f>
        <v>0.1351661693637948</v>
      </c>
      <c r="K43" s="92">
        <f>I43/'סכום נכסי הקרן'!$C$42</f>
        <v>1.78796297222837E-5</v>
      </c>
    </row>
    <row r="44" spans="2:11">
      <c r="B44" s="87" t="s">
        <v>1252</v>
      </c>
      <c r="C44" s="84" t="s">
        <v>1253</v>
      </c>
      <c r="D44" s="97" t="s">
        <v>1205</v>
      </c>
      <c r="E44" s="97" t="s">
        <v>153</v>
      </c>
      <c r="F44" s="107">
        <v>43614</v>
      </c>
      <c r="G44" s="94">
        <v>56.161000000000001</v>
      </c>
      <c r="H44" s="96">
        <v>0.25469999999999998</v>
      </c>
      <c r="I44" s="94">
        <v>1.4302E-4</v>
      </c>
      <c r="J44" s="95">
        <f t="shared" si="2"/>
        <v>1.6755659698545222E-4</v>
      </c>
      <c r="K44" s="95">
        <f>I44/'סכום נכסי הקרן'!$C$42</f>
        <v>2.2164199264703454E-8</v>
      </c>
    </row>
    <row r="45" spans="2:11">
      <c r="B45" s="87" t="s">
        <v>1252</v>
      </c>
      <c r="C45" s="84" t="s">
        <v>1254</v>
      </c>
      <c r="D45" s="97" t="s">
        <v>1205</v>
      </c>
      <c r="E45" s="97" t="s">
        <v>153</v>
      </c>
      <c r="F45" s="107">
        <v>43626</v>
      </c>
      <c r="G45" s="94">
        <v>11232.2</v>
      </c>
      <c r="H45" s="96">
        <v>1.0259</v>
      </c>
      <c r="I45" s="94">
        <v>0.11522973099999999</v>
      </c>
      <c r="J45" s="95">
        <f t="shared" si="2"/>
        <v>0.1349986127668093</v>
      </c>
      <c r="K45" s="95">
        <f>I45/'סכום נכסי הקרן'!$C$42</f>
        <v>1.7857465523018993E-5</v>
      </c>
    </row>
    <row r="46" spans="2:11">
      <c r="C46" s="1"/>
      <c r="D46" s="1"/>
    </row>
    <row r="47" spans="2:11">
      <c r="C47" s="1"/>
      <c r="D47" s="1"/>
    </row>
    <row r="48" spans="2:11">
      <c r="C48" s="1"/>
      <c r="D48" s="1"/>
    </row>
    <row r="49" spans="2:4">
      <c r="B49" s="99" t="s">
        <v>238</v>
      </c>
      <c r="C49" s="1"/>
      <c r="D49" s="1"/>
    </row>
    <row r="50" spans="2:4" ht="409.6">
      <c r="B50" s="99" t="s">
        <v>101</v>
      </c>
      <c r="C50" s="1"/>
      <c r="D50" s="1"/>
    </row>
    <row r="51" spans="2:4" ht="409.6">
      <c r="B51" s="99" t="s">
        <v>220</v>
      </c>
      <c r="C51" s="1"/>
      <c r="D51" s="1"/>
    </row>
    <row r="52" spans="2:4" ht="409.6">
      <c r="B52" s="99" t="s">
        <v>228</v>
      </c>
      <c r="C52" s="1"/>
      <c r="D52" s="1"/>
    </row>
    <row r="53" spans="2:4" ht="409.6">
      <c r="C53" s="1"/>
      <c r="D53" s="1"/>
    </row>
    <row r="54" spans="2:4" ht="409.6">
      <c r="C54" s="1"/>
      <c r="D54" s="1"/>
    </row>
    <row r="55" spans="2:4" ht="409.6">
      <c r="C55" s="1"/>
      <c r="D55" s="1"/>
    </row>
    <row r="56" spans="2:4" ht="409.6">
      <c r="C56" s="1"/>
      <c r="D56" s="1"/>
    </row>
    <row r="57" spans="2:4" ht="409.6">
      <c r="C57" s="1"/>
      <c r="D57" s="1"/>
    </row>
    <row r="58" spans="2:4" ht="409.6">
      <c r="C58" s="1"/>
      <c r="D58" s="1"/>
    </row>
    <row r="59" spans="2:4" ht="409.6">
      <c r="C59" s="1"/>
      <c r="D59" s="1"/>
    </row>
    <row r="60" spans="2:4" ht="409.6">
      <c r="C60" s="1"/>
      <c r="D60" s="1"/>
    </row>
    <row r="61" spans="2:4" ht="409.6">
      <c r="C61" s="1"/>
      <c r="D61" s="1"/>
    </row>
    <row r="62" spans="2:4" ht="409.6">
      <c r="C62" s="1"/>
      <c r="D62" s="1"/>
    </row>
    <row r="63" spans="2:4" ht="409.6">
      <c r="C63" s="1"/>
      <c r="D63" s="1"/>
    </row>
    <row r="64" spans="2:4" ht="409.6">
      <c r="C64" s="1"/>
      <c r="D64" s="1"/>
    </row>
    <row r="65" spans="3:4" ht="409.6">
      <c r="C65" s="1"/>
      <c r="D65" s="1"/>
    </row>
    <row r="66" spans="3:4" ht="409.6">
      <c r="C66" s="1"/>
      <c r="D66" s="1"/>
    </row>
    <row r="67" spans="3:4" ht="409.6">
      <c r="C67" s="1"/>
      <c r="D67" s="1"/>
    </row>
    <row r="68" spans="3:4" ht="409.6">
      <c r="C68" s="1"/>
      <c r="D68" s="1"/>
    </row>
    <row r="69" spans="3:4" ht="409.6">
      <c r="C69" s="1"/>
      <c r="D69" s="1"/>
    </row>
    <row r="70" spans="3:4" ht="409.6">
      <c r="C70" s="1"/>
      <c r="D70" s="1"/>
    </row>
    <row r="71" spans="3:4" ht="409.6">
      <c r="C71" s="1"/>
      <c r="D71" s="1"/>
    </row>
    <row r="72" spans="3:4" ht="409.6">
      <c r="C72" s="1"/>
      <c r="D72" s="1"/>
    </row>
    <row r="73" spans="3:4" ht="409.6">
      <c r="C73" s="1"/>
      <c r="D73" s="1"/>
    </row>
    <row r="74" spans="3:4" ht="409.6">
      <c r="C74" s="1"/>
      <c r="D74" s="1"/>
    </row>
    <row r="75" spans="3:4" ht="409.6">
      <c r="C75" s="1"/>
      <c r="D75" s="1"/>
    </row>
    <row r="76" spans="3:4" ht="409.6">
      <c r="C76" s="1"/>
      <c r="D76" s="1"/>
    </row>
    <row r="77" spans="3:4" ht="409.6">
      <c r="C77" s="1"/>
      <c r="D77" s="1"/>
    </row>
    <row r="78" spans="3:4" ht="409.6">
      <c r="C78" s="1"/>
      <c r="D78" s="1"/>
    </row>
    <row r="79" spans="3:4" ht="409.6">
      <c r="C79" s="1"/>
      <c r="D79" s="1"/>
    </row>
    <row r="80" spans="3:4" ht="409.6">
      <c r="C80" s="1"/>
      <c r="D80" s="1"/>
    </row>
    <row r="81" spans="3:4" ht="409.6">
      <c r="C81" s="1"/>
      <c r="D81" s="1"/>
    </row>
    <row r="82" spans="3:4" ht="409.6">
      <c r="C82" s="1"/>
      <c r="D82" s="1"/>
    </row>
    <row r="83" spans="3:4" ht="409.6">
      <c r="C83" s="1"/>
      <c r="D83" s="1"/>
    </row>
    <row r="84" spans="3:4" ht="409.6">
      <c r="C84" s="1"/>
      <c r="D84" s="1"/>
    </row>
    <row r="85" spans="3:4" ht="409.6">
      <c r="C85" s="1"/>
      <c r="D85" s="1"/>
    </row>
    <row r="86" spans="3:4" ht="409.6">
      <c r="C86" s="1"/>
      <c r="D86" s="1"/>
    </row>
    <row r="87" spans="3:4" ht="409.6">
      <c r="C87" s="1"/>
      <c r="D87" s="1"/>
    </row>
    <row r="88" spans="3:4" ht="409.6">
      <c r="C88" s="1"/>
      <c r="D88" s="1"/>
    </row>
    <row r="89" spans="3:4" ht="409.6">
      <c r="C89" s="1"/>
      <c r="D89" s="1"/>
    </row>
    <row r="90" spans="3:4" ht="409.6">
      <c r="C90" s="1"/>
      <c r="D90" s="1"/>
    </row>
    <row r="91" spans="3:4" ht="409.6">
      <c r="C91" s="1"/>
      <c r="D91" s="1"/>
    </row>
    <row r="92" spans="3:4" ht="409.6">
      <c r="C92" s="1"/>
      <c r="D92" s="1"/>
    </row>
    <row r="93" spans="3:4" ht="409.6">
      <c r="C93" s="1"/>
      <c r="D93" s="1"/>
    </row>
    <row r="94" spans="3:4" ht="409.6">
      <c r="C94" s="1"/>
      <c r="D94" s="1"/>
    </row>
    <row r="95" spans="3:4" ht="409.6">
      <c r="C95" s="1"/>
      <c r="D95" s="1"/>
    </row>
    <row r="96" spans="3:4" ht="409.6">
      <c r="C96" s="1"/>
      <c r="D96" s="1"/>
    </row>
    <row r="97" spans="3:4" ht="409.6">
      <c r="C97" s="1"/>
      <c r="D97" s="1"/>
    </row>
    <row r="98" spans="3:4" ht="409.6">
      <c r="C98" s="1"/>
      <c r="D98" s="1"/>
    </row>
    <row r="99" spans="3:4" ht="409.6">
      <c r="C99" s="1"/>
      <c r="D99" s="1"/>
    </row>
    <row r="100" spans="3:4" ht="409.6">
      <c r="C100" s="1"/>
      <c r="D100" s="1"/>
    </row>
    <row r="101" spans="3:4" ht="409.6">
      <c r="C101" s="1"/>
      <c r="D101" s="1"/>
    </row>
    <row r="102" spans="3:4" ht="409.6">
      <c r="C102" s="1"/>
      <c r="D102" s="1"/>
    </row>
    <row r="103" spans="3:4" ht="409.6">
      <c r="C103" s="1"/>
      <c r="D103" s="1"/>
    </row>
    <row r="104" spans="3:4" ht="409.6">
      <c r="C104" s="1"/>
      <c r="D104" s="1"/>
    </row>
    <row r="105" spans="3:4" ht="409.6">
      <c r="C105" s="1"/>
      <c r="D105" s="1"/>
    </row>
    <row r="106" spans="3:4" ht="409.6">
      <c r="C106" s="1"/>
      <c r="D106" s="1"/>
    </row>
    <row r="107" spans="3:4" ht="409.6">
      <c r="C107" s="1"/>
      <c r="D107" s="1"/>
    </row>
    <row r="108" spans="3:4" ht="409.6">
      <c r="C108" s="1"/>
      <c r="D108" s="1"/>
    </row>
    <row r="109" spans="3:4" ht="409.6">
      <c r="C109" s="1"/>
      <c r="D109" s="1"/>
    </row>
    <row r="110" spans="3:4" ht="409.6">
      <c r="C110" s="1"/>
      <c r="D110" s="1"/>
    </row>
    <row r="111" spans="3:4" ht="409.6">
      <c r="C111" s="1"/>
      <c r="D111" s="1"/>
    </row>
    <row r="112" spans="3:4" ht="409.6">
      <c r="C112" s="1"/>
      <c r="D112" s="1"/>
    </row>
    <row r="113" spans="3:4" ht="409.6">
      <c r="C113" s="1"/>
      <c r="D113" s="1"/>
    </row>
    <row r="114" spans="3:4" ht="409.6">
      <c r="C114" s="1"/>
      <c r="D114" s="1"/>
    </row>
    <row r="115" spans="3:4" ht="409.6">
      <c r="C115" s="1"/>
      <c r="D115" s="1"/>
    </row>
    <row r="116" spans="3:4" ht="409.6">
      <c r="C116" s="1"/>
      <c r="D116" s="1"/>
    </row>
    <row r="117" spans="3:4" ht="409.6">
      <c r="C117" s="1"/>
      <c r="D117" s="1"/>
    </row>
    <row r="118" spans="3:4" ht="409.6">
      <c r="C118" s="1"/>
      <c r="D118" s="1"/>
    </row>
    <row r="119" spans="3:4" ht="409.6">
      <c r="C119" s="1"/>
      <c r="D119" s="1"/>
    </row>
    <row r="120" spans="3:4" ht="409.6">
      <c r="C120" s="1"/>
      <c r="D120" s="1"/>
    </row>
    <row r="121" spans="3:4" ht="409.6">
      <c r="C121" s="1"/>
      <c r="D121" s="1"/>
    </row>
    <row r="122" spans="3:4" ht="409.6">
      <c r="C122" s="1"/>
      <c r="D122" s="1"/>
    </row>
    <row r="123" spans="3:4" ht="409.6">
      <c r="C123" s="1"/>
      <c r="D123" s="1"/>
    </row>
    <row r="124" spans="3:4" ht="409.6">
      <c r="C124" s="1"/>
      <c r="D124" s="1"/>
    </row>
    <row r="125" spans="3:4" ht="409.6">
      <c r="C125" s="1"/>
      <c r="D125" s="1"/>
    </row>
    <row r="126" spans="3:4" ht="409.6">
      <c r="C126" s="1"/>
      <c r="D126" s="1"/>
    </row>
    <row r="127" spans="3:4" ht="409.6">
      <c r="C127" s="1"/>
      <c r="D127" s="1"/>
    </row>
    <row r="128" spans="3:4" ht="409.6">
      <c r="C128" s="1"/>
      <c r="D128" s="1"/>
    </row>
    <row r="129" spans="3:4" ht="409.6">
      <c r="C129" s="1"/>
      <c r="D129" s="1"/>
    </row>
    <row r="130" spans="3:4" ht="409.6">
      <c r="C130" s="1"/>
      <c r="D130" s="1"/>
    </row>
    <row r="131" spans="3:4" ht="409.6">
      <c r="C131" s="1"/>
      <c r="D131" s="1"/>
    </row>
    <row r="132" spans="3:4" ht="409.6">
      <c r="C132" s="1"/>
      <c r="D132" s="1"/>
    </row>
    <row r="133" spans="3:4" ht="409.6">
      <c r="C133" s="1"/>
      <c r="D133" s="1"/>
    </row>
    <row r="134" spans="3:4" ht="409.6">
      <c r="C134" s="1"/>
      <c r="D134" s="1"/>
    </row>
    <row r="135" spans="3:4" ht="409.6">
      <c r="C135" s="1"/>
      <c r="D135" s="1"/>
    </row>
    <row r="136" spans="3:4" ht="409.6">
      <c r="C136" s="1"/>
      <c r="D136" s="1"/>
    </row>
    <row r="137" spans="3:4" ht="409.6">
      <c r="C137" s="1"/>
      <c r="D137" s="1"/>
    </row>
    <row r="138" spans="3:4" ht="409.6">
      <c r="C138" s="1"/>
      <c r="D138" s="1"/>
    </row>
    <row r="139" spans="3:4" ht="409.6">
      <c r="C139" s="1"/>
      <c r="D139" s="1"/>
    </row>
    <row r="140" spans="3:4" ht="409.6">
      <c r="C140" s="1"/>
      <c r="D140" s="1"/>
    </row>
    <row r="141" spans="3:4" ht="409.6">
      <c r="C141" s="1"/>
      <c r="D141" s="1"/>
    </row>
    <row r="142" spans="3:4" ht="409.6">
      <c r="C142" s="1"/>
      <c r="D142" s="1"/>
    </row>
    <row r="143" spans="3:4" ht="409.6">
      <c r="C143" s="1"/>
      <c r="D143" s="1"/>
    </row>
    <row r="144" spans="3:4" ht="409.6">
      <c r="C144" s="1"/>
      <c r="D144" s="1"/>
    </row>
    <row r="145" spans="3:4" ht="409.6">
      <c r="C145" s="1"/>
      <c r="D145" s="1"/>
    </row>
    <row r="146" spans="3:4" ht="409.6">
      <c r="C146" s="1"/>
      <c r="D146" s="1"/>
    </row>
    <row r="147" spans="3:4" ht="409.6">
      <c r="C147" s="1"/>
      <c r="D147" s="1"/>
    </row>
    <row r="148" spans="3:4" ht="409.6">
      <c r="C148" s="1"/>
      <c r="D148" s="1"/>
    </row>
    <row r="149" spans="3:4" ht="409.6">
      <c r="C149" s="1"/>
      <c r="D149" s="1"/>
    </row>
    <row r="150" spans="3:4" ht="409.6">
      <c r="C150" s="1"/>
      <c r="D150" s="1"/>
    </row>
    <row r="151" spans="3:4" ht="409.6">
      <c r="C151" s="1"/>
      <c r="D151" s="1"/>
    </row>
    <row r="152" spans="3:4" ht="409.6">
      <c r="C152" s="1"/>
      <c r="D152" s="1"/>
    </row>
    <row r="153" spans="3:4" ht="409.6">
      <c r="C153" s="1"/>
      <c r="D153" s="1"/>
    </row>
    <row r="154" spans="3:4" ht="409.6">
      <c r="C154" s="1"/>
      <c r="D154" s="1"/>
    </row>
    <row r="155" spans="3:4" ht="409.6">
      <c r="C155" s="1"/>
      <c r="D155" s="1"/>
    </row>
    <row r="156" spans="3:4" ht="409.6">
      <c r="C156" s="1"/>
      <c r="D156" s="1"/>
    </row>
    <row r="157" spans="3:4" ht="409.6">
      <c r="C157" s="1"/>
      <c r="D157" s="1"/>
    </row>
    <row r="158" spans="3:4" ht="409.6">
      <c r="C158" s="1"/>
      <c r="D158" s="1"/>
    </row>
    <row r="159" spans="3:4" ht="409.6">
      <c r="C159" s="1"/>
      <c r="D159" s="1"/>
    </row>
    <row r="160" spans="3:4" ht="409.6">
      <c r="C160" s="1"/>
      <c r="D160" s="1"/>
    </row>
    <row r="161" spans="3:4" ht="409.6">
      <c r="C161" s="1"/>
      <c r="D161" s="1"/>
    </row>
    <row r="162" spans="3:4" ht="409.6">
      <c r="C162" s="1"/>
      <c r="D162" s="1"/>
    </row>
    <row r="163" spans="3:4" ht="409.6">
      <c r="C163" s="1"/>
      <c r="D163" s="1"/>
    </row>
    <row r="164" spans="3:4" ht="409.6">
      <c r="C164" s="1"/>
      <c r="D164" s="1"/>
    </row>
    <row r="165" spans="3:4" ht="409.6">
      <c r="C165" s="1"/>
      <c r="D165" s="1"/>
    </row>
    <row r="166" spans="3:4" ht="409.6">
      <c r="C166" s="1"/>
      <c r="D166" s="1"/>
    </row>
    <row r="167" spans="3:4" ht="409.6">
      <c r="C167" s="1"/>
      <c r="D167" s="1"/>
    </row>
    <row r="168" spans="3:4" ht="409.6">
      <c r="C168" s="1"/>
      <c r="D168" s="1"/>
    </row>
    <row r="169" spans="3:4" ht="409.6">
      <c r="C169" s="1"/>
      <c r="D169" s="1"/>
    </row>
    <row r="170" spans="3:4" ht="409.6">
      <c r="C170" s="1"/>
      <c r="D170" s="1"/>
    </row>
    <row r="171" spans="3:4" ht="409.6">
      <c r="C171" s="1"/>
      <c r="D171" s="1"/>
    </row>
    <row r="172" spans="3:4" ht="409.6">
      <c r="C172" s="1"/>
      <c r="D172" s="1"/>
    </row>
    <row r="173" spans="3:4" ht="409.6">
      <c r="C173" s="1"/>
      <c r="D173" s="1"/>
    </row>
    <row r="174" spans="3:4" ht="409.6">
      <c r="C174" s="1"/>
      <c r="D174" s="1"/>
    </row>
    <row r="175" spans="3:4" ht="409.6">
      <c r="C175" s="1"/>
      <c r="D175" s="1"/>
    </row>
    <row r="176" spans="3:4" ht="409.6">
      <c r="C176" s="1"/>
      <c r="D176" s="1"/>
    </row>
    <row r="177" spans="3:4" ht="409.6">
      <c r="C177" s="1"/>
      <c r="D177" s="1"/>
    </row>
    <row r="178" spans="3:4" ht="409.6">
      <c r="C178" s="1"/>
      <c r="D178" s="1"/>
    </row>
    <row r="179" spans="3:4" ht="409.6">
      <c r="C179" s="1"/>
      <c r="D179" s="1"/>
    </row>
    <row r="180" spans="3:4" ht="409.6">
      <c r="C180" s="1"/>
      <c r="D180" s="1"/>
    </row>
    <row r="181" spans="3:4" ht="409.6">
      <c r="C181" s="1"/>
      <c r="D181" s="1"/>
    </row>
    <row r="182" spans="3:4" ht="409.6">
      <c r="C182" s="1"/>
      <c r="D182" s="1"/>
    </row>
    <row r="183" spans="3:4" ht="409.6">
      <c r="C183" s="1"/>
      <c r="D183" s="1"/>
    </row>
    <row r="184" spans="3:4" ht="409.6">
      <c r="C184" s="1"/>
      <c r="D184" s="1"/>
    </row>
    <row r="185" spans="3:4" ht="409.6">
      <c r="C185" s="1"/>
      <c r="D185" s="1"/>
    </row>
    <row r="186" spans="3:4" ht="409.6">
      <c r="C186" s="1"/>
      <c r="D186" s="1"/>
    </row>
    <row r="187" spans="3:4" ht="409.6">
      <c r="C187" s="1"/>
      <c r="D187" s="1"/>
    </row>
    <row r="188" spans="3:4" ht="409.6">
      <c r="C188" s="1"/>
      <c r="D188" s="1"/>
    </row>
    <row r="189" spans="3:4" ht="409.6">
      <c r="C189" s="1"/>
      <c r="D189" s="1"/>
    </row>
    <row r="190" spans="3:4" ht="409.6">
      <c r="C190" s="1"/>
      <c r="D190" s="1"/>
    </row>
    <row r="191" spans="3:4" ht="409.6">
      <c r="C191" s="1"/>
      <c r="D191" s="1"/>
    </row>
    <row r="192" spans="3:4" ht="409.6">
      <c r="C192" s="1"/>
      <c r="D192" s="1"/>
    </row>
    <row r="193" spans="3:4" ht="409.6">
      <c r="C193" s="1"/>
      <c r="D193" s="1"/>
    </row>
    <row r="194" spans="3:4" ht="409.6">
      <c r="C194" s="1"/>
      <c r="D194" s="1"/>
    </row>
    <row r="195" spans="3:4" ht="409.6">
      <c r="C195" s="1"/>
      <c r="D195" s="1"/>
    </row>
    <row r="196" spans="3:4" ht="409.6">
      <c r="C196" s="1"/>
      <c r="D196" s="1"/>
    </row>
    <row r="197" spans="3:4" ht="409.6">
      <c r="C197" s="1"/>
      <c r="D197" s="1"/>
    </row>
    <row r="198" spans="3:4" ht="409.6">
      <c r="C198" s="1"/>
      <c r="D198" s="1"/>
    </row>
    <row r="199" spans="3:4" ht="409.6">
      <c r="C199" s="1"/>
      <c r="D199" s="1"/>
    </row>
    <row r="200" spans="3:4" ht="409.6">
      <c r="C200" s="1"/>
      <c r="D200" s="1"/>
    </row>
    <row r="201" spans="3:4" ht="409.6">
      <c r="C201" s="1"/>
      <c r="D201" s="1"/>
    </row>
    <row r="202" spans="3:4" ht="409.6">
      <c r="C202" s="1"/>
      <c r="D202" s="1"/>
    </row>
    <row r="203" spans="3:4" ht="409.6">
      <c r="C203" s="1"/>
      <c r="D203" s="1"/>
    </row>
    <row r="204" spans="3:4" ht="409.6">
      <c r="C204" s="1"/>
      <c r="D204" s="1"/>
    </row>
    <row r="205" spans="3:4" ht="409.6">
      <c r="C205" s="1"/>
      <c r="D205" s="1"/>
    </row>
    <row r="206" spans="3:4" ht="409.6">
      <c r="C206" s="1"/>
      <c r="D206" s="1"/>
    </row>
    <row r="207" spans="3:4" ht="409.6">
      <c r="C207" s="1"/>
      <c r="D207" s="1"/>
    </row>
    <row r="208" spans="3:4" ht="409.6">
      <c r="C208" s="1"/>
      <c r="D208" s="1"/>
    </row>
    <row r="209" spans="3:4" ht="409.6">
      <c r="C209" s="1"/>
      <c r="D209" s="1"/>
    </row>
    <row r="210" spans="3:4" ht="409.6">
      <c r="C210" s="1"/>
      <c r="D210" s="1"/>
    </row>
    <row r="211" spans="3:4" ht="409.6">
      <c r="C211" s="1"/>
      <c r="D211" s="1"/>
    </row>
    <row r="212" spans="3:4" ht="409.6">
      <c r="C212" s="1"/>
      <c r="D212" s="1"/>
    </row>
    <row r="213" spans="3:4" ht="409.6">
      <c r="C213" s="1"/>
      <c r="D213" s="1"/>
    </row>
    <row r="214" spans="3:4" ht="409.6">
      <c r="C214" s="1"/>
      <c r="D214" s="1"/>
    </row>
    <row r="215" spans="3:4" ht="409.6">
      <c r="C215" s="1"/>
      <c r="D215" s="1"/>
    </row>
    <row r="216" spans="3:4" ht="409.6">
      <c r="C216" s="1"/>
      <c r="D216" s="1"/>
    </row>
    <row r="217" spans="3:4" ht="409.6">
      <c r="C217" s="1"/>
      <c r="D217" s="1"/>
    </row>
    <row r="218" spans="3:4" ht="409.6">
      <c r="C218" s="1"/>
      <c r="D218" s="1"/>
    </row>
    <row r="219" spans="3:4" ht="409.6">
      <c r="C219" s="1"/>
      <c r="D219" s="1"/>
    </row>
    <row r="220" spans="3:4" ht="409.6">
      <c r="C220" s="1"/>
      <c r="D220" s="1"/>
    </row>
    <row r="221" spans="3:4" ht="409.6">
      <c r="C221" s="1"/>
      <c r="D221" s="1"/>
    </row>
    <row r="222" spans="3:4" ht="409.6">
      <c r="C222" s="1"/>
      <c r="D222" s="1"/>
    </row>
    <row r="223" spans="3:4" ht="409.6">
      <c r="C223" s="1"/>
      <c r="D223" s="1"/>
    </row>
    <row r="224" spans="3:4" ht="409.6">
      <c r="C224" s="1"/>
      <c r="D224" s="1"/>
    </row>
    <row r="225" spans="3:4" ht="409.6">
      <c r="C225" s="1"/>
      <c r="D225" s="1"/>
    </row>
    <row r="226" spans="3:4" ht="409.6">
      <c r="C226" s="1"/>
      <c r="D226" s="1"/>
    </row>
    <row r="227" spans="3:4" ht="409.6">
      <c r="C227" s="1"/>
      <c r="D227" s="1"/>
    </row>
    <row r="228" spans="3:4" ht="409.6">
      <c r="C228" s="1"/>
      <c r="D228" s="1"/>
    </row>
    <row r="229" spans="3:4" ht="409.6">
      <c r="C229" s="1"/>
      <c r="D229" s="1"/>
    </row>
    <row r="230" spans="3:4" ht="409.6">
      <c r="C230" s="1"/>
      <c r="D230" s="1"/>
    </row>
    <row r="231" spans="3:4" ht="409.6">
      <c r="C231" s="1"/>
      <c r="D231" s="1"/>
    </row>
    <row r="232" spans="3:4" ht="409.6">
      <c r="C232" s="1"/>
      <c r="D232" s="1"/>
    </row>
    <row r="233" spans="3:4" ht="409.6">
      <c r="C233" s="1"/>
      <c r="D233" s="1"/>
    </row>
    <row r="234" spans="3:4" ht="409.6">
      <c r="C234" s="1"/>
      <c r="D234" s="1"/>
    </row>
    <row r="235" spans="3:4" ht="409.6">
      <c r="C235" s="1"/>
      <c r="D235" s="1"/>
    </row>
    <row r="236" spans="3:4" ht="409.6">
      <c r="C236" s="1"/>
      <c r="D236" s="1"/>
    </row>
    <row r="237" spans="3:4" ht="409.6">
      <c r="C237" s="1"/>
      <c r="D237" s="1"/>
    </row>
    <row r="238" spans="3:4" ht="409.6">
      <c r="C238" s="1"/>
      <c r="D238" s="1"/>
    </row>
    <row r="239" spans="3:4" ht="409.6">
      <c r="C239" s="1"/>
      <c r="D239" s="1"/>
    </row>
    <row r="240" spans="3:4" ht="409.6">
      <c r="C240" s="1"/>
      <c r="D240" s="1"/>
    </row>
    <row r="241" spans="3:4" ht="409.6">
      <c r="C241" s="1"/>
      <c r="D241" s="1"/>
    </row>
    <row r="242" spans="3:4" ht="409.6">
      <c r="C242" s="1"/>
      <c r="D242" s="1"/>
    </row>
    <row r="243" spans="3:4" ht="409.6">
      <c r="C243" s="1"/>
      <c r="D243" s="1"/>
    </row>
    <row r="244" spans="3:4" ht="409.6">
      <c r="C244" s="1"/>
      <c r="D244" s="1"/>
    </row>
    <row r="245" spans="3:4" ht="409.6">
      <c r="C245" s="1"/>
      <c r="D245" s="1"/>
    </row>
    <row r="246" spans="3:4" ht="409.6">
      <c r="C246" s="1"/>
      <c r="D246" s="1"/>
    </row>
    <row r="247" spans="3:4" ht="409.6">
      <c r="C247" s="1"/>
      <c r="D247" s="1"/>
    </row>
    <row r="248" spans="3:4" ht="409.6">
      <c r="C248" s="1"/>
      <c r="D248" s="1"/>
    </row>
    <row r="249" spans="3:4" ht="409.6">
      <c r="C249" s="1"/>
      <c r="D249" s="1"/>
    </row>
    <row r="250" spans="3:4" ht="409.6">
      <c r="C250" s="1"/>
      <c r="D250" s="1"/>
    </row>
    <row r="251" spans="3:4" ht="409.6">
      <c r="C251" s="1"/>
      <c r="D251" s="1"/>
    </row>
    <row r="252" spans="3:4" ht="409.6">
      <c r="C252" s="1"/>
      <c r="D252" s="1"/>
    </row>
    <row r="253" spans="3:4" ht="409.6">
      <c r="C253" s="1"/>
      <c r="D253" s="1"/>
    </row>
    <row r="254" spans="3:4" ht="409.6">
      <c r="C254" s="1"/>
      <c r="D254" s="1"/>
    </row>
    <row r="255" spans="3:4" ht="409.6">
      <c r="C255" s="1"/>
      <c r="D255" s="1"/>
    </row>
    <row r="256" spans="3:4" ht="409.6">
      <c r="C256" s="1"/>
      <c r="D256" s="1"/>
    </row>
    <row r="257" spans="3:4" ht="409.6">
      <c r="C257" s="1"/>
      <c r="D257" s="1"/>
    </row>
    <row r="258" spans="3:4" ht="409.6">
      <c r="C258" s="1"/>
      <c r="D258" s="1"/>
    </row>
    <row r="259" spans="3:4" ht="409.6">
      <c r="C259" s="1"/>
      <c r="D259" s="1"/>
    </row>
    <row r="260" spans="3:4" ht="409.6">
      <c r="C260" s="1"/>
      <c r="D260" s="1"/>
    </row>
    <row r="261" spans="3:4" ht="409.6">
      <c r="C261" s="1"/>
      <c r="D261" s="1"/>
    </row>
    <row r="262" spans="3:4" ht="409.6">
      <c r="C262" s="1"/>
      <c r="D262" s="1"/>
    </row>
    <row r="263" spans="3:4" ht="409.6">
      <c r="C263" s="1"/>
      <c r="D263" s="1"/>
    </row>
    <row r="264" spans="3:4" ht="409.6">
      <c r="C264" s="1"/>
      <c r="D264" s="1"/>
    </row>
    <row r="265" spans="3:4" ht="409.6">
      <c r="C265" s="1"/>
      <c r="D265" s="1"/>
    </row>
    <row r="266" spans="3:4" ht="409.6">
      <c r="C266" s="1"/>
      <c r="D266" s="1"/>
    </row>
    <row r="267" spans="3:4" ht="409.6">
      <c r="C267" s="1"/>
      <c r="D267" s="1"/>
    </row>
    <row r="268" spans="3:4" ht="409.6">
      <c r="C268" s="1"/>
      <c r="D268" s="1"/>
    </row>
    <row r="269" spans="3:4" ht="409.6">
      <c r="C269" s="1"/>
      <c r="D269" s="1"/>
    </row>
    <row r="270" spans="3:4" ht="409.6">
      <c r="C270" s="1"/>
      <c r="D270" s="1"/>
    </row>
    <row r="271" spans="3:4" ht="409.6">
      <c r="C271" s="1"/>
      <c r="D271" s="1"/>
    </row>
    <row r="272" spans="3:4" ht="409.6">
      <c r="C272" s="1"/>
      <c r="D272" s="1"/>
    </row>
    <row r="273" spans="3:4" ht="409.6">
      <c r="C273" s="1"/>
      <c r="D273" s="1"/>
    </row>
    <row r="274" spans="3:4" ht="409.6">
      <c r="C274" s="1"/>
      <c r="D274" s="1"/>
    </row>
    <row r="275" spans="3:4" ht="409.6">
      <c r="C275" s="1"/>
      <c r="D275" s="1"/>
    </row>
    <row r="276" spans="3:4" ht="409.6">
      <c r="C276" s="1"/>
      <c r="D276" s="1"/>
    </row>
    <row r="277" spans="3:4" ht="409.6">
      <c r="C277" s="1"/>
      <c r="D277" s="1"/>
    </row>
    <row r="278" spans="3:4" ht="409.6">
      <c r="C278" s="1"/>
      <c r="D278" s="1"/>
    </row>
    <row r="279" spans="3:4" ht="409.6">
      <c r="C279" s="1"/>
      <c r="D279" s="1"/>
    </row>
    <row r="280" spans="3:4" ht="409.6">
      <c r="C280" s="1"/>
      <c r="D280" s="1"/>
    </row>
    <row r="281" spans="3:4" ht="409.6">
      <c r="C281" s="1"/>
      <c r="D281" s="1"/>
    </row>
    <row r="282" spans="3:4" ht="409.6">
      <c r="C282" s="1"/>
      <c r="D282" s="1"/>
    </row>
    <row r="283" spans="3:4" ht="409.6">
      <c r="C283" s="1"/>
      <c r="D283" s="1"/>
    </row>
    <row r="284" spans="3:4" ht="409.6">
      <c r="C284" s="1"/>
      <c r="D284" s="1"/>
    </row>
    <row r="285" spans="3:4" ht="409.6">
      <c r="C285" s="1"/>
      <c r="D285" s="1"/>
    </row>
    <row r="286" spans="3:4" ht="409.6">
      <c r="C286" s="1"/>
      <c r="D286" s="1"/>
    </row>
    <row r="287" spans="3:4" ht="409.6">
      <c r="C287" s="1"/>
      <c r="D287" s="1"/>
    </row>
    <row r="288" spans="3:4" ht="409.6">
      <c r="C288" s="1"/>
      <c r="D288" s="1"/>
    </row>
    <row r="289" spans="3:4" ht="409.6">
      <c r="C289" s="1"/>
      <c r="D289" s="1"/>
    </row>
    <row r="290" spans="3:4" ht="409.6">
      <c r="C290" s="1"/>
      <c r="D290" s="1"/>
    </row>
    <row r="291" spans="3:4" ht="409.6">
      <c r="C291" s="1"/>
      <c r="D291" s="1"/>
    </row>
    <row r="292" spans="3:4" ht="409.6">
      <c r="C292" s="1"/>
      <c r="D292" s="1"/>
    </row>
    <row r="293" spans="3:4" ht="409.6">
      <c r="C293" s="1"/>
      <c r="D293" s="1"/>
    </row>
    <row r="294" spans="3:4" ht="409.6">
      <c r="C294" s="1"/>
      <c r="D294" s="1"/>
    </row>
    <row r="295" spans="3:4" ht="409.6">
      <c r="C295" s="1"/>
      <c r="D295" s="1"/>
    </row>
    <row r="296" spans="3:4" ht="409.6">
      <c r="C296" s="1"/>
      <c r="D296" s="1"/>
    </row>
    <row r="297" spans="3:4" ht="409.6">
      <c r="C297" s="1"/>
      <c r="D297" s="1"/>
    </row>
    <row r="298" spans="3:4" ht="409.6">
      <c r="C298" s="1"/>
      <c r="D298" s="1"/>
    </row>
    <row r="299" spans="3:4" ht="409.6">
      <c r="C299" s="1"/>
      <c r="D299" s="1"/>
    </row>
    <row r="300" spans="3:4" ht="409.6">
      <c r="C300" s="1"/>
      <c r="D300" s="1"/>
    </row>
    <row r="301" spans="3:4" ht="409.6">
      <c r="C301" s="1"/>
      <c r="D301" s="1"/>
    </row>
    <row r="302" spans="3:4" ht="409.6">
      <c r="C302" s="1"/>
      <c r="D302" s="1"/>
    </row>
    <row r="303" spans="3:4" ht="409.6">
      <c r="C303" s="1"/>
      <c r="D303" s="1"/>
    </row>
    <row r="304" spans="3:4" ht="409.6">
      <c r="C304" s="1"/>
      <c r="D304" s="1"/>
    </row>
    <row r="305" spans="3:4" ht="409.6">
      <c r="C305" s="1"/>
      <c r="D305" s="1"/>
    </row>
    <row r="306" spans="3:4" ht="409.6">
      <c r="C306" s="1"/>
      <c r="D306" s="1"/>
    </row>
    <row r="307" spans="3:4" ht="409.6">
      <c r="C307" s="1"/>
      <c r="D307" s="1"/>
    </row>
    <row r="308" spans="3:4" ht="409.6">
      <c r="C308" s="1"/>
      <c r="D308" s="1"/>
    </row>
    <row r="309" spans="3:4" ht="409.6">
      <c r="C309" s="1"/>
      <c r="D309" s="1"/>
    </row>
    <row r="310" spans="3:4" ht="409.6">
      <c r="C310" s="1"/>
      <c r="D310" s="1"/>
    </row>
    <row r="311" spans="3:4" ht="409.6">
      <c r="C311" s="1"/>
      <c r="D311" s="1"/>
    </row>
    <row r="312" spans="3:4" ht="409.6">
      <c r="C312" s="1"/>
      <c r="D312" s="1"/>
    </row>
    <row r="313" spans="3:4" ht="409.6">
      <c r="C313" s="1"/>
      <c r="D313" s="1"/>
    </row>
    <row r="314" spans="3:4" ht="409.6">
      <c r="C314" s="1"/>
      <c r="D314" s="1"/>
    </row>
    <row r="315" spans="3:4" ht="409.6">
      <c r="C315" s="1"/>
      <c r="D315" s="1"/>
    </row>
    <row r="316" spans="3:4" ht="409.6">
      <c r="C316" s="1"/>
      <c r="D316" s="1"/>
    </row>
    <row r="317" spans="3:4" ht="409.6">
      <c r="C317" s="1"/>
      <c r="D317" s="1"/>
    </row>
    <row r="318" spans="3:4" ht="409.6">
      <c r="C318" s="1"/>
      <c r="D318" s="1"/>
    </row>
    <row r="319" spans="3:4" ht="409.6">
      <c r="C319" s="1"/>
      <c r="D319" s="1"/>
    </row>
    <row r="320" spans="3:4" ht="409.6">
      <c r="C320" s="1"/>
      <c r="D320" s="1"/>
    </row>
    <row r="321" spans="3:4" ht="409.6">
      <c r="C321" s="1"/>
      <c r="D321" s="1"/>
    </row>
    <row r="322" spans="3:4" ht="409.6">
      <c r="C322" s="1"/>
      <c r="D322" s="1"/>
    </row>
    <row r="323" spans="3:4" ht="409.6">
      <c r="C323" s="1"/>
      <c r="D323" s="1"/>
    </row>
    <row r="324" spans="3:4" ht="409.6">
      <c r="C324" s="1"/>
      <c r="D324" s="1"/>
    </row>
    <row r="325" spans="3:4" ht="409.6">
      <c r="C325" s="1"/>
      <c r="D325" s="1"/>
    </row>
    <row r="326" spans="3:4" ht="409.6">
      <c r="C326" s="1"/>
      <c r="D326" s="1"/>
    </row>
    <row r="327" spans="3:4" ht="409.6">
      <c r="C327" s="1"/>
      <c r="D327" s="1"/>
    </row>
    <row r="328" spans="3:4" ht="409.6">
      <c r="C328" s="1"/>
      <c r="D328" s="1"/>
    </row>
    <row r="329" spans="3:4" ht="409.6">
      <c r="C329" s="1"/>
      <c r="D329" s="1"/>
    </row>
    <row r="330" spans="3:4" ht="409.6">
      <c r="C330" s="1"/>
      <c r="D330" s="1"/>
    </row>
    <row r="331" spans="3:4" ht="409.6">
      <c r="C331" s="1"/>
      <c r="D331" s="1"/>
    </row>
    <row r="332" spans="3:4" ht="409.6">
      <c r="C332" s="1"/>
      <c r="D332" s="1"/>
    </row>
    <row r="333" spans="3:4" ht="409.6">
      <c r="C333" s="1"/>
      <c r="D333" s="1"/>
    </row>
    <row r="334" spans="3:4" ht="409.6">
      <c r="C334" s="1"/>
      <c r="D334" s="1"/>
    </row>
    <row r="335" spans="3:4" ht="409.6">
      <c r="C335" s="1"/>
      <c r="D335" s="1"/>
    </row>
    <row r="336" spans="3:4" ht="409.6">
      <c r="C336" s="1"/>
      <c r="D336" s="1"/>
    </row>
    <row r="337" spans="3:4" ht="409.6">
      <c r="C337" s="1"/>
      <c r="D337" s="1"/>
    </row>
    <row r="338" spans="3:4" ht="409.6">
      <c r="C338" s="1"/>
      <c r="D338" s="1"/>
    </row>
    <row r="339" spans="3:4" ht="409.6">
      <c r="C339" s="1"/>
      <c r="D339" s="1"/>
    </row>
    <row r="340" spans="3:4" ht="409.6">
      <c r="C340" s="1"/>
      <c r="D340" s="1"/>
    </row>
    <row r="341" spans="3:4" ht="409.6">
      <c r="C341" s="1"/>
      <c r="D341" s="1"/>
    </row>
    <row r="342" spans="3:4" ht="409.6">
      <c r="C342" s="1"/>
      <c r="D342" s="1"/>
    </row>
    <row r="343" spans="3:4" ht="409.6">
      <c r="C343" s="1"/>
      <c r="D343" s="1"/>
    </row>
    <row r="344" spans="3:4" ht="409.6">
      <c r="C344" s="1"/>
      <c r="D344" s="1"/>
    </row>
    <row r="345" spans="3:4" ht="409.6">
      <c r="C345" s="1"/>
      <c r="D345" s="1"/>
    </row>
    <row r="346" spans="3:4" ht="409.6">
      <c r="C346" s="1"/>
      <c r="D346" s="1"/>
    </row>
    <row r="347" spans="3:4" ht="409.6">
      <c r="C347" s="1"/>
      <c r="D347" s="1"/>
    </row>
    <row r="348" spans="3:4" ht="409.6">
      <c r="C348" s="1"/>
      <c r="D348" s="1"/>
    </row>
    <row r="349" spans="3:4" ht="409.6">
      <c r="C349" s="1"/>
      <c r="D349" s="1"/>
    </row>
    <row r="350" spans="3:4" ht="409.6">
      <c r="C350" s="1"/>
      <c r="D350" s="1"/>
    </row>
    <row r="351" spans="3:4" ht="409.6">
      <c r="C351" s="1"/>
      <c r="D351" s="1"/>
    </row>
    <row r="352" spans="3:4" ht="409.6">
      <c r="C352" s="1"/>
      <c r="D352" s="1"/>
    </row>
    <row r="353" spans="3:4" ht="409.6">
      <c r="C353" s="1"/>
      <c r="D353" s="1"/>
    </row>
    <row r="354" spans="3:4" ht="409.6">
      <c r="C354" s="1"/>
      <c r="D354" s="1"/>
    </row>
    <row r="355" spans="3:4" ht="409.6">
      <c r="C355" s="1"/>
      <c r="D355" s="1"/>
    </row>
    <row r="356" spans="3:4" ht="409.6">
      <c r="C356" s="1"/>
      <c r="D356" s="1"/>
    </row>
    <row r="357" spans="3:4" ht="409.6">
      <c r="C357" s="1"/>
      <c r="D357" s="1"/>
    </row>
    <row r="358" spans="3:4" ht="409.6">
      <c r="C358" s="1"/>
      <c r="D358" s="1"/>
    </row>
    <row r="359" spans="3:4" ht="409.6">
      <c r="C359" s="1"/>
      <c r="D359" s="1"/>
    </row>
    <row r="360" spans="3:4" ht="409.6">
      <c r="C360" s="1"/>
      <c r="D360" s="1"/>
    </row>
    <row r="361" spans="3:4" ht="409.6">
      <c r="C361" s="1"/>
      <c r="D361" s="1"/>
    </row>
    <row r="362" spans="3:4" ht="409.6">
      <c r="C362" s="1"/>
      <c r="D362" s="1"/>
    </row>
    <row r="363" spans="3:4" ht="409.6">
      <c r="C363" s="1"/>
      <c r="D363" s="1"/>
    </row>
    <row r="364" spans="3:4" ht="409.6">
      <c r="C364" s="1"/>
      <c r="D364" s="1"/>
    </row>
    <row r="365" spans="3:4" ht="409.6">
      <c r="C365" s="1"/>
      <c r="D365" s="1"/>
    </row>
    <row r="366" spans="3:4" ht="409.6">
      <c r="C366" s="1"/>
      <c r="D366" s="1"/>
    </row>
    <row r="367" spans="3:4" ht="409.6">
      <c r="C367" s="1"/>
      <c r="D367" s="1"/>
    </row>
    <row r="368" spans="3:4" ht="409.6">
      <c r="C368" s="1"/>
      <c r="D368" s="1"/>
    </row>
    <row r="369" spans="3:4" ht="409.6">
      <c r="C369" s="1"/>
      <c r="D369" s="1"/>
    </row>
    <row r="370" spans="3:4" ht="409.6">
      <c r="C370" s="1"/>
      <c r="D370" s="1"/>
    </row>
    <row r="371" spans="3:4" ht="409.6">
      <c r="C371" s="1"/>
      <c r="D371" s="1"/>
    </row>
    <row r="372" spans="3:4" ht="409.6">
      <c r="C372" s="1"/>
      <c r="D372" s="1"/>
    </row>
    <row r="373" spans="3:4" ht="409.6">
      <c r="C373" s="1"/>
      <c r="D373" s="1"/>
    </row>
    <row r="374" spans="3:4" ht="409.6">
      <c r="C374" s="1"/>
      <c r="D374" s="1"/>
    </row>
    <row r="375" spans="3:4" ht="409.6">
      <c r="C375" s="1"/>
      <c r="D375" s="1"/>
    </row>
    <row r="376" spans="3:4" ht="409.6">
      <c r="C376" s="1"/>
      <c r="D376" s="1"/>
    </row>
    <row r="377" spans="3:4" ht="409.6">
      <c r="C377" s="1"/>
      <c r="D377" s="1"/>
    </row>
    <row r="378" spans="3:4" ht="409.6">
      <c r="C378" s="1"/>
      <c r="D378" s="1"/>
    </row>
    <row r="379" spans="3:4" ht="409.6">
      <c r="C379" s="1"/>
      <c r="D379" s="1"/>
    </row>
    <row r="380" spans="3:4" ht="409.6">
      <c r="C380" s="1"/>
      <c r="D380" s="1"/>
    </row>
    <row r="381" spans="3:4" ht="409.6">
      <c r="C381" s="1"/>
      <c r="D381" s="1"/>
    </row>
    <row r="382" spans="3:4" ht="409.6">
      <c r="C382" s="1"/>
      <c r="D382" s="1"/>
    </row>
    <row r="383" spans="3:4" ht="409.6">
      <c r="C383" s="1"/>
      <c r="D383" s="1"/>
    </row>
    <row r="384" spans="3:4" ht="409.6">
      <c r="C384" s="1"/>
      <c r="D384" s="1"/>
    </row>
    <row r="385" spans="3:4" ht="409.6">
      <c r="C385" s="1"/>
      <c r="D385" s="1"/>
    </row>
    <row r="386" spans="3:4" ht="409.6">
      <c r="C386" s="1"/>
      <c r="D386" s="1"/>
    </row>
    <row r="387" spans="3:4" ht="409.6">
      <c r="C387" s="1"/>
      <c r="D387" s="1"/>
    </row>
    <row r="388" spans="3:4" ht="409.6">
      <c r="C388" s="1"/>
      <c r="D388" s="1"/>
    </row>
    <row r="389" spans="3:4" ht="409.6">
      <c r="C389" s="1"/>
      <c r="D389" s="1"/>
    </row>
    <row r="390" spans="3:4" ht="409.6">
      <c r="C390" s="1"/>
      <c r="D390" s="1"/>
    </row>
    <row r="391" spans="3:4" ht="409.6">
      <c r="C391" s="1"/>
      <c r="D391" s="1"/>
    </row>
    <row r="392" spans="3:4" ht="409.6">
      <c r="C392" s="1"/>
      <c r="D392" s="1"/>
    </row>
    <row r="393" spans="3:4" ht="409.6">
      <c r="C393" s="1"/>
      <c r="D393" s="1"/>
    </row>
    <row r="394" spans="3:4" ht="409.6">
      <c r="C394" s="1"/>
      <c r="D394" s="1"/>
    </row>
    <row r="395" spans="3:4" ht="409.6">
      <c r="C395" s="1"/>
      <c r="D395" s="1"/>
    </row>
    <row r="396" spans="3:4" ht="409.6">
      <c r="C396" s="1"/>
      <c r="D396" s="1"/>
    </row>
    <row r="397" spans="3:4" ht="409.6">
      <c r="C397" s="1"/>
      <c r="D397" s="1"/>
    </row>
    <row r="398" spans="3:4" ht="409.6">
      <c r="C398" s="1"/>
      <c r="D398" s="1"/>
    </row>
    <row r="399" spans="3:4" ht="409.6">
      <c r="C399" s="1"/>
      <c r="D399" s="1"/>
    </row>
    <row r="400" spans="3:4" ht="409.6">
      <c r="C400" s="1"/>
      <c r="D400" s="1"/>
    </row>
    <row r="401" spans="3:4" ht="409.6">
      <c r="C401" s="1"/>
      <c r="D401" s="1"/>
    </row>
    <row r="402" spans="3:4" ht="409.6">
      <c r="C402" s="1"/>
      <c r="D402" s="1"/>
    </row>
    <row r="403" spans="3:4" ht="409.6">
      <c r="C403" s="1"/>
      <c r="D403" s="1"/>
    </row>
    <row r="404" spans="3:4" ht="409.6">
      <c r="C404" s="1"/>
      <c r="D404" s="1"/>
    </row>
    <row r="405" spans="3:4" ht="409.6">
      <c r="C405" s="1"/>
      <c r="D405" s="1"/>
    </row>
    <row r="406" spans="3:4" ht="409.6">
      <c r="C406" s="1"/>
      <c r="D406" s="1"/>
    </row>
    <row r="407" spans="3:4" ht="409.6">
      <c r="C407" s="1"/>
      <c r="D407" s="1"/>
    </row>
    <row r="408" spans="3:4" ht="409.6">
      <c r="C408" s="1"/>
      <c r="D408" s="1"/>
    </row>
    <row r="409" spans="3:4" ht="409.6">
      <c r="C409" s="1"/>
      <c r="D409" s="1"/>
    </row>
    <row r="410" spans="3:4" ht="409.6">
      <c r="C410" s="1"/>
      <c r="D410" s="1"/>
    </row>
    <row r="411" spans="3:4" ht="409.6">
      <c r="C411" s="1"/>
      <c r="D411" s="1"/>
    </row>
    <row r="412" spans="3:4" ht="409.6">
      <c r="C412" s="1"/>
      <c r="D412" s="1"/>
    </row>
    <row r="413" spans="3:4" ht="409.6">
      <c r="C413" s="1"/>
      <c r="D413" s="1"/>
    </row>
    <row r="414" spans="3:4" ht="409.6">
      <c r="C414" s="1"/>
      <c r="D414" s="1"/>
    </row>
    <row r="415" spans="3:4" ht="409.6">
      <c r="C415" s="1"/>
      <c r="D415" s="1"/>
    </row>
    <row r="416" spans="3:4" ht="409.6">
      <c r="C416" s="1"/>
      <c r="D416" s="1"/>
    </row>
    <row r="417" spans="3:4" ht="409.6">
      <c r="C417" s="1"/>
      <c r="D417" s="1"/>
    </row>
    <row r="418" spans="3:4" ht="409.6">
      <c r="C418" s="1"/>
      <c r="D418" s="1"/>
    </row>
    <row r="419" spans="3:4" ht="409.6">
      <c r="C419" s="1"/>
      <c r="D419" s="1"/>
    </row>
    <row r="420" spans="3:4" ht="409.6">
      <c r="C420" s="1"/>
      <c r="D420" s="1"/>
    </row>
    <row r="421" spans="3:4" ht="409.6">
      <c r="C421" s="1"/>
      <c r="D421" s="1"/>
    </row>
    <row r="422" spans="3:4" ht="409.6">
      <c r="C422" s="1"/>
      <c r="D422" s="1"/>
    </row>
    <row r="423" spans="3:4" ht="409.6">
      <c r="C423" s="1"/>
      <c r="D423" s="1"/>
    </row>
    <row r="424" spans="3:4" ht="409.6">
      <c r="C424" s="1"/>
      <c r="D424" s="1"/>
    </row>
    <row r="425" spans="3:4" ht="409.6">
      <c r="C425" s="1"/>
      <c r="D425" s="1"/>
    </row>
    <row r="426" spans="3:4" ht="409.6">
      <c r="C426" s="1"/>
      <c r="D426" s="1"/>
    </row>
    <row r="427" spans="3:4" ht="409.6">
      <c r="C427" s="1"/>
      <c r="D427" s="1"/>
    </row>
    <row r="428" spans="3:4" ht="409.6">
      <c r="C428" s="1"/>
      <c r="D428" s="1"/>
    </row>
    <row r="429" spans="3:4" ht="409.6">
      <c r="C429" s="1"/>
      <c r="D429" s="1"/>
    </row>
    <row r="430" spans="3:4" ht="409.6">
      <c r="C430" s="1"/>
      <c r="D430" s="1"/>
    </row>
    <row r="431" spans="3:4" ht="409.6">
      <c r="C431" s="1"/>
      <c r="D431" s="1"/>
    </row>
    <row r="432" spans="3:4" ht="409.6">
      <c r="C432" s="1"/>
      <c r="D432" s="1"/>
    </row>
    <row r="433" spans="3:4" ht="409.6">
      <c r="C433" s="1"/>
      <c r="D433" s="1"/>
    </row>
    <row r="434" spans="3:4" ht="409.6">
      <c r="C434" s="1"/>
      <c r="D434" s="1"/>
    </row>
    <row r="435" spans="3:4" ht="409.6">
      <c r="C435" s="1"/>
      <c r="D435" s="1"/>
    </row>
    <row r="436" spans="3:4" ht="409.6">
      <c r="C436" s="1"/>
      <c r="D436" s="1"/>
    </row>
    <row r="437" spans="3:4" ht="409.6">
      <c r="C437" s="1"/>
      <c r="D437" s="1"/>
    </row>
    <row r="438" spans="3:4" ht="409.6">
      <c r="C438" s="1"/>
      <c r="D438" s="1"/>
    </row>
    <row r="439" spans="3:4" ht="409.6">
      <c r="C439" s="1"/>
      <c r="D439" s="1"/>
    </row>
    <row r="440" spans="3:4" ht="409.6">
      <c r="C440" s="1"/>
      <c r="D440" s="1"/>
    </row>
    <row r="441" spans="3:4" ht="409.6">
      <c r="C441" s="1"/>
      <c r="D441" s="1"/>
    </row>
    <row r="442" spans="3:4" ht="409.6">
      <c r="C442" s="1"/>
      <c r="D442" s="1"/>
    </row>
    <row r="443" spans="3:4" ht="409.6">
      <c r="C443" s="1"/>
      <c r="D443" s="1"/>
    </row>
    <row r="444" spans="3:4" ht="409.6">
      <c r="C444" s="1"/>
      <c r="D444" s="1"/>
    </row>
    <row r="445" spans="3:4" ht="409.6">
      <c r="C445" s="1"/>
      <c r="D445" s="1"/>
    </row>
    <row r="446" spans="3:4" ht="409.6">
      <c r="C446" s="1"/>
      <c r="D446" s="1"/>
    </row>
    <row r="447" spans="3:4" ht="409.6">
      <c r="C447" s="1"/>
      <c r="D447" s="1"/>
    </row>
    <row r="448" spans="3:4" ht="409.6">
      <c r="C448" s="1"/>
      <c r="D448" s="1"/>
    </row>
    <row r="449" spans="3:4" ht="409.6">
      <c r="C449" s="1"/>
      <c r="D449" s="1"/>
    </row>
    <row r="450" spans="3:4" ht="409.6">
      <c r="C450" s="1"/>
      <c r="D450" s="1"/>
    </row>
    <row r="451" spans="3:4" ht="409.6">
      <c r="C451" s="1"/>
      <c r="D451" s="1"/>
    </row>
    <row r="452" spans="3:4" ht="409.6">
      <c r="C452" s="1"/>
      <c r="D452" s="1"/>
    </row>
    <row r="453" spans="3:4" ht="409.6">
      <c r="C453" s="1"/>
      <c r="D453" s="1"/>
    </row>
    <row r="454" spans="3:4" ht="409.6">
      <c r="C454" s="1"/>
      <c r="D454" s="1"/>
    </row>
    <row r="455" spans="3:4" ht="409.6">
      <c r="C455" s="1"/>
      <c r="D455" s="1"/>
    </row>
    <row r="456" spans="3:4" ht="409.6">
      <c r="C456" s="1"/>
      <c r="D456" s="1"/>
    </row>
    <row r="457" spans="3:4" ht="409.6">
      <c r="C457" s="1"/>
      <c r="D457" s="1"/>
    </row>
    <row r="458" spans="3:4" ht="409.6">
      <c r="C458" s="1"/>
      <c r="D458" s="1"/>
    </row>
    <row r="459" spans="3:4" ht="409.6">
      <c r="C459" s="1"/>
      <c r="D459" s="1"/>
    </row>
    <row r="460" spans="3:4" ht="409.6">
      <c r="C460" s="1"/>
      <c r="D460" s="1"/>
    </row>
    <row r="461" spans="3:4" ht="409.6">
      <c r="C461" s="1"/>
      <c r="D461" s="1"/>
    </row>
    <row r="462" spans="3:4" ht="409.6">
      <c r="C462" s="1"/>
      <c r="D462" s="1"/>
    </row>
    <row r="463" spans="3:4" ht="409.6">
      <c r="C463" s="1"/>
      <c r="D463" s="1"/>
    </row>
    <row r="464" spans="3:4" ht="409.6">
      <c r="C464" s="1"/>
      <c r="D464" s="1"/>
    </row>
    <row r="465" spans="3:4" ht="409.6">
      <c r="C465" s="1"/>
      <c r="D465" s="1"/>
    </row>
    <row r="466" spans="3:4" ht="409.6">
      <c r="C466" s="1"/>
      <c r="D466" s="1"/>
    </row>
    <row r="467" spans="3:4" ht="409.6">
      <c r="C467" s="1"/>
      <c r="D467" s="1"/>
    </row>
    <row r="468" spans="3:4" ht="409.6">
      <c r="C468" s="1"/>
      <c r="D468" s="1"/>
    </row>
    <row r="469" spans="3:4" ht="409.6">
      <c r="C469" s="1"/>
      <c r="D469" s="1"/>
    </row>
    <row r="470" spans="3:4" ht="409.6">
      <c r="C470" s="1"/>
      <c r="D470" s="1"/>
    </row>
    <row r="471" spans="3:4" ht="409.6">
      <c r="C471" s="1"/>
      <c r="D471" s="1"/>
    </row>
    <row r="472" spans="3:4" ht="409.6">
      <c r="C472" s="1"/>
      <c r="D472" s="1"/>
    </row>
    <row r="473" spans="3:4" ht="409.6">
      <c r="C473" s="1"/>
      <c r="D473" s="1"/>
    </row>
    <row r="474" spans="3:4" ht="409.6">
      <c r="C474" s="1"/>
      <c r="D474" s="1"/>
    </row>
    <row r="475" spans="3:4" ht="409.6">
      <c r="C475" s="1"/>
      <c r="D475" s="1"/>
    </row>
    <row r="476" spans="3:4" ht="409.6">
      <c r="C476" s="1"/>
      <c r="D476" s="1"/>
    </row>
    <row r="477" spans="3:4" ht="409.6">
      <c r="C477" s="1"/>
      <c r="D477" s="1"/>
    </row>
    <row r="478" spans="3:4" ht="409.6">
      <c r="C478" s="1"/>
      <c r="D478" s="1"/>
    </row>
    <row r="479" spans="3:4" ht="409.6">
      <c r="C479" s="1"/>
      <c r="D479" s="1"/>
    </row>
    <row r="480" spans="3:4" ht="409.6">
      <c r="C480" s="1"/>
      <c r="D480" s="1"/>
    </row>
    <row r="481" spans="3:4" ht="409.6">
      <c r="C481" s="1"/>
      <c r="D481" s="1"/>
    </row>
    <row r="482" spans="3:4" ht="409.6">
      <c r="C482" s="1"/>
      <c r="D482" s="1"/>
    </row>
    <row r="483" spans="3:4" ht="409.6">
      <c r="C483" s="1"/>
      <c r="D483" s="1"/>
    </row>
    <row r="484" spans="3:4" ht="409.6">
      <c r="C484" s="1"/>
      <c r="D484" s="1"/>
    </row>
    <row r="485" spans="3:4" ht="409.6">
      <c r="C485" s="1"/>
      <c r="D485" s="1"/>
    </row>
    <row r="486" spans="3:4" ht="409.6">
      <c r="C486" s="1"/>
      <c r="D486" s="1"/>
    </row>
    <row r="487" spans="3:4" ht="409.6">
      <c r="C487" s="1"/>
      <c r="D487" s="1"/>
    </row>
    <row r="488" spans="3:4" ht="409.6">
      <c r="C488" s="1"/>
      <c r="D488" s="1"/>
    </row>
    <row r="489" spans="3:4" ht="409.6">
      <c r="C489" s="1"/>
      <c r="D489" s="1"/>
    </row>
    <row r="490" spans="3:4" ht="409.6">
      <c r="C490" s="1"/>
      <c r="D490" s="1"/>
    </row>
    <row r="491" spans="3:4" ht="409.6">
      <c r="C491" s="1"/>
      <c r="D491" s="1"/>
    </row>
    <row r="492" spans="3:4" ht="409.6">
      <c r="C492" s="1"/>
      <c r="D492" s="1"/>
    </row>
    <row r="493" spans="3:4" ht="409.6">
      <c r="C493" s="1"/>
      <c r="D493" s="1"/>
    </row>
    <row r="494" spans="3:4" ht="409.6">
      <c r="C494" s="1"/>
      <c r="D494" s="1"/>
    </row>
    <row r="495" spans="3:4" ht="409.6">
      <c r="C495" s="1"/>
      <c r="D495" s="1"/>
    </row>
    <row r="496" spans="3:4" ht="409.6">
      <c r="C496" s="1"/>
      <c r="D496" s="1"/>
    </row>
    <row r="497" spans="3:4" ht="409.6">
      <c r="C497" s="1"/>
      <c r="D497" s="1"/>
    </row>
    <row r="498" spans="3:4" ht="409.6">
      <c r="C498" s="1"/>
      <c r="D498" s="1"/>
    </row>
    <row r="499" spans="3:4" ht="409.6">
      <c r="C499" s="1"/>
      <c r="D499" s="1"/>
    </row>
    <row r="500" spans="3:4" ht="409.6">
      <c r="C500" s="1"/>
      <c r="D500" s="1"/>
    </row>
    <row r="501" spans="3:4" ht="409.6">
      <c r="C501" s="1"/>
      <c r="D501" s="1"/>
    </row>
    <row r="502" spans="3:4" ht="409.6">
      <c r="C502" s="1"/>
      <c r="D502" s="1"/>
    </row>
    <row r="503" spans="3:4" ht="409.6">
      <c r="C503" s="1"/>
      <c r="D503" s="1"/>
    </row>
    <row r="504" spans="3:4" ht="409.6">
      <c r="C504" s="1"/>
      <c r="D504" s="1"/>
    </row>
    <row r="505" spans="3:4" ht="409.6">
      <c r="C505" s="1"/>
      <c r="D505" s="1"/>
    </row>
    <row r="506" spans="3:4" ht="409.6">
      <c r="C506" s="1"/>
      <c r="D506" s="1"/>
    </row>
    <row r="507" spans="3:4" ht="409.6">
      <c r="C507" s="1"/>
      <c r="D507" s="1"/>
    </row>
    <row r="508" spans="3:4" ht="409.6">
      <c r="C508" s="1"/>
      <c r="D508" s="1"/>
    </row>
    <row r="509" spans="3:4" ht="409.6">
      <c r="C509" s="1"/>
      <c r="D509" s="1"/>
    </row>
    <row r="510" spans="3:4" ht="409.6">
      <c r="C510" s="1"/>
      <c r="D510" s="1"/>
    </row>
    <row r="511" spans="3:4" ht="409.6">
      <c r="C511" s="1"/>
      <c r="D511" s="1"/>
    </row>
    <row r="512" spans="3:4" ht="409.6">
      <c r="C512" s="1"/>
      <c r="D512" s="1"/>
    </row>
    <row r="513" spans="3:4" ht="409.6">
      <c r="C513" s="1"/>
      <c r="D513" s="1"/>
    </row>
    <row r="514" spans="3:4" ht="409.6">
      <c r="C514" s="1"/>
      <c r="D514" s="1"/>
    </row>
    <row r="515" spans="3:4" ht="409.6">
      <c r="C515" s="1"/>
      <c r="D515" s="1"/>
    </row>
    <row r="516" spans="3:4" ht="409.6">
      <c r="C516" s="1"/>
      <c r="D516" s="1"/>
    </row>
    <row r="517" spans="3:4" ht="409.6">
      <c r="C517" s="1"/>
      <c r="D517" s="1"/>
    </row>
    <row r="518" spans="3:4" ht="409.6">
      <c r="C518" s="1"/>
      <c r="D518" s="1"/>
    </row>
    <row r="519" spans="3:4" ht="409.6">
      <c r="C519" s="1"/>
      <c r="D519" s="1"/>
    </row>
    <row r="520" spans="3:4" ht="409.6">
      <c r="C520" s="1"/>
      <c r="D520" s="1"/>
    </row>
    <row r="521" spans="3:4" ht="409.6">
      <c r="C521" s="1"/>
      <c r="D521" s="1"/>
    </row>
    <row r="522" spans="3:4" ht="409.6">
      <c r="C522" s="1"/>
      <c r="D522" s="1"/>
    </row>
    <row r="523" spans="3:4" ht="409.6">
      <c r="C523" s="1"/>
      <c r="D523" s="1"/>
    </row>
    <row r="524" spans="3:4" ht="409.6">
      <c r="C524" s="1"/>
      <c r="D524" s="1"/>
    </row>
    <row r="525" spans="3:4" ht="409.6">
      <c r="C525" s="1"/>
      <c r="D525" s="1"/>
    </row>
    <row r="526" spans="3:4" ht="409.6">
      <c r="C526" s="1"/>
      <c r="D526" s="1"/>
    </row>
    <row r="527" spans="3:4" ht="409.6">
      <c r="C527" s="1"/>
      <c r="D527" s="1"/>
    </row>
    <row r="528" spans="3:4" ht="409.6">
      <c r="C528" s="1"/>
      <c r="D528" s="1"/>
    </row>
    <row r="529" spans="3:4" ht="409.6">
      <c r="C529" s="1"/>
      <c r="D529" s="1"/>
    </row>
    <row r="530" spans="3:4" ht="409.6">
      <c r="C530" s="1"/>
      <c r="D530" s="1"/>
    </row>
    <row r="531" spans="3:4" ht="409.6">
      <c r="C531" s="1"/>
      <c r="D531" s="1"/>
    </row>
    <row r="532" spans="3:4" ht="409.6">
      <c r="C532" s="1"/>
      <c r="D532" s="1"/>
    </row>
    <row r="533" spans="3:4" ht="409.6">
      <c r="C533" s="1"/>
      <c r="D533" s="1"/>
    </row>
    <row r="534" spans="3:4" ht="409.6">
      <c r="C534" s="1"/>
      <c r="D534" s="1"/>
    </row>
    <row r="535" spans="3:4" ht="409.6">
      <c r="C535" s="1"/>
      <c r="D535" s="1"/>
    </row>
    <row r="536" spans="3:4" ht="409.6">
      <c r="C536" s="1"/>
      <c r="D536" s="1"/>
    </row>
    <row r="537" spans="3:4" ht="409.6">
      <c r="C537" s="1"/>
      <c r="D537" s="1"/>
    </row>
    <row r="538" spans="3:4" ht="409.6">
      <c r="C538" s="1"/>
      <c r="D538" s="1"/>
    </row>
    <row r="539" spans="3:4" ht="409.6">
      <c r="C539" s="1"/>
      <c r="D539" s="1"/>
    </row>
    <row r="540" spans="3:4" ht="409.6">
      <c r="C540" s="1"/>
      <c r="D540" s="1"/>
    </row>
    <row r="541" spans="3:4" ht="409.6">
      <c r="C541" s="1"/>
      <c r="D541" s="1"/>
    </row>
    <row r="542" spans="3:4" ht="409.6">
      <c r="C542" s="1"/>
      <c r="D542" s="1"/>
    </row>
    <row r="543" spans="3:4" ht="409.6">
      <c r="C543" s="1"/>
      <c r="D543" s="1"/>
    </row>
    <row r="544" spans="3:4" ht="409.6">
      <c r="C544" s="1"/>
      <c r="D544" s="1"/>
    </row>
    <row r="545" spans="3:4" ht="409.6">
      <c r="C545" s="1"/>
      <c r="D545" s="1"/>
    </row>
    <row r="546" spans="3:4" ht="409.6">
      <c r="C546" s="1"/>
      <c r="D546" s="1"/>
    </row>
    <row r="547" spans="3:4" ht="409.6">
      <c r="C547" s="1"/>
      <c r="D547" s="1"/>
    </row>
    <row r="548" spans="3:4" ht="409.6">
      <c r="C548" s="1"/>
      <c r="D548" s="1"/>
    </row>
    <row r="549" spans="3:4" ht="409.6">
      <c r="C549" s="1"/>
      <c r="D549" s="1"/>
    </row>
    <row r="550" spans="3:4" ht="409.6">
      <c r="C550" s="1"/>
      <c r="D550" s="1"/>
    </row>
    <row r="551" spans="3:4" ht="409.6">
      <c r="C551" s="1"/>
      <c r="D551" s="1"/>
    </row>
    <row r="552" spans="3:4" ht="409.6">
      <c r="C552" s="1"/>
      <c r="D552" s="1"/>
    </row>
    <row r="553" spans="3:4" ht="409.6">
      <c r="C553" s="1"/>
      <c r="D553" s="1"/>
    </row>
    <row r="554" spans="3:4" ht="409.6">
      <c r="C554" s="1"/>
      <c r="D554" s="1"/>
    </row>
    <row r="555" spans="3:4" ht="409.6">
      <c r="C555" s="1"/>
      <c r="D555" s="1"/>
    </row>
    <row r="556" spans="3:4" ht="409.6">
      <c r="C556" s="1"/>
      <c r="D556" s="1"/>
    </row>
    <row r="557" spans="3:4" ht="409.6">
      <c r="C557" s="1"/>
      <c r="D557" s="1"/>
    </row>
    <row r="558" spans="3:4" ht="409.6">
      <c r="C558" s="1"/>
      <c r="D558" s="1"/>
    </row>
    <row r="559" spans="3:4" ht="409.6">
      <c r="C559" s="1"/>
      <c r="D559" s="1"/>
    </row>
    <row r="560" spans="3:4" ht="409.6">
      <c r="C560" s="1"/>
      <c r="D560" s="1"/>
    </row>
    <row r="561" spans="3:4" ht="409.6">
      <c r="C561" s="1"/>
      <c r="D561" s="1"/>
    </row>
    <row r="562" spans="3:4" ht="409.6">
      <c r="C562" s="1"/>
      <c r="D562" s="1"/>
    </row>
    <row r="563" spans="3:4" ht="409.6">
      <c r="C563" s="1"/>
      <c r="D563" s="1"/>
    </row>
    <row r="564" spans="3:4" ht="409.6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168</v>
      </c>
      <c r="C1" s="78" t="s" vm="1">
        <v>244</v>
      </c>
    </row>
    <row r="2" spans="2:78">
      <c r="B2" s="57" t="s">
        <v>167</v>
      </c>
      <c r="C2" s="78" t="s">
        <v>245</v>
      </c>
    </row>
    <row r="3" spans="2:78">
      <c r="B3" s="57" t="s">
        <v>169</v>
      </c>
      <c r="C3" s="78" t="s">
        <v>246</v>
      </c>
    </row>
    <row r="4" spans="2:78">
      <c r="B4" s="57" t="s">
        <v>170</v>
      </c>
      <c r="C4" s="78">
        <v>12148</v>
      </c>
    </row>
    <row r="6" spans="2:78" ht="26.25" customHeight="1">
      <c r="B6" s="136" t="s">
        <v>199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78" ht="26.25" customHeight="1">
      <c r="B7" s="136" t="s">
        <v>89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78" s="3" customFormat="1" ht="47.25">
      <c r="B8" s="23" t="s">
        <v>105</v>
      </c>
      <c r="C8" s="31" t="s">
        <v>38</v>
      </c>
      <c r="D8" s="31" t="s">
        <v>42</v>
      </c>
      <c r="E8" s="31" t="s">
        <v>15</v>
      </c>
      <c r="F8" s="31" t="s">
        <v>56</v>
      </c>
      <c r="G8" s="31" t="s">
        <v>91</v>
      </c>
      <c r="H8" s="31" t="s">
        <v>18</v>
      </c>
      <c r="I8" s="31" t="s">
        <v>90</v>
      </c>
      <c r="J8" s="31" t="s">
        <v>17</v>
      </c>
      <c r="K8" s="31" t="s">
        <v>19</v>
      </c>
      <c r="L8" s="31" t="s">
        <v>222</v>
      </c>
      <c r="M8" s="31" t="s">
        <v>221</v>
      </c>
      <c r="N8" s="31" t="s">
        <v>99</v>
      </c>
      <c r="O8" s="31" t="s">
        <v>51</v>
      </c>
      <c r="P8" s="31" t="s">
        <v>171</v>
      </c>
      <c r="Q8" s="32" t="s">
        <v>173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229</v>
      </c>
      <c r="M9" s="17"/>
      <c r="N9" s="17" t="s">
        <v>225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102</v>
      </c>
      <c r="R10" s="1"/>
      <c r="S10" s="1"/>
      <c r="T10" s="1"/>
      <c r="U10" s="1"/>
      <c r="V10" s="1"/>
    </row>
    <row r="11" spans="2:7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BZ11" s="1"/>
    </row>
    <row r="12" spans="2:78" ht="18" customHeight="1">
      <c r="B12" s="99" t="s">
        <v>238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78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78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78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7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 ht="409.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 ht="409.6">
      <c r="D111" s="1"/>
    </row>
    <row r="112" spans="2:17" ht="409.6">
      <c r="D112" s="1"/>
    </row>
    <row r="113" spans="4:4" ht="409.6">
      <c r="D113" s="1"/>
    </row>
    <row r="114" spans="4:4" ht="409.6">
      <c r="D114" s="1"/>
    </row>
    <row r="115" spans="4:4" ht="409.6">
      <c r="D115" s="1"/>
    </row>
    <row r="116" spans="4:4" ht="409.6">
      <c r="D116" s="1"/>
    </row>
    <row r="117" spans="4:4" ht="409.6">
      <c r="D117" s="1"/>
    </row>
    <row r="118" spans="4:4" ht="409.6">
      <c r="D118" s="1"/>
    </row>
    <row r="119" spans="4:4" ht="409.6">
      <c r="D119" s="1"/>
    </row>
    <row r="120" spans="4:4" ht="409.6">
      <c r="D120" s="1"/>
    </row>
    <row r="121" spans="4:4" ht="409.6">
      <c r="D121" s="1"/>
    </row>
    <row r="122" spans="4:4" ht="409.6">
      <c r="D122" s="1"/>
    </row>
    <row r="123" spans="4:4" ht="409.6">
      <c r="D123" s="1"/>
    </row>
    <row r="124" spans="4:4" ht="409.6">
      <c r="D124" s="1"/>
    </row>
    <row r="125" spans="4:4" ht="409.6">
      <c r="D125" s="1"/>
    </row>
    <row r="126" spans="4:4" ht="409.6">
      <c r="D126" s="1"/>
    </row>
    <row r="127" spans="4:4" ht="409.6">
      <c r="D127" s="1"/>
    </row>
    <row r="128" spans="4:4" ht="409.6">
      <c r="D128" s="1"/>
    </row>
    <row r="129" spans="4:4" ht="409.6">
      <c r="D129" s="1"/>
    </row>
    <row r="130" spans="4:4" ht="409.6">
      <c r="D130" s="1"/>
    </row>
    <row r="131" spans="4:4" ht="409.6">
      <c r="D131" s="1"/>
    </row>
    <row r="132" spans="4:4" ht="409.6">
      <c r="D132" s="1"/>
    </row>
    <row r="133" spans="4:4" ht="409.6">
      <c r="D133" s="1"/>
    </row>
    <row r="134" spans="4:4" ht="409.6">
      <c r="D134" s="1"/>
    </row>
    <row r="135" spans="4:4" ht="409.6">
      <c r="D135" s="1"/>
    </row>
    <row r="136" spans="4:4" ht="409.6">
      <c r="D136" s="1"/>
    </row>
    <row r="137" spans="4:4" ht="409.6">
      <c r="D137" s="1"/>
    </row>
    <row r="138" spans="4:4" ht="409.6">
      <c r="D138" s="1"/>
    </row>
    <row r="139" spans="4:4" ht="409.6">
      <c r="D139" s="1"/>
    </row>
    <row r="140" spans="4:4" ht="409.6">
      <c r="D140" s="1"/>
    </row>
    <row r="141" spans="4:4" ht="409.6">
      <c r="D141" s="1"/>
    </row>
    <row r="142" spans="4:4" ht="409.6">
      <c r="D142" s="1"/>
    </row>
    <row r="143" spans="4:4" ht="409.6">
      <c r="D143" s="1"/>
    </row>
    <row r="144" spans="4:4" ht="409.6">
      <c r="D144" s="1"/>
    </row>
    <row r="145" spans="4:4" ht="409.6">
      <c r="D145" s="1"/>
    </row>
    <row r="146" spans="4:4" ht="409.6">
      <c r="D146" s="1"/>
    </row>
    <row r="147" spans="4:4" ht="409.6">
      <c r="D147" s="1"/>
    </row>
    <row r="148" spans="4:4" ht="409.6">
      <c r="D148" s="1"/>
    </row>
    <row r="149" spans="4:4" ht="409.6">
      <c r="D149" s="1"/>
    </row>
    <row r="150" spans="4:4" ht="409.6">
      <c r="D150" s="1"/>
    </row>
    <row r="151" spans="4:4" ht="409.6">
      <c r="D151" s="1"/>
    </row>
    <row r="152" spans="4:4" ht="409.6">
      <c r="D152" s="1"/>
    </row>
    <row r="153" spans="4:4" ht="409.6">
      <c r="D153" s="1"/>
    </row>
    <row r="154" spans="4:4" ht="409.6">
      <c r="D154" s="1"/>
    </row>
    <row r="155" spans="4:4" ht="409.6">
      <c r="D155" s="1"/>
    </row>
    <row r="156" spans="4:4" ht="409.6">
      <c r="D156" s="1"/>
    </row>
    <row r="157" spans="4:4" ht="409.6">
      <c r="D157" s="1"/>
    </row>
    <row r="158" spans="4:4" ht="409.6">
      <c r="D158" s="1"/>
    </row>
    <row r="159" spans="4:4" ht="409.6">
      <c r="D159" s="1"/>
    </row>
    <row r="160" spans="4:4" ht="409.6">
      <c r="D160" s="1"/>
    </row>
    <row r="161" spans="4:4" ht="409.6">
      <c r="D161" s="1"/>
    </row>
    <row r="162" spans="4:4" ht="409.6">
      <c r="D162" s="1"/>
    </row>
    <row r="163" spans="4:4" ht="409.6">
      <c r="D163" s="1"/>
    </row>
    <row r="164" spans="4:4" ht="409.6">
      <c r="D164" s="1"/>
    </row>
    <row r="165" spans="4:4" ht="409.6">
      <c r="D165" s="1"/>
    </row>
    <row r="166" spans="4:4" ht="409.6">
      <c r="D166" s="1"/>
    </row>
    <row r="167" spans="4:4" ht="409.6">
      <c r="D167" s="1"/>
    </row>
    <row r="168" spans="4:4" ht="409.6">
      <c r="D168" s="1"/>
    </row>
    <row r="169" spans="4:4" ht="409.6">
      <c r="D169" s="1"/>
    </row>
    <row r="170" spans="4:4" ht="409.6">
      <c r="D170" s="1"/>
    </row>
    <row r="171" spans="4:4" ht="409.6">
      <c r="D171" s="1"/>
    </row>
    <row r="172" spans="4:4" ht="409.6">
      <c r="D172" s="1"/>
    </row>
    <row r="173" spans="4:4" ht="409.6">
      <c r="D173" s="1"/>
    </row>
    <row r="174" spans="4:4" ht="409.6">
      <c r="D174" s="1"/>
    </row>
    <row r="175" spans="4:4" ht="409.6">
      <c r="D175" s="1"/>
    </row>
    <row r="176" spans="4:4" ht="409.6">
      <c r="D176" s="1"/>
    </row>
    <row r="177" spans="4:4" ht="409.6">
      <c r="D177" s="1"/>
    </row>
    <row r="178" spans="4:4" ht="409.6">
      <c r="D178" s="1"/>
    </row>
    <row r="179" spans="4:4" ht="409.6">
      <c r="D179" s="1"/>
    </row>
    <row r="180" spans="4:4" ht="409.6">
      <c r="D180" s="1"/>
    </row>
    <row r="181" spans="4:4" ht="409.6">
      <c r="D181" s="1"/>
    </row>
    <row r="182" spans="4:4" ht="409.6">
      <c r="D182" s="1"/>
    </row>
    <row r="183" spans="4:4" ht="409.6">
      <c r="D183" s="1"/>
    </row>
    <row r="184" spans="4:4" ht="409.6">
      <c r="D184" s="1"/>
    </row>
    <row r="185" spans="4:4" ht="409.6">
      <c r="D185" s="1"/>
    </row>
    <row r="186" spans="4:4" ht="409.6">
      <c r="D186" s="1"/>
    </row>
    <row r="187" spans="4:4" ht="409.6">
      <c r="D187" s="1"/>
    </row>
    <row r="188" spans="4:4" ht="409.6">
      <c r="D188" s="1"/>
    </row>
    <row r="189" spans="4:4" ht="409.6">
      <c r="D189" s="1"/>
    </row>
    <row r="190" spans="4:4" ht="409.6">
      <c r="D190" s="1"/>
    </row>
    <row r="191" spans="4:4" ht="409.6">
      <c r="D191" s="1"/>
    </row>
    <row r="192" spans="4:4" ht="409.6">
      <c r="D192" s="1"/>
    </row>
    <row r="193" spans="4:4" ht="409.6">
      <c r="D193" s="1"/>
    </row>
    <row r="194" spans="4:4" ht="409.6">
      <c r="D194" s="1"/>
    </row>
    <row r="195" spans="4:4" ht="409.6">
      <c r="D195" s="1"/>
    </row>
    <row r="196" spans="4:4" ht="409.6">
      <c r="D196" s="1"/>
    </row>
    <row r="197" spans="4:4" ht="409.6">
      <c r="D197" s="1"/>
    </row>
    <row r="198" spans="4:4" ht="409.6">
      <c r="D198" s="1"/>
    </row>
    <row r="199" spans="4:4" ht="409.6">
      <c r="D199" s="1"/>
    </row>
    <row r="200" spans="4:4" ht="409.6">
      <c r="D200" s="1"/>
    </row>
    <row r="201" spans="4:4" ht="409.6">
      <c r="D201" s="1"/>
    </row>
    <row r="202" spans="4:4" ht="409.6">
      <c r="D202" s="1"/>
    </row>
    <row r="203" spans="4:4" ht="409.6">
      <c r="D203" s="1"/>
    </row>
    <row r="204" spans="4:4" ht="409.6">
      <c r="D204" s="1"/>
    </row>
    <row r="205" spans="4:4" ht="409.6">
      <c r="D205" s="1"/>
    </row>
    <row r="206" spans="4:4" ht="409.6">
      <c r="D206" s="1"/>
    </row>
    <row r="207" spans="4:4" ht="409.6">
      <c r="D207" s="1"/>
    </row>
    <row r="208" spans="4:4" ht="409.6">
      <c r="D208" s="1"/>
    </row>
    <row r="209" spans="4:4" ht="409.6">
      <c r="D209" s="1"/>
    </row>
    <row r="210" spans="4:4" ht="409.6">
      <c r="D210" s="1"/>
    </row>
    <row r="211" spans="4:4" ht="409.6">
      <c r="D211" s="1"/>
    </row>
    <row r="212" spans="4:4" ht="409.6">
      <c r="D212" s="1"/>
    </row>
    <row r="213" spans="4:4" ht="409.6">
      <c r="D213" s="1"/>
    </row>
    <row r="214" spans="4:4" ht="409.6">
      <c r="D214" s="1"/>
    </row>
    <row r="215" spans="4:4" ht="409.6">
      <c r="D215" s="1"/>
    </row>
    <row r="216" spans="4:4" ht="409.6">
      <c r="D216" s="1"/>
    </row>
    <row r="217" spans="4:4" ht="409.6">
      <c r="D217" s="1"/>
    </row>
    <row r="218" spans="4:4" ht="409.6">
      <c r="D218" s="1"/>
    </row>
    <row r="219" spans="4:4" ht="409.6">
      <c r="D219" s="1"/>
    </row>
    <row r="220" spans="4:4" ht="409.6">
      <c r="D220" s="1"/>
    </row>
    <row r="221" spans="4:4" ht="409.6">
      <c r="D221" s="1"/>
    </row>
    <row r="222" spans="4:4" ht="409.6">
      <c r="D222" s="1"/>
    </row>
    <row r="223" spans="4:4" ht="409.6">
      <c r="D223" s="1"/>
    </row>
    <row r="224" spans="4:4" ht="409.6">
      <c r="D224" s="1"/>
    </row>
    <row r="225" spans="4:4" ht="409.6">
      <c r="D225" s="1"/>
    </row>
    <row r="226" spans="4:4" ht="409.6">
      <c r="D226" s="1"/>
    </row>
    <row r="227" spans="4:4" ht="409.6">
      <c r="D227" s="1"/>
    </row>
    <row r="228" spans="4:4" ht="409.6">
      <c r="D228" s="1"/>
    </row>
    <row r="229" spans="4:4" ht="409.6">
      <c r="D229" s="1"/>
    </row>
    <row r="230" spans="4:4" ht="409.6">
      <c r="D230" s="1"/>
    </row>
    <row r="231" spans="4:4" ht="409.6">
      <c r="D231" s="1"/>
    </row>
    <row r="232" spans="4:4" ht="409.6">
      <c r="D232" s="1"/>
    </row>
    <row r="233" spans="4:4" ht="409.6">
      <c r="D233" s="1"/>
    </row>
    <row r="234" spans="4:4" ht="409.6">
      <c r="D234" s="1"/>
    </row>
    <row r="235" spans="4:4" ht="409.6">
      <c r="D235" s="1"/>
    </row>
    <row r="236" spans="4:4" ht="409.6">
      <c r="D236" s="1"/>
    </row>
    <row r="237" spans="4:4" ht="409.6">
      <c r="D237" s="1"/>
    </row>
    <row r="238" spans="4:4" ht="409.6">
      <c r="D238" s="1"/>
    </row>
    <row r="239" spans="4:4" ht="409.6">
      <c r="D239" s="1"/>
    </row>
    <row r="240" spans="4:4" ht="409.6">
      <c r="D240" s="1"/>
    </row>
    <row r="241" spans="4:4" ht="409.6">
      <c r="D241" s="1"/>
    </row>
    <row r="242" spans="4:4" ht="409.6">
      <c r="D242" s="1"/>
    </row>
    <row r="243" spans="4:4" ht="409.6">
      <c r="D243" s="1"/>
    </row>
    <row r="244" spans="4:4" ht="409.6">
      <c r="D244" s="1"/>
    </row>
    <row r="245" spans="4:4" ht="409.6">
      <c r="D245" s="1"/>
    </row>
    <row r="246" spans="4:4" ht="409.6">
      <c r="D246" s="1"/>
    </row>
    <row r="247" spans="4:4" ht="409.6">
      <c r="D247" s="1"/>
    </row>
    <row r="248" spans="4:4" ht="409.6">
      <c r="D248" s="1"/>
    </row>
    <row r="249" spans="4:4" ht="409.6">
      <c r="D249" s="1"/>
    </row>
    <row r="250" spans="4:4" ht="409.6">
      <c r="D250" s="1"/>
    </row>
    <row r="251" spans="4:4" ht="409.6">
      <c r="D251" s="1"/>
    </row>
    <row r="252" spans="4:4" ht="409.6">
      <c r="D252" s="1"/>
    </row>
    <row r="253" spans="4:4" ht="409.6">
      <c r="D253" s="1"/>
    </row>
    <row r="254" spans="4:4" ht="409.6">
      <c r="D254" s="1"/>
    </row>
    <row r="255" spans="4:4" ht="409.6">
      <c r="D255" s="1"/>
    </row>
    <row r="256" spans="4:4" ht="409.6">
      <c r="D256" s="1"/>
    </row>
    <row r="257" spans="4:4" ht="409.6">
      <c r="D257" s="1"/>
    </row>
    <row r="258" spans="4:4" ht="409.6">
      <c r="D258" s="1"/>
    </row>
    <row r="259" spans="4:4" ht="409.6">
      <c r="D259" s="1"/>
    </row>
    <row r="260" spans="4:4" ht="409.6">
      <c r="D260" s="1"/>
    </row>
    <row r="261" spans="4:4" ht="409.6">
      <c r="D261" s="1"/>
    </row>
    <row r="262" spans="4:4" ht="409.6">
      <c r="D262" s="1"/>
    </row>
    <row r="263" spans="4:4" ht="409.6">
      <c r="D263" s="1"/>
    </row>
    <row r="264" spans="4:4" ht="409.6">
      <c r="D264" s="1"/>
    </row>
    <row r="265" spans="4:4" ht="409.6">
      <c r="D265" s="1"/>
    </row>
    <row r="266" spans="4:4" ht="409.6">
      <c r="D266" s="1"/>
    </row>
    <row r="267" spans="4:4" ht="409.6">
      <c r="D267" s="1"/>
    </row>
    <row r="268" spans="4:4" ht="409.6">
      <c r="D268" s="1"/>
    </row>
    <row r="269" spans="4:4" ht="409.6">
      <c r="D269" s="1"/>
    </row>
    <row r="270" spans="4:4" ht="409.6">
      <c r="D270" s="1"/>
    </row>
    <row r="271" spans="4:4" ht="409.6">
      <c r="D271" s="1"/>
    </row>
    <row r="272" spans="4:4" ht="409.6">
      <c r="D272" s="1"/>
    </row>
    <row r="273" spans="4:4" ht="409.6">
      <c r="D273" s="1"/>
    </row>
    <row r="274" spans="4:4" ht="409.6">
      <c r="D274" s="1"/>
    </row>
    <row r="275" spans="4:4" ht="409.6">
      <c r="D275" s="1"/>
    </row>
    <row r="276" spans="4:4" ht="409.6">
      <c r="D276" s="1"/>
    </row>
    <row r="277" spans="4:4" ht="409.6">
      <c r="D277" s="1"/>
    </row>
    <row r="278" spans="4:4" ht="409.6">
      <c r="D278" s="1"/>
    </row>
    <row r="279" spans="4:4" ht="409.6">
      <c r="D279" s="1"/>
    </row>
    <row r="280" spans="4:4" ht="409.6">
      <c r="D280" s="1"/>
    </row>
    <row r="281" spans="4:4" ht="409.6">
      <c r="D281" s="1"/>
    </row>
    <row r="282" spans="4:4" ht="409.6">
      <c r="D282" s="1"/>
    </row>
    <row r="283" spans="4:4" ht="409.6">
      <c r="D283" s="1"/>
    </row>
    <row r="284" spans="4:4" ht="409.6">
      <c r="D284" s="1"/>
    </row>
    <row r="285" spans="4:4" ht="409.6">
      <c r="D285" s="1"/>
    </row>
    <row r="286" spans="4:4" ht="409.6">
      <c r="D286" s="1"/>
    </row>
    <row r="287" spans="4:4" ht="409.6">
      <c r="D287" s="1"/>
    </row>
    <row r="288" spans="4:4" ht="409.6">
      <c r="D288" s="1"/>
    </row>
    <row r="289" spans="4:4" ht="409.6">
      <c r="D289" s="1"/>
    </row>
    <row r="290" spans="4:4" ht="409.6">
      <c r="D290" s="1"/>
    </row>
    <row r="291" spans="4:4" ht="409.6">
      <c r="D291" s="1"/>
    </row>
    <row r="292" spans="4:4" ht="409.6">
      <c r="D292" s="1"/>
    </row>
    <row r="293" spans="4:4" ht="409.6">
      <c r="D293" s="1"/>
    </row>
    <row r="294" spans="4:4" ht="409.6">
      <c r="D294" s="1"/>
    </row>
    <row r="295" spans="4:4" ht="409.6">
      <c r="D295" s="1"/>
    </row>
    <row r="296" spans="4:4" ht="409.6">
      <c r="D296" s="1"/>
    </row>
    <row r="297" spans="4:4" ht="409.6">
      <c r="D297" s="1"/>
    </row>
    <row r="298" spans="4:4" ht="409.6">
      <c r="D298" s="1"/>
    </row>
    <row r="299" spans="4:4" ht="409.6">
      <c r="D299" s="1"/>
    </row>
    <row r="300" spans="4:4" ht="409.6">
      <c r="D300" s="1"/>
    </row>
    <row r="301" spans="4:4" ht="409.6">
      <c r="D301" s="1"/>
    </row>
    <row r="302" spans="4:4" ht="409.6">
      <c r="D302" s="1"/>
    </row>
    <row r="303" spans="4:4" ht="409.6">
      <c r="D303" s="1"/>
    </row>
    <row r="304" spans="4:4" ht="409.6">
      <c r="D304" s="1"/>
    </row>
    <row r="305" spans="4:4" ht="409.6">
      <c r="D305" s="1"/>
    </row>
    <row r="306" spans="4:4" ht="409.6">
      <c r="D306" s="1"/>
    </row>
    <row r="307" spans="4:4" ht="409.6">
      <c r="D307" s="1"/>
    </row>
    <row r="308" spans="4:4" ht="409.6">
      <c r="D308" s="1"/>
    </row>
    <row r="309" spans="4:4" ht="409.6">
      <c r="D309" s="1"/>
    </row>
    <row r="310" spans="4:4" ht="409.6">
      <c r="D310" s="1"/>
    </row>
    <row r="311" spans="4:4" ht="409.6">
      <c r="D311" s="1"/>
    </row>
    <row r="312" spans="4:4" ht="409.6">
      <c r="D312" s="1"/>
    </row>
    <row r="313" spans="4:4" ht="409.6">
      <c r="D313" s="1"/>
    </row>
    <row r="314" spans="4:4" ht="409.6">
      <c r="D314" s="1"/>
    </row>
    <row r="315" spans="4:4" ht="409.6">
      <c r="D315" s="1"/>
    </row>
    <row r="316" spans="4:4" ht="409.6">
      <c r="D316" s="1"/>
    </row>
    <row r="317" spans="4:4" ht="409.6">
      <c r="D317" s="1"/>
    </row>
    <row r="318" spans="4:4" ht="409.6">
      <c r="D318" s="1"/>
    </row>
    <row r="319" spans="4:4" ht="409.6">
      <c r="D319" s="1"/>
    </row>
    <row r="320" spans="4:4" ht="409.6">
      <c r="D320" s="1"/>
    </row>
    <row r="321" spans="4:4" ht="409.6">
      <c r="D321" s="1"/>
    </row>
    <row r="322" spans="4:4" ht="409.6">
      <c r="D322" s="1"/>
    </row>
    <row r="323" spans="4:4" ht="409.6">
      <c r="D323" s="1"/>
    </row>
    <row r="324" spans="4:4" ht="409.6">
      <c r="D324" s="1"/>
    </row>
    <row r="325" spans="4:4" ht="409.6">
      <c r="D325" s="1"/>
    </row>
    <row r="326" spans="4:4" ht="409.6">
      <c r="D326" s="1"/>
    </row>
    <row r="327" spans="4:4" ht="409.6">
      <c r="D327" s="1"/>
    </row>
    <row r="328" spans="4:4" ht="409.6">
      <c r="D328" s="1"/>
    </row>
    <row r="329" spans="4:4" ht="409.6">
      <c r="D329" s="1"/>
    </row>
    <row r="330" spans="4:4" ht="409.6">
      <c r="D330" s="1"/>
    </row>
    <row r="331" spans="4:4" ht="409.6">
      <c r="D331" s="1"/>
    </row>
    <row r="332" spans="4:4" ht="409.6">
      <c r="D332" s="1"/>
    </row>
    <row r="333" spans="4:4" ht="409.6">
      <c r="D333" s="1"/>
    </row>
    <row r="334" spans="4:4" ht="409.6">
      <c r="D334" s="1"/>
    </row>
    <row r="335" spans="4:4" ht="409.6">
      <c r="D335" s="1"/>
    </row>
    <row r="336" spans="4:4" ht="409.6">
      <c r="D336" s="1"/>
    </row>
    <row r="337" spans="4:4" ht="409.6">
      <c r="D337" s="1"/>
    </row>
    <row r="338" spans="4:4" ht="409.6">
      <c r="D338" s="1"/>
    </row>
    <row r="339" spans="4:4" ht="409.6">
      <c r="D339" s="1"/>
    </row>
    <row r="340" spans="4:4" ht="409.6">
      <c r="D340" s="1"/>
    </row>
    <row r="341" spans="4:4" ht="409.6">
      <c r="D341" s="1"/>
    </row>
    <row r="342" spans="4:4" ht="409.6">
      <c r="D342" s="1"/>
    </row>
    <row r="343" spans="4:4" ht="409.6">
      <c r="D343" s="1"/>
    </row>
    <row r="344" spans="4:4" ht="409.6">
      <c r="D344" s="1"/>
    </row>
    <row r="345" spans="4:4" ht="409.6">
      <c r="D345" s="1"/>
    </row>
    <row r="346" spans="4:4" ht="409.6">
      <c r="D346" s="1"/>
    </row>
    <row r="347" spans="4:4" ht="409.6">
      <c r="D347" s="1"/>
    </row>
    <row r="348" spans="4:4" ht="409.6">
      <c r="D348" s="1"/>
    </row>
    <row r="349" spans="4:4" ht="409.6">
      <c r="D349" s="1"/>
    </row>
    <row r="350" spans="4:4" ht="409.6">
      <c r="D350" s="1"/>
    </row>
    <row r="351" spans="4:4" ht="409.6">
      <c r="D351" s="1"/>
    </row>
    <row r="352" spans="4:4" ht="409.6">
      <c r="D352" s="1"/>
    </row>
    <row r="353" spans="4:4" ht="409.6">
      <c r="D353" s="1"/>
    </row>
    <row r="354" spans="4:4" ht="409.6">
      <c r="D354" s="1"/>
    </row>
    <row r="355" spans="4:4" ht="409.6">
      <c r="D355" s="1"/>
    </row>
    <row r="356" spans="4:4" ht="409.6">
      <c r="D356" s="1"/>
    </row>
    <row r="357" spans="4:4" ht="409.6">
      <c r="D357" s="1"/>
    </row>
    <row r="358" spans="4:4" ht="409.6">
      <c r="D358" s="1"/>
    </row>
    <row r="359" spans="4:4" ht="409.6">
      <c r="D359" s="1"/>
    </row>
    <row r="360" spans="4:4" ht="409.6">
      <c r="D360" s="1"/>
    </row>
    <row r="361" spans="4:4" ht="409.6">
      <c r="D361" s="1"/>
    </row>
    <row r="362" spans="4:4" ht="409.6">
      <c r="D362" s="1"/>
    </row>
    <row r="363" spans="4:4" ht="409.6">
      <c r="D363" s="1"/>
    </row>
    <row r="364" spans="4:4" ht="409.6">
      <c r="D364" s="1"/>
    </row>
    <row r="365" spans="4:4" ht="409.6">
      <c r="D365" s="1"/>
    </row>
    <row r="366" spans="4:4" ht="409.6">
      <c r="D366" s="1"/>
    </row>
    <row r="367" spans="4:4" ht="409.6">
      <c r="D367" s="1"/>
    </row>
    <row r="368" spans="4:4" ht="409.6">
      <c r="D368" s="1"/>
    </row>
    <row r="369" spans="4:4" ht="409.6">
      <c r="D369" s="1"/>
    </row>
    <row r="370" spans="4:4" ht="409.6">
      <c r="D370" s="1"/>
    </row>
    <row r="371" spans="4:4" ht="409.6">
      <c r="D371" s="1"/>
    </row>
    <row r="372" spans="4:4" ht="409.6">
      <c r="D372" s="1"/>
    </row>
    <row r="373" spans="4:4" ht="409.6">
      <c r="D373" s="1"/>
    </row>
    <row r="374" spans="4:4" ht="409.6">
      <c r="D374" s="1"/>
    </row>
    <row r="375" spans="4:4" ht="409.6">
      <c r="D375" s="1"/>
    </row>
    <row r="376" spans="4:4" ht="409.6">
      <c r="D376" s="1"/>
    </row>
    <row r="377" spans="4:4" ht="409.6">
      <c r="D377" s="1"/>
    </row>
    <row r="378" spans="4:4" ht="409.6">
      <c r="D378" s="1"/>
    </row>
    <row r="379" spans="4:4" ht="409.6">
      <c r="D379" s="1"/>
    </row>
    <row r="380" spans="4:4" ht="409.6">
      <c r="D380" s="1"/>
    </row>
    <row r="381" spans="4:4" ht="409.6">
      <c r="D381" s="1"/>
    </row>
    <row r="382" spans="4:4" ht="409.6">
      <c r="D382" s="1"/>
    </row>
    <row r="383" spans="4:4" ht="409.6">
      <c r="D383" s="1"/>
    </row>
    <row r="384" spans="4:4" ht="409.6">
      <c r="D384" s="1"/>
    </row>
    <row r="385" spans="4:4" ht="409.6">
      <c r="D385" s="1"/>
    </row>
    <row r="386" spans="4:4" ht="409.6">
      <c r="D386" s="1"/>
    </row>
    <row r="387" spans="4:4" ht="409.6">
      <c r="D387" s="1"/>
    </row>
    <row r="388" spans="4:4" ht="409.6">
      <c r="D388" s="1"/>
    </row>
    <row r="389" spans="4:4" ht="409.6">
      <c r="D389" s="1"/>
    </row>
    <row r="390" spans="4:4" ht="409.6">
      <c r="D390" s="1"/>
    </row>
    <row r="391" spans="4:4" ht="409.6">
      <c r="D391" s="1"/>
    </row>
    <row r="392" spans="4:4" ht="409.6">
      <c r="D392" s="1"/>
    </row>
    <row r="393" spans="4:4" ht="409.6">
      <c r="D393" s="1"/>
    </row>
    <row r="394" spans="4:4" ht="409.6">
      <c r="D394" s="1"/>
    </row>
    <row r="395" spans="4:4" ht="409.6">
      <c r="D395" s="1"/>
    </row>
    <row r="396" spans="4:4" ht="409.6">
      <c r="D396" s="1"/>
    </row>
    <row r="397" spans="4:4" ht="409.6">
      <c r="D397" s="1"/>
    </row>
    <row r="398" spans="4:4" ht="409.6">
      <c r="D398" s="1"/>
    </row>
    <row r="399" spans="4:4" ht="409.6">
      <c r="D399" s="1"/>
    </row>
    <row r="400" spans="4:4" ht="409.6">
      <c r="D400" s="1"/>
    </row>
    <row r="401" spans="4:4" ht="409.6">
      <c r="D401" s="1"/>
    </row>
    <row r="402" spans="4:4" ht="409.6">
      <c r="D402" s="1"/>
    </row>
    <row r="403" spans="4:4" ht="409.6">
      <c r="D403" s="1"/>
    </row>
    <row r="404" spans="4:4" ht="409.6">
      <c r="D404" s="1"/>
    </row>
    <row r="405" spans="4:4" ht="409.6">
      <c r="D405" s="1"/>
    </row>
    <row r="406" spans="4:4" ht="409.6">
      <c r="D406" s="1"/>
    </row>
    <row r="407" spans="4:4" ht="409.6">
      <c r="D407" s="1"/>
    </row>
    <row r="408" spans="4:4" ht="409.6">
      <c r="D408" s="1"/>
    </row>
    <row r="409" spans="4:4" ht="409.6">
      <c r="D409" s="1"/>
    </row>
    <row r="410" spans="4:4" ht="409.6">
      <c r="D410" s="1"/>
    </row>
    <row r="411" spans="4:4" ht="409.6">
      <c r="D411" s="1"/>
    </row>
    <row r="412" spans="4:4" ht="409.6">
      <c r="D412" s="1"/>
    </row>
    <row r="413" spans="4:4" ht="409.6">
      <c r="D413" s="1"/>
    </row>
    <row r="414" spans="4:4" ht="409.6">
      <c r="D414" s="1"/>
    </row>
    <row r="415" spans="4:4" ht="409.6">
      <c r="D415" s="1"/>
    </row>
    <row r="416" spans="4:4" ht="409.6">
      <c r="D416" s="1"/>
    </row>
    <row r="417" spans="4:4" ht="409.6">
      <c r="D417" s="1"/>
    </row>
    <row r="418" spans="4:4" ht="409.6">
      <c r="D418" s="1"/>
    </row>
    <row r="419" spans="4:4" ht="409.6">
      <c r="D419" s="1"/>
    </row>
    <row r="420" spans="4:4" ht="409.6">
      <c r="D420" s="1"/>
    </row>
    <row r="421" spans="4:4" ht="409.6">
      <c r="D421" s="1"/>
    </row>
    <row r="422" spans="4:4" ht="409.6">
      <c r="D422" s="1"/>
    </row>
    <row r="423" spans="4:4" ht="409.6">
      <c r="D423" s="1"/>
    </row>
    <row r="424" spans="4:4" ht="409.6">
      <c r="D424" s="1"/>
    </row>
    <row r="425" spans="4:4" ht="409.6">
      <c r="D425" s="1"/>
    </row>
    <row r="426" spans="4:4" ht="409.6">
      <c r="D426" s="1"/>
    </row>
    <row r="427" spans="4:4" ht="409.6">
      <c r="D427" s="1"/>
    </row>
    <row r="428" spans="4:4" ht="409.6">
      <c r="D428" s="1"/>
    </row>
    <row r="429" spans="4:4" ht="409.6">
      <c r="D429" s="1"/>
    </row>
    <row r="430" spans="4:4" ht="409.6">
      <c r="D430" s="1"/>
    </row>
    <row r="431" spans="4:4" ht="409.6">
      <c r="D431" s="1"/>
    </row>
    <row r="432" spans="4:4" ht="409.6">
      <c r="D432" s="1"/>
    </row>
    <row r="433" spans="4:4" ht="409.6">
      <c r="D433" s="1"/>
    </row>
    <row r="434" spans="4:4" ht="409.6">
      <c r="D434" s="1"/>
    </row>
    <row r="435" spans="4:4" ht="409.6">
      <c r="D435" s="1"/>
    </row>
    <row r="436" spans="4:4" ht="409.6">
      <c r="D436" s="1"/>
    </row>
    <row r="437" spans="4:4" ht="409.6">
      <c r="D437" s="1"/>
    </row>
    <row r="438" spans="4:4" ht="409.6">
      <c r="D438" s="1"/>
    </row>
    <row r="439" spans="4:4" ht="409.6">
      <c r="D439" s="1"/>
    </row>
    <row r="440" spans="4:4" ht="409.6">
      <c r="D440" s="1"/>
    </row>
    <row r="441" spans="4:4" ht="409.6">
      <c r="D441" s="1"/>
    </row>
    <row r="442" spans="4:4" ht="409.6">
      <c r="D442" s="1"/>
    </row>
    <row r="443" spans="4:4" ht="409.6">
      <c r="D443" s="1"/>
    </row>
    <row r="444" spans="4:4" ht="409.6">
      <c r="D444" s="1"/>
    </row>
    <row r="445" spans="4:4" ht="409.6">
      <c r="D445" s="1"/>
    </row>
    <row r="446" spans="4:4" ht="409.6">
      <c r="D446" s="1"/>
    </row>
    <row r="447" spans="4:4" ht="409.6">
      <c r="D447" s="1"/>
    </row>
    <row r="448" spans="4:4" ht="409.6">
      <c r="D448" s="1"/>
    </row>
    <row r="449" spans="4:4" ht="409.6">
      <c r="D449" s="1"/>
    </row>
    <row r="450" spans="4:4" ht="409.6">
      <c r="D450" s="1"/>
    </row>
    <row r="451" spans="4:4" ht="409.6">
      <c r="D451" s="1"/>
    </row>
    <row r="452" spans="4:4" ht="409.6">
      <c r="D452" s="1"/>
    </row>
    <row r="453" spans="4:4" ht="409.6">
      <c r="D453" s="1"/>
    </row>
    <row r="454" spans="4:4" ht="409.6">
      <c r="D454" s="1"/>
    </row>
    <row r="455" spans="4:4" ht="409.6">
      <c r="D455" s="1"/>
    </row>
    <row r="456" spans="4:4" ht="409.6">
      <c r="D456" s="1"/>
    </row>
    <row r="457" spans="4:4" ht="409.6">
      <c r="D457" s="1"/>
    </row>
    <row r="458" spans="4:4" ht="409.6">
      <c r="D458" s="1"/>
    </row>
    <row r="459" spans="4:4" ht="409.6">
      <c r="D459" s="1"/>
    </row>
    <row r="460" spans="4:4" ht="409.6">
      <c r="D460" s="1"/>
    </row>
    <row r="461" spans="4:4" ht="409.6">
      <c r="D461" s="1"/>
    </row>
    <row r="462" spans="4:4" ht="409.6">
      <c r="D462" s="1"/>
    </row>
    <row r="463" spans="4:4" ht="409.6">
      <c r="D463" s="1"/>
    </row>
    <row r="464" spans="4:4" ht="409.6">
      <c r="D464" s="1"/>
    </row>
    <row r="465" spans="4:4" ht="409.6">
      <c r="D465" s="1"/>
    </row>
    <row r="466" spans="4:4" ht="409.6">
      <c r="D466" s="1"/>
    </row>
    <row r="467" spans="4:4" ht="409.6">
      <c r="D467" s="1"/>
    </row>
    <row r="468" spans="4:4" ht="409.6">
      <c r="D468" s="1"/>
    </row>
    <row r="469" spans="4:4" ht="409.6">
      <c r="D469" s="1"/>
    </row>
    <row r="470" spans="4:4" ht="409.6">
      <c r="D470" s="1"/>
    </row>
    <row r="471" spans="4:4" ht="409.6">
      <c r="D471" s="1"/>
    </row>
    <row r="472" spans="4:4" ht="409.6">
      <c r="D472" s="1"/>
    </row>
    <row r="473" spans="4:4" ht="409.6">
      <c r="D473" s="1"/>
    </row>
    <row r="474" spans="4:4" ht="409.6">
      <c r="D474" s="1"/>
    </row>
    <row r="475" spans="4:4" ht="409.6">
      <c r="D475" s="1"/>
    </row>
    <row r="476" spans="4:4" ht="409.6">
      <c r="D476" s="1"/>
    </row>
    <row r="477" spans="4:4" ht="409.6">
      <c r="D477" s="1"/>
    </row>
    <row r="478" spans="4:4" ht="409.6">
      <c r="D478" s="1"/>
    </row>
    <row r="479" spans="4:4" ht="409.6">
      <c r="D479" s="1"/>
    </row>
    <row r="480" spans="4:4" ht="409.6">
      <c r="D480" s="1"/>
    </row>
    <row r="481" spans="4:4" ht="409.6">
      <c r="D481" s="1"/>
    </row>
    <row r="482" spans="4:4" ht="409.6">
      <c r="D482" s="1"/>
    </row>
    <row r="483" spans="4:4" ht="409.6">
      <c r="D483" s="1"/>
    </row>
    <row r="484" spans="4:4" ht="409.6">
      <c r="D484" s="1"/>
    </row>
    <row r="485" spans="4:4" ht="409.6">
      <c r="D485" s="1"/>
    </row>
    <row r="486" spans="4:4" ht="409.6">
      <c r="D486" s="1"/>
    </row>
    <row r="487" spans="4:4" ht="409.6">
      <c r="D487" s="1"/>
    </row>
    <row r="488" spans="4:4" ht="409.6">
      <c r="D488" s="1"/>
    </row>
    <row r="489" spans="4:4" ht="409.6">
      <c r="D489" s="1"/>
    </row>
    <row r="490" spans="4:4" ht="409.6">
      <c r="D490" s="1"/>
    </row>
    <row r="491" spans="4:4" ht="409.6">
      <c r="D491" s="1"/>
    </row>
    <row r="492" spans="4:4" ht="409.6">
      <c r="D492" s="1"/>
    </row>
    <row r="493" spans="4:4" ht="409.6">
      <c r="D493" s="1"/>
    </row>
    <row r="494" spans="4:4" ht="409.6">
      <c r="D494" s="1"/>
    </row>
    <row r="495" spans="4:4" ht="409.6">
      <c r="D495" s="1"/>
    </row>
    <row r="496" spans="4:4" ht="409.6">
      <c r="D496" s="1"/>
    </row>
    <row r="497" spans="4:4" ht="409.6">
      <c r="D497" s="1"/>
    </row>
    <row r="498" spans="4:4" ht="409.6">
      <c r="D498" s="1"/>
    </row>
    <row r="499" spans="4:4" ht="409.6">
      <c r="D499" s="1"/>
    </row>
    <row r="500" spans="4:4" ht="409.6">
      <c r="D500" s="1"/>
    </row>
    <row r="501" spans="4:4" ht="409.6">
      <c r="D501" s="1"/>
    </row>
    <row r="502" spans="4:4" ht="409.6">
      <c r="D502" s="1"/>
    </row>
    <row r="503" spans="4:4" ht="409.6">
      <c r="D503" s="1"/>
    </row>
    <row r="504" spans="4:4" ht="409.6">
      <c r="D504" s="1"/>
    </row>
    <row r="505" spans="4:4" ht="409.6">
      <c r="D505" s="1"/>
    </row>
    <row r="506" spans="4:4" ht="409.6">
      <c r="D506" s="1"/>
    </row>
    <row r="507" spans="4:4" ht="409.6">
      <c r="D507" s="1"/>
    </row>
    <row r="508" spans="4:4" ht="409.6">
      <c r="D508" s="1"/>
    </row>
    <row r="509" spans="4:4" ht="409.6">
      <c r="D509" s="1"/>
    </row>
    <row r="510" spans="4:4" ht="409.6">
      <c r="D510" s="1"/>
    </row>
    <row r="511" spans="4:4" ht="409.6">
      <c r="D511" s="1"/>
    </row>
    <row r="512" spans="4:4" ht="409.6">
      <c r="D512" s="1"/>
    </row>
    <row r="513" spans="4:4" ht="409.6">
      <c r="D513" s="1"/>
    </row>
    <row r="514" spans="4:4" ht="409.6">
      <c r="D514" s="1"/>
    </row>
    <row r="515" spans="4:4" ht="409.6">
      <c r="D515" s="1"/>
    </row>
    <row r="516" spans="4:4" ht="409.6">
      <c r="D516" s="1"/>
    </row>
    <row r="517" spans="4:4" ht="409.6">
      <c r="D517" s="1"/>
    </row>
    <row r="518" spans="4:4" ht="409.6">
      <c r="D518" s="1"/>
    </row>
    <row r="519" spans="4:4" ht="409.6">
      <c r="D519" s="1"/>
    </row>
    <row r="520" spans="4:4" ht="409.6">
      <c r="D520" s="1"/>
    </row>
    <row r="521" spans="4:4" ht="409.6">
      <c r="D521" s="1"/>
    </row>
    <row r="522" spans="4:4" ht="409.6">
      <c r="D522" s="1"/>
    </row>
    <row r="523" spans="4:4" ht="409.6">
      <c r="D523" s="1"/>
    </row>
    <row r="524" spans="4:4" ht="409.6">
      <c r="D524" s="1"/>
    </row>
    <row r="525" spans="4:4" ht="409.6">
      <c r="D525" s="1"/>
    </row>
    <row r="526" spans="4:4" ht="409.6">
      <c r="D526" s="1"/>
    </row>
    <row r="527" spans="4:4" ht="409.6">
      <c r="D527" s="1"/>
    </row>
    <row r="528" spans="4:4" ht="409.6">
      <c r="D528" s="1"/>
    </row>
    <row r="529" spans="4:4" ht="409.6">
      <c r="D529" s="1"/>
    </row>
    <row r="530" spans="4:4" ht="409.6">
      <c r="D530" s="1"/>
    </row>
    <row r="531" spans="4:4" ht="409.6">
      <c r="D531" s="1"/>
    </row>
    <row r="532" spans="4:4" ht="409.6">
      <c r="D532" s="1"/>
    </row>
    <row r="533" spans="4:4" ht="409.6">
      <c r="D533" s="1"/>
    </row>
    <row r="534" spans="4:4" ht="409.6">
      <c r="D534" s="1"/>
    </row>
    <row r="535" spans="4:4" ht="409.6">
      <c r="D535" s="1"/>
    </row>
    <row r="536" spans="4:4" ht="409.6">
      <c r="D536" s="1"/>
    </row>
    <row r="537" spans="4:4" ht="409.6">
      <c r="D537" s="1"/>
    </row>
    <row r="538" spans="4:4" ht="409.6">
      <c r="D538" s="1"/>
    </row>
    <row r="539" spans="4:4" ht="409.6">
      <c r="D539" s="1"/>
    </row>
    <row r="540" spans="4:4" ht="409.6">
      <c r="D540" s="1"/>
    </row>
    <row r="541" spans="4:4" ht="409.6">
      <c r="D541" s="1"/>
    </row>
    <row r="542" spans="4:4" ht="409.6">
      <c r="D542" s="1"/>
    </row>
    <row r="543" spans="4:4" ht="409.6">
      <c r="D543" s="1"/>
    </row>
    <row r="544" spans="4:4" ht="409.6">
      <c r="D544" s="1"/>
    </row>
    <row r="545" spans="4:4" ht="409.6">
      <c r="D545" s="1"/>
    </row>
    <row r="546" spans="4:4" ht="409.6">
      <c r="D546" s="1"/>
    </row>
    <row r="547" spans="4:4" ht="409.6">
      <c r="D547" s="1"/>
    </row>
    <row r="548" spans="4:4" ht="409.6">
      <c r="D548" s="1"/>
    </row>
    <row r="549" spans="4:4" ht="409.6">
      <c r="D549" s="1"/>
    </row>
    <row r="550" spans="4:4" ht="409.6">
      <c r="D550" s="1"/>
    </row>
    <row r="551" spans="4:4" ht="409.6">
      <c r="D551" s="1"/>
    </row>
    <row r="552" spans="4:4" ht="409.6">
      <c r="D552" s="1"/>
    </row>
    <row r="553" spans="4:4" ht="409.6">
      <c r="D553" s="1"/>
    </row>
    <row r="554" spans="4:4" ht="409.6">
      <c r="D554" s="1"/>
    </row>
    <row r="555" spans="4:4" ht="409.6">
      <c r="D555" s="1"/>
    </row>
    <row r="556" spans="4:4" ht="409.6">
      <c r="D556" s="1"/>
    </row>
    <row r="557" spans="4:4" ht="409.6">
      <c r="D557" s="1"/>
    </row>
    <row r="558" spans="4:4" ht="409.6">
      <c r="D558" s="1"/>
    </row>
    <row r="559" spans="4:4" ht="409.6">
      <c r="D559" s="1"/>
    </row>
    <row r="560" spans="4:4" ht="409.6">
      <c r="D560" s="1"/>
    </row>
    <row r="561" spans="4:4" ht="409.6">
      <c r="D561" s="1"/>
    </row>
    <row r="562" spans="4:4" ht="409.6">
      <c r="D562" s="1"/>
    </row>
    <row r="563" spans="4:4" ht="409.6">
      <c r="D563" s="1"/>
    </row>
    <row r="564" spans="4:4" ht="409.6">
      <c r="D564" s="1"/>
    </row>
    <row r="565" spans="4:4" ht="409.6">
      <c r="D565" s="1"/>
    </row>
    <row r="566" spans="4:4" ht="409.6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7" t="s">
        <v>168</v>
      </c>
      <c r="C1" s="78" t="s" vm="1">
        <v>244</v>
      </c>
    </row>
    <row r="2" spans="2:61">
      <c r="B2" s="57" t="s">
        <v>167</v>
      </c>
      <c r="C2" s="78" t="s">
        <v>245</v>
      </c>
    </row>
    <row r="3" spans="2:61">
      <c r="B3" s="57" t="s">
        <v>169</v>
      </c>
      <c r="C3" s="78" t="s">
        <v>246</v>
      </c>
    </row>
    <row r="4" spans="2:61">
      <c r="B4" s="57" t="s">
        <v>170</v>
      </c>
      <c r="C4" s="78">
        <v>12148</v>
      </c>
    </row>
    <row r="6" spans="2:61" ht="26.25" customHeight="1">
      <c r="B6" s="136" t="s">
        <v>200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61" s="3" customFormat="1" ht="78.75">
      <c r="B7" s="23" t="s">
        <v>105</v>
      </c>
      <c r="C7" s="31" t="s">
        <v>212</v>
      </c>
      <c r="D7" s="31" t="s">
        <v>38</v>
      </c>
      <c r="E7" s="31" t="s">
        <v>106</v>
      </c>
      <c r="F7" s="31" t="s">
        <v>15</v>
      </c>
      <c r="G7" s="31" t="s">
        <v>91</v>
      </c>
      <c r="H7" s="31" t="s">
        <v>56</v>
      </c>
      <c r="I7" s="31" t="s">
        <v>18</v>
      </c>
      <c r="J7" s="31" t="s">
        <v>90</v>
      </c>
      <c r="K7" s="14" t="s">
        <v>34</v>
      </c>
      <c r="L7" s="71" t="s">
        <v>19</v>
      </c>
      <c r="M7" s="31" t="s">
        <v>222</v>
      </c>
      <c r="N7" s="31" t="s">
        <v>221</v>
      </c>
      <c r="O7" s="31" t="s">
        <v>99</v>
      </c>
      <c r="P7" s="31" t="s">
        <v>171</v>
      </c>
      <c r="Q7" s="32" t="s">
        <v>173</v>
      </c>
      <c r="R7" s="1"/>
      <c r="S7" s="1"/>
      <c r="T7" s="1"/>
      <c r="U7" s="1"/>
      <c r="V7" s="1"/>
      <c r="W7" s="1"/>
      <c r="BH7" s="3" t="s">
        <v>151</v>
      </c>
      <c r="BI7" s="3" t="s">
        <v>153</v>
      </c>
    </row>
    <row r="8" spans="2:61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229</v>
      </c>
      <c r="N8" s="17"/>
      <c r="O8" s="17" t="s">
        <v>225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149</v>
      </c>
      <c r="BI8" s="3" t="s">
        <v>152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102</v>
      </c>
      <c r="R9" s="1"/>
      <c r="S9" s="1"/>
      <c r="T9" s="1"/>
      <c r="U9" s="1"/>
      <c r="V9" s="1"/>
      <c r="W9" s="1"/>
      <c r="BH9" s="4" t="s">
        <v>150</v>
      </c>
      <c r="BI9" s="4" t="s">
        <v>154</v>
      </c>
    </row>
    <row r="10" spans="2:61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"/>
      <c r="S10" s="1"/>
      <c r="T10" s="1"/>
      <c r="U10" s="1"/>
      <c r="V10" s="1"/>
      <c r="W10" s="1"/>
      <c r="BH10" s="1" t="s">
        <v>29</v>
      </c>
      <c r="BI10" s="4" t="s">
        <v>155</v>
      </c>
    </row>
    <row r="11" spans="2:61" ht="21.75" customHeight="1">
      <c r="B11" s="99" t="s">
        <v>238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BI11" s="1" t="s">
        <v>161</v>
      </c>
    </row>
    <row r="12" spans="2:61">
      <c r="B12" s="99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BI12" s="1" t="s">
        <v>156</v>
      </c>
    </row>
    <row r="13" spans="2:61">
      <c r="B13" s="99" t="s">
        <v>220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BI13" s="1" t="s">
        <v>157</v>
      </c>
    </row>
    <row r="14" spans="2:61">
      <c r="B14" s="99" t="s">
        <v>228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BI14" s="1" t="s">
        <v>158</v>
      </c>
    </row>
    <row r="15" spans="2:61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BI15" s="1" t="s">
        <v>160</v>
      </c>
    </row>
    <row r="16" spans="2:6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BI16" s="1" t="s">
        <v>159</v>
      </c>
    </row>
    <row r="17" spans="2:6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BI17" s="1" t="s">
        <v>162</v>
      </c>
    </row>
    <row r="18" spans="2:6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BI18" s="1" t="s">
        <v>163</v>
      </c>
    </row>
    <row r="19" spans="2:6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BI19" s="1" t="s">
        <v>164</v>
      </c>
    </row>
    <row r="20" spans="2:61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BI20" s="1" t="s">
        <v>165</v>
      </c>
    </row>
    <row r="21" spans="2:61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BI21" s="1" t="s">
        <v>166</v>
      </c>
    </row>
    <row r="22" spans="2:6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BI22" s="1" t="s">
        <v>29</v>
      </c>
    </row>
    <row r="23" spans="2:6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6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61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61" ht="409.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61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61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61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61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61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61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</sheetData>
  <sheetProtection sheet="1" objects="1" scenarios="1"/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168</v>
      </c>
      <c r="C1" s="78" t="s" vm="1">
        <v>244</v>
      </c>
    </row>
    <row r="2" spans="2:64">
      <c r="B2" s="57" t="s">
        <v>167</v>
      </c>
      <c r="C2" s="78" t="s">
        <v>245</v>
      </c>
    </row>
    <row r="3" spans="2:64">
      <c r="B3" s="57" t="s">
        <v>169</v>
      </c>
      <c r="C3" s="78" t="s">
        <v>246</v>
      </c>
    </row>
    <row r="4" spans="2:64">
      <c r="B4" s="57" t="s">
        <v>170</v>
      </c>
      <c r="C4" s="78">
        <v>12148</v>
      </c>
    </row>
    <row r="6" spans="2:64" ht="26.25" customHeight="1">
      <c r="B6" s="136" t="s">
        <v>201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64" s="3" customFormat="1" ht="78.75">
      <c r="B7" s="60" t="s">
        <v>105</v>
      </c>
      <c r="C7" s="61" t="s">
        <v>38</v>
      </c>
      <c r="D7" s="61" t="s">
        <v>106</v>
      </c>
      <c r="E7" s="61" t="s">
        <v>15</v>
      </c>
      <c r="F7" s="61" t="s">
        <v>56</v>
      </c>
      <c r="G7" s="61" t="s">
        <v>18</v>
      </c>
      <c r="H7" s="61" t="s">
        <v>90</v>
      </c>
      <c r="I7" s="61" t="s">
        <v>44</v>
      </c>
      <c r="J7" s="61" t="s">
        <v>19</v>
      </c>
      <c r="K7" s="61" t="s">
        <v>222</v>
      </c>
      <c r="L7" s="61" t="s">
        <v>221</v>
      </c>
      <c r="M7" s="61" t="s">
        <v>99</v>
      </c>
      <c r="N7" s="61" t="s">
        <v>171</v>
      </c>
      <c r="O7" s="63" t="s">
        <v>173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229</v>
      </c>
      <c r="L8" s="33"/>
      <c r="M8" s="33" t="s">
        <v>225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"/>
      <c r="Q10" s="1"/>
      <c r="R10" s="1"/>
      <c r="S10" s="1"/>
      <c r="T10" s="1"/>
      <c r="U10" s="1"/>
      <c r="BL10" s="1"/>
    </row>
    <row r="11" spans="2:64" ht="20.25" customHeight="1">
      <c r="B11" s="99" t="s">
        <v>238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2:64">
      <c r="B12" s="99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2:64">
      <c r="B13" s="99" t="s">
        <v>220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4">
      <c r="B14" s="99" t="s">
        <v>228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 ht="409.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168</v>
      </c>
      <c r="C1" s="78" t="s" vm="1">
        <v>244</v>
      </c>
    </row>
    <row r="2" spans="2:56">
      <c r="B2" s="57" t="s">
        <v>167</v>
      </c>
      <c r="C2" s="78" t="s">
        <v>245</v>
      </c>
    </row>
    <row r="3" spans="2:56">
      <c r="B3" s="57" t="s">
        <v>169</v>
      </c>
      <c r="C3" s="78" t="s">
        <v>246</v>
      </c>
    </row>
    <row r="4" spans="2:56">
      <c r="B4" s="57" t="s">
        <v>170</v>
      </c>
      <c r="C4" s="78">
        <v>12148</v>
      </c>
    </row>
    <row r="6" spans="2:56" ht="26.25" customHeight="1">
      <c r="B6" s="136" t="s">
        <v>202</v>
      </c>
      <c r="C6" s="137"/>
      <c r="D6" s="137"/>
      <c r="E6" s="137"/>
      <c r="F6" s="137"/>
      <c r="G6" s="137"/>
      <c r="H6" s="137"/>
      <c r="I6" s="137"/>
      <c r="J6" s="138"/>
    </row>
    <row r="7" spans="2:56" s="3" customFormat="1" ht="78.75">
      <c r="B7" s="60" t="s">
        <v>105</v>
      </c>
      <c r="C7" s="62" t="s">
        <v>46</v>
      </c>
      <c r="D7" s="62" t="s">
        <v>75</v>
      </c>
      <c r="E7" s="62" t="s">
        <v>47</v>
      </c>
      <c r="F7" s="62" t="s">
        <v>90</v>
      </c>
      <c r="G7" s="62" t="s">
        <v>213</v>
      </c>
      <c r="H7" s="62" t="s">
        <v>171</v>
      </c>
      <c r="I7" s="64" t="s">
        <v>172</v>
      </c>
      <c r="J7" s="77" t="s">
        <v>232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226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9"/>
      <c r="C11" s="101"/>
      <c r="D11" s="101"/>
      <c r="E11" s="101"/>
      <c r="F11" s="101"/>
      <c r="G11" s="101"/>
      <c r="H11" s="101"/>
      <c r="I11" s="101"/>
      <c r="J11" s="101"/>
    </row>
    <row r="12" spans="2:56">
      <c r="B12" s="109"/>
      <c r="C12" s="101"/>
      <c r="D12" s="101"/>
      <c r="E12" s="101"/>
      <c r="F12" s="101"/>
      <c r="G12" s="101"/>
      <c r="H12" s="101"/>
      <c r="I12" s="101"/>
      <c r="J12" s="101"/>
    </row>
    <row r="13" spans="2:56">
      <c r="B13" s="101"/>
      <c r="C13" s="101"/>
      <c r="D13" s="101"/>
      <c r="E13" s="101"/>
      <c r="F13" s="101"/>
      <c r="G13" s="101"/>
      <c r="H13" s="101"/>
      <c r="I13" s="101"/>
      <c r="J13" s="101"/>
    </row>
    <row r="14" spans="2:56">
      <c r="B14" s="101"/>
      <c r="C14" s="101"/>
      <c r="D14" s="101"/>
      <c r="E14" s="101"/>
      <c r="F14" s="101"/>
      <c r="G14" s="101"/>
      <c r="H14" s="101"/>
      <c r="I14" s="101"/>
      <c r="J14" s="101"/>
    </row>
    <row r="15" spans="2:56">
      <c r="B15" s="101"/>
      <c r="C15" s="101"/>
      <c r="D15" s="101"/>
      <c r="E15" s="101"/>
      <c r="F15" s="101"/>
      <c r="G15" s="101"/>
      <c r="H15" s="101"/>
      <c r="I15" s="101"/>
      <c r="J15" s="101"/>
    </row>
    <row r="16" spans="2:56">
      <c r="B16" s="101"/>
      <c r="C16" s="101"/>
      <c r="D16" s="101"/>
      <c r="E16" s="101"/>
      <c r="F16" s="101"/>
      <c r="G16" s="101"/>
      <c r="H16" s="101"/>
      <c r="I16" s="101"/>
      <c r="J16" s="101"/>
    </row>
    <row r="17" spans="2:10">
      <c r="B17" s="101"/>
      <c r="C17" s="101"/>
      <c r="D17" s="101"/>
      <c r="E17" s="101"/>
      <c r="F17" s="101"/>
      <c r="G17" s="101"/>
      <c r="H17" s="101"/>
      <c r="I17" s="101"/>
      <c r="J17" s="101"/>
    </row>
    <row r="18" spans="2:10">
      <c r="B18" s="101"/>
      <c r="C18" s="101"/>
      <c r="D18" s="101"/>
      <c r="E18" s="101"/>
      <c r="F18" s="101"/>
      <c r="G18" s="101"/>
      <c r="H18" s="101"/>
      <c r="I18" s="101"/>
      <c r="J18" s="101"/>
    </row>
    <row r="19" spans="2:10">
      <c r="B19" s="101"/>
      <c r="C19" s="101"/>
      <c r="D19" s="101"/>
      <c r="E19" s="101"/>
      <c r="F19" s="101"/>
      <c r="G19" s="101"/>
      <c r="H19" s="101"/>
      <c r="I19" s="101"/>
      <c r="J19" s="101"/>
    </row>
    <row r="20" spans="2:10">
      <c r="B20" s="101"/>
      <c r="C20" s="101"/>
      <c r="D20" s="101"/>
      <c r="E20" s="101"/>
      <c r="F20" s="101"/>
      <c r="G20" s="101"/>
      <c r="H20" s="101"/>
      <c r="I20" s="101"/>
      <c r="J20" s="101"/>
    </row>
    <row r="21" spans="2:10">
      <c r="B21" s="101"/>
      <c r="C21" s="101"/>
      <c r="D21" s="101"/>
      <c r="E21" s="101"/>
      <c r="F21" s="101"/>
      <c r="G21" s="101"/>
      <c r="H21" s="101"/>
      <c r="I21" s="101"/>
      <c r="J21" s="101"/>
    </row>
    <row r="22" spans="2:10">
      <c r="B22" s="101"/>
      <c r="C22" s="101"/>
      <c r="D22" s="101"/>
      <c r="E22" s="101"/>
      <c r="F22" s="101"/>
      <c r="G22" s="101"/>
      <c r="H22" s="101"/>
      <c r="I22" s="101"/>
      <c r="J22" s="101"/>
    </row>
    <row r="23" spans="2:10">
      <c r="B23" s="101"/>
      <c r="C23" s="101"/>
      <c r="D23" s="101"/>
      <c r="E23" s="101"/>
      <c r="F23" s="101"/>
      <c r="G23" s="101"/>
      <c r="H23" s="101"/>
      <c r="I23" s="101"/>
      <c r="J23" s="101"/>
    </row>
    <row r="24" spans="2:10">
      <c r="B24" s="101"/>
      <c r="C24" s="101"/>
      <c r="D24" s="101"/>
      <c r="E24" s="101"/>
      <c r="F24" s="101"/>
      <c r="G24" s="101"/>
      <c r="H24" s="101"/>
      <c r="I24" s="101"/>
      <c r="J24" s="101"/>
    </row>
    <row r="25" spans="2:10">
      <c r="B25" s="101"/>
      <c r="C25" s="101"/>
      <c r="D25" s="101"/>
      <c r="E25" s="101"/>
      <c r="F25" s="101"/>
      <c r="G25" s="101"/>
      <c r="H25" s="101"/>
      <c r="I25" s="101"/>
      <c r="J25" s="101"/>
    </row>
    <row r="26" spans="2:10" ht="409.6">
      <c r="B26" s="101"/>
      <c r="C26" s="101"/>
      <c r="D26" s="101"/>
      <c r="E26" s="101"/>
      <c r="F26" s="101"/>
      <c r="G26" s="101"/>
      <c r="H26" s="101"/>
      <c r="I26" s="101"/>
      <c r="J26" s="101"/>
    </row>
    <row r="27" spans="2:10" ht="409.6">
      <c r="B27" s="101"/>
      <c r="C27" s="101"/>
      <c r="D27" s="101"/>
      <c r="E27" s="101"/>
      <c r="F27" s="101"/>
      <c r="G27" s="101"/>
      <c r="H27" s="101"/>
      <c r="I27" s="101"/>
      <c r="J27" s="101"/>
    </row>
    <row r="28" spans="2:10" ht="409.6">
      <c r="B28" s="101"/>
      <c r="C28" s="101"/>
      <c r="D28" s="101"/>
      <c r="E28" s="101"/>
      <c r="F28" s="101"/>
      <c r="G28" s="101"/>
      <c r="H28" s="101"/>
      <c r="I28" s="101"/>
      <c r="J28" s="101"/>
    </row>
    <row r="29" spans="2:10" ht="409.6">
      <c r="B29" s="101"/>
      <c r="C29" s="101"/>
      <c r="D29" s="101"/>
      <c r="E29" s="101"/>
      <c r="F29" s="101"/>
      <c r="G29" s="101"/>
      <c r="H29" s="101"/>
      <c r="I29" s="101"/>
      <c r="J29" s="101"/>
    </row>
    <row r="30" spans="2:10" ht="409.6">
      <c r="B30" s="101"/>
      <c r="C30" s="101"/>
      <c r="D30" s="101"/>
      <c r="E30" s="101"/>
      <c r="F30" s="101"/>
      <c r="G30" s="101"/>
      <c r="H30" s="101"/>
      <c r="I30" s="101"/>
      <c r="J30" s="101"/>
    </row>
    <row r="31" spans="2:10" ht="409.6">
      <c r="B31" s="101"/>
      <c r="C31" s="101"/>
      <c r="D31" s="101"/>
      <c r="E31" s="101"/>
      <c r="F31" s="101"/>
      <c r="G31" s="101"/>
      <c r="H31" s="101"/>
      <c r="I31" s="101"/>
      <c r="J31" s="101"/>
    </row>
    <row r="32" spans="2:10" ht="409.6">
      <c r="B32" s="101"/>
      <c r="C32" s="101"/>
      <c r="D32" s="101"/>
      <c r="E32" s="101"/>
      <c r="F32" s="101"/>
      <c r="G32" s="101"/>
      <c r="H32" s="101"/>
      <c r="I32" s="101"/>
      <c r="J32" s="101"/>
    </row>
    <row r="33" spans="2:10" ht="409.6">
      <c r="B33" s="101"/>
      <c r="C33" s="101"/>
      <c r="D33" s="101"/>
      <c r="E33" s="101"/>
      <c r="F33" s="101"/>
      <c r="G33" s="101"/>
      <c r="H33" s="101"/>
      <c r="I33" s="101"/>
      <c r="J33" s="101"/>
    </row>
    <row r="34" spans="2:10" ht="409.6">
      <c r="B34" s="101"/>
      <c r="C34" s="101"/>
      <c r="D34" s="101"/>
      <c r="E34" s="101"/>
      <c r="F34" s="101"/>
      <c r="G34" s="101"/>
      <c r="H34" s="101"/>
      <c r="I34" s="101"/>
      <c r="J34" s="101"/>
    </row>
    <row r="35" spans="2:10" ht="409.6">
      <c r="B35" s="101"/>
      <c r="C35" s="101"/>
      <c r="D35" s="101"/>
      <c r="E35" s="101"/>
      <c r="F35" s="101"/>
      <c r="G35" s="101"/>
      <c r="H35" s="101"/>
      <c r="I35" s="101"/>
      <c r="J35" s="101"/>
    </row>
    <row r="36" spans="2:10" ht="409.6">
      <c r="B36" s="101"/>
      <c r="C36" s="101"/>
      <c r="D36" s="101"/>
      <c r="E36" s="101"/>
      <c r="F36" s="101"/>
      <c r="G36" s="101"/>
      <c r="H36" s="101"/>
      <c r="I36" s="101"/>
      <c r="J36" s="101"/>
    </row>
    <row r="37" spans="2:10" ht="409.6">
      <c r="B37" s="101"/>
      <c r="C37" s="101"/>
      <c r="D37" s="101"/>
      <c r="E37" s="101"/>
      <c r="F37" s="101"/>
      <c r="G37" s="101"/>
      <c r="H37" s="101"/>
      <c r="I37" s="101"/>
      <c r="J37" s="101"/>
    </row>
    <row r="38" spans="2:10" ht="409.6">
      <c r="B38" s="101"/>
      <c r="C38" s="101"/>
      <c r="D38" s="101"/>
      <c r="E38" s="101"/>
      <c r="F38" s="101"/>
      <c r="G38" s="101"/>
      <c r="H38" s="101"/>
      <c r="I38" s="101"/>
      <c r="J38" s="101"/>
    </row>
    <row r="39" spans="2:10" ht="409.6">
      <c r="B39" s="101"/>
      <c r="C39" s="101"/>
      <c r="D39" s="101"/>
      <c r="E39" s="101"/>
      <c r="F39" s="101"/>
      <c r="G39" s="101"/>
      <c r="H39" s="101"/>
      <c r="I39" s="101"/>
      <c r="J39" s="101"/>
    </row>
    <row r="40" spans="2:10" ht="409.6">
      <c r="B40" s="101"/>
      <c r="C40" s="101"/>
      <c r="D40" s="101"/>
      <c r="E40" s="101"/>
      <c r="F40" s="101"/>
      <c r="G40" s="101"/>
      <c r="H40" s="101"/>
      <c r="I40" s="101"/>
      <c r="J40" s="101"/>
    </row>
    <row r="41" spans="2:10" ht="409.6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2:10" ht="409.6">
      <c r="B42" s="101"/>
      <c r="C42" s="101"/>
      <c r="D42" s="101"/>
      <c r="E42" s="101"/>
      <c r="F42" s="101"/>
      <c r="G42" s="101"/>
      <c r="H42" s="101"/>
      <c r="I42" s="101"/>
      <c r="J42" s="101"/>
    </row>
    <row r="43" spans="2:10" ht="409.6">
      <c r="B43" s="101"/>
      <c r="C43" s="101"/>
      <c r="D43" s="101"/>
      <c r="E43" s="101"/>
      <c r="F43" s="101"/>
      <c r="G43" s="101"/>
      <c r="H43" s="101"/>
      <c r="I43" s="101"/>
      <c r="J43" s="101"/>
    </row>
    <row r="44" spans="2:10" ht="409.6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 ht="409.6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 ht="409.6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 ht="409.6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 ht="409.6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 ht="409.6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 ht="409.6">
      <c r="B50" s="101"/>
      <c r="C50" s="101"/>
      <c r="D50" s="101"/>
      <c r="E50" s="101"/>
      <c r="F50" s="101"/>
      <c r="G50" s="101"/>
      <c r="H50" s="101"/>
      <c r="I50" s="101"/>
      <c r="J50" s="101"/>
    </row>
    <row r="51" spans="2:10" ht="409.6">
      <c r="B51" s="101"/>
      <c r="C51" s="101"/>
      <c r="D51" s="101"/>
      <c r="E51" s="101"/>
      <c r="F51" s="101"/>
      <c r="G51" s="101"/>
      <c r="H51" s="101"/>
      <c r="I51" s="101"/>
      <c r="J51" s="101"/>
    </row>
    <row r="52" spans="2:10" ht="409.6">
      <c r="B52" s="101"/>
      <c r="C52" s="101"/>
      <c r="D52" s="101"/>
      <c r="E52" s="101"/>
      <c r="F52" s="101"/>
      <c r="G52" s="101"/>
      <c r="H52" s="101"/>
      <c r="I52" s="101"/>
      <c r="J52" s="101"/>
    </row>
    <row r="53" spans="2:10" ht="409.6">
      <c r="B53" s="101"/>
      <c r="C53" s="101"/>
      <c r="D53" s="101"/>
      <c r="E53" s="101"/>
      <c r="F53" s="101"/>
      <c r="G53" s="101"/>
      <c r="H53" s="101"/>
      <c r="I53" s="101"/>
      <c r="J53" s="101"/>
    </row>
    <row r="54" spans="2:10" ht="409.6">
      <c r="B54" s="101"/>
      <c r="C54" s="101"/>
      <c r="D54" s="101"/>
      <c r="E54" s="101"/>
      <c r="F54" s="101"/>
      <c r="G54" s="101"/>
      <c r="H54" s="101"/>
      <c r="I54" s="101"/>
      <c r="J54" s="101"/>
    </row>
    <row r="55" spans="2:10" ht="409.6">
      <c r="B55" s="101"/>
      <c r="C55" s="101"/>
      <c r="D55" s="101"/>
      <c r="E55" s="101"/>
      <c r="F55" s="101"/>
      <c r="G55" s="101"/>
      <c r="H55" s="101"/>
      <c r="I55" s="101"/>
      <c r="J55" s="101"/>
    </row>
    <row r="56" spans="2:10" ht="409.6">
      <c r="B56" s="101"/>
      <c r="C56" s="101"/>
      <c r="D56" s="101"/>
      <c r="E56" s="101"/>
      <c r="F56" s="101"/>
      <c r="G56" s="101"/>
      <c r="H56" s="101"/>
      <c r="I56" s="101"/>
      <c r="J56" s="101"/>
    </row>
    <row r="57" spans="2:10" ht="409.6">
      <c r="B57" s="101"/>
      <c r="C57" s="101"/>
      <c r="D57" s="101"/>
      <c r="E57" s="101"/>
      <c r="F57" s="101"/>
      <c r="G57" s="101"/>
      <c r="H57" s="101"/>
      <c r="I57" s="101"/>
      <c r="J57" s="101"/>
    </row>
    <row r="58" spans="2:10" ht="409.6">
      <c r="B58" s="101"/>
      <c r="C58" s="101"/>
      <c r="D58" s="101"/>
      <c r="E58" s="101"/>
      <c r="F58" s="101"/>
      <c r="G58" s="101"/>
      <c r="H58" s="101"/>
      <c r="I58" s="101"/>
      <c r="J58" s="101"/>
    </row>
    <row r="59" spans="2:10" ht="409.6">
      <c r="B59" s="101"/>
      <c r="C59" s="101"/>
      <c r="D59" s="101"/>
      <c r="E59" s="101"/>
      <c r="F59" s="101"/>
      <c r="G59" s="101"/>
      <c r="H59" s="101"/>
      <c r="I59" s="101"/>
      <c r="J59" s="101"/>
    </row>
    <row r="60" spans="2:10" ht="409.6">
      <c r="B60" s="101"/>
      <c r="C60" s="101"/>
      <c r="D60" s="101"/>
      <c r="E60" s="101"/>
      <c r="F60" s="101"/>
      <c r="G60" s="101"/>
      <c r="H60" s="101"/>
      <c r="I60" s="101"/>
      <c r="J60" s="101"/>
    </row>
    <row r="61" spans="2:10" ht="409.6">
      <c r="B61" s="101"/>
      <c r="C61" s="101"/>
      <c r="D61" s="101"/>
      <c r="E61" s="101"/>
      <c r="F61" s="101"/>
      <c r="G61" s="101"/>
      <c r="H61" s="101"/>
      <c r="I61" s="101"/>
      <c r="J61" s="101"/>
    </row>
    <row r="62" spans="2:10" ht="409.6">
      <c r="B62" s="101"/>
      <c r="C62" s="101"/>
      <c r="D62" s="101"/>
      <c r="E62" s="101"/>
      <c r="F62" s="101"/>
      <c r="G62" s="101"/>
      <c r="H62" s="101"/>
      <c r="I62" s="101"/>
      <c r="J62" s="101"/>
    </row>
    <row r="63" spans="2:10" ht="409.6">
      <c r="B63" s="101"/>
      <c r="C63" s="101"/>
      <c r="D63" s="101"/>
      <c r="E63" s="101"/>
      <c r="F63" s="101"/>
      <c r="G63" s="101"/>
      <c r="H63" s="101"/>
      <c r="I63" s="101"/>
      <c r="J63" s="101"/>
    </row>
    <row r="64" spans="2:10" ht="409.6">
      <c r="B64" s="101"/>
      <c r="C64" s="101"/>
      <c r="D64" s="101"/>
      <c r="E64" s="101"/>
      <c r="F64" s="101"/>
      <c r="G64" s="101"/>
      <c r="H64" s="101"/>
      <c r="I64" s="101"/>
      <c r="J64" s="101"/>
    </row>
    <row r="65" spans="2:10" ht="409.6">
      <c r="B65" s="101"/>
      <c r="C65" s="101"/>
      <c r="D65" s="101"/>
      <c r="E65" s="101"/>
      <c r="F65" s="101"/>
      <c r="G65" s="101"/>
      <c r="H65" s="101"/>
      <c r="I65" s="101"/>
      <c r="J65" s="101"/>
    </row>
    <row r="66" spans="2:10" ht="409.6">
      <c r="B66" s="101"/>
      <c r="C66" s="101"/>
      <c r="D66" s="101"/>
      <c r="E66" s="101"/>
      <c r="F66" s="101"/>
      <c r="G66" s="101"/>
      <c r="H66" s="101"/>
      <c r="I66" s="101"/>
      <c r="J66" s="101"/>
    </row>
    <row r="67" spans="2:10" ht="409.6">
      <c r="B67" s="101"/>
      <c r="C67" s="101"/>
      <c r="D67" s="101"/>
      <c r="E67" s="101"/>
      <c r="F67" s="101"/>
      <c r="G67" s="101"/>
      <c r="H67" s="101"/>
      <c r="I67" s="101"/>
      <c r="J67" s="101"/>
    </row>
    <row r="68" spans="2:10" ht="409.6">
      <c r="B68" s="101"/>
      <c r="C68" s="101"/>
      <c r="D68" s="101"/>
      <c r="E68" s="101"/>
      <c r="F68" s="101"/>
      <c r="G68" s="101"/>
      <c r="H68" s="101"/>
      <c r="I68" s="101"/>
      <c r="J68" s="101"/>
    </row>
    <row r="69" spans="2:10" ht="409.6">
      <c r="B69" s="101"/>
      <c r="C69" s="101"/>
      <c r="D69" s="101"/>
      <c r="E69" s="101"/>
      <c r="F69" s="101"/>
      <c r="G69" s="101"/>
      <c r="H69" s="101"/>
      <c r="I69" s="101"/>
      <c r="J69" s="101"/>
    </row>
    <row r="70" spans="2:10" ht="409.6">
      <c r="B70" s="101"/>
      <c r="C70" s="101"/>
      <c r="D70" s="101"/>
      <c r="E70" s="101"/>
      <c r="F70" s="101"/>
      <c r="G70" s="101"/>
      <c r="H70" s="101"/>
      <c r="I70" s="101"/>
      <c r="J70" s="101"/>
    </row>
    <row r="71" spans="2:10" ht="409.6">
      <c r="B71" s="101"/>
      <c r="C71" s="101"/>
      <c r="D71" s="101"/>
      <c r="E71" s="101"/>
      <c r="F71" s="101"/>
      <c r="G71" s="101"/>
      <c r="H71" s="101"/>
      <c r="I71" s="101"/>
      <c r="J71" s="101"/>
    </row>
    <row r="72" spans="2:10" ht="409.6">
      <c r="B72" s="101"/>
      <c r="C72" s="101"/>
      <c r="D72" s="101"/>
      <c r="E72" s="101"/>
      <c r="F72" s="101"/>
      <c r="G72" s="101"/>
      <c r="H72" s="101"/>
      <c r="I72" s="101"/>
      <c r="J72" s="101"/>
    </row>
    <row r="73" spans="2:10" ht="409.6">
      <c r="B73" s="101"/>
      <c r="C73" s="101"/>
      <c r="D73" s="101"/>
      <c r="E73" s="101"/>
      <c r="F73" s="101"/>
      <c r="G73" s="101"/>
      <c r="H73" s="101"/>
      <c r="I73" s="101"/>
      <c r="J73" s="101"/>
    </row>
    <row r="74" spans="2:10" ht="409.6">
      <c r="B74" s="101"/>
      <c r="C74" s="101"/>
      <c r="D74" s="101"/>
      <c r="E74" s="101"/>
      <c r="F74" s="101"/>
      <c r="G74" s="101"/>
      <c r="H74" s="101"/>
      <c r="I74" s="101"/>
      <c r="J74" s="101"/>
    </row>
    <row r="75" spans="2:10" ht="409.6">
      <c r="B75" s="101"/>
      <c r="C75" s="101"/>
      <c r="D75" s="101"/>
      <c r="E75" s="101"/>
      <c r="F75" s="101"/>
      <c r="G75" s="101"/>
      <c r="H75" s="101"/>
      <c r="I75" s="101"/>
      <c r="J75" s="101"/>
    </row>
    <row r="76" spans="2:10" ht="409.6">
      <c r="B76" s="101"/>
      <c r="C76" s="101"/>
      <c r="D76" s="101"/>
      <c r="E76" s="101"/>
      <c r="F76" s="101"/>
      <c r="G76" s="101"/>
      <c r="H76" s="101"/>
      <c r="I76" s="101"/>
      <c r="J76" s="101"/>
    </row>
    <row r="77" spans="2:10" ht="409.6">
      <c r="B77" s="101"/>
      <c r="C77" s="101"/>
      <c r="D77" s="101"/>
      <c r="E77" s="101"/>
      <c r="F77" s="101"/>
      <c r="G77" s="101"/>
      <c r="H77" s="101"/>
      <c r="I77" s="101"/>
      <c r="J77" s="101"/>
    </row>
    <row r="78" spans="2:10" ht="409.6">
      <c r="B78" s="101"/>
      <c r="C78" s="101"/>
      <c r="D78" s="101"/>
      <c r="E78" s="101"/>
      <c r="F78" s="101"/>
      <c r="G78" s="101"/>
      <c r="H78" s="101"/>
      <c r="I78" s="101"/>
      <c r="J78" s="101"/>
    </row>
    <row r="79" spans="2:10" ht="409.6">
      <c r="B79" s="101"/>
      <c r="C79" s="101"/>
      <c r="D79" s="101"/>
      <c r="E79" s="101"/>
      <c r="F79" s="101"/>
      <c r="G79" s="101"/>
      <c r="H79" s="101"/>
      <c r="I79" s="101"/>
      <c r="J79" s="101"/>
    </row>
    <row r="80" spans="2:10" ht="409.6">
      <c r="B80" s="101"/>
      <c r="C80" s="101"/>
      <c r="D80" s="101"/>
      <c r="E80" s="101"/>
      <c r="F80" s="101"/>
      <c r="G80" s="101"/>
      <c r="H80" s="101"/>
      <c r="I80" s="101"/>
      <c r="J80" s="101"/>
    </row>
    <row r="81" spans="2:10" ht="409.6">
      <c r="B81" s="101"/>
      <c r="C81" s="101"/>
      <c r="D81" s="101"/>
      <c r="E81" s="101"/>
      <c r="F81" s="101"/>
      <c r="G81" s="101"/>
      <c r="H81" s="101"/>
      <c r="I81" s="101"/>
      <c r="J81" s="101"/>
    </row>
    <row r="82" spans="2:10" ht="409.6">
      <c r="B82" s="101"/>
      <c r="C82" s="101"/>
      <c r="D82" s="101"/>
      <c r="E82" s="101"/>
      <c r="F82" s="101"/>
      <c r="G82" s="101"/>
      <c r="H82" s="101"/>
      <c r="I82" s="101"/>
      <c r="J82" s="101"/>
    </row>
    <row r="83" spans="2:10" ht="409.6">
      <c r="B83" s="101"/>
      <c r="C83" s="101"/>
      <c r="D83" s="101"/>
      <c r="E83" s="101"/>
      <c r="F83" s="101"/>
      <c r="G83" s="101"/>
      <c r="H83" s="101"/>
      <c r="I83" s="101"/>
      <c r="J83" s="101"/>
    </row>
    <row r="84" spans="2:10" ht="409.6">
      <c r="B84" s="101"/>
      <c r="C84" s="101"/>
      <c r="D84" s="101"/>
      <c r="E84" s="101"/>
      <c r="F84" s="101"/>
      <c r="G84" s="101"/>
      <c r="H84" s="101"/>
      <c r="I84" s="101"/>
      <c r="J84" s="101"/>
    </row>
    <row r="85" spans="2:10" ht="409.6">
      <c r="B85" s="101"/>
      <c r="C85" s="101"/>
      <c r="D85" s="101"/>
      <c r="E85" s="101"/>
      <c r="F85" s="101"/>
      <c r="G85" s="101"/>
      <c r="H85" s="101"/>
      <c r="I85" s="101"/>
      <c r="J85" s="101"/>
    </row>
    <row r="86" spans="2:10" ht="409.6">
      <c r="B86" s="101"/>
      <c r="C86" s="101"/>
      <c r="D86" s="101"/>
      <c r="E86" s="101"/>
      <c r="F86" s="101"/>
      <c r="G86" s="101"/>
      <c r="H86" s="101"/>
      <c r="I86" s="101"/>
      <c r="J86" s="101"/>
    </row>
    <row r="87" spans="2:10" ht="409.6">
      <c r="B87" s="101"/>
      <c r="C87" s="101"/>
      <c r="D87" s="101"/>
      <c r="E87" s="101"/>
      <c r="F87" s="101"/>
      <c r="G87" s="101"/>
      <c r="H87" s="101"/>
      <c r="I87" s="101"/>
      <c r="J87" s="101"/>
    </row>
    <row r="88" spans="2:10" ht="409.6">
      <c r="B88" s="101"/>
      <c r="C88" s="101"/>
      <c r="D88" s="101"/>
      <c r="E88" s="101"/>
      <c r="F88" s="101"/>
      <c r="G88" s="101"/>
      <c r="H88" s="101"/>
      <c r="I88" s="101"/>
      <c r="J88" s="101"/>
    </row>
    <row r="89" spans="2:10" ht="409.6">
      <c r="B89" s="101"/>
      <c r="C89" s="101"/>
      <c r="D89" s="101"/>
      <c r="E89" s="101"/>
      <c r="F89" s="101"/>
      <c r="G89" s="101"/>
      <c r="H89" s="101"/>
      <c r="I89" s="101"/>
      <c r="J89" s="101"/>
    </row>
    <row r="90" spans="2:10" ht="409.6">
      <c r="B90" s="101"/>
      <c r="C90" s="101"/>
      <c r="D90" s="101"/>
      <c r="E90" s="101"/>
      <c r="F90" s="101"/>
      <c r="G90" s="101"/>
      <c r="H90" s="101"/>
      <c r="I90" s="101"/>
      <c r="J90" s="101"/>
    </row>
    <row r="91" spans="2:10" ht="409.6">
      <c r="B91" s="101"/>
      <c r="C91" s="101"/>
      <c r="D91" s="101"/>
      <c r="E91" s="101"/>
      <c r="F91" s="101"/>
      <c r="G91" s="101"/>
      <c r="H91" s="101"/>
      <c r="I91" s="101"/>
      <c r="J91" s="101"/>
    </row>
    <row r="92" spans="2:10" ht="409.6">
      <c r="B92" s="101"/>
      <c r="C92" s="101"/>
      <c r="D92" s="101"/>
      <c r="E92" s="101"/>
      <c r="F92" s="101"/>
      <c r="G92" s="101"/>
      <c r="H92" s="101"/>
      <c r="I92" s="101"/>
      <c r="J92" s="101"/>
    </row>
    <row r="93" spans="2:10" ht="409.6">
      <c r="B93" s="101"/>
      <c r="C93" s="101"/>
      <c r="D93" s="101"/>
      <c r="E93" s="101"/>
      <c r="F93" s="101"/>
      <c r="G93" s="101"/>
      <c r="H93" s="101"/>
      <c r="I93" s="101"/>
      <c r="J93" s="101"/>
    </row>
    <row r="94" spans="2:10" ht="409.6">
      <c r="B94" s="101"/>
      <c r="C94" s="101"/>
      <c r="D94" s="101"/>
      <c r="E94" s="101"/>
      <c r="F94" s="101"/>
      <c r="G94" s="101"/>
      <c r="H94" s="101"/>
      <c r="I94" s="101"/>
      <c r="J94" s="101"/>
    </row>
    <row r="95" spans="2:10" ht="409.6">
      <c r="B95" s="101"/>
      <c r="C95" s="101"/>
      <c r="D95" s="101"/>
      <c r="E95" s="101"/>
      <c r="F95" s="101"/>
      <c r="G95" s="101"/>
      <c r="H95" s="101"/>
      <c r="I95" s="101"/>
      <c r="J95" s="101"/>
    </row>
    <row r="96" spans="2:10" ht="409.6">
      <c r="B96" s="101"/>
      <c r="C96" s="101"/>
      <c r="D96" s="101"/>
      <c r="E96" s="101"/>
      <c r="F96" s="101"/>
      <c r="G96" s="101"/>
      <c r="H96" s="101"/>
      <c r="I96" s="101"/>
      <c r="J96" s="101"/>
    </row>
    <row r="97" spans="2:10" ht="409.6">
      <c r="B97" s="101"/>
      <c r="C97" s="101"/>
      <c r="D97" s="101"/>
      <c r="E97" s="101"/>
      <c r="F97" s="101"/>
      <c r="G97" s="101"/>
      <c r="H97" s="101"/>
      <c r="I97" s="101"/>
      <c r="J97" s="101"/>
    </row>
    <row r="98" spans="2:10" ht="409.6">
      <c r="B98" s="101"/>
      <c r="C98" s="101"/>
      <c r="D98" s="101"/>
      <c r="E98" s="101"/>
      <c r="F98" s="101"/>
      <c r="G98" s="101"/>
      <c r="H98" s="101"/>
      <c r="I98" s="101"/>
      <c r="J98" s="101"/>
    </row>
    <row r="99" spans="2:10" ht="409.6"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2:10" ht="409.6"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2:10" ht="409.6"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2:10" ht="409.6"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2:10" ht="409.6"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2:10" ht="409.6"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2:10" ht="409.6"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2:10" ht="409.6"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2:10" ht="409.6"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2:10" ht="409.6"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2:10" ht="409.6"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2:10" ht="409.6">
      <c r="F110" s="3"/>
      <c r="G110" s="3"/>
      <c r="H110" s="3"/>
      <c r="I110" s="3"/>
    </row>
    <row r="111" spans="2:10" ht="409.6">
      <c r="F111" s="3"/>
      <c r="G111" s="3"/>
      <c r="H111" s="3"/>
      <c r="I111" s="3"/>
    </row>
    <row r="112" spans="2:10" ht="409.6">
      <c r="F112" s="3"/>
      <c r="G112" s="3"/>
      <c r="H112" s="3"/>
      <c r="I112" s="3"/>
    </row>
    <row r="113" spans="6:9" ht="409.6">
      <c r="F113" s="3"/>
      <c r="G113" s="3"/>
      <c r="H113" s="3"/>
      <c r="I113" s="3"/>
    </row>
    <row r="114" spans="6:9" ht="409.6">
      <c r="F114" s="3"/>
      <c r="G114" s="3"/>
      <c r="H114" s="3"/>
      <c r="I114" s="3"/>
    </row>
    <row r="115" spans="6:9" ht="409.6">
      <c r="F115" s="3"/>
      <c r="G115" s="3"/>
      <c r="H115" s="3"/>
      <c r="I115" s="3"/>
    </row>
    <row r="116" spans="6:9" ht="409.6">
      <c r="F116" s="3"/>
      <c r="G116" s="3"/>
      <c r="H116" s="3"/>
      <c r="I116" s="3"/>
    </row>
    <row r="117" spans="6:9" ht="409.6">
      <c r="F117" s="3"/>
      <c r="G117" s="3"/>
      <c r="H117" s="3"/>
      <c r="I117" s="3"/>
    </row>
    <row r="118" spans="6:9" ht="409.6">
      <c r="F118" s="3"/>
      <c r="G118" s="3"/>
      <c r="H118" s="3"/>
      <c r="I118" s="3"/>
    </row>
    <row r="119" spans="6:9" ht="409.6">
      <c r="F119" s="3"/>
      <c r="G119" s="3"/>
      <c r="H119" s="3"/>
      <c r="I119" s="3"/>
    </row>
    <row r="120" spans="6:9" ht="409.6">
      <c r="F120" s="3"/>
      <c r="G120" s="3"/>
      <c r="H120" s="3"/>
      <c r="I120" s="3"/>
    </row>
    <row r="121" spans="6:9" ht="409.6">
      <c r="F121" s="3"/>
      <c r="G121" s="3"/>
      <c r="H121" s="3"/>
      <c r="I121" s="3"/>
    </row>
    <row r="122" spans="6:9" ht="409.6">
      <c r="F122" s="3"/>
      <c r="G122" s="3"/>
      <c r="H122" s="3"/>
      <c r="I122" s="3"/>
    </row>
    <row r="123" spans="6:9" ht="409.6">
      <c r="F123" s="3"/>
      <c r="G123" s="3"/>
      <c r="H123" s="3"/>
      <c r="I123" s="3"/>
    </row>
    <row r="124" spans="6:9" ht="409.6">
      <c r="F124" s="3"/>
      <c r="G124" s="3"/>
      <c r="H124" s="3"/>
      <c r="I124" s="3"/>
    </row>
    <row r="125" spans="6:9" ht="409.6">
      <c r="F125" s="3"/>
      <c r="G125" s="3"/>
      <c r="H125" s="3"/>
      <c r="I125" s="3"/>
    </row>
    <row r="126" spans="6:9" ht="409.6">
      <c r="F126" s="3"/>
      <c r="G126" s="3"/>
      <c r="H126" s="3"/>
      <c r="I126" s="3"/>
    </row>
    <row r="127" spans="6:9" ht="409.6">
      <c r="F127" s="3"/>
      <c r="G127" s="3"/>
      <c r="H127" s="3"/>
      <c r="I127" s="3"/>
    </row>
    <row r="128" spans="6:9" ht="409.6">
      <c r="F128" s="3"/>
      <c r="G128" s="3"/>
      <c r="H128" s="3"/>
      <c r="I128" s="3"/>
    </row>
    <row r="129" spans="6:9" ht="409.6">
      <c r="F129" s="3"/>
      <c r="G129" s="3"/>
      <c r="H129" s="3"/>
      <c r="I129" s="3"/>
    </row>
    <row r="130" spans="6:9" ht="409.6">
      <c r="F130" s="3"/>
      <c r="G130" s="3"/>
      <c r="H130" s="3"/>
      <c r="I130" s="3"/>
    </row>
    <row r="131" spans="6:9" ht="409.6">
      <c r="F131" s="3"/>
      <c r="G131" s="3"/>
      <c r="H131" s="3"/>
      <c r="I131" s="3"/>
    </row>
    <row r="132" spans="6:9" ht="409.6">
      <c r="F132" s="3"/>
      <c r="G132" s="3"/>
      <c r="H132" s="3"/>
      <c r="I132" s="3"/>
    </row>
    <row r="133" spans="6:9" ht="409.6">
      <c r="F133" s="3"/>
      <c r="G133" s="3"/>
      <c r="H133" s="3"/>
      <c r="I133" s="3"/>
    </row>
    <row r="134" spans="6:9" ht="409.6">
      <c r="F134" s="3"/>
      <c r="G134" s="3"/>
      <c r="H134" s="3"/>
      <c r="I134" s="3"/>
    </row>
    <row r="135" spans="6:9" ht="409.6">
      <c r="F135" s="3"/>
      <c r="G135" s="3"/>
      <c r="H135" s="3"/>
      <c r="I135" s="3"/>
    </row>
    <row r="136" spans="6:9" ht="409.6">
      <c r="F136" s="3"/>
      <c r="G136" s="3"/>
      <c r="H136" s="3"/>
      <c r="I136" s="3"/>
    </row>
    <row r="137" spans="6:9" ht="409.6">
      <c r="F137" s="3"/>
      <c r="G137" s="3"/>
      <c r="H137" s="3"/>
      <c r="I137" s="3"/>
    </row>
    <row r="138" spans="6:9" ht="409.6">
      <c r="F138" s="3"/>
      <c r="G138" s="3"/>
      <c r="H138" s="3"/>
      <c r="I138" s="3"/>
    </row>
    <row r="139" spans="6:9" ht="409.6">
      <c r="F139" s="3"/>
      <c r="G139" s="3"/>
      <c r="H139" s="3"/>
      <c r="I139" s="3"/>
    </row>
    <row r="140" spans="6:9" ht="409.6">
      <c r="F140" s="3"/>
      <c r="G140" s="3"/>
      <c r="H140" s="3"/>
      <c r="I140" s="3"/>
    </row>
    <row r="141" spans="6:9" ht="409.6">
      <c r="F141" s="3"/>
      <c r="G141" s="3"/>
      <c r="H141" s="3"/>
      <c r="I141" s="3"/>
    </row>
    <row r="142" spans="6:9" ht="409.6">
      <c r="F142" s="3"/>
      <c r="G142" s="3"/>
      <c r="H142" s="3"/>
      <c r="I142" s="3"/>
    </row>
    <row r="143" spans="6:9" ht="409.6">
      <c r="F143" s="3"/>
      <c r="G143" s="3"/>
      <c r="H143" s="3"/>
      <c r="I143" s="3"/>
    </row>
    <row r="144" spans="6:9" ht="409.6">
      <c r="F144" s="3"/>
      <c r="G144" s="3"/>
      <c r="H144" s="3"/>
      <c r="I144" s="3"/>
    </row>
    <row r="145" spans="6:9" ht="409.6">
      <c r="F145" s="3"/>
      <c r="G145" s="3"/>
      <c r="H145" s="3"/>
      <c r="I145" s="3"/>
    </row>
    <row r="146" spans="6:9" ht="409.6">
      <c r="F146" s="3"/>
      <c r="G146" s="3"/>
      <c r="H146" s="3"/>
      <c r="I146" s="3"/>
    </row>
    <row r="147" spans="6:9" ht="409.6">
      <c r="F147" s="3"/>
      <c r="G147" s="3"/>
      <c r="H147" s="3"/>
      <c r="I147" s="3"/>
    </row>
    <row r="148" spans="6:9" ht="409.6">
      <c r="F148" s="3"/>
      <c r="G148" s="3"/>
      <c r="H148" s="3"/>
      <c r="I148" s="3"/>
    </row>
    <row r="149" spans="6:9" ht="409.6">
      <c r="F149" s="3"/>
      <c r="G149" s="3"/>
      <c r="H149" s="3"/>
      <c r="I149" s="3"/>
    </row>
    <row r="150" spans="6:9" ht="409.6">
      <c r="F150" s="3"/>
      <c r="G150" s="3"/>
      <c r="H150" s="3"/>
      <c r="I150" s="3"/>
    </row>
    <row r="151" spans="6:9" ht="409.6">
      <c r="F151" s="3"/>
      <c r="G151" s="3"/>
      <c r="H151" s="3"/>
      <c r="I151" s="3"/>
    </row>
    <row r="152" spans="6:9" ht="409.6">
      <c r="F152" s="3"/>
      <c r="G152" s="3"/>
      <c r="H152" s="3"/>
      <c r="I152" s="3"/>
    </row>
    <row r="153" spans="6:9" ht="409.6">
      <c r="F153" s="3"/>
      <c r="G153" s="3"/>
      <c r="H153" s="3"/>
      <c r="I153" s="3"/>
    </row>
    <row r="154" spans="6:9" ht="409.6">
      <c r="F154" s="3"/>
      <c r="G154" s="3"/>
      <c r="H154" s="3"/>
      <c r="I154" s="3"/>
    </row>
    <row r="155" spans="6:9" ht="409.6">
      <c r="F155" s="3"/>
      <c r="G155" s="3"/>
      <c r="H155" s="3"/>
      <c r="I155" s="3"/>
    </row>
    <row r="156" spans="6:9" ht="409.6">
      <c r="F156" s="3"/>
      <c r="G156" s="3"/>
      <c r="H156" s="3"/>
      <c r="I156" s="3"/>
    </row>
    <row r="157" spans="6:9" ht="409.6">
      <c r="F157" s="3"/>
      <c r="G157" s="3"/>
      <c r="H157" s="3"/>
      <c r="I157" s="3"/>
    </row>
    <row r="158" spans="6:9" ht="409.6">
      <c r="F158" s="3"/>
      <c r="G158" s="3"/>
      <c r="H158" s="3"/>
      <c r="I158" s="3"/>
    </row>
    <row r="159" spans="6:9" ht="409.6">
      <c r="F159" s="3"/>
      <c r="G159" s="3"/>
      <c r="H159" s="3"/>
      <c r="I159" s="3"/>
    </row>
    <row r="160" spans="6:9" ht="409.6">
      <c r="F160" s="3"/>
      <c r="G160" s="3"/>
      <c r="H160" s="3"/>
      <c r="I160" s="3"/>
    </row>
    <row r="161" spans="6:9" ht="409.6">
      <c r="F161" s="3"/>
      <c r="G161" s="3"/>
      <c r="H161" s="3"/>
      <c r="I161" s="3"/>
    </row>
    <row r="162" spans="6:9" ht="409.6">
      <c r="F162" s="3"/>
      <c r="G162" s="3"/>
      <c r="H162" s="3"/>
      <c r="I162" s="3"/>
    </row>
    <row r="163" spans="6:9" ht="409.6">
      <c r="F163" s="3"/>
      <c r="G163" s="3"/>
      <c r="H163" s="3"/>
      <c r="I163" s="3"/>
    </row>
    <row r="164" spans="6:9" ht="409.6">
      <c r="F164" s="3"/>
      <c r="G164" s="3"/>
      <c r="H164" s="3"/>
      <c r="I164" s="3"/>
    </row>
    <row r="165" spans="6:9" ht="409.6">
      <c r="F165" s="3"/>
      <c r="G165" s="3"/>
      <c r="H165" s="3"/>
      <c r="I165" s="3"/>
    </row>
    <row r="166" spans="6:9" ht="409.6">
      <c r="F166" s="3"/>
      <c r="G166" s="3"/>
      <c r="H166" s="3"/>
      <c r="I166" s="3"/>
    </row>
    <row r="167" spans="6:9" ht="409.6">
      <c r="F167" s="3"/>
      <c r="G167" s="3"/>
      <c r="H167" s="3"/>
      <c r="I167" s="3"/>
    </row>
    <row r="168" spans="6:9" ht="409.6">
      <c r="F168" s="3"/>
      <c r="G168" s="3"/>
      <c r="H168" s="3"/>
      <c r="I168" s="3"/>
    </row>
    <row r="169" spans="6:9" ht="409.6">
      <c r="F169" s="3"/>
      <c r="G169" s="3"/>
      <c r="H169" s="3"/>
      <c r="I169" s="3"/>
    </row>
    <row r="170" spans="6:9" ht="409.6">
      <c r="F170" s="3"/>
      <c r="G170" s="3"/>
      <c r="H170" s="3"/>
      <c r="I170" s="3"/>
    </row>
    <row r="171" spans="6:9" ht="409.6">
      <c r="F171" s="3"/>
      <c r="G171" s="3"/>
      <c r="H171" s="3"/>
      <c r="I171" s="3"/>
    </row>
    <row r="172" spans="6:9" ht="409.6">
      <c r="F172" s="3"/>
      <c r="G172" s="3"/>
      <c r="H172" s="3"/>
      <c r="I172" s="3"/>
    </row>
    <row r="173" spans="6:9" ht="409.6">
      <c r="F173" s="3"/>
      <c r="G173" s="3"/>
      <c r="H173" s="3"/>
      <c r="I173" s="3"/>
    </row>
    <row r="174" spans="6:9" ht="409.6">
      <c r="F174" s="3"/>
      <c r="G174" s="3"/>
      <c r="H174" s="3"/>
      <c r="I174" s="3"/>
    </row>
    <row r="175" spans="6:9" ht="409.6">
      <c r="F175" s="3"/>
      <c r="G175" s="3"/>
      <c r="H175" s="3"/>
      <c r="I175" s="3"/>
    </row>
    <row r="176" spans="6:9" ht="409.6">
      <c r="F176" s="3"/>
      <c r="G176" s="3"/>
      <c r="H176" s="3"/>
      <c r="I176" s="3"/>
    </row>
    <row r="177" spans="6:9" ht="409.6">
      <c r="F177" s="3"/>
      <c r="G177" s="3"/>
      <c r="H177" s="3"/>
      <c r="I177" s="3"/>
    </row>
    <row r="178" spans="6:9" ht="409.6">
      <c r="F178" s="3"/>
      <c r="G178" s="3"/>
      <c r="H178" s="3"/>
      <c r="I178" s="3"/>
    </row>
    <row r="179" spans="6:9" ht="409.6">
      <c r="F179" s="3"/>
      <c r="G179" s="3"/>
      <c r="H179" s="3"/>
      <c r="I179" s="3"/>
    </row>
    <row r="180" spans="6:9" ht="409.6">
      <c r="F180" s="3"/>
      <c r="G180" s="3"/>
      <c r="H180" s="3"/>
      <c r="I180" s="3"/>
    </row>
    <row r="181" spans="6:9" ht="409.6">
      <c r="F181" s="3"/>
      <c r="G181" s="3"/>
      <c r="H181" s="3"/>
      <c r="I181" s="3"/>
    </row>
    <row r="182" spans="6:9" ht="409.6">
      <c r="F182" s="3"/>
      <c r="G182" s="3"/>
      <c r="H182" s="3"/>
      <c r="I182" s="3"/>
    </row>
    <row r="183" spans="6:9" ht="409.6">
      <c r="F183" s="3"/>
      <c r="G183" s="3"/>
      <c r="H183" s="3"/>
      <c r="I183" s="3"/>
    </row>
    <row r="184" spans="6:9" ht="409.6">
      <c r="F184" s="3"/>
      <c r="G184" s="3"/>
      <c r="H184" s="3"/>
      <c r="I184" s="3"/>
    </row>
    <row r="185" spans="6:9" ht="409.6">
      <c r="F185" s="3"/>
      <c r="G185" s="3"/>
      <c r="H185" s="3"/>
      <c r="I185" s="3"/>
    </row>
    <row r="186" spans="6:9" ht="409.6">
      <c r="F186" s="3"/>
      <c r="G186" s="3"/>
      <c r="H186" s="3"/>
      <c r="I186" s="3"/>
    </row>
    <row r="187" spans="6:9" ht="409.6">
      <c r="F187" s="3"/>
      <c r="G187" s="3"/>
      <c r="H187" s="3"/>
      <c r="I187" s="3"/>
    </row>
    <row r="188" spans="6:9" ht="409.6">
      <c r="F188" s="3"/>
      <c r="G188" s="3"/>
      <c r="H188" s="3"/>
      <c r="I188" s="3"/>
    </row>
    <row r="189" spans="6:9" ht="409.6">
      <c r="F189" s="3"/>
      <c r="G189" s="3"/>
      <c r="H189" s="3"/>
      <c r="I189" s="3"/>
    </row>
    <row r="190" spans="6:9" ht="409.6">
      <c r="F190" s="3"/>
      <c r="G190" s="3"/>
      <c r="H190" s="3"/>
      <c r="I190" s="3"/>
    </row>
    <row r="191" spans="6:9" ht="409.6">
      <c r="F191" s="3"/>
      <c r="G191" s="3"/>
      <c r="H191" s="3"/>
      <c r="I191" s="3"/>
    </row>
    <row r="192" spans="6:9" ht="409.6">
      <c r="F192" s="3"/>
      <c r="G192" s="3"/>
      <c r="H192" s="3"/>
      <c r="I192" s="3"/>
    </row>
    <row r="193" spans="6:9" ht="409.6">
      <c r="F193" s="3"/>
      <c r="G193" s="3"/>
      <c r="H193" s="3"/>
      <c r="I193" s="3"/>
    </row>
    <row r="194" spans="6:9" ht="409.6">
      <c r="F194" s="3"/>
      <c r="G194" s="3"/>
      <c r="H194" s="3"/>
      <c r="I194" s="3"/>
    </row>
    <row r="195" spans="6:9" ht="409.6">
      <c r="F195" s="3"/>
      <c r="G195" s="3"/>
      <c r="H195" s="3"/>
      <c r="I195" s="3"/>
    </row>
    <row r="196" spans="6:9" ht="409.6">
      <c r="F196" s="3"/>
      <c r="G196" s="3"/>
      <c r="H196" s="3"/>
      <c r="I196" s="3"/>
    </row>
    <row r="197" spans="6:9" ht="409.6">
      <c r="F197" s="3"/>
      <c r="G197" s="3"/>
      <c r="H197" s="3"/>
      <c r="I197" s="3"/>
    </row>
    <row r="198" spans="6:9" ht="409.6">
      <c r="F198" s="3"/>
      <c r="G198" s="3"/>
      <c r="H198" s="3"/>
      <c r="I198" s="3"/>
    </row>
    <row r="199" spans="6:9" ht="409.6">
      <c r="F199" s="3"/>
      <c r="G199" s="3"/>
      <c r="H199" s="3"/>
      <c r="I199" s="3"/>
    </row>
    <row r="200" spans="6:9" ht="409.6">
      <c r="F200" s="3"/>
      <c r="G200" s="3"/>
      <c r="H200" s="3"/>
      <c r="I200" s="3"/>
    </row>
    <row r="201" spans="6:9" ht="409.6">
      <c r="F201" s="3"/>
      <c r="G201" s="3"/>
      <c r="H201" s="3"/>
      <c r="I201" s="3"/>
    </row>
    <row r="202" spans="6:9" ht="409.6">
      <c r="F202" s="3"/>
      <c r="G202" s="3"/>
      <c r="H202" s="3"/>
      <c r="I202" s="3"/>
    </row>
    <row r="203" spans="6:9" ht="409.6">
      <c r="F203" s="3"/>
      <c r="G203" s="3"/>
      <c r="H203" s="3"/>
      <c r="I203" s="3"/>
    </row>
    <row r="204" spans="6:9" ht="409.6">
      <c r="F204" s="3"/>
      <c r="G204" s="3"/>
      <c r="H204" s="3"/>
      <c r="I204" s="3"/>
    </row>
    <row r="205" spans="6:9" ht="409.6">
      <c r="F205" s="3"/>
      <c r="G205" s="3"/>
      <c r="H205" s="3"/>
      <c r="I205" s="3"/>
    </row>
    <row r="206" spans="6:9" ht="409.6">
      <c r="F206" s="3"/>
      <c r="G206" s="3"/>
      <c r="H206" s="3"/>
      <c r="I206" s="3"/>
    </row>
    <row r="207" spans="6:9" ht="409.6">
      <c r="F207" s="3"/>
      <c r="G207" s="3"/>
      <c r="H207" s="3"/>
      <c r="I207" s="3"/>
    </row>
    <row r="208" spans="6:9" ht="409.6">
      <c r="F208" s="3"/>
      <c r="G208" s="3"/>
      <c r="H208" s="3"/>
      <c r="I208" s="3"/>
    </row>
    <row r="209" spans="6:9" ht="409.6">
      <c r="F209" s="3"/>
      <c r="G209" s="3"/>
      <c r="H209" s="3"/>
      <c r="I209" s="3"/>
    </row>
    <row r="210" spans="6:9" ht="409.6">
      <c r="F210" s="3"/>
      <c r="G210" s="3"/>
      <c r="H210" s="3"/>
      <c r="I210" s="3"/>
    </row>
    <row r="211" spans="6:9" ht="409.6">
      <c r="F211" s="3"/>
      <c r="G211" s="3"/>
      <c r="H211" s="3"/>
      <c r="I211" s="3"/>
    </row>
    <row r="212" spans="6:9" ht="409.6">
      <c r="F212" s="3"/>
      <c r="G212" s="3"/>
      <c r="H212" s="3"/>
      <c r="I212" s="3"/>
    </row>
    <row r="213" spans="6:9" ht="409.6">
      <c r="F213" s="3"/>
      <c r="G213" s="3"/>
      <c r="H213" s="3"/>
      <c r="I213" s="3"/>
    </row>
    <row r="214" spans="6:9" ht="409.6">
      <c r="F214" s="3"/>
      <c r="G214" s="3"/>
      <c r="H214" s="3"/>
      <c r="I214" s="3"/>
    </row>
    <row r="215" spans="6:9" ht="409.6">
      <c r="F215" s="3"/>
      <c r="G215" s="3"/>
      <c r="H215" s="3"/>
      <c r="I215" s="3"/>
    </row>
    <row r="216" spans="6:9" ht="409.6">
      <c r="F216" s="3"/>
      <c r="G216" s="3"/>
      <c r="H216" s="3"/>
      <c r="I216" s="3"/>
    </row>
    <row r="217" spans="6:9" ht="409.6">
      <c r="F217" s="3"/>
      <c r="G217" s="3"/>
      <c r="H217" s="3"/>
      <c r="I217" s="3"/>
    </row>
    <row r="218" spans="6:9" ht="409.6">
      <c r="F218" s="3"/>
      <c r="G218" s="3"/>
      <c r="H218" s="3"/>
      <c r="I218" s="3"/>
    </row>
    <row r="219" spans="6:9" ht="409.6">
      <c r="F219" s="3"/>
      <c r="G219" s="3"/>
      <c r="H219" s="3"/>
      <c r="I219" s="3"/>
    </row>
    <row r="220" spans="6:9" ht="409.6">
      <c r="F220" s="3"/>
      <c r="G220" s="3"/>
      <c r="H220" s="3"/>
      <c r="I220" s="3"/>
    </row>
    <row r="221" spans="6:9" ht="409.6">
      <c r="F221" s="3"/>
      <c r="G221" s="3"/>
      <c r="H221" s="3"/>
      <c r="I221" s="3"/>
    </row>
    <row r="222" spans="6:9" ht="409.6">
      <c r="F222" s="3"/>
      <c r="G222" s="3"/>
      <c r="H222" s="3"/>
      <c r="I222" s="3"/>
    </row>
    <row r="223" spans="6:9" ht="409.6">
      <c r="F223" s="3"/>
      <c r="G223" s="3"/>
      <c r="H223" s="3"/>
      <c r="I223" s="3"/>
    </row>
    <row r="224" spans="6:9" ht="409.6">
      <c r="F224" s="3"/>
      <c r="G224" s="3"/>
      <c r="H224" s="3"/>
      <c r="I224" s="3"/>
    </row>
    <row r="225" spans="6:9" ht="409.6">
      <c r="F225" s="3"/>
      <c r="G225" s="3"/>
      <c r="H225" s="3"/>
      <c r="I225" s="3"/>
    </row>
    <row r="226" spans="6:9" ht="409.6">
      <c r="F226" s="3"/>
      <c r="G226" s="3"/>
      <c r="H226" s="3"/>
      <c r="I226" s="3"/>
    </row>
    <row r="227" spans="6:9" ht="409.6">
      <c r="F227" s="3"/>
      <c r="G227" s="3"/>
      <c r="H227" s="3"/>
      <c r="I227" s="3"/>
    </row>
    <row r="228" spans="6:9" ht="409.6">
      <c r="F228" s="3"/>
      <c r="G228" s="3"/>
      <c r="H228" s="3"/>
      <c r="I228" s="3"/>
    </row>
    <row r="229" spans="6:9" ht="409.6">
      <c r="F229" s="3"/>
      <c r="G229" s="3"/>
      <c r="H229" s="3"/>
      <c r="I229" s="3"/>
    </row>
    <row r="230" spans="6:9" ht="409.6">
      <c r="F230" s="3"/>
      <c r="G230" s="3"/>
      <c r="H230" s="3"/>
      <c r="I230" s="3"/>
    </row>
    <row r="231" spans="6:9" ht="409.6">
      <c r="F231" s="3"/>
      <c r="G231" s="3"/>
      <c r="H231" s="3"/>
      <c r="I231" s="3"/>
    </row>
    <row r="232" spans="6:9" ht="409.6">
      <c r="F232" s="3"/>
      <c r="G232" s="3"/>
      <c r="H232" s="3"/>
      <c r="I232" s="3"/>
    </row>
    <row r="233" spans="6:9" ht="409.6">
      <c r="F233" s="3"/>
      <c r="G233" s="3"/>
      <c r="H233" s="3"/>
      <c r="I233" s="3"/>
    </row>
    <row r="234" spans="6:9" ht="409.6">
      <c r="F234" s="3"/>
      <c r="G234" s="3"/>
      <c r="H234" s="3"/>
      <c r="I234" s="3"/>
    </row>
    <row r="235" spans="6:9" ht="409.6">
      <c r="F235" s="3"/>
      <c r="G235" s="3"/>
      <c r="H235" s="3"/>
      <c r="I235" s="3"/>
    </row>
    <row r="236" spans="6:9" ht="409.6">
      <c r="F236" s="3"/>
      <c r="G236" s="3"/>
      <c r="H236" s="3"/>
      <c r="I236" s="3"/>
    </row>
    <row r="237" spans="6:9" ht="409.6">
      <c r="F237" s="3"/>
      <c r="G237" s="3"/>
      <c r="H237" s="3"/>
      <c r="I237" s="3"/>
    </row>
    <row r="238" spans="6:9" ht="409.6">
      <c r="F238" s="3"/>
      <c r="G238" s="3"/>
      <c r="H238" s="3"/>
      <c r="I238" s="3"/>
    </row>
    <row r="239" spans="6:9" ht="409.6">
      <c r="F239" s="3"/>
      <c r="G239" s="3"/>
      <c r="H239" s="3"/>
      <c r="I239" s="3"/>
    </row>
    <row r="240" spans="6:9" ht="409.6">
      <c r="F240" s="3"/>
      <c r="G240" s="3"/>
      <c r="H240" s="3"/>
      <c r="I240" s="3"/>
    </row>
    <row r="241" spans="6:9" ht="409.6">
      <c r="F241" s="3"/>
      <c r="G241" s="3"/>
      <c r="H241" s="3"/>
      <c r="I241" s="3"/>
    </row>
    <row r="242" spans="6:9" ht="409.6">
      <c r="F242" s="3"/>
      <c r="G242" s="3"/>
      <c r="H242" s="3"/>
      <c r="I242" s="3"/>
    </row>
    <row r="243" spans="6:9" ht="409.6">
      <c r="F243" s="3"/>
      <c r="G243" s="3"/>
      <c r="H243" s="3"/>
      <c r="I243" s="3"/>
    </row>
    <row r="244" spans="6:9" ht="409.6">
      <c r="F244" s="3"/>
      <c r="G244" s="3"/>
      <c r="H244" s="3"/>
      <c r="I244" s="3"/>
    </row>
    <row r="245" spans="6:9" ht="409.6">
      <c r="F245" s="3"/>
      <c r="G245" s="3"/>
      <c r="H245" s="3"/>
      <c r="I245" s="3"/>
    </row>
    <row r="246" spans="6:9" ht="409.6">
      <c r="F246" s="3"/>
      <c r="G246" s="3"/>
      <c r="H246" s="3"/>
      <c r="I246" s="3"/>
    </row>
    <row r="247" spans="6:9" ht="409.6">
      <c r="F247" s="3"/>
      <c r="G247" s="3"/>
      <c r="H247" s="3"/>
      <c r="I247" s="3"/>
    </row>
    <row r="248" spans="6:9" ht="409.6">
      <c r="F248" s="3"/>
      <c r="G248" s="3"/>
      <c r="H248" s="3"/>
      <c r="I248" s="3"/>
    </row>
    <row r="249" spans="6:9" ht="409.6">
      <c r="F249" s="3"/>
      <c r="G249" s="3"/>
      <c r="H249" s="3"/>
      <c r="I249" s="3"/>
    </row>
    <row r="250" spans="6:9" ht="409.6">
      <c r="F250" s="3"/>
      <c r="G250" s="3"/>
      <c r="H250" s="3"/>
      <c r="I250" s="3"/>
    </row>
    <row r="251" spans="6:9" ht="409.6">
      <c r="F251" s="3"/>
      <c r="G251" s="3"/>
      <c r="H251" s="3"/>
      <c r="I251" s="3"/>
    </row>
    <row r="252" spans="6:9" ht="409.6">
      <c r="F252" s="3"/>
      <c r="G252" s="3"/>
      <c r="H252" s="3"/>
      <c r="I252" s="3"/>
    </row>
    <row r="253" spans="6:9" ht="409.6">
      <c r="F253" s="3"/>
      <c r="G253" s="3"/>
      <c r="H253" s="3"/>
      <c r="I253" s="3"/>
    </row>
    <row r="254" spans="6:9" ht="409.6">
      <c r="F254" s="3"/>
      <c r="G254" s="3"/>
      <c r="H254" s="3"/>
      <c r="I254" s="3"/>
    </row>
    <row r="255" spans="6:9" ht="409.6">
      <c r="F255" s="3"/>
      <c r="G255" s="3"/>
      <c r="H255" s="3"/>
      <c r="I255" s="3"/>
    </row>
    <row r="256" spans="6:9" ht="409.6">
      <c r="F256" s="3"/>
      <c r="G256" s="3"/>
      <c r="H256" s="3"/>
      <c r="I256" s="3"/>
    </row>
    <row r="257" spans="6:9" ht="409.6">
      <c r="F257" s="3"/>
      <c r="G257" s="3"/>
      <c r="H257" s="3"/>
      <c r="I257" s="3"/>
    </row>
    <row r="258" spans="6:9" ht="409.6">
      <c r="F258" s="3"/>
      <c r="G258" s="3"/>
      <c r="H258" s="3"/>
      <c r="I258" s="3"/>
    </row>
    <row r="259" spans="6:9" ht="409.6">
      <c r="F259" s="3"/>
      <c r="G259" s="3"/>
      <c r="H259" s="3"/>
      <c r="I259" s="3"/>
    </row>
    <row r="260" spans="6:9" ht="409.6">
      <c r="F260" s="3"/>
      <c r="G260" s="3"/>
      <c r="H260" s="3"/>
      <c r="I260" s="3"/>
    </row>
    <row r="261" spans="6:9" ht="409.6">
      <c r="F261" s="3"/>
      <c r="G261" s="3"/>
      <c r="H261" s="3"/>
      <c r="I261" s="3"/>
    </row>
    <row r="262" spans="6:9" ht="409.6">
      <c r="F262" s="3"/>
      <c r="G262" s="3"/>
      <c r="H262" s="3"/>
      <c r="I262" s="3"/>
    </row>
    <row r="263" spans="6:9" ht="409.6">
      <c r="F263" s="3"/>
      <c r="G263" s="3"/>
      <c r="H263" s="3"/>
      <c r="I263" s="3"/>
    </row>
    <row r="264" spans="6:9" ht="409.6">
      <c r="F264" s="3"/>
      <c r="G264" s="3"/>
      <c r="H264" s="3"/>
      <c r="I264" s="3"/>
    </row>
    <row r="265" spans="6:9" ht="409.6">
      <c r="F265" s="3"/>
      <c r="G265" s="3"/>
      <c r="H265" s="3"/>
      <c r="I265" s="3"/>
    </row>
    <row r="266" spans="6:9" ht="409.6">
      <c r="F266" s="3"/>
      <c r="G266" s="3"/>
      <c r="H266" s="3"/>
      <c r="I266" s="3"/>
    </row>
    <row r="267" spans="6:9" ht="409.6">
      <c r="F267" s="3"/>
      <c r="G267" s="3"/>
      <c r="H267" s="3"/>
      <c r="I267" s="3"/>
    </row>
    <row r="268" spans="6:9" ht="409.6">
      <c r="F268" s="3"/>
      <c r="G268" s="3"/>
      <c r="H268" s="3"/>
      <c r="I268" s="3"/>
    </row>
    <row r="269" spans="6:9" ht="409.6">
      <c r="F269" s="3"/>
      <c r="G269" s="3"/>
      <c r="H269" s="3"/>
      <c r="I269" s="3"/>
    </row>
    <row r="270" spans="6:9" ht="409.6">
      <c r="F270" s="3"/>
      <c r="G270" s="3"/>
      <c r="H270" s="3"/>
      <c r="I270" s="3"/>
    </row>
    <row r="271" spans="6:9" ht="409.6">
      <c r="F271" s="3"/>
      <c r="G271" s="3"/>
      <c r="H271" s="3"/>
      <c r="I271" s="3"/>
    </row>
    <row r="272" spans="6:9" ht="409.6">
      <c r="F272" s="3"/>
      <c r="G272" s="3"/>
      <c r="H272" s="3"/>
      <c r="I272" s="3"/>
    </row>
    <row r="273" spans="6:9" ht="409.6">
      <c r="F273" s="3"/>
      <c r="G273" s="3"/>
      <c r="H273" s="3"/>
      <c r="I273" s="3"/>
    </row>
    <row r="274" spans="6:9" ht="409.6">
      <c r="F274" s="3"/>
      <c r="G274" s="3"/>
      <c r="H274" s="3"/>
      <c r="I274" s="3"/>
    </row>
    <row r="275" spans="6:9" ht="409.6">
      <c r="F275" s="3"/>
      <c r="G275" s="3"/>
      <c r="H275" s="3"/>
      <c r="I275" s="3"/>
    </row>
    <row r="276" spans="6:9" ht="409.6">
      <c r="F276" s="3"/>
      <c r="G276" s="3"/>
      <c r="H276" s="3"/>
      <c r="I276" s="3"/>
    </row>
    <row r="277" spans="6:9" ht="409.6">
      <c r="F277" s="3"/>
      <c r="G277" s="3"/>
      <c r="H277" s="3"/>
      <c r="I277" s="3"/>
    </row>
    <row r="278" spans="6:9" ht="409.6">
      <c r="F278" s="3"/>
      <c r="G278" s="3"/>
      <c r="H278" s="3"/>
      <c r="I278" s="3"/>
    </row>
    <row r="279" spans="6:9" ht="409.6">
      <c r="F279" s="3"/>
      <c r="G279" s="3"/>
      <c r="H279" s="3"/>
      <c r="I279" s="3"/>
    </row>
    <row r="280" spans="6:9" ht="409.6">
      <c r="F280" s="3"/>
      <c r="G280" s="3"/>
      <c r="H280" s="3"/>
      <c r="I280" s="3"/>
    </row>
    <row r="281" spans="6:9" ht="409.6">
      <c r="F281" s="3"/>
      <c r="G281" s="3"/>
      <c r="H281" s="3"/>
      <c r="I281" s="3"/>
    </row>
    <row r="282" spans="6:9" ht="409.6">
      <c r="F282" s="3"/>
      <c r="G282" s="3"/>
      <c r="H282" s="3"/>
      <c r="I282" s="3"/>
    </row>
    <row r="283" spans="6:9" ht="409.6">
      <c r="F283" s="3"/>
      <c r="G283" s="3"/>
      <c r="H283" s="3"/>
      <c r="I283" s="3"/>
    </row>
    <row r="284" spans="6:9" ht="409.6">
      <c r="F284" s="3"/>
      <c r="G284" s="3"/>
      <c r="H284" s="3"/>
      <c r="I284" s="3"/>
    </row>
    <row r="285" spans="6:9" ht="409.6">
      <c r="F285" s="3"/>
      <c r="G285" s="3"/>
      <c r="H285" s="3"/>
      <c r="I285" s="3"/>
    </row>
    <row r="286" spans="6:9" ht="409.6">
      <c r="F286" s="3"/>
      <c r="G286" s="3"/>
      <c r="H286" s="3"/>
      <c r="I286" s="3"/>
    </row>
    <row r="287" spans="6:9" ht="409.6">
      <c r="F287" s="3"/>
      <c r="G287" s="3"/>
      <c r="H287" s="3"/>
      <c r="I287" s="3"/>
    </row>
    <row r="288" spans="6:9" ht="409.6">
      <c r="F288" s="3"/>
      <c r="G288" s="3"/>
      <c r="H288" s="3"/>
      <c r="I288" s="3"/>
    </row>
    <row r="289" spans="6:9" ht="409.6">
      <c r="F289" s="3"/>
      <c r="G289" s="3"/>
      <c r="H289" s="3"/>
      <c r="I289" s="3"/>
    </row>
    <row r="290" spans="6:9" ht="409.6">
      <c r="F290" s="3"/>
      <c r="G290" s="3"/>
      <c r="H290" s="3"/>
      <c r="I290" s="3"/>
    </row>
    <row r="291" spans="6:9" ht="409.6">
      <c r="F291" s="3"/>
      <c r="G291" s="3"/>
      <c r="H291" s="3"/>
      <c r="I291" s="3"/>
    </row>
    <row r="292" spans="6:9" ht="409.6">
      <c r="F292" s="3"/>
      <c r="G292" s="3"/>
      <c r="H292" s="3"/>
      <c r="I292" s="3"/>
    </row>
    <row r="293" spans="6:9" ht="409.6">
      <c r="F293" s="3"/>
      <c r="G293" s="3"/>
      <c r="H293" s="3"/>
      <c r="I293" s="3"/>
    </row>
    <row r="294" spans="6:9" ht="409.6">
      <c r="F294" s="3"/>
      <c r="G294" s="3"/>
      <c r="H294" s="3"/>
      <c r="I294" s="3"/>
    </row>
    <row r="295" spans="6:9" ht="409.6">
      <c r="F295" s="3"/>
      <c r="G295" s="3"/>
      <c r="H295" s="3"/>
      <c r="I295" s="3"/>
    </row>
    <row r="296" spans="6:9" ht="409.6">
      <c r="F296" s="3"/>
      <c r="G296" s="3"/>
      <c r="H296" s="3"/>
      <c r="I296" s="3"/>
    </row>
    <row r="297" spans="6:9" ht="409.6">
      <c r="F297" s="3"/>
      <c r="G297" s="3"/>
      <c r="H297" s="3"/>
      <c r="I297" s="3"/>
    </row>
    <row r="298" spans="6:9" ht="409.6">
      <c r="F298" s="3"/>
      <c r="G298" s="3"/>
      <c r="H298" s="3"/>
      <c r="I298" s="3"/>
    </row>
    <row r="299" spans="6:9" ht="409.6">
      <c r="F299" s="3"/>
      <c r="G299" s="3"/>
      <c r="H299" s="3"/>
      <c r="I299" s="3"/>
    </row>
    <row r="300" spans="6:9" ht="409.6">
      <c r="F300" s="3"/>
      <c r="G300" s="3"/>
      <c r="H300" s="3"/>
      <c r="I300" s="3"/>
    </row>
    <row r="301" spans="6:9" ht="409.6">
      <c r="F301" s="3"/>
      <c r="G301" s="3"/>
      <c r="H301" s="3"/>
      <c r="I301" s="3"/>
    </row>
    <row r="302" spans="6:9" ht="409.6">
      <c r="F302" s="3"/>
      <c r="G302" s="3"/>
      <c r="H302" s="3"/>
      <c r="I302" s="3"/>
    </row>
    <row r="303" spans="6:9" ht="409.6">
      <c r="F303" s="3"/>
      <c r="G303" s="3"/>
      <c r="H303" s="3"/>
      <c r="I303" s="3"/>
    </row>
    <row r="304" spans="6:9" ht="409.6">
      <c r="F304" s="3"/>
      <c r="G304" s="3"/>
      <c r="H304" s="3"/>
      <c r="I304" s="3"/>
    </row>
    <row r="305" spans="6:9" ht="409.6">
      <c r="F305" s="3"/>
      <c r="G305" s="3"/>
      <c r="H305" s="3"/>
      <c r="I305" s="3"/>
    </row>
    <row r="306" spans="6:9" ht="409.6">
      <c r="F306" s="3"/>
      <c r="G306" s="3"/>
      <c r="H306" s="3"/>
      <c r="I306" s="3"/>
    </row>
    <row r="307" spans="6:9" ht="409.6">
      <c r="F307" s="3"/>
      <c r="G307" s="3"/>
      <c r="H307" s="3"/>
      <c r="I307" s="3"/>
    </row>
    <row r="308" spans="6:9" ht="409.6">
      <c r="F308" s="3"/>
      <c r="G308" s="3"/>
      <c r="H308" s="3"/>
      <c r="I308" s="3"/>
    </row>
    <row r="309" spans="6:9" ht="409.6">
      <c r="F309" s="3"/>
      <c r="G309" s="3"/>
      <c r="H309" s="3"/>
      <c r="I309" s="3"/>
    </row>
    <row r="310" spans="6:9" ht="409.6">
      <c r="F310" s="3"/>
      <c r="G310" s="3"/>
      <c r="H310" s="3"/>
      <c r="I310" s="3"/>
    </row>
    <row r="311" spans="6:9" ht="409.6">
      <c r="F311" s="3"/>
      <c r="G311" s="3"/>
      <c r="H311" s="3"/>
      <c r="I311" s="3"/>
    </row>
    <row r="312" spans="6:9" ht="409.6">
      <c r="F312" s="3"/>
      <c r="G312" s="3"/>
      <c r="H312" s="3"/>
      <c r="I312" s="3"/>
    </row>
    <row r="313" spans="6:9" ht="409.6">
      <c r="F313" s="3"/>
      <c r="G313" s="3"/>
      <c r="H313" s="3"/>
      <c r="I313" s="3"/>
    </row>
    <row r="314" spans="6:9" ht="409.6">
      <c r="F314" s="3"/>
      <c r="G314" s="3"/>
      <c r="H314" s="3"/>
      <c r="I314" s="3"/>
    </row>
    <row r="315" spans="6:9" ht="409.6">
      <c r="F315" s="3"/>
      <c r="G315" s="3"/>
      <c r="H315" s="3"/>
      <c r="I315" s="3"/>
    </row>
    <row r="316" spans="6:9" ht="409.6">
      <c r="F316" s="3"/>
      <c r="G316" s="3"/>
      <c r="H316" s="3"/>
      <c r="I316" s="3"/>
    </row>
    <row r="317" spans="6:9" ht="409.6">
      <c r="F317" s="3"/>
      <c r="G317" s="3"/>
      <c r="H317" s="3"/>
      <c r="I317" s="3"/>
    </row>
    <row r="318" spans="6:9" ht="409.6">
      <c r="F318" s="3"/>
      <c r="G318" s="3"/>
      <c r="H318" s="3"/>
      <c r="I318" s="3"/>
    </row>
    <row r="319" spans="6:9" ht="409.6">
      <c r="F319" s="3"/>
      <c r="G319" s="3"/>
      <c r="H319" s="3"/>
      <c r="I319" s="3"/>
    </row>
    <row r="320" spans="6:9" ht="409.6">
      <c r="F320" s="3"/>
      <c r="G320" s="3"/>
      <c r="H320" s="3"/>
      <c r="I320" s="3"/>
    </row>
    <row r="321" spans="6:9" ht="409.6">
      <c r="F321" s="3"/>
      <c r="G321" s="3"/>
      <c r="H321" s="3"/>
      <c r="I321" s="3"/>
    </row>
    <row r="322" spans="6:9" ht="409.6">
      <c r="F322" s="3"/>
      <c r="G322" s="3"/>
      <c r="H322" s="3"/>
      <c r="I322" s="3"/>
    </row>
    <row r="323" spans="6:9" ht="409.6">
      <c r="F323" s="3"/>
      <c r="G323" s="3"/>
      <c r="H323" s="3"/>
      <c r="I323" s="3"/>
    </row>
    <row r="324" spans="6:9" ht="409.6">
      <c r="F324" s="3"/>
      <c r="G324" s="3"/>
      <c r="H324" s="3"/>
      <c r="I324" s="3"/>
    </row>
    <row r="325" spans="6:9" ht="409.6">
      <c r="F325" s="3"/>
      <c r="G325" s="3"/>
      <c r="H325" s="3"/>
      <c r="I325" s="3"/>
    </row>
    <row r="326" spans="6:9" ht="409.6">
      <c r="F326" s="3"/>
      <c r="G326" s="3"/>
      <c r="H326" s="3"/>
      <c r="I326" s="3"/>
    </row>
    <row r="327" spans="6:9" ht="409.6">
      <c r="F327" s="3"/>
      <c r="G327" s="3"/>
      <c r="H327" s="3"/>
      <c r="I327" s="3"/>
    </row>
    <row r="328" spans="6:9" ht="409.6">
      <c r="F328" s="3"/>
      <c r="G328" s="3"/>
      <c r="H328" s="3"/>
      <c r="I328" s="3"/>
    </row>
    <row r="329" spans="6:9" ht="409.6">
      <c r="F329" s="3"/>
      <c r="G329" s="3"/>
      <c r="H329" s="3"/>
      <c r="I329" s="3"/>
    </row>
    <row r="330" spans="6:9" ht="409.6">
      <c r="F330" s="3"/>
      <c r="G330" s="3"/>
      <c r="H330" s="3"/>
      <c r="I330" s="3"/>
    </row>
    <row r="331" spans="6:9" ht="409.6">
      <c r="F331" s="3"/>
      <c r="G331" s="3"/>
      <c r="H331" s="3"/>
      <c r="I331" s="3"/>
    </row>
    <row r="332" spans="6:9" ht="409.6">
      <c r="F332" s="3"/>
      <c r="G332" s="3"/>
      <c r="H332" s="3"/>
      <c r="I332" s="3"/>
    </row>
    <row r="333" spans="6:9" ht="409.6">
      <c r="F333" s="3"/>
      <c r="G333" s="3"/>
      <c r="H333" s="3"/>
      <c r="I333" s="3"/>
    </row>
    <row r="334" spans="6:9" ht="409.6">
      <c r="F334" s="3"/>
      <c r="G334" s="3"/>
      <c r="H334" s="3"/>
      <c r="I334" s="3"/>
    </row>
    <row r="335" spans="6:9" ht="409.6">
      <c r="F335" s="3"/>
      <c r="G335" s="3"/>
      <c r="H335" s="3"/>
      <c r="I335" s="3"/>
    </row>
    <row r="336" spans="6:9" ht="409.6">
      <c r="F336" s="3"/>
      <c r="G336" s="3"/>
      <c r="H336" s="3"/>
      <c r="I336" s="3"/>
    </row>
    <row r="337" spans="6:9" ht="409.6">
      <c r="F337" s="3"/>
      <c r="G337" s="3"/>
      <c r="H337" s="3"/>
      <c r="I337" s="3"/>
    </row>
    <row r="338" spans="6:9" ht="409.6">
      <c r="F338" s="3"/>
      <c r="G338" s="3"/>
      <c r="H338" s="3"/>
      <c r="I338" s="3"/>
    </row>
    <row r="339" spans="6:9" ht="409.6">
      <c r="F339" s="3"/>
      <c r="G339" s="3"/>
      <c r="H339" s="3"/>
      <c r="I339" s="3"/>
    </row>
    <row r="340" spans="6:9" ht="409.6">
      <c r="F340" s="3"/>
      <c r="G340" s="3"/>
      <c r="H340" s="3"/>
      <c r="I340" s="3"/>
    </row>
    <row r="341" spans="6:9" ht="409.6">
      <c r="F341" s="3"/>
      <c r="G341" s="3"/>
      <c r="H341" s="3"/>
      <c r="I341" s="3"/>
    </row>
    <row r="342" spans="6:9" ht="409.6">
      <c r="F342" s="3"/>
      <c r="G342" s="3"/>
      <c r="H342" s="3"/>
      <c r="I342" s="3"/>
    </row>
    <row r="343" spans="6:9" ht="409.6">
      <c r="F343" s="3"/>
      <c r="G343" s="3"/>
      <c r="H343" s="3"/>
      <c r="I343" s="3"/>
    </row>
    <row r="344" spans="6:9" ht="409.6">
      <c r="F344" s="3"/>
      <c r="G344" s="3"/>
      <c r="H344" s="3"/>
      <c r="I344" s="3"/>
    </row>
    <row r="345" spans="6:9" ht="409.6">
      <c r="F345" s="3"/>
      <c r="G345" s="3"/>
      <c r="H345" s="3"/>
      <c r="I345" s="3"/>
    </row>
    <row r="346" spans="6:9" ht="409.6">
      <c r="F346" s="3"/>
      <c r="G346" s="3"/>
      <c r="H346" s="3"/>
      <c r="I346" s="3"/>
    </row>
    <row r="347" spans="6:9" ht="409.6">
      <c r="F347" s="3"/>
      <c r="G347" s="3"/>
      <c r="H347" s="3"/>
      <c r="I347" s="3"/>
    </row>
    <row r="348" spans="6:9" ht="409.6">
      <c r="F348" s="3"/>
      <c r="G348" s="3"/>
      <c r="H348" s="3"/>
      <c r="I348" s="3"/>
    </row>
    <row r="349" spans="6:9" ht="409.6">
      <c r="F349" s="3"/>
      <c r="G349" s="3"/>
      <c r="H349" s="3"/>
      <c r="I349" s="3"/>
    </row>
    <row r="350" spans="6:9" ht="409.6">
      <c r="F350" s="3"/>
      <c r="G350" s="3"/>
      <c r="H350" s="3"/>
      <c r="I350" s="3"/>
    </row>
    <row r="351" spans="6:9" ht="409.6">
      <c r="F351" s="3"/>
      <c r="G351" s="3"/>
      <c r="H351" s="3"/>
      <c r="I351" s="3"/>
    </row>
    <row r="352" spans="6:9" ht="409.6">
      <c r="F352" s="3"/>
      <c r="G352" s="3"/>
      <c r="H352" s="3"/>
      <c r="I352" s="3"/>
    </row>
    <row r="353" spans="6:9" ht="409.6">
      <c r="F353" s="3"/>
      <c r="G353" s="3"/>
      <c r="H353" s="3"/>
      <c r="I353" s="3"/>
    </row>
    <row r="354" spans="6:9" ht="409.6">
      <c r="F354" s="3"/>
      <c r="G354" s="3"/>
      <c r="H354" s="3"/>
      <c r="I354" s="3"/>
    </row>
    <row r="355" spans="6:9" ht="409.6">
      <c r="F355" s="3"/>
      <c r="G355" s="3"/>
      <c r="H355" s="3"/>
      <c r="I355" s="3"/>
    </row>
    <row r="356" spans="6:9" ht="409.6">
      <c r="F356" s="3"/>
      <c r="G356" s="3"/>
      <c r="H356" s="3"/>
      <c r="I356" s="3"/>
    </row>
    <row r="357" spans="6:9" ht="409.6">
      <c r="F357" s="3"/>
      <c r="G357" s="3"/>
      <c r="H357" s="3"/>
      <c r="I357" s="3"/>
    </row>
    <row r="358" spans="6:9" ht="409.6">
      <c r="F358" s="3"/>
      <c r="G358" s="3"/>
      <c r="H358" s="3"/>
      <c r="I358" s="3"/>
    </row>
    <row r="359" spans="6:9" ht="409.6">
      <c r="F359" s="3"/>
      <c r="G359" s="3"/>
      <c r="H359" s="3"/>
      <c r="I359" s="3"/>
    </row>
    <row r="360" spans="6:9" ht="409.6">
      <c r="F360" s="3"/>
      <c r="G360" s="3"/>
      <c r="H360" s="3"/>
      <c r="I360" s="3"/>
    </row>
    <row r="361" spans="6:9" ht="409.6">
      <c r="F361" s="3"/>
      <c r="G361" s="3"/>
      <c r="H361" s="3"/>
      <c r="I361" s="3"/>
    </row>
    <row r="362" spans="6:9" ht="409.6">
      <c r="F362" s="3"/>
      <c r="G362" s="3"/>
      <c r="H362" s="3"/>
      <c r="I362" s="3"/>
    </row>
    <row r="363" spans="6:9" ht="409.6">
      <c r="F363" s="3"/>
      <c r="G363" s="3"/>
      <c r="H363" s="3"/>
      <c r="I363" s="3"/>
    </row>
    <row r="364" spans="6:9" ht="409.6">
      <c r="F364" s="3"/>
      <c r="G364" s="3"/>
      <c r="H364" s="3"/>
      <c r="I364" s="3"/>
    </row>
    <row r="365" spans="6:9" ht="409.6">
      <c r="F365" s="3"/>
      <c r="G365" s="3"/>
      <c r="H365" s="3"/>
      <c r="I365" s="3"/>
    </row>
    <row r="366" spans="6:9" ht="409.6">
      <c r="F366" s="3"/>
      <c r="G366" s="3"/>
      <c r="H366" s="3"/>
      <c r="I366" s="3"/>
    </row>
    <row r="367" spans="6:9" ht="409.6">
      <c r="F367" s="3"/>
      <c r="G367" s="3"/>
      <c r="H367" s="3"/>
      <c r="I367" s="3"/>
    </row>
    <row r="368" spans="6:9" ht="409.6">
      <c r="F368" s="3"/>
      <c r="G368" s="3"/>
      <c r="H368" s="3"/>
      <c r="I368" s="3"/>
    </row>
    <row r="369" spans="6:9" ht="409.6">
      <c r="F369" s="3"/>
      <c r="G369" s="3"/>
      <c r="H369" s="3"/>
      <c r="I369" s="3"/>
    </row>
    <row r="370" spans="6:9" ht="409.6">
      <c r="F370" s="3"/>
      <c r="G370" s="3"/>
      <c r="H370" s="3"/>
      <c r="I370" s="3"/>
    </row>
    <row r="371" spans="6:9" ht="409.6">
      <c r="F371" s="3"/>
      <c r="G371" s="3"/>
      <c r="H371" s="3"/>
      <c r="I371" s="3"/>
    </row>
    <row r="372" spans="6:9" ht="409.6">
      <c r="F372" s="3"/>
      <c r="G372" s="3"/>
      <c r="H372" s="3"/>
      <c r="I372" s="3"/>
    </row>
    <row r="373" spans="6:9" ht="409.6">
      <c r="F373" s="3"/>
      <c r="G373" s="3"/>
      <c r="H373" s="3"/>
      <c r="I373" s="3"/>
    </row>
    <row r="374" spans="6:9" ht="409.6">
      <c r="F374" s="3"/>
      <c r="G374" s="3"/>
      <c r="H374" s="3"/>
      <c r="I374" s="3"/>
    </row>
    <row r="375" spans="6:9" ht="409.6">
      <c r="F375" s="3"/>
      <c r="G375" s="3"/>
      <c r="H375" s="3"/>
      <c r="I375" s="3"/>
    </row>
    <row r="376" spans="6:9" ht="409.6">
      <c r="F376" s="3"/>
      <c r="G376" s="3"/>
      <c r="H376" s="3"/>
      <c r="I376" s="3"/>
    </row>
    <row r="377" spans="6:9" ht="409.6">
      <c r="F377" s="3"/>
      <c r="G377" s="3"/>
      <c r="H377" s="3"/>
      <c r="I377" s="3"/>
    </row>
    <row r="378" spans="6:9" ht="409.6">
      <c r="F378" s="3"/>
      <c r="G378" s="3"/>
      <c r="H378" s="3"/>
      <c r="I378" s="3"/>
    </row>
    <row r="379" spans="6:9" ht="409.6">
      <c r="F379" s="3"/>
      <c r="G379" s="3"/>
      <c r="H379" s="3"/>
      <c r="I379" s="3"/>
    </row>
    <row r="380" spans="6:9" ht="409.6">
      <c r="F380" s="3"/>
      <c r="G380" s="3"/>
      <c r="H380" s="3"/>
      <c r="I380" s="3"/>
    </row>
    <row r="381" spans="6:9" ht="409.6">
      <c r="F381" s="3"/>
      <c r="G381" s="3"/>
      <c r="H381" s="3"/>
      <c r="I381" s="3"/>
    </row>
    <row r="382" spans="6:9" ht="409.6">
      <c r="F382" s="3"/>
      <c r="G382" s="3"/>
      <c r="H382" s="3"/>
      <c r="I382" s="3"/>
    </row>
    <row r="383" spans="6:9" ht="409.6">
      <c r="F383" s="3"/>
      <c r="G383" s="3"/>
      <c r="H383" s="3"/>
      <c r="I383" s="3"/>
    </row>
    <row r="384" spans="6:9" ht="409.6">
      <c r="F384" s="3"/>
      <c r="G384" s="3"/>
      <c r="H384" s="3"/>
      <c r="I384" s="3"/>
    </row>
    <row r="385" spans="6:9" ht="409.6">
      <c r="F385" s="3"/>
      <c r="G385" s="3"/>
      <c r="H385" s="3"/>
      <c r="I385" s="3"/>
    </row>
    <row r="386" spans="6:9" ht="409.6">
      <c r="F386" s="3"/>
      <c r="G386" s="3"/>
      <c r="H386" s="3"/>
      <c r="I386" s="3"/>
    </row>
    <row r="387" spans="6:9" ht="409.6">
      <c r="F387" s="3"/>
      <c r="G387" s="3"/>
      <c r="H387" s="3"/>
      <c r="I387" s="3"/>
    </row>
    <row r="388" spans="6:9" ht="409.6">
      <c r="F388" s="3"/>
      <c r="G388" s="3"/>
      <c r="H388" s="3"/>
      <c r="I388" s="3"/>
    </row>
    <row r="389" spans="6:9" ht="409.6">
      <c r="F389" s="3"/>
      <c r="G389" s="3"/>
      <c r="H389" s="3"/>
      <c r="I389" s="3"/>
    </row>
    <row r="390" spans="6:9" ht="409.6">
      <c r="F390" s="3"/>
      <c r="G390" s="3"/>
      <c r="H390" s="3"/>
      <c r="I390" s="3"/>
    </row>
    <row r="391" spans="6:9" ht="409.6">
      <c r="F391" s="3"/>
      <c r="G391" s="3"/>
      <c r="H391" s="3"/>
      <c r="I391" s="3"/>
    </row>
    <row r="392" spans="6:9" ht="409.6">
      <c r="F392" s="3"/>
      <c r="G392" s="3"/>
      <c r="H392" s="3"/>
      <c r="I392" s="3"/>
    </row>
    <row r="393" spans="6:9" ht="409.6">
      <c r="F393" s="3"/>
      <c r="G393" s="3"/>
      <c r="H393" s="3"/>
      <c r="I393" s="3"/>
    </row>
    <row r="394" spans="6:9" ht="409.6">
      <c r="F394" s="3"/>
      <c r="G394" s="3"/>
      <c r="H394" s="3"/>
      <c r="I394" s="3"/>
    </row>
    <row r="395" spans="6:9" ht="409.6">
      <c r="F395" s="3"/>
      <c r="G395" s="3"/>
      <c r="H395" s="3"/>
      <c r="I395" s="3"/>
    </row>
    <row r="396" spans="6:9" ht="409.6">
      <c r="F396" s="3"/>
      <c r="G396" s="3"/>
      <c r="H396" s="3"/>
      <c r="I396" s="3"/>
    </row>
    <row r="397" spans="6:9" ht="409.6">
      <c r="F397" s="3"/>
      <c r="G397" s="3"/>
      <c r="H397" s="3"/>
      <c r="I397" s="3"/>
    </row>
    <row r="398" spans="6:9" ht="409.6">
      <c r="F398" s="3"/>
      <c r="G398" s="3"/>
      <c r="H398" s="3"/>
      <c r="I398" s="3"/>
    </row>
    <row r="399" spans="6:9" ht="409.6">
      <c r="F399" s="3"/>
      <c r="G399" s="3"/>
      <c r="H399" s="3"/>
      <c r="I399" s="3"/>
    </row>
    <row r="400" spans="6:9" ht="409.6">
      <c r="F400" s="3"/>
      <c r="G400" s="3"/>
      <c r="H400" s="3"/>
      <c r="I400" s="3"/>
    </row>
    <row r="401" spans="6:9" ht="409.6">
      <c r="F401" s="3"/>
      <c r="G401" s="3"/>
      <c r="H401" s="3"/>
      <c r="I401" s="3"/>
    </row>
    <row r="402" spans="6:9" ht="409.6">
      <c r="F402" s="3"/>
      <c r="G402" s="3"/>
      <c r="H402" s="3"/>
      <c r="I402" s="3"/>
    </row>
    <row r="403" spans="6:9" ht="409.6">
      <c r="F403" s="3"/>
      <c r="G403" s="3"/>
      <c r="H403" s="3"/>
      <c r="I403" s="3"/>
    </row>
    <row r="404" spans="6:9" ht="409.6">
      <c r="F404" s="3"/>
      <c r="G404" s="3"/>
      <c r="H404" s="3"/>
      <c r="I404" s="3"/>
    </row>
    <row r="405" spans="6:9" ht="409.6">
      <c r="F405" s="3"/>
      <c r="G405" s="3"/>
      <c r="H405" s="3"/>
      <c r="I405" s="3"/>
    </row>
    <row r="406" spans="6:9" ht="409.6">
      <c r="F406" s="3"/>
      <c r="G406" s="3"/>
      <c r="H406" s="3"/>
      <c r="I406" s="3"/>
    </row>
    <row r="407" spans="6:9" ht="409.6">
      <c r="F407" s="3"/>
      <c r="G407" s="3"/>
      <c r="H407" s="3"/>
      <c r="I407" s="3"/>
    </row>
    <row r="408" spans="6:9" ht="409.6">
      <c r="F408" s="3"/>
      <c r="G408" s="3"/>
      <c r="H408" s="3"/>
      <c r="I408" s="3"/>
    </row>
    <row r="409" spans="6:9" ht="409.6">
      <c r="F409" s="3"/>
      <c r="G409" s="3"/>
      <c r="H409" s="3"/>
      <c r="I409" s="3"/>
    </row>
    <row r="410" spans="6:9" ht="409.6">
      <c r="F410" s="3"/>
      <c r="G410" s="3"/>
      <c r="H410" s="3"/>
      <c r="I410" s="3"/>
    </row>
    <row r="411" spans="6:9" ht="409.6">
      <c r="F411" s="3"/>
      <c r="G411" s="3"/>
      <c r="H411" s="3"/>
      <c r="I411" s="3"/>
    </row>
    <row r="412" spans="6:9" ht="409.6">
      <c r="F412" s="3"/>
      <c r="G412" s="3"/>
      <c r="H412" s="3"/>
      <c r="I412" s="3"/>
    </row>
    <row r="413" spans="6:9" ht="409.6">
      <c r="F413" s="3"/>
      <c r="G413" s="3"/>
      <c r="H413" s="3"/>
      <c r="I413" s="3"/>
    </row>
    <row r="414" spans="6:9" ht="409.6">
      <c r="F414" s="3"/>
      <c r="G414" s="3"/>
      <c r="H414" s="3"/>
      <c r="I414" s="3"/>
    </row>
    <row r="415" spans="6:9" ht="409.6">
      <c r="F415" s="3"/>
      <c r="G415" s="3"/>
      <c r="H415" s="3"/>
      <c r="I415" s="3"/>
    </row>
    <row r="416" spans="6:9" ht="409.6">
      <c r="F416" s="3"/>
      <c r="G416" s="3"/>
      <c r="H416" s="3"/>
      <c r="I416" s="3"/>
    </row>
    <row r="417" spans="6:9" ht="409.6">
      <c r="F417" s="3"/>
      <c r="G417" s="3"/>
      <c r="H417" s="3"/>
      <c r="I417" s="3"/>
    </row>
    <row r="418" spans="6:9" ht="409.6">
      <c r="F418" s="3"/>
      <c r="G418" s="3"/>
      <c r="H418" s="3"/>
      <c r="I418" s="3"/>
    </row>
    <row r="419" spans="6:9" ht="409.6">
      <c r="F419" s="3"/>
      <c r="G419" s="3"/>
      <c r="H419" s="3"/>
      <c r="I419" s="3"/>
    </row>
    <row r="420" spans="6:9" ht="409.6">
      <c r="F420" s="3"/>
      <c r="G420" s="3"/>
      <c r="H420" s="3"/>
      <c r="I420" s="3"/>
    </row>
    <row r="421" spans="6:9" ht="409.6">
      <c r="F421" s="3"/>
      <c r="G421" s="3"/>
      <c r="H421" s="3"/>
      <c r="I421" s="3"/>
    </row>
    <row r="422" spans="6:9" ht="409.6">
      <c r="F422" s="3"/>
      <c r="G422" s="3"/>
      <c r="H422" s="3"/>
      <c r="I422" s="3"/>
    </row>
    <row r="423" spans="6:9" ht="409.6">
      <c r="F423" s="3"/>
      <c r="G423" s="3"/>
      <c r="H423" s="3"/>
      <c r="I423" s="3"/>
    </row>
    <row r="424" spans="6:9" ht="409.6">
      <c r="F424" s="3"/>
      <c r="G424" s="3"/>
      <c r="H424" s="3"/>
      <c r="I424" s="3"/>
    </row>
    <row r="425" spans="6:9" ht="409.6">
      <c r="F425" s="3"/>
      <c r="G425" s="3"/>
      <c r="H425" s="3"/>
      <c r="I425" s="3"/>
    </row>
    <row r="426" spans="6:9" ht="409.6">
      <c r="F426" s="3"/>
      <c r="G426" s="3"/>
      <c r="H426" s="3"/>
      <c r="I426" s="3"/>
    </row>
    <row r="427" spans="6:9" ht="409.6">
      <c r="F427" s="3"/>
      <c r="G427" s="3"/>
      <c r="H427" s="3"/>
      <c r="I427" s="3"/>
    </row>
    <row r="428" spans="6:9" ht="409.6">
      <c r="F428" s="3"/>
      <c r="G428" s="3"/>
      <c r="H428" s="3"/>
      <c r="I428" s="3"/>
    </row>
    <row r="429" spans="6:9" ht="409.6">
      <c r="F429" s="3"/>
      <c r="G429" s="3"/>
      <c r="H429" s="3"/>
      <c r="I429" s="3"/>
    </row>
    <row r="430" spans="6:9" ht="409.6">
      <c r="F430" s="3"/>
      <c r="G430" s="3"/>
      <c r="H430" s="3"/>
      <c r="I430" s="3"/>
    </row>
    <row r="431" spans="6:9" ht="409.6">
      <c r="F431" s="3"/>
      <c r="G431" s="3"/>
      <c r="H431" s="3"/>
      <c r="I431" s="3"/>
    </row>
    <row r="432" spans="6:9" ht="409.6">
      <c r="F432" s="3"/>
      <c r="G432" s="3"/>
      <c r="H432" s="3"/>
      <c r="I432" s="3"/>
    </row>
    <row r="433" spans="6:9" ht="409.6">
      <c r="F433" s="3"/>
      <c r="G433" s="3"/>
      <c r="H433" s="3"/>
      <c r="I433" s="3"/>
    </row>
    <row r="434" spans="6:9" ht="409.6">
      <c r="F434" s="3"/>
      <c r="G434" s="3"/>
      <c r="H434" s="3"/>
      <c r="I434" s="3"/>
    </row>
    <row r="435" spans="6:9" ht="409.6">
      <c r="F435" s="3"/>
      <c r="G435" s="3"/>
      <c r="H435" s="3"/>
      <c r="I435" s="3"/>
    </row>
    <row r="436" spans="6:9" ht="409.6">
      <c r="F436" s="3"/>
      <c r="G436" s="3"/>
      <c r="H436" s="3"/>
      <c r="I436" s="3"/>
    </row>
    <row r="437" spans="6:9" ht="409.6">
      <c r="F437" s="3"/>
      <c r="G437" s="3"/>
      <c r="H437" s="3"/>
      <c r="I437" s="3"/>
    </row>
    <row r="438" spans="6:9" ht="409.6">
      <c r="F438" s="3"/>
      <c r="G438" s="3"/>
      <c r="H438" s="3"/>
      <c r="I438" s="3"/>
    </row>
    <row r="439" spans="6:9" ht="409.6">
      <c r="F439" s="3"/>
      <c r="G439" s="3"/>
      <c r="H439" s="3"/>
      <c r="I439" s="3"/>
    </row>
    <row r="440" spans="6:9" ht="409.6">
      <c r="F440" s="3"/>
      <c r="G440" s="3"/>
      <c r="H440" s="3"/>
      <c r="I440" s="3"/>
    </row>
    <row r="441" spans="6:9" ht="409.6">
      <c r="F441" s="3"/>
      <c r="G441" s="3"/>
      <c r="H441" s="3"/>
      <c r="I441" s="3"/>
    </row>
    <row r="442" spans="6:9" ht="409.6">
      <c r="F442" s="3"/>
      <c r="G442" s="3"/>
      <c r="H442" s="3"/>
      <c r="I442" s="3"/>
    </row>
    <row r="443" spans="6:9" ht="409.6">
      <c r="F443" s="3"/>
      <c r="G443" s="3"/>
      <c r="H443" s="3"/>
      <c r="I443" s="3"/>
    </row>
    <row r="444" spans="6:9" ht="409.6">
      <c r="F444" s="3"/>
      <c r="G444" s="3"/>
      <c r="H444" s="3"/>
      <c r="I444" s="3"/>
    </row>
    <row r="445" spans="6:9" ht="409.6">
      <c r="F445" s="3"/>
      <c r="G445" s="3"/>
      <c r="H445" s="3"/>
      <c r="I445" s="3"/>
    </row>
    <row r="446" spans="6:9" ht="409.6">
      <c r="F446" s="3"/>
      <c r="G446" s="3"/>
      <c r="H446" s="3"/>
      <c r="I446" s="3"/>
    </row>
    <row r="447" spans="6:9" ht="409.6">
      <c r="F447" s="3"/>
      <c r="G447" s="3"/>
      <c r="H447" s="3"/>
      <c r="I447" s="3"/>
    </row>
    <row r="448" spans="6:9" ht="409.6">
      <c r="F448" s="3"/>
      <c r="G448" s="3"/>
      <c r="H448" s="3"/>
      <c r="I448" s="3"/>
    </row>
    <row r="449" spans="6:9" ht="409.6">
      <c r="F449" s="3"/>
      <c r="G449" s="3"/>
      <c r="H449" s="3"/>
      <c r="I449" s="3"/>
    </row>
    <row r="450" spans="6:9" ht="409.6">
      <c r="F450" s="3"/>
      <c r="G450" s="3"/>
      <c r="H450" s="3"/>
      <c r="I450" s="3"/>
    </row>
    <row r="451" spans="6:9" ht="409.6">
      <c r="F451" s="3"/>
      <c r="G451" s="3"/>
      <c r="H451" s="3"/>
      <c r="I451" s="3"/>
    </row>
    <row r="452" spans="6:9" ht="409.6">
      <c r="F452" s="3"/>
      <c r="G452" s="3"/>
      <c r="H452" s="3"/>
      <c r="I452" s="3"/>
    </row>
    <row r="453" spans="6:9" ht="409.6">
      <c r="F453" s="3"/>
      <c r="G453" s="3"/>
      <c r="H453" s="3"/>
      <c r="I453" s="3"/>
    </row>
    <row r="454" spans="6:9" ht="409.6">
      <c r="F454" s="3"/>
      <c r="G454" s="3"/>
      <c r="H454" s="3"/>
      <c r="I454" s="3"/>
    </row>
    <row r="455" spans="6:9" ht="409.6">
      <c r="F455" s="3"/>
      <c r="G455" s="3"/>
      <c r="H455" s="3"/>
      <c r="I455" s="3"/>
    </row>
    <row r="456" spans="6:9" ht="409.6">
      <c r="F456" s="3"/>
      <c r="G456" s="3"/>
      <c r="H456" s="3"/>
      <c r="I456" s="3"/>
    </row>
    <row r="457" spans="6:9" ht="409.6">
      <c r="F457" s="3"/>
      <c r="G457" s="3"/>
      <c r="H457" s="3"/>
      <c r="I457" s="3"/>
    </row>
    <row r="458" spans="6:9" ht="409.6">
      <c r="F458" s="3"/>
      <c r="G458" s="3"/>
      <c r="H458" s="3"/>
      <c r="I458" s="3"/>
    </row>
    <row r="459" spans="6:9" ht="409.6">
      <c r="F459" s="3"/>
      <c r="G459" s="3"/>
      <c r="H459" s="3"/>
      <c r="I459" s="3"/>
    </row>
    <row r="460" spans="6:9" ht="409.6">
      <c r="F460" s="3"/>
      <c r="G460" s="3"/>
      <c r="H460" s="3"/>
      <c r="I460" s="3"/>
    </row>
    <row r="461" spans="6:9" ht="409.6">
      <c r="F461" s="3"/>
      <c r="G461" s="3"/>
      <c r="H461" s="3"/>
      <c r="I461" s="3"/>
    </row>
    <row r="462" spans="6:9" ht="409.6">
      <c r="F462" s="3"/>
      <c r="G462" s="3"/>
      <c r="H462" s="3"/>
      <c r="I462" s="3"/>
    </row>
    <row r="463" spans="6:9" ht="409.6">
      <c r="F463" s="3"/>
      <c r="G463" s="3"/>
      <c r="H463" s="3"/>
      <c r="I463" s="3"/>
    </row>
    <row r="464" spans="6:9" ht="409.6">
      <c r="F464" s="3"/>
      <c r="G464" s="3"/>
      <c r="H464" s="3"/>
      <c r="I464" s="3"/>
    </row>
    <row r="465" spans="6:9" ht="409.6">
      <c r="F465" s="3"/>
      <c r="G465" s="3"/>
      <c r="H465" s="3"/>
      <c r="I465" s="3"/>
    </row>
    <row r="466" spans="6:9" ht="409.6">
      <c r="F466" s="3"/>
      <c r="G466" s="3"/>
      <c r="H466" s="3"/>
      <c r="I466" s="3"/>
    </row>
    <row r="467" spans="6:9" ht="409.6">
      <c r="F467" s="3"/>
      <c r="G467" s="3"/>
      <c r="H467" s="3"/>
      <c r="I467" s="3"/>
    </row>
    <row r="468" spans="6:9" ht="409.6">
      <c r="F468" s="3"/>
      <c r="G468" s="3"/>
      <c r="H468" s="3"/>
      <c r="I468" s="3"/>
    </row>
    <row r="469" spans="6:9" ht="409.6">
      <c r="F469" s="3"/>
      <c r="G469" s="3"/>
      <c r="H469" s="3"/>
      <c r="I469" s="3"/>
    </row>
    <row r="470" spans="6:9" ht="409.6">
      <c r="F470" s="3"/>
      <c r="G470" s="3"/>
      <c r="H470" s="3"/>
      <c r="I470" s="3"/>
    </row>
    <row r="471" spans="6:9" ht="409.6">
      <c r="F471" s="3"/>
      <c r="G471" s="3"/>
      <c r="H471" s="3"/>
      <c r="I471" s="3"/>
    </row>
    <row r="472" spans="6:9" ht="409.6">
      <c r="F472" s="3"/>
      <c r="G472" s="3"/>
      <c r="H472" s="3"/>
      <c r="I472" s="3"/>
    </row>
    <row r="473" spans="6:9" ht="409.6">
      <c r="F473" s="3"/>
      <c r="G473" s="3"/>
      <c r="H473" s="3"/>
      <c r="I473" s="3"/>
    </row>
    <row r="474" spans="6:9" ht="409.6">
      <c r="F474" s="3"/>
      <c r="G474" s="3"/>
      <c r="H474" s="3"/>
      <c r="I474" s="3"/>
    </row>
    <row r="475" spans="6:9" ht="409.6">
      <c r="F475" s="3"/>
      <c r="G475" s="3"/>
      <c r="H475" s="3"/>
      <c r="I475" s="3"/>
    </row>
    <row r="476" spans="6:9" ht="409.6">
      <c r="F476" s="3"/>
      <c r="G476" s="3"/>
      <c r="H476" s="3"/>
      <c r="I476" s="3"/>
    </row>
    <row r="477" spans="6:9" ht="409.6">
      <c r="F477" s="3"/>
      <c r="G477" s="3"/>
      <c r="H477" s="3"/>
      <c r="I477" s="3"/>
    </row>
    <row r="478" spans="6:9" ht="409.6">
      <c r="F478" s="3"/>
      <c r="G478" s="3"/>
      <c r="H478" s="3"/>
      <c r="I478" s="3"/>
    </row>
    <row r="479" spans="6:9" ht="409.6">
      <c r="F479" s="3"/>
      <c r="G479" s="3"/>
      <c r="H479" s="3"/>
      <c r="I479" s="3"/>
    </row>
    <row r="480" spans="6:9" ht="409.6">
      <c r="F480" s="3"/>
      <c r="G480" s="3"/>
      <c r="H480" s="3"/>
      <c r="I480" s="3"/>
    </row>
    <row r="481" spans="6:9" ht="409.6">
      <c r="F481" s="3"/>
      <c r="G481" s="3"/>
      <c r="H481" s="3"/>
      <c r="I481" s="3"/>
    </row>
    <row r="482" spans="6:9" ht="409.6">
      <c r="F482" s="3"/>
      <c r="G482" s="3"/>
      <c r="H482" s="3"/>
      <c r="I482" s="3"/>
    </row>
    <row r="483" spans="6:9" ht="409.6">
      <c r="F483" s="3"/>
      <c r="G483" s="3"/>
      <c r="H483" s="3"/>
      <c r="I483" s="3"/>
    </row>
    <row r="484" spans="6:9" ht="409.6">
      <c r="F484" s="3"/>
      <c r="G484" s="3"/>
      <c r="H484" s="3"/>
      <c r="I484" s="3"/>
    </row>
    <row r="485" spans="6:9" ht="409.6">
      <c r="F485" s="3"/>
      <c r="G485" s="3"/>
      <c r="H485" s="3"/>
      <c r="I485" s="3"/>
    </row>
    <row r="486" spans="6:9" ht="409.6">
      <c r="F486" s="3"/>
      <c r="G486" s="3"/>
      <c r="H486" s="3"/>
      <c r="I486" s="3"/>
    </row>
    <row r="487" spans="6:9" ht="409.6">
      <c r="F487" s="3"/>
      <c r="G487" s="3"/>
      <c r="H487" s="3"/>
      <c r="I487" s="3"/>
    </row>
    <row r="488" spans="6:9" ht="409.6">
      <c r="F488" s="3"/>
      <c r="G488" s="3"/>
      <c r="H488" s="3"/>
      <c r="I488" s="3"/>
    </row>
    <row r="489" spans="6:9" ht="409.6">
      <c r="F489" s="3"/>
      <c r="G489" s="3"/>
      <c r="H489" s="3"/>
      <c r="I489" s="3"/>
    </row>
    <row r="490" spans="6:9" ht="409.6">
      <c r="F490" s="3"/>
      <c r="G490" s="3"/>
      <c r="H490" s="3"/>
      <c r="I490" s="3"/>
    </row>
    <row r="491" spans="6:9" ht="409.6">
      <c r="F491" s="3"/>
      <c r="G491" s="3"/>
      <c r="H491" s="3"/>
      <c r="I491" s="3"/>
    </row>
    <row r="492" spans="6:9" ht="409.6">
      <c r="F492" s="3"/>
      <c r="G492" s="3"/>
      <c r="H492" s="3"/>
      <c r="I492" s="3"/>
    </row>
    <row r="493" spans="6:9" ht="409.6">
      <c r="F493" s="3"/>
      <c r="G493" s="3"/>
      <c r="H493" s="3"/>
      <c r="I493" s="3"/>
    </row>
    <row r="494" spans="6:9" ht="409.6">
      <c r="F494" s="3"/>
      <c r="G494" s="3"/>
      <c r="H494" s="3"/>
      <c r="I494" s="3"/>
    </row>
    <row r="495" spans="6:9" ht="409.6">
      <c r="F495" s="3"/>
      <c r="G495" s="3"/>
      <c r="H495" s="3"/>
      <c r="I495" s="3"/>
    </row>
    <row r="496" spans="6:9" ht="409.6">
      <c r="F496" s="3"/>
      <c r="G496" s="3"/>
      <c r="H496" s="3"/>
      <c r="I496" s="3"/>
    </row>
    <row r="497" spans="6:9" ht="409.6">
      <c r="F497" s="3"/>
      <c r="G497" s="3"/>
      <c r="H497" s="3"/>
      <c r="I497" s="3"/>
    </row>
    <row r="498" spans="6:9" ht="409.6">
      <c r="F498" s="3"/>
      <c r="G498" s="3"/>
      <c r="H498" s="3"/>
      <c r="I498" s="3"/>
    </row>
    <row r="499" spans="6:9" ht="409.6">
      <c r="F499" s="3"/>
      <c r="G499" s="3"/>
      <c r="H499" s="3"/>
      <c r="I499" s="3"/>
    </row>
    <row r="500" spans="6:9" ht="409.6">
      <c r="F500" s="3"/>
      <c r="G500" s="3"/>
      <c r="H500" s="3"/>
      <c r="I500" s="3"/>
    </row>
    <row r="501" spans="6:9" ht="409.6">
      <c r="F501" s="3"/>
      <c r="G501" s="3"/>
      <c r="H501" s="3"/>
      <c r="I501" s="3"/>
    </row>
    <row r="502" spans="6:9" ht="409.6">
      <c r="F502" s="3"/>
      <c r="G502" s="3"/>
      <c r="H502" s="3"/>
      <c r="I502" s="3"/>
    </row>
    <row r="503" spans="6:9" ht="409.6">
      <c r="F503" s="3"/>
      <c r="G503" s="3"/>
      <c r="H503" s="3"/>
      <c r="I503" s="3"/>
    </row>
    <row r="504" spans="6:9" ht="409.6">
      <c r="F504" s="3"/>
      <c r="G504" s="3"/>
      <c r="H504" s="3"/>
      <c r="I504" s="3"/>
    </row>
    <row r="505" spans="6:9" ht="409.6">
      <c r="F505" s="3"/>
      <c r="G505" s="3"/>
      <c r="H505" s="3"/>
      <c r="I505" s="3"/>
    </row>
    <row r="506" spans="6:9" ht="409.6">
      <c r="F506" s="3"/>
      <c r="G506" s="3"/>
      <c r="H506" s="3"/>
      <c r="I506" s="3"/>
    </row>
    <row r="507" spans="6:9" ht="409.6">
      <c r="F507" s="3"/>
      <c r="G507" s="3"/>
      <c r="H507" s="3"/>
      <c r="I507" s="3"/>
    </row>
    <row r="508" spans="6:9" ht="409.6">
      <c r="F508" s="3"/>
      <c r="G508" s="3"/>
      <c r="H508" s="3"/>
      <c r="I508" s="3"/>
    </row>
    <row r="509" spans="6:9" ht="409.6">
      <c r="F509" s="3"/>
      <c r="G509" s="3"/>
      <c r="H509" s="3"/>
      <c r="I509" s="3"/>
    </row>
    <row r="510" spans="6:9" ht="409.6">
      <c r="F510" s="3"/>
      <c r="G510" s="3"/>
      <c r="H510" s="3"/>
      <c r="I510" s="3"/>
    </row>
    <row r="511" spans="6:9" ht="409.6">
      <c r="F511" s="3"/>
      <c r="G511" s="3"/>
      <c r="H511" s="3"/>
      <c r="I511" s="3"/>
    </row>
    <row r="512" spans="6:9" ht="409.6">
      <c r="F512" s="3"/>
      <c r="G512" s="3"/>
      <c r="H512" s="3"/>
      <c r="I512" s="3"/>
    </row>
    <row r="513" spans="6:9" ht="409.6">
      <c r="F513" s="3"/>
      <c r="G513" s="3"/>
      <c r="H513" s="3"/>
      <c r="I513" s="3"/>
    </row>
    <row r="514" spans="6:9" ht="409.6">
      <c r="F514" s="3"/>
      <c r="G514" s="3"/>
      <c r="H514" s="3"/>
      <c r="I514" s="3"/>
    </row>
    <row r="515" spans="6:9" ht="409.6">
      <c r="F515" s="3"/>
      <c r="G515" s="3"/>
      <c r="H515" s="3"/>
      <c r="I515" s="3"/>
    </row>
    <row r="516" spans="6:9" ht="409.6">
      <c r="F516" s="3"/>
      <c r="G516" s="3"/>
      <c r="H516" s="3"/>
      <c r="I516" s="3"/>
    </row>
    <row r="517" spans="6:9" ht="409.6">
      <c r="F517" s="3"/>
      <c r="G517" s="3"/>
      <c r="H517" s="3"/>
      <c r="I517" s="3"/>
    </row>
    <row r="518" spans="6:9" ht="409.6">
      <c r="F518" s="3"/>
      <c r="G518" s="3"/>
      <c r="H518" s="3"/>
      <c r="I518" s="3"/>
    </row>
    <row r="519" spans="6:9" ht="409.6">
      <c r="F519" s="3"/>
      <c r="G519" s="3"/>
      <c r="H519" s="3"/>
      <c r="I519" s="3"/>
    </row>
    <row r="520" spans="6:9" ht="409.6">
      <c r="F520" s="3"/>
      <c r="G520" s="3"/>
      <c r="H520" s="3"/>
      <c r="I520" s="3"/>
    </row>
    <row r="521" spans="6:9" ht="409.6">
      <c r="F521" s="3"/>
      <c r="G521" s="3"/>
      <c r="H521" s="3"/>
      <c r="I521" s="3"/>
    </row>
    <row r="522" spans="6:9" ht="409.6">
      <c r="F522" s="3"/>
      <c r="G522" s="3"/>
      <c r="H522" s="3"/>
      <c r="I522" s="3"/>
    </row>
    <row r="523" spans="6:9" ht="409.6">
      <c r="F523" s="3"/>
      <c r="G523" s="3"/>
      <c r="H523" s="3"/>
      <c r="I523" s="3"/>
    </row>
    <row r="524" spans="6:9" ht="409.6">
      <c r="F524" s="3"/>
      <c r="G524" s="3"/>
      <c r="H524" s="3"/>
      <c r="I524" s="3"/>
    </row>
    <row r="525" spans="6:9" ht="409.6">
      <c r="F525" s="3"/>
      <c r="G525" s="3"/>
      <c r="H525" s="3"/>
      <c r="I525" s="3"/>
    </row>
    <row r="526" spans="6:9" ht="409.6">
      <c r="F526" s="3"/>
      <c r="G526" s="3"/>
      <c r="H526" s="3"/>
      <c r="I526" s="3"/>
    </row>
    <row r="527" spans="6:9" ht="409.6">
      <c r="F527" s="3"/>
      <c r="G527" s="3"/>
      <c r="H527" s="3"/>
      <c r="I527" s="3"/>
    </row>
    <row r="528" spans="6:9" ht="409.6">
      <c r="F528" s="3"/>
      <c r="G528" s="3"/>
      <c r="H528" s="3"/>
      <c r="I528" s="3"/>
    </row>
    <row r="529" spans="6:9" ht="409.6">
      <c r="F529" s="3"/>
      <c r="G529" s="3"/>
      <c r="H529" s="3"/>
      <c r="I529" s="3"/>
    </row>
    <row r="530" spans="6:9" ht="409.6">
      <c r="F530" s="3"/>
      <c r="G530" s="3"/>
      <c r="H530" s="3"/>
      <c r="I530" s="3"/>
    </row>
    <row r="531" spans="6:9" ht="409.6">
      <c r="F531" s="3"/>
      <c r="G531" s="3"/>
      <c r="H531" s="3"/>
      <c r="I531" s="3"/>
    </row>
    <row r="532" spans="6:9" ht="409.6">
      <c r="F532" s="3"/>
      <c r="G532" s="3"/>
      <c r="H532" s="3"/>
      <c r="I532" s="3"/>
    </row>
    <row r="533" spans="6:9" ht="409.6">
      <c r="F533" s="3"/>
      <c r="G533" s="3"/>
      <c r="H533" s="3"/>
      <c r="I533" s="3"/>
    </row>
    <row r="534" spans="6:9" ht="409.6">
      <c r="F534" s="3"/>
      <c r="G534" s="3"/>
      <c r="H534" s="3"/>
      <c r="I534" s="3"/>
    </row>
    <row r="535" spans="6:9" ht="409.6">
      <c r="F535" s="3"/>
      <c r="G535" s="3"/>
      <c r="H535" s="3"/>
      <c r="I535" s="3"/>
    </row>
    <row r="536" spans="6:9" ht="409.6">
      <c r="F536" s="3"/>
      <c r="G536" s="3"/>
      <c r="H536" s="3"/>
      <c r="I536" s="3"/>
    </row>
    <row r="537" spans="6:9" ht="409.6">
      <c r="F537" s="3"/>
      <c r="G537" s="3"/>
      <c r="H537" s="3"/>
      <c r="I537" s="3"/>
    </row>
    <row r="538" spans="6:9" ht="409.6">
      <c r="F538" s="3"/>
      <c r="G538" s="3"/>
      <c r="H538" s="3"/>
      <c r="I538" s="3"/>
    </row>
    <row r="539" spans="6:9" ht="409.6">
      <c r="F539" s="3"/>
      <c r="G539" s="3"/>
      <c r="H539" s="3"/>
      <c r="I539" s="3"/>
    </row>
    <row r="540" spans="6:9" ht="409.6">
      <c r="F540" s="3"/>
      <c r="G540" s="3"/>
      <c r="H540" s="3"/>
      <c r="I540" s="3"/>
    </row>
    <row r="541" spans="6:9" ht="409.6">
      <c r="F541" s="3"/>
      <c r="G541" s="3"/>
      <c r="H541" s="3"/>
      <c r="I541" s="3"/>
    </row>
    <row r="542" spans="6:9" ht="409.6">
      <c r="F542" s="3"/>
      <c r="G542" s="3"/>
      <c r="H542" s="3"/>
      <c r="I542" s="3"/>
    </row>
    <row r="543" spans="6:9" ht="409.6">
      <c r="F543" s="3"/>
      <c r="G543" s="3"/>
      <c r="H543" s="3"/>
      <c r="I543" s="3"/>
    </row>
    <row r="544" spans="6:9" ht="409.6">
      <c r="F544" s="3"/>
      <c r="G544" s="3"/>
      <c r="H544" s="3"/>
      <c r="I544" s="3"/>
    </row>
    <row r="545" spans="6:9" ht="409.6">
      <c r="F545" s="3"/>
      <c r="G545" s="3"/>
      <c r="H545" s="3"/>
      <c r="I545" s="3"/>
    </row>
    <row r="546" spans="6:9" ht="409.6">
      <c r="F546" s="3"/>
      <c r="G546" s="3"/>
      <c r="H546" s="3"/>
      <c r="I546" s="3"/>
    </row>
    <row r="547" spans="6:9" ht="409.6">
      <c r="F547" s="3"/>
      <c r="G547" s="3"/>
      <c r="H547" s="3"/>
      <c r="I547" s="3"/>
    </row>
    <row r="548" spans="6:9" ht="409.6">
      <c r="F548" s="3"/>
      <c r="G548" s="3"/>
      <c r="H548" s="3"/>
      <c r="I548" s="3"/>
    </row>
    <row r="549" spans="6:9" ht="409.6">
      <c r="F549" s="3"/>
      <c r="G549" s="3"/>
      <c r="H549" s="3"/>
      <c r="I549" s="3"/>
    </row>
    <row r="550" spans="6:9" ht="409.6">
      <c r="F550" s="3"/>
      <c r="G550" s="3"/>
      <c r="H550" s="3"/>
      <c r="I550" s="3"/>
    </row>
    <row r="551" spans="6:9" ht="409.6">
      <c r="F551" s="3"/>
      <c r="G551" s="3"/>
      <c r="H551" s="3"/>
      <c r="I551" s="3"/>
    </row>
    <row r="552" spans="6:9" ht="409.6">
      <c r="F552" s="3"/>
      <c r="G552" s="3"/>
      <c r="H552" s="3"/>
      <c r="I552" s="3"/>
    </row>
    <row r="553" spans="6:9" ht="409.6">
      <c r="F553" s="3"/>
      <c r="G553" s="3"/>
      <c r="H553" s="3"/>
      <c r="I553" s="3"/>
    </row>
    <row r="554" spans="6:9" ht="409.6">
      <c r="F554" s="3"/>
      <c r="G554" s="3"/>
      <c r="H554" s="3"/>
      <c r="I554" s="3"/>
    </row>
    <row r="555" spans="6:9" ht="409.6">
      <c r="F555" s="3"/>
      <c r="G555" s="3"/>
      <c r="H555" s="3"/>
      <c r="I555" s="3"/>
    </row>
    <row r="556" spans="6:9" ht="409.6">
      <c r="F556" s="3"/>
      <c r="G556" s="3"/>
      <c r="H556" s="3"/>
      <c r="I556" s="3"/>
    </row>
    <row r="557" spans="6:9" ht="409.6">
      <c r="F557" s="3"/>
      <c r="G557" s="3"/>
      <c r="H557" s="3"/>
      <c r="I557" s="3"/>
    </row>
    <row r="558" spans="6:9" ht="409.6">
      <c r="F558" s="3"/>
      <c r="G558" s="3"/>
      <c r="H558" s="3"/>
      <c r="I558" s="3"/>
    </row>
    <row r="559" spans="6:9" ht="409.6">
      <c r="F559" s="3"/>
      <c r="G559" s="3"/>
      <c r="H559" s="3"/>
      <c r="I559" s="3"/>
    </row>
    <row r="560" spans="6:9" ht="409.6">
      <c r="F560" s="3"/>
      <c r="G560" s="3"/>
      <c r="H560" s="3"/>
      <c r="I560" s="3"/>
    </row>
    <row r="561" spans="6:9" ht="409.6">
      <c r="F561" s="3"/>
      <c r="G561" s="3"/>
      <c r="H561" s="3"/>
      <c r="I561" s="3"/>
    </row>
    <row r="562" spans="6:9" ht="409.6">
      <c r="F562" s="3"/>
      <c r="G562" s="3"/>
      <c r="H562" s="3"/>
      <c r="I562" s="3"/>
    </row>
    <row r="563" spans="6:9" ht="409.6">
      <c r="F563" s="3"/>
      <c r="G563" s="3"/>
      <c r="H563" s="3"/>
      <c r="I563" s="3"/>
    </row>
    <row r="564" spans="6:9" ht="409.6">
      <c r="F564" s="3"/>
      <c r="G564" s="3"/>
      <c r="H564" s="3"/>
      <c r="I564" s="3"/>
    </row>
    <row r="565" spans="6:9" ht="409.6">
      <c r="F565" s="3"/>
      <c r="G565" s="3"/>
      <c r="H565" s="3"/>
      <c r="I565" s="3"/>
    </row>
    <row r="566" spans="6:9" ht="409.6">
      <c r="F566" s="3"/>
      <c r="G566" s="3"/>
      <c r="H566" s="3"/>
      <c r="I566" s="3"/>
    </row>
    <row r="567" spans="6:9" ht="409.6">
      <c r="F567" s="3"/>
      <c r="G567" s="3"/>
      <c r="H567" s="3"/>
      <c r="I567" s="3"/>
    </row>
    <row r="568" spans="6:9" ht="409.6">
      <c r="F568" s="3"/>
      <c r="G568" s="3"/>
      <c r="H568" s="3"/>
      <c r="I568" s="3"/>
    </row>
    <row r="569" spans="6:9" ht="409.6">
      <c r="F569" s="3"/>
      <c r="G569" s="3"/>
      <c r="H569" s="3"/>
      <c r="I569" s="3"/>
    </row>
    <row r="570" spans="6:9" ht="409.6">
      <c r="F570" s="3"/>
      <c r="G570" s="3"/>
      <c r="H570" s="3"/>
      <c r="I570" s="3"/>
    </row>
    <row r="571" spans="6:9" ht="409.6">
      <c r="F571" s="3"/>
      <c r="G571" s="3"/>
      <c r="H571" s="3"/>
      <c r="I571" s="3"/>
    </row>
    <row r="572" spans="6:9" ht="409.6">
      <c r="F572" s="3"/>
      <c r="G572" s="3"/>
      <c r="H572" s="3"/>
      <c r="I572" s="3"/>
    </row>
    <row r="573" spans="6:9" ht="409.6">
      <c r="F573" s="3"/>
      <c r="G573" s="3"/>
      <c r="H573" s="3"/>
      <c r="I573" s="3"/>
    </row>
    <row r="574" spans="6:9" ht="409.6">
      <c r="F574" s="3"/>
      <c r="G574" s="3"/>
      <c r="H574" s="3"/>
      <c r="I574" s="3"/>
    </row>
    <row r="575" spans="6:9" ht="409.6">
      <c r="F575" s="3"/>
      <c r="G575" s="3"/>
      <c r="H575" s="3"/>
      <c r="I575" s="3"/>
    </row>
    <row r="576" spans="6:9" ht="409.6">
      <c r="F576" s="3"/>
      <c r="G576" s="3"/>
      <c r="H576" s="3"/>
      <c r="I576" s="3"/>
    </row>
    <row r="577" spans="6:9" ht="409.6">
      <c r="F577" s="3"/>
      <c r="G577" s="3"/>
      <c r="H577" s="3"/>
      <c r="I577" s="3"/>
    </row>
    <row r="578" spans="6:9" ht="409.6">
      <c r="F578" s="3"/>
      <c r="G578" s="3"/>
      <c r="H578" s="3"/>
      <c r="I578" s="3"/>
    </row>
    <row r="579" spans="6:9" ht="409.6">
      <c r="F579" s="3"/>
      <c r="G579" s="3"/>
      <c r="H579" s="3"/>
      <c r="I579" s="3"/>
    </row>
    <row r="580" spans="6:9" ht="409.6">
      <c r="F580" s="3"/>
      <c r="G580" s="3"/>
      <c r="H580" s="3"/>
      <c r="I580" s="3"/>
    </row>
    <row r="581" spans="6:9" ht="409.6">
      <c r="F581" s="3"/>
      <c r="G581" s="3"/>
      <c r="H581" s="3"/>
      <c r="I581" s="3"/>
    </row>
    <row r="582" spans="6:9" ht="409.6">
      <c r="F582" s="3"/>
      <c r="G582" s="3"/>
      <c r="H582" s="3"/>
      <c r="I582" s="3"/>
    </row>
    <row r="583" spans="6:9" ht="409.6">
      <c r="F583" s="3"/>
      <c r="G583" s="3"/>
      <c r="H583" s="3"/>
      <c r="I583" s="3"/>
    </row>
    <row r="584" spans="6:9" ht="409.6">
      <c r="F584" s="3"/>
      <c r="G584" s="3"/>
      <c r="H584" s="3"/>
      <c r="I584" s="3"/>
    </row>
    <row r="585" spans="6:9" ht="409.6">
      <c r="F585" s="3"/>
      <c r="G585" s="3"/>
      <c r="H585" s="3"/>
      <c r="I585" s="3"/>
    </row>
    <row r="586" spans="6:9" ht="409.6">
      <c r="F586" s="3"/>
      <c r="G586" s="3"/>
      <c r="H586" s="3"/>
      <c r="I586" s="3"/>
    </row>
    <row r="587" spans="6:9" ht="409.6">
      <c r="F587" s="3"/>
      <c r="G587" s="3"/>
      <c r="H587" s="3"/>
      <c r="I587" s="3"/>
    </row>
    <row r="588" spans="6:9" ht="409.6">
      <c r="F588" s="3"/>
      <c r="G588" s="3"/>
      <c r="H588" s="3"/>
      <c r="I588" s="3"/>
    </row>
    <row r="589" spans="6:9" ht="409.6">
      <c r="F589" s="3"/>
      <c r="G589" s="3"/>
      <c r="H589" s="3"/>
      <c r="I589" s="3"/>
    </row>
    <row r="590" spans="6:9" ht="409.6">
      <c r="F590" s="3"/>
      <c r="G590" s="3"/>
      <c r="H590" s="3"/>
      <c r="I590" s="3"/>
    </row>
    <row r="591" spans="6:9" ht="409.6">
      <c r="F591" s="3"/>
      <c r="G591" s="3"/>
      <c r="H591" s="3"/>
      <c r="I591" s="3"/>
    </row>
    <row r="592" spans="6:9" ht="409.6">
      <c r="F592" s="3"/>
      <c r="G592" s="3"/>
      <c r="H592" s="3"/>
      <c r="I592" s="3"/>
    </row>
    <row r="593" spans="6:9" ht="409.6">
      <c r="F593" s="3"/>
      <c r="G593" s="3"/>
      <c r="H593" s="3"/>
      <c r="I593" s="3"/>
    </row>
    <row r="594" spans="6:9" ht="409.6">
      <c r="F594" s="3"/>
      <c r="G594" s="3"/>
      <c r="H594" s="3"/>
      <c r="I594" s="3"/>
    </row>
    <row r="595" spans="6:9" ht="409.6">
      <c r="F595" s="3"/>
      <c r="G595" s="3"/>
      <c r="H595" s="3"/>
      <c r="I595" s="3"/>
    </row>
    <row r="596" spans="6:9" ht="409.6">
      <c r="F596" s="3"/>
      <c r="G596" s="3"/>
      <c r="H596" s="3"/>
      <c r="I596" s="3"/>
    </row>
    <row r="597" spans="6:9" ht="409.6">
      <c r="F597" s="3"/>
      <c r="G597" s="3"/>
      <c r="H597" s="3"/>
      <c r="I597" s="3"/>
    </row>
    <row r="598" spans="6:9" ht="409.6">
      <c r="F598" s="3"/>
      <c r="G598" s="3"/>
      <c r="H598" s="3"/>
      <c r="I598" s="3"/>
    </row>
    <row r="599" spans="6:9" ht="409.6">
      <c r="F599" s="3"/>
      <c r="G599" s="3"/>
      <c r="H599" s="3"/>
      <c r="I599" s="3"/>
    </row>
    <row r="600" spans="6:9" ht="409.6">
      <c r="F600" s="3"/>
      <c r="G600" s="3"/>
      <c r="H600" s="3"/>
      <c r="I600" s="3"/>
    </row>
    <row r="601" spans="6:9" ht="409.6">
      <c r="F601" s="3"/>
      <c r="G601" s="3"/>
      <c r="H601" s="3"/>
      <c r="I601" s="3"/>
    </row>
    <row r="602" spans="6:9" ht="409.6">
      <c r="F602" s="3"/>
      <c r="G602" s="3"/>
      <c r="H602" s="3"/>
      <c r="I602" s="3"/>
    </row>
    <row r="603" spans="6:9" ht="409.6">
      <c r="F603" s="3"/>
      <c r="G603" s="3"/>
      <c r="H603" s="3"/>
      <c r="I603" s="3"/>
    </row>
    <row r="604" spans="6:9" ht="409.6">
      <c r="F604" s="3"/>
      <c r="G604" s="3"/>
      <c r="H604" s="3"/>
      <c r="I604" s="3"/>
    </row>
    <row r="605" spans="6:9" ht="409.6">
      <c r="F605" s="3"/>
      <c r="G605" s="3"/>
      <c r="H605" s="3"/>
      <c r="I605" s="3"/>
    </row>
    <row r="606" spans="6:9" ht="409.6">
      <c r="F606" s="3"/>
      <c r="G606" s="3"/>
      <c r="H606" s="3"/>
      <c r="I606" s="3"/>
    </row>
    <row r="607" spans="6:9" ht="409.6">
      <c r="F607" s="3"/>
      <c r="G607" s="3"/>
      <c r="H607" s="3"/>
      <c r="I607" s="3"/>
    </row>
    <row r="608" spans="6:9" ht="409.6">
      <c r="F608" s="3"/>
      <c r="G608" s="3"/>
      <c r="H608" s="3"/>
      <c r="I608" s="3"/>
    </row>
    <row r="609" spans="6:9" ht="409.6">
      <c r="F609" s="3"/>
      <c r="G609" s="3"/>
      <c r="H609" s="3"/>
      <c r="I609" s="3"/>
    </row>
    <row r="610" spans="6:9" ht="409.6">
      <c r="F610" s="3"/>
      <c r="G610" s="3"/>
      <c r="H610" s="3"/>
      <c r="I610" s="3"/>
    </row>
    <row r="611" spans="6:9" ht="409.6">
      <c r="F611" s="3"/>
      <c r="G611" s="3"/>
      <c r="H611" s="3"/>
      <c r="I611" s="3"/>
    </row>
    <row r="612" spans="6:9" ht="409.6">
      <c r="F612" s="3"/>
      <c r="G612" s="3"/>
      <c r="H612" s="3"/>
      <c r="I612" s="3"/>
    </row>
    <row r="613" spans="6:9" ht="409.6">
      <c r="F613" s="3"/>
      <c r="G613" s="3"/>
      <c r="H613" s="3"/>
      <c r="I613" s="3"/>
    </row>
    <row r="614" spans="6:9" ht="409.6">
      <c r="F614" s="3"/>
      <c r="G614" s="3"/>
      <c r="H614" s="3"/>
      <c r="I614" s="3"/>
    </row>
    <row r="615" spans="6:9" ht="409.6">
      <c r="F615" s="3"/>
      <c r="G615" s="3"/>
      <c r="H615" s="3"/>
      <c r="I615" s="3"/>
    </row>
    <row r="616" spans="6:9" ht="409.6">
      <c r="F616" s="3"/>
      <c r="G616" s="3"/>
      <c r="H616" s="3"/>
      <c r="I616" s="3"/>
    </row>
    <row r="617" spans="6:9" ht="409.6">
      <c r="F617" s="3"/>
      <c r="G617" s="3"/>
      <c r="H617" s="3"/>
      <c r="I617" s="3"/>
    </row>
    <row r="618" spans="6:9" ht="409.6">
      <c r="F618" s="3"/>
      <c r="G618" s="3"/>
      <c r="H618" s="3"/>
      <c r="I618" s="3"/>
    </row>
    <row r="619" spans="6:9" ht="409.6">
      <c r="F619" s="3"/>
      <c r="G619" s="3"/>
      <c r="H619" s="3"/>
      <c r="I619" s="3"/>
    </row>
    <row r="620" spans="6:9" ht="409.6">
      <c r="F620" s="3"/>
      <c r="G620" s="3"/>
      <c r="H620" s="3"/>
      <c r="I620" s="3"/>
    </row>
    <row r="621" spans="6:9" ht="409.6">
      <c r="F621" s="3"/>
      <c r="G621" s="3"/>
      <c r="H621" s="3"/>
      <c r="I621" s="3"/>
    </row>
    <row r="622" spans="6:9" ht="409.6">
      <c r="F622" s="3"/>
      <c r="G622" s="3"/>
      <c r="H622" s="3"/>
      <c r="I622" s="3"/>
    </row>
    <row r="623" spans="6:9" ht="409.6">
      <c r="F623" s="3"/>
      <c r="G623" s="3"/>
      <c r="H623" s="3"/>
      <c r="I623" s="3"/>
    </row>
    <row r="624" spans="6:9" ht="409.6">
      <c r="F624" s="3"/>
      <c r="G624" s="3"/>
      <c r="H624" s="3"/>
      <c r="I624" s="3"/>
    </row>
    <row r="625" spans="6:9" ht="409.6">
      <c r="F625" s="3"/>
      <c r="G625" s="3"/>
      <c r="H625" s="3"/>
      <c r="I625" s="3"/>
    </row>
    <row r="626" spans="6:9" ht="409.6">
      <c r="F626" s="3"/>
      <c r="G626" s="3"/>
      <c r="H626" s="3"/>
      <c r="I626" s="3"/>
    </row>
    <row r="627" spans="6:9" ht="409.6">
      <c r="F627" s="3"/>
      <c r="G627" s="3"/>
      <c r="H627" s="3"/>
      <c r="I627" s="3"/>
    </row>
    <row r="628" spans="6:9" ht="409.6">
      <c r="F628" s="3"/>
      <c r="G628" s="3"/>
      <c r="H628" s="3"/>
      <c r="I628" s="3"/>
    </row>
    <row r="629" spans="6:9" ht="409.6">
      <c r="F629" s="3"/>
      <c r="G629" s="3"/>
      <c r="H629" s="3"/>
      <c r="I629" s="3"/>
    </row>
    <row r="630" spans="6:9" ht="409.6">
      <c r="F630" s="3"/>
      <c r="G630" s="3"/>
      <c r="H630" s="3"/>
      <c r="I630" s="3"/>
    </row>
    <row r="631" spans="6:9" ht="409.6">
      <c r="F631" s="3"/>
      <c r="G631" s="3"/>
      <c r="H631" s="3"/>
      <c r="I631" s="3"/>
    </row>
    <row r="632" spans="6:9" ht="409.6">
      <c r="F632" s="3"/>
      <c r="G632" s="3"/>
      <c r="H632" s="3"/>
      <c r="I632" s="3"/>
    </row>
    <row r="633" spans="6:9" ht="409.6">
      <c r="F633" s="3"/>
      <c r="G633" s="3"/>
      <c r="H633" s="3"/>
      <c r="I633" s="3"/>
    </row>
    <row r="634" spans="6:9" ht="409.6">
      <c r="F634" s="3"/>
      <c r="G634" s="3"/>
      <c r="H634" s="3"/>
      <c r="I634" s="3"/>
    </row>
    <row r="635" spans="6:9" ht="409.6">
      <c r="F635" s="3"/>
      <c r="G635" s="3"/>
      <c r="H635" s="3"/>
      <c r="I635" s="3"/>
    </row>
    <row r="636" spans="6:9" ht="409.6">
      <c r="F636" s="3"/>
      <c r="G636" s="3"/>
      <c r="H636" s="3"/>
      <c r="I636" s="3"/>
    </row>
    <row r="637" spans="6:9" ht="409.6">
      <c r="F637" s="3"/>
      <c r="G637" s="3"/>
      <c r="H637" s="3"/>
      <c r="I637" s="3"/>
    </row>
    <row r="638" spans="6:9" ht="409.6">
      <c r="F638" s="3"/>
      <c r="G638" s="3"/>
      <c r="H638" s="3"/>
      <c r="I638" s="3"/>
    </row>
    <row r="639" spans="6:9" ht="409.6">
      <c r="F639" s="3"/>
      <c r="G639" s="3"/>
      <c r="H639" s="3"/>
      <c r="I639" s="3"/>
    </row>
    <row r="640" spans="6:9" ht="409.6">
      <c r="F640" s="3"/>
      <c r="G640" s="3"/>
      <c r="H640" s="3"/>
      <c r="I640" s="3"/>
    </row>
    <row r="641" spans="6:9" ht="409.6">
      <c r="F641" s="3"/>
      <c r="G641" s="3"/>
      <c r="H641" s="3"/>
      <c r="I641" s="3"/>
    </row>
    <row r="642" spans="6:9" ht="409.6">
      <c r="F642" s="3"/>
      <c r="G642" s="3"/>
      <c r="H642" s="3"/>
      <c r="I642" s="3"/>
    </row>
    <row r="643" spans="6:9" ht="409.6">
      <c r="F643" s="3"/>
      <c r="G643" s="3"/>
      <c r="H643" s="3"/>
      <c r="I643" s="3"/>
    </row>
    <row r="644" spans="6:9" ht="409.6">
      <c r="F644" s="3"/>
      <c r="G644" s="3"/>
      <c r="H644" s="3"/>
      <c r="I644" s="3"/>
    </row>
    <row r="645" spans="6:9" ht="409.6">
      <c r="F645" s="3"/>
      <c r="G645" s="3"/>
      <c r="H645" s="3"/>
      <c r="I645" s="3"/>
    </row>
    <row r="646" spans="6:9" ht="409.6">
      <c r="F646" s="3"/>
      <c r="G646" s="3"/>
      <c r="H646" s="3"/>
      <c r="I646" s="3"/>
    </row>
    <row r="647" spans="6:9" ht="409.6">
      <c r="F647" s="3"/>
      <c r="G647" s="3"/>
      <c r="H647" s="3"/>
      <c r="I647" s="3"/>
    </row>
    <row r="648" spans="6:9" ht="409.6">
      <c r="F648" s="3"/>
      <c r="G648" s="3"/>
      <c r="H648" s="3"/>
      <c r="I648" s="3"/>
    </row>
    <row r="649" spans="6:9" ht="409.6">
      <c r="F649" s="3"/>
      <c r="G649" s="3"/>
      <c r="H649" s="3"/>
      <c r="I649" s="3"/>
    </row>
    <row r="650" spans="6:9" ht="409.6">
      <c r="F650" s="3"/>
      <c r="G650" s="3"/>
      <c r="H650" s="3"/>
      <c r="I650" s="3"/>
    </row>
    <row r="651" spans="6:9" ht="409.6">
      <c r="F651" s="3"/>
      <c r="G651" s="3"/>
      <c r="H651" s="3"/>
      <c r="I651" s="3"/>
    </row>
    <row r="652" spans="6:9" ht="409.6">
      <c r="F652" s="3"/>
      <c r="G652" s="3"/>
      <c r="H652" s="3"/>
      <c r="I652" s="3"/>
    </row>
    <row r="653" spans="6:9" ht="409.6">
      <c r="F653" s="3"/>
      <c r="G653" s="3"/>
      <c r="H653" s="3"/>
      <c r="I653" s="3"/>
    </row>
    <row r="654" spans="6:9" ht="409.6">
      <c r="F654" s="3"/>
      <c r="G654" s="3"/>
      <c r="H654" s="3"/>
      <c r="I654" s="3"/>
    </row>
    <row r="655" spans="6:9" ht="409.6">
      <c r="F655" s="3"/>
      <c r="G655" s="3"/>
      <c r="H655" s="3"/>
      <c r="I655" s="3"/>
    </row>
    <row r="656" spans="6:9" ht="409.6">
      <c r="F656" s="3"/>
      <c r="G656" s="3"/>
      <c r="H656" s="3"/>
      <c r="I656" s="3"/>
    </row>
    <row r="657" spans="6:9" ht="409.6">
      <c r="F657" s="3"/>
      <c r="G657" s="3"/>
      <c r="H657" s="3"/>
      <c r="I657" s="3"/>
    </row>
    <row r="658" spans="6:9" ht="409.6">
      <c r="F658" s="3"/>
      <c r="G658" s="3"/>
      <c r="H658" s="3"/>
      <c r="I658" s="3"/>
    </row>
    <row r="659" spans="6:9" ht="409.6">
      <c r="F659" s="3"/>
      <c r="G659" s="3"/>
      <c r="H659" s="3"/>
      <c r="I659" s="3"/>
    </row>
    <row r="660" spans="6:9" ht="409.6">
      <c r="F660" s="3"/>
      <c r="G660" s="3"/>
      <c r="H660" s="3"/>
      <c r="I660" s="3"/>
    </row>
    <row r="661" spans="6:9" ht="409.6">
      <c r="F661" s="3"/>
      <c r="G661" s="3"/>
      <c r="H661" s="3"/>
      <c r="I661" s="3"/>
    </row>
    <row r="662" spans="6:9" ht="409.6">
      <c r="F662" s="3"/>
      <c r="G662" s="3"/>
      <c r="H662" s="3"/>
      <c r="I662" s="3"/>
    </row>
    <row r="663" spans="6:9" ht="409.6">
      <c r="F663" s="3"/>
      <c r="G663" s="3"/>
      <c r="H663" s="3"/>
      <c r="I663" s="3"/>
    </row>
    <row r="664" spans="6:9" ht="409.6">
      <c r="F664" s="3"/>
      <c r="G664" s="3"/>
      <c r="H664" s="3"/>
      <c r="I664" s="3"/>
    </row>
    <row r="665" spans="6:9" ht="409.6">
      <c r="F665" s="3"/>
      <c r="G665" s="3"/>
      <c r="H665" s="3"/>
      <c r="I665" s="3"/>
    </row>
    <row r="666" spans="6:9" ht="409.6">
      <c r="F666" s="3"/>
      <c r="G666" s="3"/>
      <c r="H666" s="3"/>
      <c r="I666" s="3"/>
    </row>
    <row r="667" spans="6:9" ht="409.6">
      <c r="F667" s="3"/>
      <c r="G667" s="3"/>
      <c r="H667" s="3"/>
      <c r="I667" s="3"/>
    </row>
    <row r="668" spans="6:9" ht="409.6">
      <c r="F668" s="3"/>
      <c r="G668" s="3"/>
      <c r="H668" s="3"/>
      <c r="I668" s="3"/>
    </row>
    <row r="669" spans="6:9" ht="409.6">
      <c r="F669" s="3"/>
      <c r="G669" s="3"/>
      <c r="H669" s="3"/>
      <c r="I669" s="3"/>
    </row>
    <row r="670" spans="6:9" ht="409.6">
      <c r="F670" s="3"/>
      <c r="G670" s="3"/>
      <c r="H670" s="3"/>
      <c r="I670" s="3"/>
    </row>
    <row r="671" spans="6:9" ht="409.6">
      <c r="F671" s="3"/>
      <c r="G671" s="3"/>
      <c r="H671" s="3"/>
      <c r="I671" s="3"/>
    </row>
    <row r="672" spans="6:9" ht="409.6">
      <c r="F672" s="3"/>
      <c r="G672" s="3"/>
      <c r="H672" s="3"/>
      <c r="I672" s="3"/>
    </row>
    <row r="673" spans="6:9" ht="409.6">
      <c r="F673" s="3"/>
      <c r="G673" s="3"/>
      <c r="H673" s="3"/>
      <c r="I673" s="3"/>
    </row>
    <row r="674" spans="6:9" ht="409.6">
      <c r="F674" s="3"/>
      <c r="G674" s="3"/>
      <c r="H674" s="3"/>
      <c r="I674" s="3"/>
    </row>
    <row r="675" spans="6:9" ht="409.6">
      <c r="F675" s="3"/>
      <c r="G675" s="3"/>
      <c r="H675" s="3"/>
      <c r="I675" s="3"/>
    </row>
    <row r="676" spans="6:9" ht="409.6">
      <c r="F676" s="3"/>
      <c r="G676" s="3"/>
      <c r="H676" s="3"/>
      <c r="I676" s="3"/>
    </row>
    <row r="677" spans="6:9" ht="409.6">
      <c r="F677" s="3"/>
      <c r="G677" s="3"/>
      <c r="H677" s="3"/>
      <c r="I677" s="3"/>
    </row>
    <row r="678" spans="6:9" ht="409.6">
      <c r="F678" s="3"/>
      <c r="G678" s="3"/>
      <c r="H678" s="3"/>
      <c r="I678" s="3"/>
    </row>
    <row r="679" spans="6:9" ht="409.6">
      <c r="F679" s="3"/>
      <c r="G679" s="3"/>
      <c r="H679" s="3"/>
      <c r="I679" s="3"/>
    </row>
    <row r="680" spans="6:9" ht="409.6">
      <c r="F680" s="3"/>
      <c r="G680" s="3"/>
      <c r="H680" s="3"/>
      <c r="I680" s="3"/>
    </row>
    <row r="681" spans="6:9" ht="409.6">
      <c r="F681" s="3"/>
      <c r="G681" s="3"/>
      <c r="H681" s="3"/>
      <c r="I681" s="3"/>
    </row>
    <row r="682" spans="6:9" ht="409.6">
      <c r="F682" s="3"/>
      <c r="G682" s="3"/>
      <c r="H682" s="3"/>
      <c r="I682" s="3"/>
    </row>
    <row r="683" spans="6:9" ht="409.6">
      <c r="F683" s="3"/>
      <c r="G683" s="3"/>
      <c r="H683" s="3"/>
      <c r="I683" s="3"/>
    </row>
    <row r="684" spans="6:9" ht="409.6">
      <c r="F684" s="3"/>
      <c r="G684" s="3"/>
      <c r="H684" s="3"/>
      <c r="I684" s="3"/>
    </row>
    <row r="685" spans="6:9" ht="409.6">
      <c r="F685" s="3"/>
      <c r="G685" s="3"/>
      <c r="H685" s="3"/>
      <c r="I685" s="3"/>
    </row>
    <row r="686" spans="6:9" ht="409.6">
      <c r="F686" s="3"/>
      <c r="G686" s="3"/>
      <c r="H686" s="3"/>
      <c r="I686" s="3"/>
    </row>
    <row r="687" spans="6:9" ht="409.6">
      <c r="F687" s="3"/>
      <c r="G687" s="3"/>
      <c r="H687" s="3"/>
      <c r="I687" s="3"/>
    </row>
    <row r="688" spans="6:9" ht="409.6">
      <c r="F688" s="3"/>
      <c r="G688" s="3"/>
      <c r="H688" s="3"/>
      <c r="I688" s="3"/>
    </row>
    <row r="689" spans="6:9" ht="409.6">
      <c r="F689" s="3"/>
      <c r="G689" s="3"/>
      <c r="H689" s="3"/>
      <c r="I689" s="3"/>
    </row>
    <row r="690" spans="6:9" ht="409.6">
      <c r="F690" s="3"/>
      <c r="G690" s="3"/>
      <c r="H690" s="3"/>
      <c r="I690" s="3"/>
    </row>
    <row r="691" spans="6:9" ht="409.6">
      <c r="F691" s="3"/>
      <c r="G691" s="3"/>
      <c r="H691" s="3"/>
      <c r="I691" s="3"/>
    </row>
    <row r="692" spans="6:9" ht="409.6">
      <c r="F692" s="3"/>
      <c r="G692" s="3"/>
      <c r="H692" s="3"/>
      <c r="I692" s="3"/>
    </row>
    <row r="693" spans="6:9" ht="409.6">
      <c r="F693" s="3"/>
      <c r="G693" s="3"/>
      <c r="H693" s="3"/>
      <c r="I693" s="3"/>
    </row>
    <row r="694" spans="6:9" ht="409.6">
      <c r="F694" s="3"/>
      <c r="G694" s="3"/>
      <c r="H694" s="3"/>
      <c r="I694" s="3"/>
    </row>
    <row r="695" spans="6:9" ht="409.6">
      <c r="F695" s="3"/>
      <c r="G695" s="3"/>
      <c r="H695" s="3"/>
      <c r="I695" s="3"/>
    </row>
    <row r="696" spans="6:9" ht="409.6">
      <c r="F696" s="3"/>
      <c r="G696" s="3"/>
      <c r="H696" s="3"/>
      <c r="I696" s="3"/>
    </row>
    <row r="697" spans="6:9" ht="409.6">
      <c r="F697" s="3"/>
      <c r="G697" s="3"/>
      <c r="H697" s="3"/>
      <c r="I697" s="3"/>
    </row>
    <row r="698" spans="6:9" ht="409.6">
      <c r="F698" s="3"/>
      <c r="G698" s="3"/>
      <c r="H698" s="3"/>
      <c r="I698" s="3"/>
    </row>
    <row r="699" spans="6:9" ht="409.6">
      <c r="F699" s="3"/>
      <c r="G699" s="3"/>
      <c r="H699" s="3"/>
      <c r="I699" s="3"/>
    </row>
    <row r="700" spans="6:9" ht="409.6">
      <c r="F700" s="3"/>
      <c r="G700" s="3"/>
      <c r="H700" s="3"/>
      <c r="I700" s="3"/>
    </row>
    <row r="701" spans="6:9" ht="409.6">
      <c r="F701" s="3"/>
      <c r="G701" s="3"/>
      <c r="H701" s="3"/>
      <c r="I701" s="3"/>
    </row>
    <row r="702" spans="6:9" ht="409.6">
      <c r="F702" s="3"/>
      <c r="G702" s="3"/>
      <c r="H702" s="3"/>
      <c r="I702" s="3"/>
    </row>
    <row r="703" spans="6:9" ht="409.6">
      <c r="F703" s="3"/>
      <c r="G703" s="3"/>
      <c r="H703" s="3"/>
      <c r="I703" s="3"/>
    </row>
    <row r="704" spans="6:9" ht="409.6">
      <c r="F704" s="3"/>
      <c r="G704" s="3"/>
      <c r="H704" s="3"/>
      <c r="I704" s="3"/>
    </row>
    <row r="705" spans="6:9" ht="409.6">
      <c r="F705" s="3"/>
      <c r="G705" s="3"/>
      <c r="H705" s="3"/>
      <c r="I705" s="3"/>
    </row>
    <row r="706" spans="6:9" ht="409.6">
      <c r="F706" s="3"/>
      <c r="G706" s="3"/>
      <c r="H706" s="3"/>
      <c r="I706" s="3"/>
    </row>
    <row r="707" spans="6:9" ht="409.6">
      <c r="F707" s="3"/>
      <c r="G707" s="3"/>
      <c r="H707" s="3"/>
      <c r="I707" s="3"/>
    </row>
    <row r="708" spans="6:9" ht="409.6">
      <c r="F708" s="3"/>
      <c r="G708" s="3"/>
      <c r="H708" s="3"/>
      <c r="I708" s="3"/>
    </row>
    <row r="709" spans="6:9" ht="409.6">
      <c r="F709" s="3"/>
      <c r="G709" s="3"/>
      <c r="H709" s="3"/>
      <c r="I709" s="3"/>
    </row>
    <row r="710" spans="6:9" ht="409.6">
      <c r="F710" s="3"/>
      <c r="G710" s="3"/>
      <c r="H710" s="3"/>
      <c r="I710" s="3"/>
    </row>
    <row r="711" spans="6:9" ht="409.6">
      <c r="F711" s="3"/>
      <c r="G711" s="3"/>
      <c r="H711" s="3"/>
      <c r="I711" s="3"/>
    </row>
    <row r="712" spans="6:9" ht="409.6">
      <c r="F712" s="3"/>
      <c r="G712" s="3"/>
      <c r="H712" s="3"/>
      <c r="I712" s="3"/>
    </row>
    <row r="713" spans="6:9" ht="409.6">
      <c r="F713" s="3"/>
      <c r="G713" s="3"/>
      <c r="H713" s="3"/>
      <c r="I713" s="3"/>
    </row>
    <row r="714" spans="6:9" ht="409.6">
      <c r="F714" s="3"/>
      <c r="G714" s="3"/>
      <c r="H714" s="3"/>
      <c r="I714" s="3"/>
    </row>
    <row r="715" spans="6:9" ht="409.6">
      <c r="F715" s="3"/>
      <c r="G715" s="3"/>
      <c r="H715" s="3"/>
      <c r="I715" s="3"/>
    </row>
    <row r="716" spans="6:9" ht="409.6">
      <c r="F716" s="3"/>
      <c r="G716" s="3"/>
      <c r="H716" s="3"/>
      <c r="I716" s="3"/>
    </row>
    <row r="717" spans="6:9" ht="409.6">
      <c r="F717" s="3"/>
      <c r="G717" s="3"/>
      <c r="H717" s="3"/>
      <c r="I717" s="3"/>
    </row>
    <row r="718" spans="6:9" ht="409.6">
      <c r="F718" s="3"/>
      <c r="G718" s="3"/>
      <c r="H718" s="3"/>
      <c r="I718" s="3"/>
    </row>
    <row r="719" spans="6:9" ht="409.6">
      <c r="F719" s="3"/>
      <c r="G719" s="3"/>
      <c r="H719" s="3"/>
      <c r="I719" s="3"/>
    </row>
    <row r="720" spans="6:9" ht="409.6">
      <c r="F720" s="3"/>
      <c r="G720" s="3"/>
      <c r="H720" s="3"/>
      <c r="I720" s="3"/>
    </row>
    <row r="721" spans="6:9" ht="409.6">
      <c r="F721" s="3"/>
      <c r="G721" s="3"/>
      <c r="H721" s="3"/>
      <c r="I721" s="3"/>
    </row>
    <row r="722" spans="6:9" ht="409.6">
      <c r="F722" s="3"/>
      <c r="G722" s="3"/>
      <c r="H722" s="3"/>
      <c r="I722" s="3"/>
    </row>
    <row r="723" spans="6:9" ht="409.6">
      <c r="F723" s="3"/>
      <c r="G723" s="3"/>
      <c r="H723" s="3"/>
      <c r="I723" s="3"/>
    </row>
    <row r="724" spans="6:9" ht="409.6">
      <c r="F724" s="3"/>
      <c r="G724" s="3"/>
      <c r="H724" s="3"/>
      <c r="I724" s="3"/>
    </row>
    <row r="725" spans="6:9" ht="409.6">
      <c r="F725" s="3"/>
      <c r="G725" s="3"/>
      <c r="H725" s="3"/>
      <c r="I725" s="3"/>
    </row>
    <row r="726" spans="6:9" ht="409.6">
      <c r="F726" s="3"/>
      <c r="G726" s="3"/>
      <c r="H726" s="3"/>
      <c r="I726" s="3"/>
    </row>
    <row r="727" spans="6:9" ht="409.6">
      <c r="F727" s="3"/>
      <c r="G727" s="3"/>
      <c r="H727" s="3"/>
      <c r="I727" s="3"/>
    </row>
    <row r="728" spans="6:9" ht="409.6">
      <c r="F728" s="3"/>
      <c r="G728" s="3"/>
      <c r="H728" s="3"/>
      <c r="I728" s="3"/>
    </row>
    <row r="729" spans="6:9" ht="409.6">
      <c r="F729" s="3"/>
      <c r="G729" s="3"/>
      <c r="H729" s="3"/>
      <c r="I729" s="3"/>
    </row>
    <row r="730" spans="6:9" ht="409.6">
      <c r="F730" s="3"/>
      <c r="G730" s="3"/>
      <c r="H730" s="3"/>
      <c r="I730" s="3"/>
    </row>
    <row r="731" spans="6:9" ht="409.6">
      <c r="F731" s="3"/>
      <c r="G731" s="3"/>
      <c r="H731" s="3"/>
      <c r="I731" s="3"/>
    </row>
    <row r="732" spans="6:9" ht="409.6">
      <c r="F732" s="3"/>
      <c r="G732" s="3"/>
      <c r="H732" s="3"/>
      <c r="I732" s="3"/>
    </row>
    <row r="733" spans="6:9" ht="409.6">
      <c r="F733" s="3"/>
      <c r="G733" s="3"/>
      <c r="H733" s="3"/>
      <c r="I733" s="3"/>
    </row>
    <row r="734" spans="6:9" ht="409.6">
      <c r="F734" s="3"/>
      <c r="G734" s="3"/>
      <c r="H734" s="3"/>
      <c r="I734" s="3"/>
    </row>
    <row r="735" spans="6:9" ht="409.6">
      <c r="F735" s="3"/>
      <c r="G735" s="3"/>
      <c r="H735" s="3"/>
      <c r="I735" s="3"/>
    </row>
    <row r="736" spans="6:9" ht="409.6">
      <c r="F736" s="3"/>
      <c r="G736" s="3"/>
      <c r="H736" s="3"/>
      <c r="I736" s="3"/>
    </row>
    <row r="737" spans="6:9" ht="409.6">
      <c r="F737" s="3"/>
      <c r="G737" s="3"/>
      <c r="H737" s="3"/>
      <c r="I737" s="3"/>
    </row>
    <row r="738" spans="6:9" ht="409.6">
      <c r="F738" s="3"/>
      <c r="G738" s="3"/>
      <c r="H738" s="3"/>
      <c r="I738" s="3"/>
    </row>
    <row r="739" spans="6:9" ht="409.6">
      <c r="F739" s="3"/>
      <c r="G739" s="3"/>
      <c r="H739" s="3"/>
      <c r="I739" s="3"/>
    </row>
    <row r="740" spans="6:9" ht="409.6">
      <c r="F740" s="3"/>
      <c r="G740" s="3"/>
      <c r="H740" s="3"/>
      <c r="I740" s="3"/>
    </row>
    <row r="741" spans="6:9" ht="409.6">
      <c r="F741" s="3"/>
      <c r="G741" s="3"/>
      <c r="H741" s="3"/>
      <c r="I741" s="3"/>
    </row>
    <row r="742" spans="6:9" ht="409.6">
      <c r="F742" s="3"/>
      <c r="G742" s="3"/>
      <c r="H742" s="3"/>
      <c r="I742" s="3"/>
    </row>
    <row r="743" spans="6:9" ht="409.6">
      <c r="F743" s="3"/>
      <c r="G743" s="3"/>
      <c r="H743" s="3"/>
      <c r="I743" s="3"/>
    </row>
    <row r="744" spans="6:9" ht="409.6">
      <c r="F744" s="3"/>
      <c r="G744" s="3"/>
      <c r="H744" s="3"/>
      <c r="I744" s="3"/>
    </row>
    <row r="745" spans="6:9" ht="409.6">
      <c r="F745" s="3"/>
      <c r="G745" s="3"/>
      <c r="H745" s="3"/>
      <c r="I745" s="3"/>
    </row>
    <row r="746" spans="6:9" ht="409.6">
      <c r="F746" s="3"/>
      <c r="G746" s="3"/>
      <c r="H746" s="3"/>
      <c r="I746" s="3"/>
    </row>
    <row r="747" spans="6:9" ht="409.6">
      <c r="F747" s="3"/>
      <c r="G747" s="3"/>
      <c r="H747" s="3"/>
      <c r="I747" s="3"/>
    </row>
    <row r="748" spans="6:9" ht="409.6">
      <c r="F748" s="3"/>
      <c r="G748" s="3"/>
      <c r="H748" s="3"/>
      <c r="I748" s="3"/>
    </row>
    <row r="749" spans="6:9" ht="409.6">
      <c r="F749" s="3"/>
      <c r="G749" s="3"/>
      <c r="H749" s="3"/>
      <c r="I749" s="3"/>
    </row>
    <row r="750" spans="6:9" ht="409.6">
      <c r="F750" s="3"/>
      <c r="G750" s="3"/>
      <c r="H750" s="3"/>
      <c r="I750" s="3"/>
    </row>
    <row r="751" spans="6:9" ht="409.6">
      <c r="F751" s="3"/>
      <c r="G751" s="3"/>
      <c r="H751" s="3"/>
      <c r="I751" s="3"/>
    </row>
    <row r="752" spans="6:9" ht="409.6">
      <c r="F752" s="3"/>
      <c r="G752" s="3"/>
      <c r="H752" s="3"/>
      <c r="I752" s="3"/>
    </row>
    <row r="753" spans="6:9" ht="409.6">
      <c r="F753" s="3"/>
      <c r="G753" s="3"/>
      <c r="H753" s="3"/>
      <c r="I753" s="3"/>
    </row>
    <row r="754" spans="6:9" ht="409.6">
      <c r="F754" s="3"/>
      <c r="G754" s="3"/>
      <c r="H754" s="3"/>
      <c r="I754" s="3"/>
    </row>
    <row r="755" spans="6:9" ht="409.6">
      <c r="F755" s="3"/>
      <c r="G755" s="3"/>
      <c r="H755" s="3"/>
      <c r="I755" s="3"/>
    </row>
    <row r="756" spans="6:9" ht="409.6">
      <c r="F756" s="3"/>
      <c r="G756" s="3"/>
      <c r="H756" s="3"/>
      <c r="I756" s="3"/>
    </row>
    <row r="757" spans="6:9" ht="409.6">
      <c r="F757" s="3"/>
      <c r="G757" s="3"/>
      <c r="H757" s="3"/>
      <c r="I757" s="3"/>
    </row>
    <row r="758" spans="6:9" ht="409.6">
      <c r="F758" s="3"/>
      <c r="G758" s="3"/>
      <c r="H758" s="3"/>
      <c r="I758" s="3"/>
    </row>
    <row r="759" spans="6:9" ht="409.6">
      <c r="F759" s="3"/>
      <c r="G759" s="3"/>
      <c r="H759" s="3"/>
      <c r="I759" s="3"/>
    </row>
    <row r="760" spans="6:9" ht="409.6">
      <c r="F760" s="3"/>
      <c r="G760" s="3"/>
      <c r="H760" s="3"/>
      <c r="I760" s="3"/>
    </row>
    <row r="761" spans="6:9" ht="409.6">
      <c r="F761" s="3"/>
      <c r="G761" s="3"/>
      <c r="H761" s="3"/>
      <c r="I761" s="3"/>
    </row>
    <row r="762" spans="6:9" ht="409.6">
      <c r="F762" s="3"/>
      <c r="G762" s="3"/>
      <c r="H762" s="3"/>
      <c r="I762" s="3"/>
    </row>
    <row r="763" spans="6:9" ht="409.6">
      <c r="F763" s="3"/>
      <c r="G763" s="3"/>
      <c r="H763" s="3"/>
      <c r="I763" s="3"/>
    </row>
    <row r="764" spans="6:9" ht="409.6">
      <c r="F764" s="3"/>
      <c r="G764" s="3"/>
      <c r="H764" s="3"/>
      <c r="I764" s="3"/>
    </row>
    <row r="765" spans="6:9" ht="409.6">
      <c r="F765" s="3"/>
      <c r="G765" s="3"/>
      <c r="H765" s="3"/>
      <c r="I765" s="3"/>
    </row>
    <row r="766" spans="6:9" ht="409.6">
      <c r="F766" s="3"/>
      <c r="G766" s="3"/>
      <c r="H766" s="3"/>
      <c r="I766" s="3"/>
    </row>
    <row r="767" spans="6:9" ht="409.6">
      <c r="F767" s="3"/>
      <c r="G767" s="3"/>
      <c r="H767" s="3"/>
      <c r="I767" s="3"/>
    </row>
    <row r="768" spans="6:9" ht="409.6">
      <c r="F768" s="3"/>
      <c r="G768" s="3"/>
      <c r="H768" s="3"/>
      <c r="I768" s="3"/>
    </row>
    <row r="769" spans="6:9" ht="409.6">
      <c r="F769" s="3"/>
      <c r="G769" s="3"/>
      <c r="H769" s="3"/>
      <c r="I769" s="3"/>
    </row>
    <row r="770" spans="6:9" ht="409.6">
      <c r="F770" s="3"/>
      <c r="G770" s="3"/>
      <c r="H770" s="3"/>
      <c r="I770" s="3"/>
    </row>
    <row r="771" spans="6:9" ht="409.6">
      <c r="F771" s="3"/>
      <c r="G771" s="3"/>
      <c r="H771" s="3"/>
      <c r="I771" s="3"/>
    </row>
    <row r="772" spans="6:9" ht="409.6">
      <c r="F772" s="3"/>
      <c r="G772" s="3"/>
      <c r="H772" s="3"/>
      <c r="I772" s="3"/>
    </row>
    <row r="773" spans="6:9" ht="409.6">
      <c r="F773" s="3"/>
      <c r="G773" s="3"/>
      <c r="H773" s="3"/>
      <c r="I773" s="3"/>
    </row>
    <row r="774" spans="6:9" ht="409.6">
      <c r="F774" s="3"/>
      <c r="G774" s="3"/>
      <c r="H774" s="3"/>
      <c r="I774" s="3"/>
    </row>
    <row r="775" spans="6:9" ht="409.6">
      <c r="F775" s="3"/>
      <c r="G775" s="3"/>
      <c r="H775" s="3"/>
      <c r="I775" s="3"/>
    </row>
    <row r="776" spans="6:9" ht="409.6">
      <c r="F776" s="3"/>
      <c r="G776" s="3"/>
      <c r="H776" s="3"/>
      <c r="I776" s="3"/>
    </row>
    <row r="777" spans="6:9" ht="409.6">
      <c r="F777" s="3"/>
      <c r="G777" s="3"/>
      <c r="H777" s="3"/>
      <c r="I777" s="3"/>
    </row>
    <row r="778" spans="6:9" ht="409.6">
      <c r="F778" s="3"/>
      <c r="G778" s="3"/>
      <c r="H778" s="3"/>
      <c r="I778" s="3"/>
    </row>
    <row r="779" spans="6:9" ht="409.6">
      <c r="F779" s="3"/>
      <c r="G779" s="3"/>
      <c r="H779" s="3"/>
      <c r="I779" s="3"/>
    </row>
    <row r="780" spans="6:9" ht="409.6">
      <c r="F780" s="3"/>
      <c r="G780" s="3"/>
      <c r="H780" s="3"/>
      <c r="I780" s="3"/>
    </row>
    <row r="781" spans="6:9" ht="409.6">
      <c r="F781" s="3"/>
      <c r="G781" s="3"/>
      <c r="H781" s="3"/>
      <c r="I781" s="3"/>
    </row>
    <row r="782" spans="6:9" ht="409.6">
      <c r="F782" s="3"/>
      <c r="G782" s="3"/>
      <c r="H782" s="3"/>
      <c r="I782" s="3"/>
    </row>
    <row r="783" spans="6:9" ht="409.6">
      <c r="F783" s="3"/>
      <c r="G783" s="3"/>
      <c r="H783" s="3"/>
      <c r="I783" s="3"/>
    </row>
    <row r="784" spans="6:9" ht="409.6">
      <c r="F784" s="3"/>
      <c r="G784" s="3"/>
      <c r="H784" s="3"/>
      <c r="I784" s="3"/>
    </row>
    <row r="785" spans="6:9" ht="409.6">
      <c r="F785" s="3"/>
      <c r="G785" s="3"/>
      <c r="H785" s="3"/>
      <c r="I785" s="3"/>
    </row>
    <row r="786" spans="6:9" ht="409.6">
      <c r="F786" s="3"/>
      <c r="G786" s="3"/>
      <c r="H786" s="3"/>
      <c r="I786" s="3"/>
    </row>
    <row r="787" spans="6:9" ht="409.6">
      <c r="F787" s="3"/>
      <c r="G787" s="3"/>
      <c r="H787" s="3"/>
      <c r="I787" s="3"/>
    </row>
    <row r="788" spans="6:9" ht="409.6">
      <c r="F788" s="3"/>
      <c r="G788" s="3"/>
      <c r="H788" s="3"/>
      <c r="I788" s="3"/>
    </row>
    <row r="789" spans="6:9" ht="409.6">
      <c r="F789" s="3"/>
      <c r="G789" s="3"/>
      <c r="H789" s="3"/>
      <c r="I789" s="3"/>
    </row>
    <row r="790" spans="6:9" ht="409.6">
      <c r="F790" s="3"/>
      <c r="G790" s="3"/>
      <c r="H790" s="3"/>
      <c r="I790" s="3"/>
    </row>
    <row r="791" spans="6:9" ht="409.6">
      <c r="F791" s="3"/>
      <c r="G791" s="3"/>
      <c r="H791" s="3"/>
      <c r="I791" s="3"/>
    </row>
    <row r="792" spans="6:9" ht="409.6">
      <c r="F792" s="3"/>
      <c r="G792" s="3"/>
      <c r="H792" s="3"/>
      <c r="I792" s="3"/>
    </row>
    <row r="793" spans="6:9" ht="409.6">
      <c r="F793" s="3"/>
      <c r="G793" s="3"/>
      <c r="H793" s="3"/>
      <c r="I793" s="3"/>
    </row>
    <row r="794" spans="6:9" ht="409.6">
      <c r="F794" s="3"/>
      <c r="G794" s="3"/>
      <c r="H794" s="3"/>
      <c r="I794" s="3"/>
    </row>
    <row r="795" spans="6:9" ht="409.6">
      <c r="F795" s="3"/>
      <c r="G795" s="3"/>
      <c r="H795" s="3"/>
      <c r="I795" s="3"/>
    </row>
    <row r="796" spans="6:9" ht="409.6">
      <c r="F796" s="3"/>
      <c r="G796" s="3"/>
      <c r="H796" s="3"/>
      <c r="I796" s="3"/>
    </row>
    <row r="797" spans="6:9" ht="409.6">
      <c r="F797" s="3"/>
      <c r="G797" s="3"/>
      <c r="H797" s="3"/>
      <c r="I797" s="3"/>
    </row>
    <row r="798" spans="6:9" ht="409.6">
      <c r="F798" s="3"/>
      <c r="G798" s="3"/>
      <c r="H798" s="3"/>
      <c r="I798" s="3"/>
    </row>
    <row r="799" spans="6:9" ht="409.6">
      <c r="F799" s="3"/>
      <c r="G799" s="3"/>
      <c r="H799" s="3"/>
      <c r="I799" s="3"/>
    </row>
    <row r="800" spans="6:9" ht="409.6">
      <c r="F800" s="3"/>
      <c r="G800" s="3"/>
      <c r="H800" s="3"/>
      <c r="I800" s="3"/>
    </row>
    <row r="801" spans="6:9" ht="409.6">
      <c r="F801" s="3"/>
      <c r="G801" s="3"/>
      <c r="H801" s="3"/>
      <c r="I801" s="3"/>
    </row>
    <row r="802" spans="6:9" ht="409.6">
      <c r="F802" s="3"/>
      <c r="G802" s="3"/>
      <c r="H802" s="3"/>
      <c r="I802" s="3"/>
    </row>
    <row r="803" spans="6:9" ht="409.6">
      <c r="F803" s="3"/>
      <c r="G803" s="3"/>
      <c r="H803" s="3"/>
      <c r="I803" s="3"/>
    </row>
    <row r="804" spans="6:9" ht="409.6">
      <c r="F804" s="3"/>
      <c r="G804" s="3"/>
      <c r="H804" s="3"/>
      <c r="I804" s="3"/>
    </row>
    <row r="805" spans="6:9" ht="409.6">
      <c r="F805" s="3"/>
      <c r="G805" s="3"/>
      <c r="H805" s="3"/>
      <c r="I805" s="3"/>
    </row>
    <row r="806" spans="6:9" ht="409.6">
      <c r="F806" s="3"/>
      <c r="G806" s="3"/>
      <c r="H806" s="3"/>
      <c r="I806" s="3"/>
    </row>
    <row r="807" spans="6:9" ht="409.6">
      <c r="F807" s="3"/>
      <c r="G807" s="3"/>
      <c r="H807" s="3"/>
      <c r="I807" s="3"/>
    </row>
    <row r="808" spans="6:9" ht="409.6">
      <c r="F808" s="3"/>
      <c r="G808" s="3"/>
      <c r="H808" s="3"/>
      <c r="I808" s="3"/>
    </row>
    <row r="809" spans="6:9" ht="409.6">
      <c r="F809" s="3"/>
      <c r="G809" s="3"/>
      <c r="H809" s="3"/>
      <c r="I809" s="3"/>
    </row>
    <row r="810" spans="6:9" ht="409.6">
      <c r="F810" s="3"/>
      <c r="G810" s="3"/>
      <c r="H810" s="3"/>
      <c r="I810" s="3"/>
    </row>
    <row r="811" spans="6:9" ht="409.6">
      <c r="F811" s="3"/>
      <c r="G811" s="3"/>
      <c r="H811" s="3"/>
      <c r="I811" s="3"/>
    </row>
    <row r="812" spans="6:9" ht="409.6">
      <c r="F812" s="3"/>
      <c r="G812" s="3"/>
      <c r="H812" s="3"/>
      <c r="I812" s="3"/>
    </row>
    <row r="813" spans="6:9" ht="409.6">
      <c r="F813" s="3"/>
      <c r="G813" s="3"/>
      <c r="H813" s="3"/>
      <c r="I813" s="3"/>
    </row>
    <row r="814" spans="6:9" ht="409.6">
      <c r="F814" s="3"/>
      <c r="G814" s="3"/>
      <c r="H814" s="3"/>
      <c r="I814" s="3"/>
    </row>
    <row r="815" spans="6:9" ht="409.6">
      <c r="F815" s="3"/>
      <c r="G815" s="3"/>
      <c r="H815" s="3"/>
      <c r="I815" s="3"/>
    </row>
    <row r="816" spans="6:9" ht="409.6">
      <c r="F816" s="3"/>
      <c r="G816" s="3"/>
      <c r="H816" s="3"/>
      <c r="I816" s="3"/>
    </row>
    <row r="817" spans="6:9" ht="409.6">
      <c r="F817" s="3"/>
      <c r="G817" s="3"/>
      <c r="H817" s="3"/>
      <c r="I817" s="3"/>
    </row>
    <row r="818" spans="6:9" ht="409.6">
      <c r="F818" s="3"/>
      <c r="G818" s="3"/>
      <c r="H818" s="3"/>
      <c r="I818" s="3"/>
    </row>
    <row r="819" spans="6:9" ht="409.6">
      <c r="F819" s="3"/>
      <c r="G819" s="3"/>
      <c r="H819" s="3"/>
      <c r="I819" s="3"/>
    </row>
    <row r="820" spans="6:9" ht="409.6">
      <c r="F820" s="3"/>
      <c r="G820" s="3"/>
      <c r="H820" s="3"/>
      <c r="I820" s="3"/>
    </row>
    <row r="821" spans="6:9" ht="409.6">
      <c r="F821" s="3"/>
      <c r="G821" s="3"/>
      <c r="H821" s="3"/>
      <c r="I821" s="3"/>
    </row>
    <row r="822" spans="6:9" ht="409.6">
      <c r="F822" s="3"/>
      <c r="G822" s="3"/>
      <c r="H822" s="3"/>
      <c r="I822" s="3"/>
    </row>
    <row r="823" spans="6:9" ht="409.6">
      <c r="F823" s="3"/>
      <c r="G823" s="3"/>
      <c r="H823" s="3"/>
      <c r="I823" s="3"/>
    </row>
    <row r="824" spans="6:9" ht="409.6">
      <c r="F824" s="3"/>
      <c r="G824" s="3"/>
      <c r="H824" s="3"/>
      <c r="I824" s="3"/>
    </row>
    <row r="825" spans="6:9" ht="409.6">
      <c r="F825" s="3"/>
      <c r="G825" s="3"/>
      <c r="H825" s="3"/>
      <c r="I825" s="3"/>
    </row>
    <row r="826" spans="6:9" ht="409.6">
      <c r="F826" s="3"/>
      <c r="G826" s="3"/>
      <c r="H826" s="3"/>
      <c r="I826" s="3"/>
    </row>
    <row r="827" spans="6:9" ht="409.6">
      <c r="F827" s="3"/>
      <c r="G827" s="3"/>
      <c r="H827" s="3"/>
      <c r="I827" s="3"/>
    </row>
    <row r="828" spans="6:9" ht="409.6">
      <c r="F828" s="3"/>
      <c r="G828" s="3"/>
      <c r="H828" s="3"/>
      <c r="I828" s="3"/>
    </row>
    <row r="829" spans="6:9" ht="409.6">
      <c r="F829" s="3"/>
      <c r="G829" s="3"/>
      <c r="H829" s="3"/>
      <c r="I829" s="3"/>
    </row>
    <row r="830" spans="6:9" ht="409.6">
      <c r="F830" s="3"/>
      <c r="G830" s="3"/>
      <c r="H830" s="3"/>
      <c r="I830" s="3"/>
    </row>
    <row r="831" spans="6:9" ht="409.6">
      <c r="F831" s="3"/>
      <c r="G831" s="3"/>
      <c r="H831" s="3"/>
      <c r="I831" s="3"/>
    </row>
    <row r="832" spans="6:9" ht="409.6">
      <c r="F832" s="3"/>
      <c r="G832" s="3"/>
      <c r="H832" s="3"/>
      <c r="I832" s="3"/>
    </row>
    <row r="833" spans="6:9" ht="409.6">
      <c r="F833" s="3"/>
      <c r="G833" s="3"/>
      <c r="H833" s="3"/>
      <c r="I833" s="3"/>
    </row>
    <row r="834" spans="6:9" ht="409.6">
      <c r="F834" s="3"/>
      <c r="G834" s="3"/>
      <c r="H834" s="3"/>
      <c r="I834" s="3"/>
    </row>
    <row r="835" spans="6:9" ht="409.6">
      <c r="F835" s="3"/>
      <c r="G835" s="3"/>
      <c r="H835" s="3"/>
      <c r="I835" s="3"/>
    </row>
    <row r="836" spans="6:9" ht="409.6">
      <c r="F836" s="3"/>
      <c r="G836" s="3"/>
      <c r="H836" s="3"/>
      <c r="I836" s="3"/>
    </row>
    <row r="837" spans="6:9" ht="409.6">
      <c r="F837" s="3"/>
      <c r="G837" s="3"/>
      <c r="H837" s="3"/>
      <c r="I837" s="3"/>
    </row>
    <row r="838" spans="6:9" ht="409.6">
      <c r="F838" s="3"/>
      <c r="G838" s="3"/>
      <c r="H838" s="3"/>
      <c r="I838" s="3"/>
    </row>
    <row r="839" spans="6:9" ht="409.6">
      <c r="F839" s="3"/>
      <c r="G839" s="3"/>
      <c r="H839" s="3"/>
      <c r="I839" s="3"/>
    </row>
    <row r="840" spans="6:9" ht="409.6">
      <c r="F840" s="3"/>
      <c r="G840" s="3"/>
      <c r="H840" s="3"/>
      <c r="I840" s="3"/>
    </row>
    <row r="841" spans="6:9" ht="409.6">
      <c r="F841" s="3"/>
      <c r="G841" s="3"/>
      <c r="H841" s="3"/>
      <c r="I841" s="3"/>
    </row>
    <row r="842" spans="6:9" ht="409.6">
      <c r="F842" s="3"/>
      <c r="G842" s="3"/>
      <c r="H842" s="3"/>
      <c r="I842" s="3"/>
    </row>
    <row r="843" spans="6:9" ht="409.6">
      <c r="F843" s="3"/>
      <c r="G843" s="3"/>
      <c r="H843" s="3"/>
      <c r="I843" s="3"/>
    </row>
    <row r="844" spans="6:9" ht="409.6">
      <c r="F844" s="3"/>
      <c r="G844" s="3"/>
      <c r="H844" s="3"/>
      <c r="I844" s="3"/>
    </row>
    <row r="845" spans="6:9" ht="409.6">
      <c r="F845" s="3"/>
      <c r="G845" s="3"/>
      <c r="H845" s="3"/>
      <c r="I845" s="3"/>
    </row>
    <row r="846" spans="6:9" ht="409.6">
      <c r="F846" s="3"/>
      <c r="G846" s="3"/>
      <c r="H846" s="3"/>
      <c r="I846" s="3"/>
    </row>
    <row r="847" spans="6:9" ht="409.6">
      <c r="F847" s="3"/>
      <c r="G847" s="3"/>
      <c r="H847" s="3"/>
      <c r="I847" s="3"/>
    </row>
    <row r="848" spans="6:9" ht="409.6">
      <c r="F848" s="3"/>
      <c r="G848" s="3"/>
      <c r="H848" s="3"/>
      <c r="I848" s="3"/>
    </row>
    <row r="849" spans="6:9" ht="409.6">
      <c r="F849" s="3"/>
      <c r="G849" s="3"/>
      <c r="H849" s="3"/>
      <c r="I849" s="3"/>
    </row>
    <row r="850" spans="6:9" ht="409.6">
      <c r="F850" s="3"/>
      <c r="G850" s="3"/>
      <c r="H850" s="3"/>
      <c r="I850" s="3"/>
    </row>
    <row r="851" spans="6:9" ht="409.6">
      <c r="F851" s="3"/>
      <c r="G851" s="3"/>
      <c r="H851" s="3"/>
      <c r="I851" s="3"/>
    </row>
    <row r="852" spans="6:9" ht="409.6">
      <c r="F852" s="3"/>
      <c r="G852" s="3"/>
      <c r="H852" s="3"/>
      <c r="I852" s="3"/>
    </row>
    <row r="853" spans="6:9" ht="409.6">
      <c r="F853" s="3"/>
      <c r="G853" s="3"/>
      <c r="H853" s="3"/>
      <c r="I853" s="3"/>
    </row>
    <row r="854" spans="6:9" ht="409.6">
      <c r="F854" s="3"/>
      <c r="G854" s="3"/>
      <c r="H854" s="3"/>
      <c r="I854" s="3"/>
    </row>
    <row r="855" spans="6:9" ht="409.6">
      <c r="F855" s="3"/>
      <c r="G855" s="3"/>
      <c r="H855" s="3"/>
      <c r="I855" s="3"/>
    </row>
    <row r="856" spans="6:9" ht="409.6">
      <c r="F856" s="3"/>
      <c r="G856" s="3"/>
      <c r="H856" s="3"/>
      <c r="I856" s="3"/>
    </row>
    <row r="857" spans="6:9" ht="409.6">
      <c r="F857" s="3"/>
      <c r="G857" s="3"/>
      <c r="H857" s="3"/>
      <c r="I857" s="3"/>
    </row>
    <row r="858" spans="6:9" ht="409.6">
      <c r="F858" s="3"/>
      <c r="G858" s="3"/>
      <c r="H858" s="3"/>
      <c r="I858" s="3"/>
    </row>
    <row r="859" spans="6:9" ht="409.6">
      <c r="F859" s="3"/>
      <c r="G859" s="3"/>
      <c r="H859" s="3"/>
      <c r="I859" s="3"/>
    </row>
    <row r="860" spans="6:9" ht="409.6">
      <c r="F860" s="3"/>
      <c r="G860" s="3"/>
      <c r="H860" s="3"/>
      <c r="I860" s="3"/>
    </row>
    <row r="861" spans="6:9" ht="409.6">
      <c r="F861" s="3"/>
      <c r="G861" s="3"/>
      <c r="H861" s="3"/>
      <c r="I861" s="3"/>
    </row>
    <row r="862" spans="6:9" ht="409.6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168</v>
      </c>
      <c r="C1" s="78" t="s" vm="1">
        <v>244</v>
      </c>
    </row>
    <row r="2" spans="2:60">
      <c r="B2" s="57" t="s">
        <v>167</v>
      </c>
      <c r="C2" s="78" t="s">
        <v>245</v>
      </c>
    </row>
    <row r="3" spans="2:60">
      <c r="B3" s="57" t="s">
        <v>169</v>
      </c>
      <c r="C3" s="78" t="s">
        <v>246</v>
      </c>
    </row>
    <row r="4" spans="2:60">
      <c r="B4" s="57" t="s">
        <v>170</v>
      </c>
      <c r="C4" s="78">
        <v>12148</v>
      </c>
    </row>
    <row r="6" spans="2:60" ht="26.25" customHeight="1">
      <c r="B6" s="136" t="s">
        <v>203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60" s="3" customFormat="1" ht="66">
      <c r="B7" s="60" t="s">
        <v>105</v>
      </c>
      <c r="C7" s="60" t="s">
        <v>106</v>
      </c>
      <c r="D7" s="60" t="s">
        <v>15</v>
      </c>
      <c r="E7" s="60" t="s">
        <v>16</v>
      </c>
      <c r="F7" s="60" t="s">
        <v>49</v>
      </c>
      <c r="G7" s="60" t="s">
        <v>90</v>
      </c>
      <c r="H7" s="60" t="s">
        <v>45</v>
      </c>
      <c r="I7" s="60" t="s">
        <v>99</v>
      </c>
      <c r="J7" s="60" t="s">
        <v>171</v>
      </c>
      <c r="K7" s="60" t="s">
        <v>172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225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9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09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 ht="409.6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 ht="409.6">
      <c r="D110" s="3"/>
      <c r="E110" s="3"/>
      <c r="F110" s="3"/>
      <c r="G110" s="3"/>
      <c r="H110" s="3"/>
    </row>
    <row r="111" spans="2:11" ht="409.6">
      <c r="D111" s="3"/>
      <c r="E111" s="3"/>
      <c r="F111" s="3"/>
      <c r="G111" s="3"/>
      <c r="H111" s="3"/>
    </row>
    <row r="112" spans="2:11" ht="409.6">
      <c r="D112" s="3"/>
      <c r="E112" s="3"/>
      <c r="F112" s="3"/>
      <c r="G112" s="3"/>
      <c r="H112" s="3"/>
    </row>
    <row r="113" spans="4:8" ht="409.6">
      <c r="D113" s="3"/>
      <c r="E113" s="3"/>
      <c r="F113" s="3"/>
      <c r="G113" s="3"/>
      <c r="H113" s="3"/>
    </row>
    <row r="114" spans="4:8" ht="409.6">
      <c r="D114" s="3"/>
      <c r="E114" s="3"/>
      <c r="F114" s="3"/>
      <c r="G114" s="3"/>
      <c r="H114" s="3"/>
    </row>
    <row r="115" spans="4:8" ht="409.6">
      <c r="D115" s="3"/>
      <c r="E115" s="3"/>
      <c r="F115" s="3"/>
      <c r="G115" s="3"/>
      <c r="H115" s="3"/>
    </row>
    <row r="116" spans="4:8" ht="409.6">
      <c r="D116" s="3"/>
      <c r="E116" s="3"/>
      <c r="F116" s="3"/>
      <c r="G116" s="3"/>
      <c r="H116" s="3"/>
    </row>
    <row r="117" spans="4:8" ht="409.6">
      <c r="D117" s="3"/>
      <c r="E117" s="3"/>
      <c r="F117" s="3"/>
      <c r="G117" s="3"/>
      <c r="H117" s="3"/>
    </row>
    <row r="118" spans="4:8" ht="409.6">
      <c r="D118" s="3"/>
      <c r="E118" s="3"/>
      <c r="F118" s="3"/>
      <c r="G118" s="3"/>
      <c r="H118" s="3"/>
    </row>
    <row r="119" spans="4:8" ht="409.6">
      <c r="D119" s="3"/>
      <c r="E119" s="3"/>
      <c r="F119" s="3"/>
      <c r="G119" s="3"/>
      <c r="H119" s="3"/>
    </row>
    <row r="120" spans="4:8" ht="409.6">
      <c r="D120" s="3"/>
      <c r="E120" s="3"/>
      <c r="F120" s="3"/>
      <c r="G120" s="3"/>
      <c r="H120" s="3"/>
    </row>
    <row r="121" spans="4:8" ht="409.6">
      <c r="D121" s="3"/>
      <c r="E121" s="3"/>
      <c r="F121" s="3"/>
      <c r="G121" s="3"/>
      <c r="H121" s="3"/>
    </row>
    <row r="122" spans="4:8" ht="409.6">
      <c r="D122" s="3"/>
      <c r="E122" s="3"/>
      <c r="F122" s="3"/>
      <c r="G122" s="3"/>
      <c r="H122" s="3"/>
    </row>
    <row r="123" spans="4:8" ht="409.6">
      <c r="D123" s="3"/>
      <c r="E123" s="3"/>
      <c r="F123" s="3"/>
      <c r="G123" s="3"/>
      <c r="H123" s="3"/>
    </row>
    <row r="124" spans="4:8" ht="409.6">
      <c r="D124" s="3"/>
      <c r="E124" s="3"/>
      <c r="F124" s="3"/>
      <c r="G124" s="3"/>
      <c r="H124" s="3"/>
    </row>
    <row r="125" spans="4:8" ht="409.6">
      <c r="D125" s="3"/>
      <c r="E125" s="3"/>
      <c r="F125" s="3"/>
      <c r="G125" s="3"/>
      <c r="H125" s="3"/>
    </row>
    <row r="126" spans="4:8" ht="409.6">
      <c r="D126" s="3"/>
      <c r="E126" s="3"/>
      <c r="F126" s="3"/>
      <c r="G126" s="3"/>
      <c r="H126" s="3"/>
    </row>
    <row r="127" spans="4:8" ht="409.6">
      <c r="D127" s="3"/>
      <c r="E127" s="3"/>
      <c r="F127" s="3"/>
      <c r="G127" s="3"/>
      <c r="H127" s="3"/>
    </row>
    <row r="128" spans="4:8" ht="409.6">
      <c r="D128" s="3"/>
      <c r="E128" s="3"/>
      <c r="F128" s="3"/>
      <c r="G128" s="3"/>
      <c r="H128" s="3"/>
    </row>
    <row r="129" spans="4:8" ht="409.6">
      <c r="D129" s="3"/>
      <c r="E129" s="3"/>
      <c r="F129" s="3"/>
      <c r="G129" s="3"/>
      <c r="H129" s="3"/>
    </row>
    <row r="130" spans="4:8" ht="409.6">
      <c r="D130" s="3"/>
      <c r="E130" s="3"/>
      <c r="F130" s="3"/>
      <c r="G130" s="3"/>
      <c r="H130" s="3"/>
    </row>
    <row r="131" spans="4:8" ht="409.6">
      <c r="D131" s="3"/>
      <c r="E131" s="3"/>
      <c r="F131" s="3"/>
      <c r="G131" s="3"/>
      <c r="H131" s="3"/>
    </row>
    <row r="132" spans="4:8" ht="409.6">
      <c r="D132" s="3"/>
      <c r="E132" s="3"/>
      <c r="F132" s="3"/>
      <c r="G132" s="3"/>
      <c r="H132" s="3"/>
    </row>
    <row r="133" spans="4:8" ht="409.6">
      <c r="D133" s="3"/>
      <c r="E133" s="3"/>
      <c r="F133" s="3"/>
      <c r="G133" s="3"/>
      <c r="H133" s="3"/>
    </row>
    <row r="134" spans="4:8" ht="409.6">
      <c r="D134" s="3"/>
      <c r="E134" s="3"/>
      <c r="F134" s="3"/>
      <c r="G134" s="3"/>
      <c r="H134" s="3"/>
    </row>
    <row r="135" spans="4:8" ht="409.6">
      <c r="D135" s="3"/>
      <c r="E135" s="3"/>
      <c r="F135" s="3"/>
      <c r="G135" s="3"/>
      <c r="H135" s="3"/>
    </row>
    <row r="136" spans="4:8" ht="409.6">
      <c r="D136" s="3"/>
      <c r="E136" s="3"/>
      <c r="F136" s="3"/>
      <c r="G136" s="3"/>
      <c r="H136" s="3"/>
    </row>
    <row r="137" spans="4:8" ht="409.6">
      <c r="D137" s="3"/>
      <c r="E137" s="3"/>
      <c r="F137" s="3"/>
      <c r="G137" s="3"/>
      <c r="H137" s="3"/>
    </row>
    <row r="138" spans="4:8" ht="409.6">
      <c r="D138" s="3"/>
      <c r="E138" s="3"/>
      <c r="F138" s="3"/>
      <c r="G138" s="3"/>
      <c r="H138" s="3"/>
    </row>
    <row r="139" spans="4:8" ht="409.6">
      <c r="D139" s="3"/>
      <c r="E139" s="3"/>
      <c r="F139" s="3"/>
      <c r="G139" s="3"/>
      <c r="H139" s="3"/>
    </row>
    <row r="140" spans="4:8" ht="409.6">
      <c r="D140" s="3"/>
      <c r="E140" s="3"/>
      <c r="F140" s="3"/>
      <c r="G140" s="3"/>
      <c r="H140" s="3"/>
    </row>
    <row r="141" spans="4:8" ht="409.6">
      <c r="D141" s="3"/>
      <c r="E141" s="3"/>
      <c r="F141" s="3"/>
      <c r="G141" s="3"/>
      <c r="H141" s="3"/>
    </row>
    <row r="142" spans="4:8" ht="409.6">
      <c r="D142" s="3"/>
      <c r="E142" s="3"/>
      <c r="F142" s="3"/>
      <c r="G142" s="3"/>
      <c r="H142" s="3"/>
    </row>
    <row r="143" spans="4:8" ht="409.6">
      <c r="D143" s="3"/>
      <c r="E143" s="3"/>
      <c r="F143" s="3"/>
      <c r="G143" s="3"/>
      <c r="H143" s="3"/>
    </row>
    <row r="144" spans="4:8" ht="409.6">
      <c r="D144" s="3"/>
      <c r="E144" s="3"/>
      <c r="F144" s="3"/>
      <c r="G144" s="3"/>
      <c r="H144" s="3"/>
    </row>
    <row r="145" spans="4:8" ht="409.6">
      <c r="D145" s="3"/>
      <c r="E145" s="3"/>
      <c r="F145" s="3"/>
      <c r="G145" s="3"/>
      <c r="H145" s="3"/>
    </row>
    <row r="146" spans="4:8" ht="409.6">
      <c r="D146" s="3"/>
      <c r="E146" s="3"/>
      <c r="F146" s="3"/>
      <c r="G146" s="3"/>
      <c r="H146" s="3"/>
    </row>
    <row r="147" spans="4:8" ht="409.6">
      <c r="D147" s="3"/>
      <c r="E147" s="3"/>
      <c r="F147" s="3"/>
      <c r="G147" s="3"/>
      <c r="H147" s="3"/>
    </row>
    <row r="148" spans="4:8" ht="409.6">
      <c r="D148" s="3"/>
      <c r="E148" s="3"/>
      <c r="F148" s="3"/>
      <c r="G148" s="3"/>
      <c r="H148" s="3"/>
    </row>
    <row r="149" spans="4:8" ht="409.6">
      <c r="D149" s="3"/>
      <c r="E149" s="3"/>
      <c r="F149" s="3"/>
      <c r="G149" s="3"/>
      <c r="H149" s="3"/>
    </row>
    <row r="150" spans="4:8" ht="409.6">
      <c r="D150" s="3"/>
      <c r="E150" s="3"/>
      <c r="F150" s="3"/>
      <c r="G150" s="3"/>
      <c r="H150" s="3"/>
    </row>
    <row r="151" spans="4:8" ht="409.6">
      <c r="D151" s="3"/>
      <c r="E151" s="3"/>
      <c r="F151" s="3"/>
      <c r="G151" s="3"/>
      <c r="H151" s="3"/>
    </row>
    <row r="152" spans="4:8" ht="409.6">
      <c r="D152" s="3"/>
      <c r="E152" s="3"/>
      <c r="F152" s="3"/>
      <c r="G152" s="3"/>
      <c r="H152" s="3"/>
    </row>
    <row r="153" spans="4:8" ht="409.6">
      <c r="D153" s="3"/>
      <c r="E153" s="3"/>
      <c r="F153" s="3"/>
      <c r="G153" s="3"/>
      <c r="H153" s="3"/>
    </row>
    <row r="154" spans="4:8" ht="409.6">
      <c r="D154" s="3"/>
      <c r="E154" s="3"/>
      <c r="F154" s="3"/>
      <c r="G154" s="3"/>
      <c r="H154" s="3"/>
    </row>
    <row r="155" spans="4:8" ht="409.6">
      <c r="D155" s="3"/>
      <c r="E155" s="3"/>
      <c r="F155" s="3"/>
      <c r="G155" s="3"/>
      <c r="H155" s="3"/>
    </row>
    <row r="156" spans="4:8" ht="409.6">
      <c r="D156" s="3"/>
      <c r="E156" s="3"/>
      <c r="F156" s="3"/>
      <c r="G156" s="3"/>
      <c r="H156" s="3"/>
    </row>
    <row r="157" spans="4:8" ht="409.6">
      <c r="D157" s="3"/>
      <c r="E157" s="3"/>
      <c r="F157" s="3"/>
      <c r="G157" s="3"/>
      <c r="H157" s="3"/>
    </row>
    <row r="158" spans="4:8" ht="409.6">
      <c r="D158" s="3"/>
      <c r="E158" s="3"/>
      <c r="F158" s="3"/>
      <c r="G158" s="3"/>
      <c r="H158" s="3"/>
    </row>
    <row r="159" spans="4:8" ht="409.6">
      <c r="D159" s="3"/>
      <c r="E159" s="3"/>
      <c r="F159" s="3"/>
      <c r="G159" s="3"/>
      <c r="H159" s="3"/>
    </row>
    <row r="160" spans="4:8" ht="409.6">
      <c r="D160" s="3"/>
      <c r="E160" s="3"/>
      <c r="F160" s="3"/>
      <c r="G160" s="3"/>
      <c r="H160" s="3"/>
    </row>
    <row r="161" spans="4:8" ht="409.6">
      <c r="D161" s="3"/>
      <c r="E161" s="3"/>
      <c r="F161" s="3"/>
      <c r="G161" s="3"/>
      <c r="H161" s="3"/>
    </row>
    <row r="162" spans="4:8" ht="409.6">
      <c r="D162" s="3"/>
      <c r="E162" s="3"/>
      <c r="F162" s="3"/>
      <c r="G162" s="3"/>
      <c r="H162" s="3"/>
    </row>
    <row r="163" spans="4:8" ht="409.6">
      <c r="D163" s="3"/>
      <c r="E163" s="3"/>
      <c r="F163" s="3"/>
      <c r="G163" s="3"/>
      <c r="H163" s="3"/>
    </row>
    <row r="164" spans="4:8" ht="409.6">
      <c r="D164" s="3"/>
      <c r="E164" s="3"/>
      <c r="F164" s="3"/>
      <c r="G164" s="3"/>
      <c r="H164" s="3"/>
    </row>
    <row r="165" spans="4:8" ht="409.6">
      <c r="D165" s="3"/>
      <c r="E165" s="3"/>
      <c r="F165" s="3"/>
      <c r="G165" s="3"/>
      <c r="H165" s="3"/>
    </row>
    <row r="166" spans="4:8" ht="409.6">
      <c r="D166" s="3"/>
      <c r="E166" s="3"/>
      <c r="F166" s="3"/>
      <c r="G166" s="3"/>
      <c r="H166" s="3"/>
    </row>
    <row r="167" spans="4:8" ht="409.6">
      <c r="D167" s="3"/>
      <c r="E167" s="3"/>
      <c r="F167" s="3"/>
      <c r="G167" s="3"/>
      <c r="H167" s="3"/>
    </row>
    <row r="168" spans="4:8" ht="409.6">
      <c r="D168" s="3"/>
      <c r="E168" s="3"/>
      <c r="F168" s="3"/>
      <c r="G168" s="3"/>
      <c r="H168" s="3"/>
    </row>
    <row r="169" spans="4:8" ht="409.6">
      <c r="D169" s="3"/>
      <c r="E169" s="3"/>
      <c r="F169" s="3"/>
      <c r="G169" s="3"/>
      <c r="H169" s="3"/>
    </row>
    <row r="170" spans="4:8" ht="409.6">
      <c r="D170" s="3"/>
      <c r="E170" s="3"/>
      <c r="F170" s="3"/>
      <c r="G170" s="3"/>
      <c r="H170" s="3"/>
    </row>
    <row r="171" spans="4:8" ht="409.6">
      <c r="D171" s="3"/>
      <c r="E171" s="3"/>
      <c r="F171" s="3"/>
      <c r="G171" s="3"/>
      <c r="H171" s="3"/>
    </row>
    <row r="172" spans="4:8" ht="409.6">
      <c r="D172" s="3"/>
      <c r="E172" s="3"/>
      <c r="F172" s="3"/>
      <c r="G172" s="3"/>
      <c r="H172" s="3"/>
    </row>
    <row r="173" spans="4:8" ht="409.6">
      <c r="D173" s="3"/>
      <c r="E173" s="3"/>
      <c r="F173" s="3"/>
      <c r="G173" s="3"/>
      <c r="H173" s="3"/>
    </row>
    <row r="174" spans="4:8" ht="409.6">
      <c r="D174" s="3"/>
      <c r="E174" s="3"/>
      <c r="F174" s="3"/>
      <c r="G174" s="3"/>
      <c r="H174" s="3"/>
    </row>
    <row r="175" spans="4:8" ht="409.6">
      <c r="D175" s="3"/>
      <c r="E175" s="3"/>
      <c r="F175" s="3"/>
      <c r="G175" s="3"/>
      <c r="H175" s="3"/>
    </row>
    <row r="176" spans="4:8" ht="409.6">
      <c r="D176" s="3"/>
      <c r="E176" s="3"/>
      <c r="F176" s="3"/>
      <c r="G176" s="3"/>
      <c r="H176" s="3"/>
    </row>
    <row r="177" spans="4:8" ht="409.6">
      <c r="D177" s="3"/>
      <c r="E177" s="3"/>
      <c r="F177" s="3"/>
      <c r="G177" s="3"/>
      <c r="H177" s="3"/>
    </row>
    <row r="178" spans="4:8" ht="409.6">
      <c r="D178" s="3"/>
      <c r="E178" s="3"/>
      <c r="F178" s="3"/>
      <c r="G178" s="3"/>
      <c r="H178" s="3"/>
    </row>
    <row r="179" spans="4:8" ht="409.6">
      <c r="D179" s="3"/>
      <c r="E179" s="3"/>
      <c r="F179" s="3"/>
      <c r="G179" s="3"/>
      <c r="H179" s="3"/>
    </row>
    <row r="180" spans="4:8" ht="409.6">
      <c r="D180" s="3"/>
      <c r="E180" s="3"/>
      <c r="F180" s="3"/>
      <c r="G180" s="3"/>
      <c r="H180" s="3"/>
    </row>
    <row r="181" spans="4:8" ht="409.6">
      <c r="D181" s="3"/>
      <c r="E181" s="3"/>
      <c r="F181" s="3"/>
      <c r="G181" s="3"/>
      <c r="H181" s="3"/>
    </row>
    <row r="182" spans="4:8" ht="409.6">
      <c r="D182" s="3"/>
      <c r="E182" s="3"/>
      <c r="F182" s="3"/>
      <c r="G182" s="3"/>
      <c r="H182" s="3"/>
    </row>
    <row r="183" spans="4:8" ht="409.6">
      <c r="D183" s="3"/>
      <c r="E183" s="3"/>
      <c r="F183" s="3"/>
      <c r="G183" s="3"/>
      <c r="H183" s="3"/>
    </row>
    <row r="184" spans="4:8" ht="409.6">
      <c r="D184" s="3"/>
      <c r="E184" s="3"/>
      <c r="F184" s="3"/>
      <c r="G184" s="3"/>
      <c r="H184" s="3"/>
    </row>
    <row r="185" spans="4:8" ht="409.6">
      <c r="D185" s="3"/>
      <c r="E185" s="3"/>
      <c r="F185" s="3"/>
      <c r="G185" s="3"/>
      <c r="H185" s="3"/>
    </row>
    <row r="186" spans="4:8" ht="409.6">
      <c r="D186" s="3"/>
      <c r="E186" s="3"/>
      <c r="F186" s="3"/>
      <c r="G186" s="3"/>
      <c r="H186" s="3"/>
    </row>
    <row r="187" spans="4:8" ht="409.6">
      <c r="D187" s="3"/>
      <c r="E187" s="3"/>
      <c r="F187" s="3"/>
      <c r="G187" s="3"/>
      <c r="H187" s="3"/>
    </row>
    <row r="188" spans="4:8" ht="409.6">
      <c r="D188" s="3"/>
      <c r="E188" s="3"/>
      <c r="F188" s="3"/>
      <c r="G188" s="3"/>
      <c r="H188" s="3"/>
    </row>
    <row r="189" spans="4:8" ht="409.6">
      <c r="D189" s="3"/>
      <c r="E189" s="3"/>
      <c r="F189" s="3"/>
      <c r="G189" s="3"/>
      <c r="H189" s="3"/>
    </row>
    <row r="190" spans="4:8" ht="409.6">
      <c r="D190" s="3"/>
      <c r="E190" s="3"/>
      <c r="F190" s="3"/>
      <c r="G190" s="3"/>
      <c r="H190" s="3"/>
    </row>
    <row r="191" spans="4:8" ht="409.6">
      <c r="D191" s="3"/>
      <c r="E191" s="3"/>
      <c r="F191" s="3"/>
      <c r="G191" s="3"/>
      <c r="H191" s="3"/>
    </row>
    <row r="192" spans="4:8" ht="409.6">
      <c r="D192" s="3"/>
      <c r="E192" s="3"/>
      <c r="F192" s="3"/>
      <c r="G192" s="3"/>
      <c r="H192" s="3"/>
    </row>
    <row r="193" spans="4:8" ht="409.6">
      <c r="D193" s="3"/>
      <c r="E193" s="3"/>
      <c r="F193" s="3"/>
      <c r="G193" s="3"/>
      <c r="H193" s="3"/>
    </row>
    <row r="194" spans="4:8" ht="409.6">
      <c r="D194" s="3"/>
      <c r="E194" s="3"/>
      <c r="F194" s="3"/>
      <c r="G194" s="3"/>
      <c r="H194" s="3"/>
    </row>
    <row r="195" spans="4:8" ht="409.6">
      <c r="D195" s="3"/>
      <c r="E195" s="3"/>
      <c r="F195" s="3"/>
      <c r="G195" s="3"/>
      <c r="H195" s="3"/>
    </row>
    <row r="196" spans="4:8" ht="409.6">
      <c r="D196" s="3"/>
      <c r="E196" s="3"/>
      <c r="F196" s="3"/>
      <c r="G196" s="3"/>
      <c r="H196" s="3"/>
    </row>
    <row r="197" spans="4:8" ht="409.6">
      <c r="D197" s="3"/>
      <c r="E197" s="3"/>
      <c r="F197" s="3"/>
      <c r="G197" s="3"/>
      <c r="H197" s="3"/>
    </row>
    <row r="198" spans="4:8" ht="409.6">
      <c r="D198" s="3"/>
      <c r="E198" s="3"/>
      <c r="F198" s="3"/>
      <c r="G198" s="3"/>
      <c r="H198" s="3"/>
    </row>
    <row r="199" spans="4:8" ht="409.6">
      <c r="D199" s="3"/>
      <c r="E199" s="3"/>
      <c r="F199" s="3"/>
      <c r="G199" s="3"/>
      <c r="H199" s="3"/>
    </row>
    <row r="200" spans="4:8" ht="409.6">
      <c r="D200" s="3"/>
      <c r="E200" s="3"/>
      <c r="F200" s="3"/>
      <c r="G200" s="3"/>
      <c r="H200" s="3"/>
    </row>
    <row r="201" spans="4:8" ht="409.6">
      <c r="D201" s="3"/>
      <c r="E201" s="3"/>
      <c r="F201" s="3"/>
      <c r="G201" s="3"/>
      <c r="H201" s="3"/>
    </row>
    <row r="202" spans="4:8" ht="409.6">
      <c r="D202" s="3"/>
      <c r="E202" s="3"/>
      <c r="F202" s="3"/>
      <c r="G202" s="3"/>
      <c r="H202" s="3"/>
    </row>
    <row r="203" spans="4:8" ht="409.6">
      <c r="D203" s="3"/>
      <c r="E203" s="3"/>
      <c r="F203" s="3"/>
      <c r="G203" s="3"/>
      <c r="H203" s="3"/>
    </row>
    <row r="204" spans="4:8" ht="409.6">
      <c r="D204" s="3"/>
      <c r="E204" s="3"/>
      <c r="F204" s="3"/>
      <c r="G204" s="3"/>
      <c r="H204" s="3"/>
    </row>
    <row r="205" spans="4:8" ht="409.6">
      <c r="D205" s="3"/>
      <c r="E205" s="3"/>
      <c r="F205" s="3"/>
      <c r="G205" s="3"/>
      <c r="H205" s="3"/>
    </row>
    <row r="206" spans="4:8" ht="409.6">
      <c r="D206" s="3"/>
      <c r="E206" s="3"/>
      <c r="F206" s="3"/>
      <c r="G206" s="3"/>
      <c r="H206" s="3"/>
    </row>
    <row r="207" spans="4:8" ht="409.6">
      <c r="D207" s="3"/>
      <c r="E207" s="3"/>
      <c r="F207" s="3"/>
      <c r="G207" s="3"/>
      <c r="H207" s="3"/>
    </row>
    <row r="208" spans="4:8" ht="409.6">
      <c r="D208" s="3"/>
      <c r="E208" s="3"/>
      <c r="F208" s="3"/>
      <c r="G208" s="3"/>
      <c r="H208" s="3"/>
    </row>
    <row r="209" spans="4:8" ht="409.6">
      <c r="D209" s="3"/>
      <c r="E209" s="3"/>
      <c r="F209" s="3"/>
      <c r="G209" s="3"/>
      <c r="H209" s="3"/>
    </row>
    <row r="210" spans="4:8" ht="409.6">
      <c r="D210" s="3"/>
      <c r="E210" s="3"/>
      <c r="F210" s="3"/>
      <c r="G210" s="3"/>
      <c r="H210" s="3"/>
    </row>
    <row r="211" spans="4:8" ht="409.6">
      <c r="D211" s="3"/>
      <c r="E211" s="3"/>
      <c r="F211" s="3"/>
      <c r="G211" s="3"/>
      <c r="H211" s="3"/>
    </row>
    <row r="212" spans="4:8" ht="409.6">
      <c r="D212" s="3"/>
      <c r="E212" s="3"/>
      <c r="F212" s="3"/>
      <c r="G212" s="3"/>
      <c r="H212" s="3"/>
    </row>
    <row r="213" spans="4:8" ht="409.6">
      <c r="D213" s="3"/>
      <c r="E213" s="3"/>
      <c r="F213" s="3"/>
      <c r="G213" s="3"/>
      <c r="H213" s="3"/>
    </row>
    <row r="214" spans="4:8" ht="409.6">
      <c r="D214" s="3"/>
      <c r="E214" s="3"/>
      <c r="F214" s="3"/>
      <c r="G214" s="3"/>
      <c r="H214" s="3"/>
    </row>
    <row r="215" spans="4:8" ht="409.6">
      <c r="D215" s="3"/>
      <c r="E215" s="3"/>
      <c r="F215" s="3"/>
      <c r="G215" s="3"/>
      <c r="H215" s="3"/>
    </row>
    <row r="216" spans="4:8" ht="409.6">
      <c r="D216" s="3"/>
      <c r="E216" s="3"/>
      <c r="F216" s="3"/>
      <c r="G216" s="3"/>
      <c r="H216" s="3"/>
    </row>
    <row r="217" spans="4:8" ht="409.6">
      <c r="D217" s="3"/>
      <c r="E217" s="3"/>
      <c r="F217" s="3"/>
      <c r="G217" s="3"/>
      <c r="H217" s="3"/>
    </row>
    <row r="218" spans="4:8" ht="409.6">
      <c r="D218" s="3"/>
      <c r="E218" s="3"/>
      <c r="F218" s="3"/>
      <c r="G218" s="3"/>
      <c r="H218" s="3"/>
    </row>
    <row r="219" spans="4:8" ht="409.6">
      <c r="D219" s="3"/>
      <c r="E219" s="3"/>
      <c r="F219" s="3"/>
      <c r="G219" s="3"/>
      <c r="H219" s="3"/>
    </row>
    <row r="220" spans="4:8" ht="409.6">
      <c r="D220" s="3"/>
      <c r="E220" s="3"/>
      <c r="F220" s="3"/>
      <c r="G220" s="3"/>
      <c r="H220" s="3"/>
    </row>
    <row r="221" spans="4:8" ht="409.6">
      <c r="D221" s="3"/>
      <c r="E221" s="3"/>
      <c r="F221" s="3"/>
      <c r="G221" s="3"/>
      <c r="H221" s="3"/>
    </row>
    <row r="222" spans="4:8" ht="409.6">
      <c r="D222" s="3"/>
      <c r="E222" s="3"/>
      <c r="F222" s="3"/>
      <c r="G222" s="3"/>
      <c r="H222" s="3"/>
    </row>
    <row r="223" spans="4:8" ht="409.6">
      <c r="D223" s="3"/>
      <c r="E223" s="3"/>
      <c r="F223" s="3"/>
      <c r="G223" s="3"/>
      <c r="H223" s="3"/>
    </row>
    <row r="224" spans="4:8" ht="409.6">
      <c r="D224" s="3"/>
      <c r="E224" s="3"/>
      <c r="F224" s="3"/>
      <c r="G224" s="3"/>
      <c r="H224" s="3"/>
    </row>
    <row r="225" spans="4:8" ht="409.6">
      <c r="D225" s="3"/>
      <c r="E225" s="3"/>
      <c r="F225" s="3"/>
      <c r="G225" s="3"/>
      <c r="H225" s="3"/>
    </row>
    <row r="226" spans="4:8" ht="409.6">
      <c r="D226" s="3"/>
      <c r="E226" s="3"/>
      <c r="F226" s="3"/>
      <c r="G226" s="3"/>
      <c r="H226" s="3"/>
    </row>
    <row r="227" spans="4:8" ht="409.6">
      <c r="D227" s="3"/>
      <c r="E227" s="3"/>
      <c r="F227" s="3"/>
      <c r="G227" s="3"/>
      <c r="H227" s="3"/>
    </row>
    <row r="228" spans="4:8" ht="409.6">
      <c r="D228" s="3"/>
      <c r="E228" s="3"/>
      <c r="F228" s="3"/>
      <c r="G228" s="3"/>
      <c r="H228" s="3"/>
    </row>
    <row r="229" spans="4:8" ht="409.6">
      <c r="D229" s="3"/>
      <c r="E229" s="3"/>
      <c r="F229" s="3"/>
      <c r="G229" s="3"/>
      <c r="H229" s="3"/>
    </row>
    <row r="230" spans="4:8" ht="409.6">
      <c r="D230" s="3"/>
      <c r="E230" s="3"/>
      <c r="F230" s="3"/>
      <c r="G230" s="3"/>
      <c r="H230" s="3"/>
    </row>
    <row r="231" spans="4:8" ht="409.6">
      <c r="D231" s="3"/>
      <c r="E231" s="3"/>
      <c r="F231" s="3"/>
      <c r="G231" s="3"/>
      <c r="H231" s="3"/>
    </row>
    <row r="232" spans="4:8" ht="409.6">
      <c r="D232" s="3"/>
      <c r="E232" s="3"/>
      <c r="F232" s="3"/>
      <c r="G232" s="3"/>
      <c r="H232" s="3"/>
    </row>
    <row r="233" spans="4:8" ht="409.6">
      <c r="D233" s="3"/>
      <c r="E233" s="3"/>
      <c r="F233" s="3"/>
      <c r="G233" s="3"/>
      <c r="H233" s="3"/>
    </row>
    <row r="234" spans="4:8" ht="409.6">
      <c r="D234" s="3"/>
      <c r="E234" s="3"/>
      <c r="F234" s="3"/>
      <c r="G234" s="3"/>
      <c r="H234" s="3"/>
    </row>
    <row r="235" spans="4:8" ht="409.6">
      <c r="D235" s="3"/>
      <c r="E235" s="3"/>
      <c r="F235" s="3"/>
      <c r="G235" s="3"/>
      <c r="H235" s="3"/>
    </row>
    <row r="236" spans="4:8" ht="409.6">
      <c r="D236" s="3"/>
      <c r="E236" s="3"/>
      <c r="F236" s="3"/>
      <c r="G236" s="3"/>
      <c r="H236" s="3"/>
    </row>
    <row r="237" spans="4:8" ht="409.6">
      <c r="D237" s="3"/>
      <c r="E237" s="3"/>
      <c r="F237" s="3"/>
      <c r="G237" s="3"/>
      <c r="H237" s="3"/>
    </row>
    <row r="238" spans="4:8" ht="409.6">
      <c r="D238" s="3"/>
      <c r="E238" s="3"/>
      <c r="F238" s="3"/>
      <c r="G238" s="3"/>
      <c r="H238" s="3"/>
    </row>
    <row r="239" spans="4:8" ht="409.6">
      <c r="D239" s="3"/>
      <c r="E239" s="3"/>
      <c r="F239" s="3"/>
      <c r="G239" s="3"/>
      <c r="H239" s="3"/>
    </row>
    <row r="240" spans="4:8" ht="409.6">
      <c r="D240" s="3"/>
      <c r="E240" s="3"/>
      <c r="F240" s="3"/>
      <c r="G240" s="3"/>
      <c r="H240" s="3"/>
    </row>
    <row r="241" spans="4:8" ht="409.6">
      <c r="D241" s="3"/>
      <c r="E241" s="3"/>
      <c r="F241" s="3"/>
      <c r="G241" s="3"/>
      <c r="H241" s="3"/>
    </row>
    <row r="242" spans="4:8" ht="409.6">
      <c r="D242" s="3"/>
      <c r="E242" s="3"/>
      <c r="F242" s="3"/>
      <c r="G242" s="3"/>
      <c r="H242" s="3"/>
    </row>
    <row r="243" spans="4:8" ht="409.6">
      <c r="D243" s="3"/>
      <c r="E243" s="3"/>
      <c r="F243" s="3"/>
      <c r="G243" s="3"/>
      <c r="H243" s="3"/>
    </row>
    <row r="244" spans="4:8" ht="409.6">
      <c r="D244" s="3"/>
      <c r="E244" s="3"/>
      <c r="F244" s="3"/>
      <c r="G244" s="3"/>
      <c r="H244" s="3"/>
    </row>
    <row r="245" spans="4:8" ht="409.6">
      <c r="D245" s="3"/>
      <c r="E245" s="3"/>
      <c r="F245" s="3"/>
      <c r="G245" s="3"/>
      <c r="H245" s="3"/>
    </row>
    <row r="246" spans="4:8" ht="409.6">
      <c r="D246" s="3"/>
      <c r="E246" s="3"/>
      <c r="F246" s="3"/>
      <c r="G246" s="3"/>
      <c r="H246" s="3"/>
    </row>
    <row r="247" spans="4:8" ht="409.6">
      <c r="D247" s="3"/>
      <c r="E247" s="3"/>
      <c r="F247" s="3"/>
      <c r="G247" s="3"/>
      <c r="H247" s="3"/>
    </row>
    <row r="248" spans="4:8" ht="409.6">
      <c r="D248" s="3"/>
      <c r="E248" s="3"/>
      <c r="F248" s="3"/>
      <c r="G248" s="3"/>
      <c r="H248" s="3"/>
    </row>
    <row r="249" spans="4:8" ht="409.6">
      <c r="D249" s="3"/>
      <c r="E249" s="3"/>
      <c r="F249" s="3"/>
      <c r="G249" s="3"/>
      <c r="H249" s="3"/>
    </row>
    <row r="250" spans="4:8" ht="409.6">
      <c r="D250" s="3"/>
      <c r="E250" s="3"/>
      <c r="F250" s="3"/>
      <c r="G250" s="3"/>
      <c r="H250" s="3"/>
    </row>
    <row r="251" spans="4:8" ht="409.6">
      <c r="D251" s="3"/>
      <c r="E251" s="3"/>
      <c r="F251" s="3"/>
      <c r="G251" s="3"/>
      <c r="H251" s="3"/>
    </row>
    <row r="252" spans="4:8" ht="409.6">
      <c r="D252" s="3"/>
      <c r="E252" s="3"/>
      <c r="F252" s="3"/>
      <c r="G252" s="3"/>
      <c r="H252" s="3"/>
    </row>
    <row r="253" spans="4:8" ht="409.6">
      <c r="D253" s="3"/>
      <c r="E253" s="3"/>
      <c r="F253" s="3"/>
      <c r="G253" s="3"/>
      <c r="H253" s="3"/>
    </row>
    <row r="254" spans="4:8" ht="409.6">
      <c r="D254" s="3"/>
      <c r="E254" s="3"/>
      <c r="F254" s="3"/>
      <c r="G254" s="3"/>
      <c r="H254" s="3"/>
    </row>
    <row r="255" spans="4:8" ht="409.6">
      <c r="D255" s="3"/>
      <c r="E255" s="3"/>
      <c r="F255" s="3"/>
      <c r="G255" s="3"/>
      <c r="H255" s="3"/>
    </row>
    <row r="256" spans="4:8" ht="409.6">
      <c r="D256" s="3"/>
      <c r="E256" s="3"/>
      <c r="F256" s="3"/>
      <c r="G256" s="3"/>
      <c r="H256" s="3"/>
    </row>
    <row r="257" spans="4:8" ht="409.6">
      <c r="D257" s="3"/>
      <c r="E257" s="3"/>
      <c r="F257" s="3"/>
      <c r="G257" s="3"/>
      <c r="H257" s="3"/>
    </row>
    <row r="258" spans="4:8" ht="409.6">
      <c r="D258" s="3"/>
      <c r="E258" s="3"/>
      <c r="F258" s="3"/>
      <c r="G258" s="3"/>
      <c r="H258" s="3"/>
    </row>
    <row r="259" spans="4:8" ht="409.6">
      <c r="D259" s="3"/>
      <c r="E259" s="3"/>
      <c r="F259" s="3"/>
      <c r="G259" s="3"/>
      <c r="H259" s="3"/>
    </row>
    <row r="260" spans="4:8" ht="409.6">
      <c r="D260" s="3"/>
      <c r="E260" s="3"/>
      <c r="F260" s="3"/>
      <c r="G260" s="3"/>
      <c r="H260" s="3"/>
    </row>
    <row r="261" spans="4:8" ht="409.6">
      <c r="D261" s="3"/>
      <c r="E261" s="3"/>
      <c r="F261" s="3"/>
      <c r="G261" s="3"/>
      <c r="H261" s="3"/>
    </row>
    <row r="262" spans="4:8" ht="409.6">
      <c r="D262" s="3"/>
      <c r="E262" s="3"/>
      <c r="F262" s="3"/>
      <c r="G262" s="3"/>
      <c r="H262" s="3"/>
    </row>
    <row r="263" spans="4:8" ht="409.6">
      <c r="D263" s="3"/>
      <c r="E263" s="3"/>
      <c r="F263" s="3"/>
      <c r="G263" s="3"/>
      <c r="H263" s="3"/>
    </row>
    <row r="264" spans="4:8" ht="409.6">
      <c r="D264" s="3"/>
      <c r="E264" s="3"/>
      <c r="F264" s="3"/>
      <c r="G264" s="3"/>
      <c r="H264" s="3"/>
    </row>
    <row r="265" spans="4:8" ht="409.6">
      <c r="D265" s="3"/>
      <c r="E265" s="3"/>
      <c r="F265" s="3"/>
      <c r="G265" s="3"/>
      <c r="H265" s="3"/>
    </row>
    <row r="266" spans="4:8" ht="409.6">
      <c r="D266" s="3"/>
      <c r="E266" s="3"/>
      <c r="F266" s="3"/>
      <c r="G266" s="3"/>
      <c r="H266" s="3"/>
    </row>
    <row r="267" spans="4:8" ht="409.6">
      <c r="D267" s="3"/>
      <c r="E267" s="3"/>
      <c r="F267" s="3"/>
      <c r="G267" s="3"/>
      <c r="H267" s="3"/>
    </row>
    <row r="268" spans="4:8" ht="409.6">
      <c r="D268" s="3"/>
      <c r="E268" s="3"/>
      <c r="F268" s="3"/>
      <c r="G268" s="3"/>
      <c r="H268" s="3"/>
    </row>
    <row r="269" spans="4:8" ht="409.6">
      <c r="D269" s="3"/>
      <c r="E269" s="3"/>
      <c r="F269" s="3"/>
      <c r="G269" s="3"/>
      <c r="H269" s="3"/>
    </row>
    <row r="270" spans="4:8" ht="409.6">
      <c r="D270" s="3"/>
      <c r="E270" s="3"/>
      <c r="F270" s="3"/>
      <c r="G270" s="3"/>
      <c r="H270" s="3"/>
    </row>
    <row r="271" spans="4:8" ht="409.6">
      <c r="D271" s="3"/>
      <c r="E271" s="3"/>
      <c r="F271" s="3"/>
      <c r="G271" s="3"/>
      <c r="H271" s="3"/>
    </row>
    <row r="272" spans="4:8" ht="409.6">
      <c r="D272" s="3"/>
      <c r="E272" s="3"/>
      <c r="F272" s="3"/>
      <c r="G272" s="3"/>
      <c r="H272" s="3"/>
    </row>
    <row r="273" spans="4:8" ht="409.6">
      <c r="D273" s="3"/>
      <c r="E273" s="3"/>
      <c r="F273" s="3"/>
      <c r="G273" s="3"/>
      <c r="H273" s="3"/>
    </row>
    <row r="274" spans="4:8" ht="409.6">
      <c r="D274" s="3"/>
      <c r="E274" s="3"/>
      <c r="F274" s="3"/>
      <c r="G274" s="3"/>
      <c r="H274" s="3"/>
    </row>
    <row r="275" spans="4:8" ht="409.6">
      <c r="D275" s="3"/>
      <c r="E275" s="3"/>
      <c r="F275" s="3"/>
      <c r="G275" s="3"/>
      <c r="H275" s="3"/>
    </row>
    <row r="276" spans="4:8" ht="409.6">
      <c r="D276" s="3"/>
      <c r="E276" s="3"/>
      <c r="F276" s="3"/>
      <c r="G276" s="3"/>
      <c r="H276" s="3"/>
    </row>
    <row r="277" spans="4:8" ht="409.6">
      <c r="D277" s="3"/>
      <c r="E277" s="3"/>
      <c r="F277" s="3"/>
      <c r="G277" s="3"/>
      <c r="H277" s="3"/>
    </row>
    <row r="278" spans="4:8" ht="409.6">
      <c r="D278" s="3"/>
      <c r="E278" s="3"/>
      <c r="F278" s="3"/>
      <c r="G278" s="3"/>
      <c r="H278" s="3"/>
    </row>
    <row r="279" spans="4:8" ht="409.6">
      <c r="D279" s="3"/>
      <c r="E279" s="3"/>
      <c r="F279" s="3"/>
      <c r="G279" s="3"/>
      <c r="H279" s="3"/>
    </row>
    <row r="280" spans="4:8" ht="409.6">
      <c r="D280" s="3"/>
      <c r="E280" s="3"/>
      <c r="F280" s="3"/>
      <c r="G280" s="3"/>
      <c r="H280" s="3"/>
    </row>
    <row r="281" spans="4:8" ht="409.6">
      <c r="D281" s="3"/>
      <c r="E281" s="3"/>
      <c r="F281" s="3"/>
      <c r="G281" s="3"/>
      <c r="H281" s="3"/>
    </row>
    <row r="282" spans="4:8" ht="409.6">
      <c r="D282" s="3"/>
      <c r="E282" s="3"/>
      <c r="F282" s="3"/>
      <c r="G282" s="3"/>
      <c r="H282" s="3"/>
    </row>
    <row r="283" spans="4:8" ht="409.6">
      <c r="D283" s="3"/>
      <c r="E283" s="3"/>
      <c r="F283" s="3"/>
      <c r="G283" s="3"/>
      <c r="H283" s="3"/>
    </row>
    <row r="284" spans="4:8" ht="409.6">
      <c r="D284" s="3"/>
      <c r="E284" s="3"/>
      <c r="F284" s="3"/>
      <c r="G284" s="3"/>
      <c r="H284" s="3"/>
    </row>
    <row r="285" spans="4:8" ht="409.6">
      <c r="D285" s="3"/>
      <c r="E285" s="3"/>
      <c r="F285" s="3"/>
      <c r="G285" s="3"/>
      <c r="H285" s="3"/>
    </row>
    <row r="286" spans="4:8" ht="409.6">
      <c r="D286" s="3"/>
      <c r="E286" s="3"/>
      <c r="F286" s="3"/>
      <c r="G286" s="3"/>
      <c r="H286" s="3"/>
    </row>
    <row r="287" spans="4:8" ht="409.6">
      <c r="D287" s="3"/>
      <c r="E287" s="3"/>
      <c r="F287" s="3"/>
      <c r="G287" s="3"/>
      <c r="H287" s="3"/>
    </row>
    <row r="288" spans="4:8" ht="409.6">
      <c r="D288" s="3"/>
      <c r="E288" s="3"/>
      <c r="F288" s="3"/>
      <c r="G288" s="3"/>
      <c r="H288" s="3"/>
    </row>
    <row r="289" spans="4:8" ht="409.6">
      <c r="D289" s="3"/>
      <c r="E289" s="3"/>
      <c r="F289" s="3"/>
      <c r="G289" s="3"/>
      <c r="H289" s="3"/>
    </row>
    <row r="290" spans="4:8" ht="409.6">
      <c r="D290" s="3"/>
      <c r="E290" s="3"/>
      <c r="F290" s="3"/>
      <c r="G290" s="3"/>
      <c r="H290" s="3"/>
    </row>
    <row r="291" spans="4:8" ht="409.6">
      <c r="D291" s="3"/>
      <c r="E291" s="3"/>
      <c r="F291" s="3"/>
      <c r="G291" s="3"/>
      <c r="H291" s="3"/>
    </row>
    <row r="292" spans="4:8" ht="409.6">
      <c r="D292" s="3"/>
      <c r="E292" s="3"/>
      <c r="F292" s="3"/>
      <c r="G292" s="3"/>
      <c r="H292" s="3"/>
    </row>
    <row r="293" spans="4:8" ht="409.6">
      <c r="D293" s="3"/>
      <c r="E293" s="3"/>
      <c r="F293" s="3"/>
      <c r="G293" s="3"/>
      <c r="H293" s="3"/>
    </row>
    <row r="294" spans="4:8" ht="409.6">
      <c r="D294" s="3"/>
      <c r="E294" s="3"/>
      <c r="F294" s="3"/>
      <c r="G294" s="3"/>
      <c r="H294" s="3"/>
    </row>
    <row r="295" spans="4:8" ht="409.6">
      <c r="D295" s="3"/>
      <c r="E295" s="3"/>
      <c r="F295" s="3"/>
      <c r="G295" s="3"/>
      <c r="H295" s="3"/>
    </row>
    <row r="296" spans="4:8" ht="409.6">
      <c r="D296" s="3"/>
      <c r="E296" s="3"/>
      <c r="F296" s="3"/>
      <c r="G296" s="3"/>
      <c r="H296" s="3"/>
    </row>
    <row r="297" spans="4:8" ht="409.6">
      <c r="D297" s="3"/>
      <c r="E297" s="3"/>
      <c r="F297" s="3"/>
      <c r="G297" s="3"/>
      <c r="H297" s="3"/>
    </row>
    <row r="298" spans="4:8" ht="409.6">
      <c r="D298" s="3"/>
      <c r="E298" s="3"/>
      <c r="F298" s="3"/>
      <c r="G298" s="3"/>
      <c r="H298" s="3"/>
    </row>
    <row r="299" spans="4:8" ht="409.6">
      <c r="D299" s="3"/>
      <c r="E299" s="3"/>
      <c r="F299" s="3"/>
      <c r="G299" s="3"/>
      <c r="H299" s="3"/>
    </row>
    <row r="300" spans="4:8" ht="409.6">
      <c r="D300" s="3"/>
      <c r="E300" s="3"/>
      <c r="F300" s="3"/>
      <c r="G300" s="3"/>
      <c r="H300" s="3"/>
    </row>
    <row r="301" spans="4:8" ht="409.6">
      <c r="D301" s="3"/>
      <c r="E301" s="3"/>
      <c r="F301" s="3"/>
      <c r="G301" s="3"/>
      <c r="H301" s="3"/>
    </row>
    <row r="302" spans="4:8" ht="409.6">
      <c r="D302" s="3"/>
      <c r="E302" s="3"/>
      <c r="F302" s="3"/>
      <c r="G302" s="3"/>
      <c r="H302" s="3"/>
    </row>
    <row r="303" spans="4:8" ht="409.6">
      <c r="D303" s="3"/>
      <c r="E303" s="3"/>
      <c r="F303" s="3"/>
      <c r="G303" s="3"/>
      <c r="H303" s="3"/>
    </row>
    <row r="304" spans="4:8" ht="409.6">
      <c r="D304" s="3"/>
      <c r="E304" s="3"/>
      <c r="F304" s="3"/>
      <c r="G304" s="3"/>
      <c r="H304" s="3"/>
    </row>
    <row r="305" spans="4:8" ht="409.6">
      <c r="D305" s="3"/>
      <c r="E305" s="3"/>
      <c r="F305" s="3"/>
      <c r="G305" s="3"/>
      <c r="H305" s="3"/>
    </row>
    <row r="306" spans="4:8" ht="409.6">
      <c r="D306" s="3"/>
      <c r="E306" s="3"/>
      <c r="F306" s="3"/>
      <c r="G306" s="3"/>
      <c r="H306" s="3"/>
    </row>
    <row r="307" spans="4:8" ht="409.6">
      <c r="D307" s="3"/>
      <c r="E307" s="3"/>
      <c r="F307" s="3"/>
      <c r="G307" s="3"/>
      <c r="H307" s="3"/>
    </row>
    <row r="308" spans="4:8" ht="409.6">
      <c r="D308" s="3"/>
      <c r="E308" s="3"/>
      <c r="F308" s="3"/>
      <c r="G308" s="3"/>
      <c r="H308" s="3"/>
    </row>
    <row r="309" spans="4:8" ht="409.6">
      <c r="D309" s="3"/>
      <c r="E309" s="3"/>
      <c r="F309" s="3"/>
      <c r="G309" s="3"/>
      <c r="H309" s="3"/>
    </row>
    <row r="310" spans="4:8" ht="409.6">
      <c r="D310" s="3"/>
      <c r="E310" s="3"/>
      <c r="F310" s="3"/>
      <c r="G310" s="3"/>
      <c r="H310" s="3"/>
    </row>
    <row r="311" spans="4:8" ht="409.6">
      <c r="D311" s="3"/>
      <c r="E311" s="3"/>
      <c r="F311" s="3"/>
      <c r="G311" s="3"/>
      <c r="H311" s="3"/>
    </row>
    <row r="312" spans="4:8" ht="409.6">
      <c r="D312" s="3"/>
      <c r="E312" s="3"/>
      <c r="F312" s="3"/>
      <c r="G312" s="3"/>
      <c r="H312" s="3"/>
    </row>
    <row r="313" spans="4:8" ht="409.6">
      <c r="D313" s="3"/>
      <c r="E313" s="3"/>
      <c r="F313" s="3"/>
      <c r="G313" s="3"/>
      <c r="H313" s="3"/>
    </row>
    <row r="314" spans="4:8" ht="409.6">
      <c r="D314" s="3"/>
      <c r="E314" s="3"/>
      <c r="F314" s="3"/>
      <c r="G314" s="3"/>
      <c r="H314" s="3"/>
    </row>
    <row r="315" spans="4:8" ht="409.6">
      <c r="D315" s="3"/>
      <c r="E315" s="3"/>
      <c r="F315" s="3"/>
      <c r="G315" s="3"/>
      <c r="H315" s="3"/>
    </row>
    <row r="316" spans="4:8" ht="409.6">
      <c r="D316" s="3"/>
      <c r="E316" s="3"/>
      <c r="F316" s="3"/>
      <c r="G316" s="3"/>
      <c r="H316" s="3"/>
    </row>
    <row r="317" spans="4:8" ht="409.6">
      <c r="D317" s="3"/>
      <c r="E317" s="3"/>
      <c r="F317" s="3"/>
      <c r="G317" s="3"/>
      <c r="H317" s="3"/>
    </row>
    <row r="318" spans="4:8" ht="409.6">
      <c r="D318" s="3"/>
      <c r="E318" s="3"/>
      <c r="F318" s="3"/>
      <c r="G318" s="3"/>
      <c r="H318" s="3"/>
    </row>
    <row r="319" spans="4:8" ht="409.6">
      <c r="D319" s="3"/>
      <c r="E319" s="3"/>
      <c r="F319" s="3"/>
      <c r="G319" s="3"/>
      <c r="H319" s="3"/>
    </row>
    <row r="320" spans="4:8" ht="409.6">
      <c r="D320" s="3"/>
      <c r="E320" s="3"/>
      <c r="F320" s="3"/>
      <c r="G320" s="3"/>
      <c r="H320" s="3"/>
    </row>
    <row r="321" spans="4:8" ht="409.6">
      <c r="D321" s="3"/>
      <c r="E321" s="3"/>
      <c r="F321" s="3"/>
      <c r="G321" s="3"/>
      <c r="H321" s="3"/>
    </row>
    <row r="322" spans="4:8" ht="409.6">
      <c r="D322" s="3"/>
      <c r="E322" s="3"/>
      <c r="F322" s="3"/>
      <c r="G322" s="3"/>
      <c r="H322" s="3"/>
    </row>
    <row r="323" spans="4:8" ht="409.6">
      <c r="D323" s="3"/>
      <c r="E323" s="3"/>
      <c r="F323" s="3"/>
      <c r="G323" s="3"/>
      <c r="H323" s="3"/>
    </row>
    <row r="324" spans="4:8" ht="409.6">
      <c r="D324" s="3"/>
      <c r="E324" s="3"/>
      <c r="F324" s="3"/>
      <c r="G324" s="3"/>
      <c r="H324" s="3"/>
    </row>
    <row r="325" spans="4:8" ht="409.6">
      <c r="D325" s="3"/>
      <c r="E325" s="3"/>
      <c r="F325" s="3"/>
      <c r="G325" s="3"/>
      <c r="H325" s="3"/>
    </row>
    <row r="326" spans="4:8" ht="409.6">
      <c r="D326" s="3"/>
      <c r="E326" s="3"/>
      <c r="F326" s="3"/>
      <c r="G326" s="3"/>
      <c r="H326" s="3"/>
    </row>
    <row r="327" spans="4:8" ht="409.6">
      <c r="D327" s="3"/>
      <c r="E327" s="3"/>
      <c r="F327" s="3"/>
      <c r="G327" s="3"/>
      <c r="H327" s="3"/>
    </row>
    <row r="328" spans="4:8" ht="409.6">
      <c r="D328" s="3"/>
      <c r="E328" s="3"/>
      <c r="F328" s="3"/>
      <c r="G328" s="3"/>
      <c r="H328" s="3"/>
    </row>
    <row r="329" spans="4:8" ht="409.6">
      <c r="D329" s="3"/>
      <c r="E329" s="3"/>
      <c r="F329" s="3"/>
      <c r="G329" s="3"/>
      <c r="H329" s="3"/>
    </row>
    <row r="330" spans="4:8" ht="409.6">
      <c r="D330" s="3"/>
      <c r="E330" s="3"/>
      <c r="F330" s="3"/>
      <c r="G330" s="3"/>
      <c r="H330" s="3"/>
    </row>
    <row r="331" spans="4:8" ht="409.6">
      <c r="D331" s="3"/>
      <c r="E331" s="3"/>
      <c r="F331" s="3"/>
      <c r="G331" s="3"/>
      <c r="H331" s="3"/>
    </row>
    <row r="332" spans="4:8" ht="409.6">
      <c r="D332" s="3"/>
      <c r="E332" s="3"/>
      <c r="F332" s="3"/>
      <c r="G332" s="3"/>
      <c r="H332" s="3"/>
    </row>
    <row r="333" spans="4:8" ht="409.6">
      <c r="D333" s="3"/>
      <c r="E333" s="3"/>
      <c r="F333" s="3"/>
      <c r="G333" s="3"/>
      <c r="H333" s="3"/>
    </row>
    <row r="334" spans="4:8" ht="409.6">
      <c r="D334" s="3"/>
      <c r="E334" s="3"/>
      <c r="F334" s="3"/>
      <c r="G334" s="3"/>
      <c r="H334" s="3"/>
    </row>
    <row r="335" spans="4:8" ht="409.6">
      <c r="D335" s="3"/>
      <c r="E335" s="3"/>
      <c r="F335" s="3"/>
      <c r="G335" s="3"/>
      <c r="H335" s="3"/>
    </row>
    <row r="336" spans="4:8" ht="409.6">
      <c r="D336" s="3"/>
      <c r="E336" s="3"/>
      <c r="F336" s="3"/>
      <c r="G336" s="3"/>
      <c r="H336" s="3"/>
    </row>
    <row r="337" spans="4:8" ht="409.6">
      <c r="D337" s="3"/>
      <c r="E337" s="3"/>
      <c r="F337" s="3"/>
      <c r="G337" s="3"/>
      <c r="H337" s="3"/>
    </row>
    <row r="338" spans="4:8" ht="409.6">
      <c r="D338" s="3"/>
      <c r="E338" s="3"/>
      <c r="F338" s="3"/>
      <c r="G338" s="3"/>
      <c r="H338" s="3"/>
    </row>
    <row r="339" spans="4:8" ht="409.6">
      <c r="D339" s="3"/>
      <c r="E339" s="3"/>
      <c r="F339" s="3"/>
      <c r="G339" s="3"/>
      <c r="H339" s="3"/>
    </row>
    <row r="340" spans="4:8" ht="409.6">
      <c r="D340" s="3"/>
      <c r="E340" s="3"/>
      <c r="F340" s="3"/>
      <c r="G340" s="3"/>
      <c r="H340" s="3"/>
    </row>
    <row r="341" spans="4:8" ht="409.6">
      <c r="D341" s="3"/>
      <c r="E341" s="3"/>
      <c r="F341" s="3"/>
      <c r="G341" s="3"/>
      <c r="H341" s="3"/>
    </row>
    <row r="342" spans="4:8" ht="409.6">
      <c r="D342" s="3"/>
      <c r="E342" s="3"/>
      <c r="F342" s="3"/>
      <c r="G342" s="3"/>
      <c r="H342" s="3"/>
    </row>
    <row r="343" spans="4:8" ht="409.6">
      <c r="D343" s="3"/>
      <c r="E343" s="3"/>
      <c r="F343" s="3"/>
      <c r="G343" s="3"/>
      <c r="H343" s="3"/>
    </row>
    <row r="344" spans="4:8" ht="409.6">
      <c r="D344" s="3"/>
      <c r="E344" s="3"/>
      <c r="F344" s="3"/>
      <c r="G344" s="3"/>
      <c r="H344" s="3"/>
    </row>
    <row r="345" spans="4:8" ht="409.6">
      <c r="D345" s="3"/>
      <c r="E345" s="3"/>
      <c r="F345" s="3"/>
      <c r="G345" s="3"/>
      <c r="H345" s="3"/>
    </row>
    <row r="346" spans="4:8" ht="409.6">
      <c r="D346" s="3"/>
      <c r="E346" s="3"/>
      <c r="F346" s="3"/>
      <c r="G346" s="3"/>
      <c r="H346" s="3"/>
    </row>
    <row r="347" spans="4:8" ht="409.6">
      <c r="D347" s="3"/>
      <c r="E347" s="3"/>
      <c r="F347" s="3"/>
      <c r="G347" s="3"/>
      <c r="H347" s="3"/>
    </row>
    <row r="348" spans="4:8" ht="409.6">
      <c r="D348" s="3"/>
      <c r="E348" s="3"/>
      <c r="F348" s="3"/>
      <c r="G348" s="3"/>
      <c r="H348" s="3"/>
    </row>
    <row r="349" spans="4:8" ht="409.6">
      <c r="D349" s="3"/>
      <c r="E349" s="3"/>
      <c r="F349" s="3"/>
      <c r="G349" s="3"/>
      <c r="H349" s="3"/>
    </row>
    <row r="350" spans="4:8" ht="409.6">
      <c r="D350" s="3"/>
      <c r="E350" s="3"/>
      <c r="F350" s="3"/>
      <c r="G350" s="3"/>
      <c r="H350" s="3"/>
    </row>
    <row r="351" spans="4:8" ht="409.6">
      <c r="D351" s="3"/>
      <c r="E351" s="3"/>
      <c r="F351" s="3"/>
      <c r="G351" s="3"/>
      <c r="H351" s="3"/>
    </row>
    <row r="352" spans="4:8" ht="409.6">
      <c r="D352" s="3"/>
      <c r="E352" s="3"/>
      <c r="F352" s="3"/>
      <c r="G352" s="3"/>
      <c r="H352" s="3"/>
    </row>
    <row r="353" spans="4:8" ht="409.6">
      <c r="D353" s="3"/>
      <c r="E353" s="3"/>
      <c r="F353" s="3"/>
      <c r="G353" s="3"/>
      <c r="H353" s="3"/>
    </row>
    <row r="354" spans="4:8" ht="409.6">
      <c r="D354" s="3"/>
      <c r="E354" s="3"/>
      <c r="F354" s="3"/>
      <c r="G354" s="3"/>
      <c r="H354" s="3"/>
    </row>
    <row r="355" spans="4:8" ht="409.6">
      <c r="D355" s="3"/>
      <c r="E355" s="3"/>
      <c r="F355" s="3"/>
      <c r="G355" s="3"/>
      <c r="H355" s="3"/>
    </row>
    <row r="356" spans="4:8" ht="409.6">
      <c r="D356" s="3"/>
      <c r="E356" s="3"/>
      <c r="F356" s="3"/>
      <c r="G356" s="3"/>
      <c r="H356" s="3"/>
    </row>
    <row r="357" spans="4:8" ht="409.6">
      <c r="D357" s="3"/>
      <c r="E357" s="3"/>
      <c r="F357" s="3"/>
      <c r="G357" s="3"/>
      <c r="H357" s="3"/>
    </row>
    <row r="358" spans="4:8" ht="409.6">
      <c r="D358" s="3"/>
      <c r="E358" s="3"/>
      <c r="F358" s="3"/>
      <c r="G358" s="3"/>
      <c r="H358" s="3"/>
    </row>
    <row r="359" spans="4:8" ht="409.6">
      <c r="D359" s="3"/>
      <c r="E359" s="3"/>
      <c r="F359" s="3"/>
      <c r="G359" s="3"/>
      <c r="H359" s="3"/>
    </row>
    <row r="360" spans="4:8" ht="409.6">
      <c r="D360" s="3"/>
      <c r="E360" s="3"/>
      <c r="F360" s="3"/>
      <c r="G360" s="3"/>
      <c r="H360" s="3"/>
    </row>
    <row r="361" spans="4:8" ht="409.6">
      <c r="D361" s="3"/>
      <c r="E361" s="3"/>
      <c r="F361" s="3"/>
      <c r="G361" s="3"/>
      <c r="H361" s="3"/>
    </row>
    <row r="362" spans="4:8" ht="409.6">
      <c r="D362" s="3"/>
      <c r="E362" s="3"/>
      <c r="F362" s="3"/>
      <c r="G362" s="3"/>
      <c r="H362" s="3"/>
    </row>
    <row r="363" spans="4:8" ht="409.6">
      <c r="D363" s="3"/>
      <c r="E363" s="3"/>
      <c r="F363" s="3"/>
      <c r="G363" s="3"/>
      <c r="H363" s="3"/>
    </row>
    <row r="364" spans="4:8" ht="409.6">
      <c r="D364" s="3"/>
      <c r="E364" s="3"/>
      <c r="F364" s="3"/>
      <c r="G364" s="3"/>
      <c r="H364" s="3"/>
    </row>
    <row r="365" spans="4:8" ht="409.6">
      <c r="D365" s="3"/>
      <c r="E365" s="3"/>
      <c r="F365" s="3"/>
      <c r="G365" s="3"/>
      <c r="H365" s="3"/>
    </row>
    <row r="366" spans="4:8" ht="409.6">
      <c r="D366" s="3"/>
      <c r="E366" s="3"/>
      <c r="F366" s="3"/>
      <c r="G366" s="3"/>
      <c r="H366" s="3"/>
    </row>
    <row r="367" spans="4:8" ht="409.6">
      <c r="D367" s="3"/>
      <c r="E367" s="3"/>
      <c r="F367" s="3"/>
      <c r="G367" s="3"/>
      <c r="H367" s="3"/>
    </row>
    <row r="368" spans="4:8" ht="409.6">
      <c r="D368" s="3"/>
      <c r="E368" s="3"/>
      <c r="F368" s="3"/>
      <c r="G368" s="3"/>
      <c r="H368" s="3"/>
    </row>
    <row r="369" spans="4:8" ht="409.6">
      <c r="D369" s="3"/>
      <c r="E369" s="3"/>
      <c r="F369" s="3"/>
      <c r="G369" s="3"/>
      <c r="H369" s="3"/>
    </row>
    <row r="370" spans="4:8" ht="409.6">
      <c r="D370" s="3"/>
      <c r="E370" s="3"/>
      <c r="F370" s="3"/>
      <c r="G370" s="3"/>
      <c r="H370" s="3"/>
    </row>
    <row r="371" spans="4:8" ht="409.6">
      <c r="D371" s="3"/>
      <c r="E371" s="3"/>
      <c r="F371" s="3"/>
      <c r="G371" s="3"/>
      <c r="H371" s="3"/>
    </row>
    <row r="372" spans="4:8" ht="409.6">
      <c r="D372" s="3"/>
      <c r="E372" s="3"/>
      <c r="F372" s="3"/>
      <c r="G372" s="3"/>
      <c r="H372" s="3"/>
    </row>
    <row r="373" spans="4:8" ht="409.6">
      <c r="D373" s="3"/>
      <c r="E373" s="3"/>
      <c r="F373" s="3"/>
      <c r="G373" s="3"/>
      <c r="H373" s="3"/>
    </row>
    <row r="374" spans="4:8" ht="409.6">
      <c r="D374" s="3"/>
      <c r="E374" s="3"/>
      <c r="F374" s="3"/>
      <c r="G374" s="3"/>
      <c r="H374" s="3"/>
    </row>
    <row r="375" spans="4:8" ht="409.6">
      <c r="D375" s="3"/>
      <c r="E375" s="3"/>
      <c r="F375" s="3"/>
      <c r="G375" s="3"/>
      <c r="H375" s="3"/>
    </row>
    <row r="376" spans="4:8" ht="409.6">
      <c r="D376" s="3"/>
      <c r="E376" s="3"/>
      <c r="F376" s="3"/>
      <c r="G376" s="3"/>
      <c r="H376" s="3"/>
    </row>
    <row r="377" spans="4:8" ht="409.6">
      <c r="D377" s="3"/>
      <c r="E377" s="3"/>
      <c r="F377" s="3"/>
      <c r="G377" s="3"/>
      <c r="H377" s="3"/>
    </row>
    <row r="378" spans="4:8" ht="409.6">
      <c r="D378" s="3"/>
      <c r="E378" s="3"/>
      <c r="F378" s="3"/>
      <c r="G378" s="3"/>
      <c r="H378" s="3"/>
    </row>
    <row r="379" spans="4:8" ht="409.6">
      <c r="D379" s="3"/>
      <c r="E379" s="3"/>
      <c r="F379" s="3"/>
      <c r="G379" s="3"/>
      <c r="H379" s="3"/>
    </row>
    <row r="380" spans="4:8" ht="409.6">
      <c r="D380" s="3"/>
      <c r="E380" s="3"/>
      <c r="F380" s="3"/>
      <c r="G380" s="3"/>
      <c r="H380" s="3"/>
    </row>
    <row r="381" spans="4:8" ht="409.6">
      <c r="D381" s="3"/>
      <c r="E381" s="3"/>
      <c r="F381" s="3"/>
      <c r="G381" s="3"/>
      <c r="H381" s="3"/>
    </row>
    <row r="382" spans="4:8" ht="409.6">
      <c r="D382" s="3"/>
      <c r="E382" s="3"/>
      <c r="F382" s="3"/>
      <c r="G382" s="3"/>
      <c r="H382" s="3"/>
    </row>
    <row r="383" spans="4:8" ht="409.6">
      <c r="D383" s="3"/>
      <c r="E383" s="3"/>
      <c r="F383" s="3"/>
      <c r="G383" s="3"/>
      <c r="H383" s="3"/>
    </row>
    <row r="384" spans="4:8" ht="409.6">
      <c r="D384" s="3"/>
      <c r="E384" s="3"/>
      <c r="F384" s="3"/>
      <c r="G384" s="3"/>
      <c r="H384" s="3"/>
    </row>
    <row r="385" spans="4:8" ht="409.6">
      <c r="D385" s="3"/>
      <c r="E385" s="3"/>
      <c r="F385" s="3"/>
      <c r="G385" s="3"/>
      <c r="H385" s="3"/>
    </row>
    <row r="386" spans="4:8" ht="409.6">
      <c r="D386" s="3"/>
      <c r="E386" s="3"/>
      <c r="F386" s="3"/>
      <c r="G386" s="3"/>
      <c r="H386" s="3"/>
    </row>
    <row r="387" spans="4:8" ht="409.6">
      <c r="D387" s="3"/>
      <c r="E387" s="3"/>
      <c r="F387" s="3"/>
      <c r="G387" s="3"/>
      <c r="H387" s="3"/>
    </row>
    <row r="388" spans="4:8" ht="409.6">
      <c r="D388" s="3"/>
      <c r="E388" s="3"/>
      <c r="F388" s="3"/>
      <c r="G388" s="3"/>
      <c r="H388" s="3"/>
    </row>
    <row r="389" spans="4:8" ht="409.6">
      <c r="D389" s="3"/>
      <c r="E389" s="3"/>
      <c r="F389" s="3"/>
      <c r="G389" s="3"/>
      <c r="H389" s="3"/>
    </row>
    <row r="390" spans="4:8" ht="409.6">
      <c r="D390" s="3"/>
      <c r="E390" s="3"/>
      <c r="F390" s="3"/>
      <c r="G390" s="3"/>
      <c r="H390" s="3"/>
    </row>
    <row r="391" spans="4:8" ht="409.6">
      <c r="D391" s="3"/>
      <c r="E391" s="3"/>
      <c r="F391" s="3"/>
      <c r="G391" s="3"/>
      <c r="H391" s="3"/>
    </row>
    <row r="392" spans="4:8" ht="409.6">
      <c r="D392" s="3"/>
      <c r="E392" s="3"/>
      <c r="F392" s="3"/>
      <c r="G392" s="3"/>
      <c r="H392" s="3"/>
    </row>
    <row r="393" spans="4:8" ht="409.6">
      <c r="D393" s="3"/>
      <c r="E393" s="3"/>
      <c r="F393" s="3"/>
      <c r="G393" s="3"/>
      <c r="H393" s="3"/>
    </row>
    <row r="394" spans="4:8" ht="409.6">
      <c r="D394" s="3"/>
      <c r="E394" s="3"/>
      <c r="F394" s="3"/>
      <c r="G394" s="3"/>
      <c r="H394" s="3"/>
    </row>
    <row r="395" spans="4:8" ht="409.6">
      <c r="D395" s="3"/>
      <c r="E395" s="3"/>
      <c r="F395" s="3"/>
      <c r="G395" s="3"/>
      <c r="H395" s="3"/>
    </row>
    <row r="396" spans="4:8" ht="409.6">
      <c r="D396" s="3"/>
      <c r="E396" s="3"/>
      <c r="F396" s="3"/>
      <c r="G396" s="3"/>
      <c r="H396" s="3"/>
    </row>
    <row r="397" spans="4:8" ht="409.6">
      <c r="D397" s="3"/>
      <c r="E397" s="3"/>
      <c r="F397" s="3"/>
      <c r="G397" s="3"/>
      <c r="H397" s="3"/>
    </row>
    <row r="398" spans="4:8" ht="409.6">
      <c r="D398" s="3"/>
      <c r="E398" s="3"/>
      <c r="F398" s="3"/>
      <c r="G398" s="3"/>
      <c r="H398" s="3"/>
    </row>
    <row r="399" spans="4:8" ht="409.6">
      <c r="D399" s="3"/>
      <c r="E399" s="3"/>
      <c r="F399" s="3"/>
      <c r="G399" s="3"/>
      <c r="H399" s="3"/>
    </row>
    <row r="400" spans="4:8" ht="409.6">
      <c r="D400" s="3"/>
      <c r="E400" s="3"/>
      <c r="F400" s="3"/>
      <c r="G400" s="3"/>
      <c r="H400" s="3"/>
    </row>
    <row r="401" spans="4:8" ht="409.6">
      <c r="D401" s="3"/>
      <c r="E401" s="3"/>
      <c r="F401" s="3"/>
      <c r="G401" s="3"/>
      <c r="H401" s="3"/>
    </row>
    <row r="402" spans="4:8" ht="409.6">
      <c r="D402" s="3"/>
      <c r="E402" s="3"/>
      <c r="F402" s="3"/>
      <c r="G402" s="3"/>
      <c r="H402" s="3"/>
    </row>
    <row r="403" spans="4:8" ht="409.6">
      <c r="D403" s="3"/>
      <c r="E403" s="3"/>
      <c r="F403" s="3"/>
      <c r="G403" s="3"/>
      <c r="H403" s="3"/>
    </row>
    <row r="404" spans="4:8" ht="409.6">
      <c r="D404" s="3"/>
      <c r="E404" s="3"/>
      <c r="F404" s="3"/>
      <c r="G404" s="3"/>
      <c r="H404" s="3"/>
    </row>
    <row r="405" spans="4:8" ht="409.6">
      <c r="D405" s="3"/>
      <c r="E405" s="3"/>
      <c r="F405" s="3"/>
      <c r="G405" s="3"/>
      <c r="H405" s="3"/>
    </row>
    <row r="406" spans="4:8" ht="409.6">
      <c r="D406" s="3"/>
      <c r="E406" s="3"/>
      <c r="F406" s="3"/>
      <c r="G406" s="3"/>
      <c r="H406" s="3"/>
    </row>
    <row r="407" spans="4:8" ht="409.6">
      <c r="D407" s="3"/>
      <c r="E407" s="3"/>
      <c r="F407" s="3"/>
      <c r="G407" s="3"/>
      <c r="H407" s="3"/>
    </row>
    <row r="408" spans="4:8" ht="409.6">
      <c r="D408" s="3"/>
      <c r="E408" s="3"/>
      <c r="F408" s="3"/>
      <c r="G408" s="3"/>
      <c r="H408" s="3"/>
    </row>
    <row r="409" spans="4:8" ht="409.6">
      <c r="D409" s="3"/>
      <c r="E409" s="3"/>
      <c r="F409" s="3"/>
      <c r="G409" s="3"/>
      <c r="H409" s="3"/>
    </row>
    <row r="410" spans="4:8" ht="409.6">
      <c r="D410" s="3"/>
      <c r="E410" s="3"/>
      <c r="F410" s="3"/>
      <c r="G410" s="3"/>
      <c r="H410" s="3"/>
    </row>
    <row r="411" spans="4:8" ht="409.6">
      <c r="D411" s="3"/>
      <c r="E411" s="3"/>
      <c r="F411" s="3"/>
      <c r="G411" s="3"/>
      <c r="H411" s="3"/>
    </row>
    <row r="412" spans="4:8" ht="409.6">
      <c r="D412" s="3"/>
      <c r="E412" s="3"/>
      <c r="F412" s="3"/>
      <c r="G412" s="3"/>
      <c r="H412" s="3"/>
    </row>
    <row r="413" spans="4:8" ht="409.6">
      <c r="D413" s="3"/>
      <c r="E413" s="3"/>
      <c r="F413" s="3"/>
      <c r="G413" s="3"/>
      <c r="H413" s="3"/>
    </row>
    <row r="414" spans="4:8" ht="409.6">
      <c r="D414" s="3"/>
      <c r="E414" s="3"/>
      <c r="F414" s="3"/>
      <c r="G414" s="3"/>
      <c r="H414" s="3"/>
    </row>
    <row r="415" spans="4:8" ht="409.6">
      <c r="D415" s="3"/>
      <c r="E415" s="3"/>
      <c r="F415" s="3"/>
      <c r="G415" s="3"/>
      <c r="H415" s="3"/>
    </row>
    <row r="416" spans="4:8" ht="409.6">
      <c r="D416" s="3"/>
      <c r="E416" s="3"/>
      <c r="F416" s="3"/>
      <c r="G416" s="3"/>
      <c r="H416" s="3"/>
    </row>
    <row r="417" spans="4:8" ht="409.6">
      <c r="D417" s="3"/>
      <c r="E417" s="3"/>
      <c r="F417" s="3"/>
      <c r="G417" s="3"/>
      <c r="H417" s="3"/>
    </row>
    <row r="418" spans="4:8" ht="409.6">
      <c r="D418" s="3"/>
      <c r="E418" s="3"/>
      <c r="F418" s="3"/>
      <c r="G418" s="3"/>
      <c r="H418" s="3"/>
    </row>
    <row r="419" spans="4:8" ht="409.6">
      <c r="D419" s="3"/>
      <c r="E419" s="3"/>
      <c r="F419" s="3"/>
      <c r="G419" s="3"/>
      <c r="H419" s="3"/>
    </row>
    <row r="420" spans="4:8" ht="409.6">
      <c r="D420" s="3"/>
      <c r="E420" s="3"/>
      <c r="F420" s="3"/>
      <c r="G420" s="3"/>
      <c r="H420" s="3"/>
    </row>
    <row r="421" spans="4:8" ht="409.6">
      <c r="D421" s="3"/>
      <c r="E421" s="3"/>
      <c r="F421" s="3"/>
      <c r="G421" s="3"/>
      <c r="H421" s="3"/>
    </row>
    <row r="422" spans="4:8" ht="409.6">
      <c r="D422" s="3"/>
      <c r="E422" s="3"/>
      <c r="F422" s="3"/>
      <c r="G422" s="3"/>
      <c r="H422" s="3"/>
    </row>
    <row r="423" spans="4:8" ht="409.6">
      <c r="D423" s="3"/>
      <c r="E423" s="3"/>
      <c r="F423" s="3"/>
      <c r="G423" s="3"/>
      <c r="H423" s="3"/>
    </row>
    <row r="424" spans="4:8" ht="409.6">
      <c r="D424" s="3"/>
      <c r="E424" s="3"/>
      <c r="F424" s="3"/>
      <c r="G424" s="3"/>
      <c r="H424" s="3"/>
    </row>
    <row r="425" spans="4:8" ht="409.6">
      <c r="D425" s="3"/>
      <c r="E425" s="3"/>
      <c r="F425" s="3"/>
      <c r="G425" s="3"/>
      <c r="H425" s="3"/>
    </row>
    <row r="426" spans="4:8" ht="409.6">
      <c r="D426" s="3"/>
      <c r="E426" s="3"/>
      <c r="F426" s="3"/>
      <c r="G426" s="3"/>
      <c r="H426" s="3"/>
    </row>
    <row r="427" spans="4:8" ht="409.6">
      <c r="D427" s="3"/>
      <c r="E427" s="3"/>
      <c r="F427" s="3"/>
      <c r="G427" s="3"/>
      <c r="H427" s="3"/>
    </row>
    <row r="428" spans="4:8" ht="409.6">
      <c r="D428" s="3"/>
      <c r="E428" s="3"/>
      <c r="F428" s="3"/>
      <c r="G428" s="3"/>
      <c r="H428" s="3"/>
    </row>
    <row r="429" spans="4:8" ht="409.6">
      <c r="D429" s="3"/>
      <c r="E429" s="3"/>
      <c r="F429" s="3"/>
      <c r="G429" s="3"/>
      <c r="H429" s="3"/>
    </row>
    <row r="430" spans="4:8" ht="409.6">
      <c r="D430" s="3"/>
      <c r="E430" s="3"/>
      <c r="F430" s="3"/>
      <c r="G430" s="3"/>
      <c r="H430" s="3"/>
    </row>
    <row r="431" spans="4:8" ht="409.6">
      <c r="D431" s="3"/>
      <c r="E431" s="3"/>
      <c r="F431" s="3"/>
      <c r="G431" s="3"/>
      <c r="H431" s="3"/>
    </row>
    <row r="432" spans="4:8" ht="409.6">
      <c r="D432" s="3"/>
      <c r="E432" s="3"/>
      <c r="F432" s="3"/>
      <c r="G432" s="3"/>
      <c r="H432" s="3"/>
    </row>
    <row r="433" spans="4:8" ht="409.6">
      <c r="D433" s="3"/>
      <c r="E433" s="3"/>
      <c r="F433" s="3"/>
      <c r="G433" s="3"/>
      <c r="H433" s="3"/>
    </row>
    <row r="434" spans="4:8" ht="409.6">
      <c r="D434" s="3"/>
      <c r="E434" s="3"/>
      <c r="F434" s="3"/>
      <c r="G434" s="3"/>
      <c r="H434" s="3"/>
    </row>
    <row r="435" spans="4:8" ht="409.6">
      <c r="D435" s="3"/>
      <c r="E435" s="3"/>
      <c r="F435" s="3"/>
      <c r="G435" s="3"/>
      <c r="H435" s="3"/>
    </row>
    <row r="436" spans="4:8" ht="409.6">
      <c r="D436" s="3"/>
      <c r="E436" s="3"/>
      <c r="F436" s="3"/>
      <c r="G436" s="3"/>
      <c r="H436" s="3"/>
    </row>
    <row r="437" spans="4:8" ht="409.6">
      <c r="D437" s="3"/>
      <c r="E437" s="3"/>
      <c r="F437" s="3"/>
      <c r="G437" s="3"/>
      <c r="H437" s="3"/>
    </row>
    <row r="438" spans="4:8" ht="409.6">
      <c r="D438" s="3"/>
      <c r="E438" s="3"/>
      <c r="F438" s="3"/>
      <c r="G438" s="3"/>
      <c r="H438" s="3"/>
    </row>
    <row r="439" spans="4:8" ht="409.6">
      <c r="D439" s="3"/>
      <c r="E439" s="3"/>
      <c r="F439" s="3"/>
      <c r="G439" s="3"/>
      <c r="H439" s="3"/>
    </row>
    <row r="440" spans="4:8" ht="409.6">
      <c r="D440" s="3"/>
      <c r="E440" s="3"/>
      <c r="F440" s="3"/>
      <c r="G440" s="3"/>
      <c r="H440" s="3"/>
    </row>
    <row r="441" spans="4:8" ht="409.6">
      <c r="D441" s="3"/>
      <c r="E441" s="3"/>
      <c r="F441" s="3"/>
      <c r="G441" s="3"/>
      <c r="H441" s="3"/>
    </row>
    <row r="442" spans="4:8" ht="409.6">
      <c r="D442" s="3"/>
      <c r="E442" s="3"/>
      <c r="F442" s="3"/>
      <c r="G442" s="3"/>
      <c r="H442" s="3"/>
    </row>
    <row r="443" spans="4:8" ht="409.6">
      <c r="D443" s="3"/>
      <c r="E443" s="3"/>
      <c r="F443" s="3"/>
      <c r="G443" s="3"/>
      <c r="H443" s="3"/>
    </row>
    <row r="444" spans="4:8" ht="409.6">
      <c r="D444" s="3"/>
      <c r="E444" s="3"/>
      <c r="F444" s="3"/>
      <c r="G444" s="3"/>
      <c r="H444" s="3"/>
    </row>
    <row r="445" spans="4:8" ht="409.6">
      <c r="D445" s="3"/>
      <c r="E445" s="3"/>
      <c r="F445" s="3"/>
      <c r="G445" s="3"/>
      <c r="H445" s="3"/>
    </row>
    <row r="446" spans="4:8" ht="409.6">
      <c r="D446" s="3"/>
      <c r="E446" s="3"/>
      <c r="F446" s="3"/>
      <c r="G446" s="3"/>
      <c r="H446" s="3"/>
    </row>
    <row r="447" spans="4:8" ht="409.6">
      <c r="D447" s="3"/>
      <c r="E447" s="3"/>
      <c r="F447" s="3"/>
      <c r="G447" s="3"/>
      <c r="H447" s="3"/>
    </row>
    <row r="448" spans="4:8" ht="409.6">
      <c r="D448" s="3"/>
      <c r="E448" s="3"/>
      <c r="F448" s="3"/>
      <c r="G448" s="3"/>
      <c r="H448" s="3"/>
    </row>
    <row r="449" spans="4:8" ht="409.6">
      <c r="D449" s="3"/>
      <c r="E449" s="3"/>
      <c r="F449" s="3"/>
      <c r="G449" s="3"/>
      <c r="H449" s="3"/>
    </row>
    <row r="450" spans="4:8" ht="409.6">
      <c r="D450" s="3"/>
      <c r="E450" s="3"/>
      <c r="F450" s="3"/>
      <c r="G450" s="3"/>
      <c r="H450" s="3"/>
    </row>
    <row r="451" spans="4:8" ht="409.6">
      <c r="D451" s="3"/>
      <c r="E451" s="3"/>
      <c r="F451" s="3"/>
      <c r="G451" s="3"/>
      <c r="H451" s="3"/>
    </row>
    <row r="452" spans="4:8" ht="409.6">
      <c r="D452" s="3"/>
      <c r="E452" s="3"/>
      <c r="F452" s="3"/>
      <c r="G452" s="3"/>
      <c r="H452" s="3"/>
    </row>
    <row r="453" spans="4:8" ht="409.6">
      <c r="D453" s="3"/>
      <c r="E453" s="3"/>
      <c r="F453" s="3"/>
      <c r="G453" s="3"/>
      <c r="H453" s="3"/>
    </row>
    <row r="454" spans="4:8" ht="409.6">
      <c r="D454" s="3"/>
      <c r="E454" s="3"/>
      <c r="F454" s="3"/>
      <c r="G454" s="3"/>
      <c r="H454" s="3"/>
    </row>
    <row r="455" spans="4:8" ht="409.6">
      <c r="D455" s="3"/>
      <c r="E455" s="3"/>
      <c r="F455" s="3"/>
      <c r="G455" s="3"/>
      <c r="H455" s="3"/>
    </row>
    <row r="456" spans="4:8" ht="409.6">
      <c r="D456" s="3"/>
      <c r="E456" s="3"/>
      <c r="F456" s="3"/>
      <c r="G456" s="3"/>
      <c r="H456" s="3"/>
    </row>
    <row r="457" spans="4:8" ht="409.6">
      <c r="D457" s="3"/>
      <c r="E457" s="3"/>
      <c r="F457" s="3"/>
      <c r="G457" s="3"/>
      <c r="H457" s="3"/>
    </row>
    <row r="458" spans="4:8" ht="409.6">
      <c r="D458" s="3"/>
      <c r="E458" s="3"/>
      <c r="F458" s="3"/>
      <c r="G458" s="3"/>
      <c r="H458" s="3"/>
    </row>
    <row r="459" spans="4:8" ht="409.6">
      <c r="D459" s="3"/>
      <c r="E459" s="3"/>
      <c r="F459" s="3"/>
      <c r="G459" s="3"/>
      <c r="H459" s="3"/>
    </row>
    <row r="460" spans="4:8" ht="409.6">
      <c r="D460" s="3"/>
      <c r="E460" s="3"/>
      <c r="F460" s="3"/>
      <c r="G460" s="3"/>
      <c r="H460" s="3"/>
    </row>
    <row r="461" spans="4:8" ht="409.6">
      <c r="D461" s="3"/>
      <c r="E461" s="3"/>
      <c r="F461" s="3"/>
      <c r="G461" s="3"/>
      <c r="H461" s="3"/>
    </row>
    <row r="462" spans="4:8" ht="409.6">
      <c r="D462" s="3"/>
      <c r="E462" s="3"/>
      <c r="F462" s="3"/>
      <c r="G462" s="3"/>
      <c r="H462" s="3"/>
    </row>
    <row r="463" spans="4:8" ht="409.6">
      <c r="D463" s="3"/>
      <c r="E463" s="3"/>
      <c r="F463" s="3"/>
      <c r="G463" s="3"/>
      <c r="H463" s="3"/>
    </row>
    <row r="464" spans="4:8" ht="409.6">
      <c r="D464" s="3"/>
      <c r="E464" s="3"/>
      <c r="F464" s="3"/>
      <c r="G464" s="3"/>
      <c r="H464" s="3"/>
    </row>
    <row r="465" spans="4:8" ht="409.6">
      <c r="D465" s="3"/>
      <c r="E465" s="3"/>
      <c r="F465" s="3"/>
      <c r="G465" s="3"/>
      <c r="H465" s="3"/>
    </row>
    <row r="466" spans="4:8" ht="409.6">
      <c r="D466" s="3"/>
      <c r="E466" s="3"/>
      <c r="F466" s="3"/>
      <c r="G466" s="3"/>
      <c r="H466" s="3"/>
    </row>
    <row r="467" spans="4:8" ht="409.6">
      <c r="D467" s="3"/>
      <c r="E467" s="3"/>
      <c r="F467" s="3"/>
      <c r="G467" s="3"/>
      <c r="H467" s="3"/>
    </row>
    <row r="468" spans="4:8" ht="409.6">
      <c r="D468" s="3"/>
      <c r="E468" s="3"/>
      <c r="F468" s="3"/>
      <c r="G468" s="3"/>
      <c r="H468" s="3"/>
    </row>
    <row r="469" spans="4:8" ht="409.6">
      <c r="D469" s="3"/>
      <c r="E469" s="3"/>
      <c r="F469" s="3"/>
      <c r="G469" s="3"/>
      <c r="H469" s="3"/>
    </row>
    <row r="470" spans="4:8" ht="409.6">
      <c r="D470" s="3"/>
      <c r="E470" s="3"/>
      <c r="F470" s="3"/>
      <c r="G470" s="3"/>
      <c r="H470" s="3"/>
    </row>
    <row r="471" spans="4:8" ht="409.6">
      <c r="D471" s="3"/>
      <c r="E471" s="3"/>
      <c r="F471" s="3"/>
      <c r="G471" s="3"/>
      <c r="H471" s="3"/>
    </row>
    <row r="472" spans="4:8" ht="409.6">
      <c r="D472" s="3"/>
      <c r="E472" s="3"/>
      <c r="F472" s="3"/>
      <c r="G472" s="3"/>
      <c r="H472" s="3"/>
    </row>
    <row r="473" spans="4:8" ht="409.6">
      <c r="D473" s="3"/>
      <c r="E473" s="3"/>
      <c r="F473" s="3"/>
      <c r="G473" s="3"/>
      <c r="H473" s="3"/>
    </row>
    <row r="474" spans="4:8" ht="409.6">
      <c r="D474" s="3"/>
      <c r="E474" s="3"/>
      <c r="F474" s="3"/>
      <c r="G474" s="3"/>
      <c r="H474" s="3"/>
    </row>
    <row r="475" spans="4:8" ht="409.6">
      <c r="D475" s="3"/>
      <c r="E475" s="3"/>
      <c r="F475" s="3"/>
      <c r="G475" s="3"/>
      <c r="H475" s="3"/>
    </row>
    <row r="476" spans="4:8" ht="409.6">
      <c r="D476" s="3"/>
      <c r="E476" s="3"/>
      <c r="F476" s="3"/>
      <c r="G476" s="3"/>
      <c r="H476" s="3"/>
    </row>
    <row r="477" spans="4:8" ht="409.6">
      <c r="D477" s="3"/>
      <c r="E477" s="3"/>
      <c r="F477" s="3"/>
      <c r="G477" s="3"/>
      <c r="H477" s="3"/>
    </row>
    <row r="478" spans="4:8" ht="409.6">
      <c r="D478" s="3"/>
      <c r="E478" s="3"/>
      <c r="F478" s="3"/>
      <c r="G478" s="3"/>
      <c r="H478" s="3"/>
    </row>
    <row r="479" spans="4:8" ht="409.6">
      <c r="D479" s="3"/>
      <c r="E479" s="3"/>
      <c r="F479" s="3"/>
      <c r="G479" s="3"/>
      <c r="H479" s="3"/>
    </row>
    <row r="480" spans="4:8" ht="409.6">
      <c r="D480" s="3"/>
      <c r="E480" s="3"/>
      <c r="F480" s="3"/>
      <c r="G480" s="3"/>
      <c r="H480" s="3"/>
    </row>
    <row r="481" spans="4:8" ht="409.6">
      <c r="D481" s="3"/>
      <c r="E481" s="3"/>
      <c r="F481" s="3"/>
      <c r="G481" s="3"/>
      <c r="H481" s="3"/>
    </row>
    <row r="482" spans="4:8" ht="409.6">
      <c r="D482" s="3"/>
      <c r="E482" s="3"/>
      <c r="F482" s="3"/>
      <c r="G482" s="3"/>
      <c r="H482" s="3"/>
    </row>
    <row r="483" spans="4:8" ht="409.6">
      <c r="D483" s="3"/>
      <c r="E483" s="3"/>
      <c r="F483" s="3"/>
      <c r="G483" s="3"/>
      <c r="H483" s="3"/>
    </row>
    <row r="484" spans="4:8" ht="409.6">
      <c r="D484" s="3"/>
      <c r="E484" s="3"/>
      <c r="F484" s="3"/>
      <c r="G484" s="3"/>
      <c r="H484" s="3"/>
    </row>
    <row r="485" spans="4:8" ht="409.6">
      <c r="D485" s="3"/>
      <c r="E485" s="3"/>
      <c r="F485" s="3"/>
      <c r="G485" s="3"/>
      <c r="H485" s="3"/>
    </row>
    <row r="486" spans="4:8" ht="409.6">
      <c r="D486" s="3"/>
      <c r="E486" s="3"/>
      <c r="F486" s="3"/>
      <c r="G486" s="3"/>
      <c r="H486" s="3"/>
    </row>
    <row r="487" spans="4:8" ht="409.6">
      <c r="D487" s="3"/>
      <c r="E487" s="3"/>
      <c r="F487" s="3"/>
      <c r="G487" s="3"/>
      <c r="H487" s="3"/>
    </row>
    <row r="488" spans="4:8" ht="409.6">
      <c r="D488" s="3"/>
      <c r="E488" s="3"/>
      <c r="F488" s="3"/>
      <c r="G488" s="3"/>
      <c r="H488" s="3"/>
    </row>
    <row r="489" spans="4:8" ht="409.6">
      <c r="D489" s="3"/>
      <c r="E489" s="3"/>
      <c r="F489" s="3"/>
      <c r="G489" s="3"/>
      <c r="H489" s="3"/>
    </row>
    <row r="490" spans="4:8" ht="409.6">
      <c r="D490" s="3"/>
      <c r="E490" s="3"/>
      <c r="F490" s="3"/>
      <c r="G490" s="3"/>
      <c r="H490" s="3"/>
    </row>
    <row r="491" spans="4:8" ht="409.6">
      <c r="D491" s="3"/>
      <c r="E491" s="3"/>
      <c r="F491" s="3"/>
      <c r="G491" s="3"/>
      <c r="H491" s="3"/>
    </row>
    <row r="492" spans="4:8" ht="409.6">
      <c r="D492" s="3"/>
      <c r="E492" s="3"/>
      <c r="F492" s="3"/>
      <c r="G492" s="3"/>
      <c r="H492" s="3"/>
    </row>
    <row r="493" spans="4:8" ht="409.6">
      <c r="D493" s="3"/>
      <c r="E493" s="3"/>
      <c r="F493" s="3"/>
      <c r="G493" s="3"/>
      <c r="H493" s="3"/>
    </row>
    <row r="494" spans="4:8" ht="409.6">
      <c r="D494" s="3"/>
      <c r="E494" s="3"/>
      <c r="F494" s="3"/>
      <c r="G494" s="3"/>
      <c r="H494" s="3"/>
    </row>
    <row r="495" spans="4:8" ht="409.6">
      <c r="D495" s="3"/>
      <c r="E495" s="3"/>
      <c r="F495" s="3"/>
      <c r="G495" s="3"/>
      <c r="H495" s="3"/>
    </row>
    <row r="496" spans="4:8" ht="409.6">
      <c r="D496" s="3"/>
      <c r="E496" s="3"/>
      <c r="F496" s="3"/>
      <c r="G496" s="3"/>
      <c r="H496" s="3"/>
    </row>
    <row r="497" spans="4:8" ht="409.6">
      <c r="D497" s="3"/>
      <c r="E497" s="3"/>
      <c r="F497" s="3"/>
      <c r="G497" s="3"/>
      <c r="H497" s="3"/>
    </row>
    <row r="498" spans="4:8" ht="409.6">
      <c r="D498" s="3"/>
      <c r="E498" s="3"/>
      <c r="F498" s="3"/>
      <c r="G498" s="3"/>
      <c r="H498" s="3"/>
    </row>
    <row r="499" spans="4:8" ht="409.6">
      <c r="D499" s="3"/>
      <c r="E499" s="3"/>
      <c r="F499" s="3"/>
      <c r="G499" s="3"/>
      <c r="H499" s="3"/>
    </row>
    <row r="500" spans="4:8" ht="409.6">
      <c r="D500" s="3"/>
      <c r="E500" s="3"/>
      <c r="F500" s="3"/>
      <c r="G500" s="3"/>
      <c r="H500" s="3"/>
    </row>
    <row r="501" spans="4:8" ht="409.6">
      <c r="D501" s="3"/>
      <c r="E501" s="3"/>
      <c r="F501" s="3"/>
      <c r="G501" s="3"/>
      <c r="H501" s="3"/>
    </row>
    <row r="502" spans="4:8" ht="409.6">
      <c r="D502" s="3"/>
      <c r="E502" s="3"/>
      <c r="F502" s="3"/>
      <c r="G502" s="3"/>
      <c r="H502" s="3"/>
    </row>
    <row r="503" spans="4:8" ht="409.6">
      <c r="D503" s="3"/>
      <c r="E503" s="3"/>
      <c r="F503" s="3"/>
      <c r="G503" s="3"/>
      <c r="H503" s="3"/>
    </row>
    <row r="504" spans="4:8" ht="409.6">
      <c r="D504" s="3"/>
      <c r="E504" s="3"/>
      <c r="F504" s="3"/>
      <c r="G504" s="3"/>
      <c r="H504" s="3"/>
    </row>
    <row r="505" spans="4:8" ht="409.6">
      <c r="D505" s="3"/>
      <c r="E505" s="3"/>
      <c r="F505" s="3"/>
      <c r="G505" s="3"/>
      <c r="H505" s="3"/>
    </row>
    <row r="506" spans="4:8" ht="409.6">
      <c r="D506" s="3"/>
      <c r="E506" s="3"/>
      <c r="F506" s="3"/>
      <c r="G506" s="3"/>
      <c r="H506" s="3"/>
    </row>
    <row r="507" spans="4:8" ht="409.6">
      <c r="D507" s="3"/>
      <c r="E507" s="3"/>
      <c r="F507" s="3"/>
      <c r="G507" s="3"/>
      <c r="H507" s="3"/>
    </row>
    <row r="508" spans="4:8" ht="409.6">
      <c r="D508" s="3"/>
      <c r="E508" s="3"/>
      <c r="F508" s="3"/>
      <c r="G508" s="3"/>
      <c r="H508" s="3"/>
    </row>
    <row r="509" spans="4:8" ht="409.6">
      <c r="D509" s="3"/>
      <c r="E509" s="3"/>
      <c r="F509" s="3"/>
      <c r="G509" s="3"/>
      <c r="H509" s="3"/>
    </row>
    <row r="510" spans="4:8" ht="409.6">
      <c r="D510" s="3"/>
      <c r="E510" s="3"/>
      <c r="F510" s="3"/>
      <c r="G510" s="3"/>
      <c r="H510" s="3"/>
    </row>
    <row r="511" spans="4:8" ht="409.6">
      <c r="D511" s="3"/>
      <c r="E511" s="3"/>
      <c r="F511" s="3"/>
      <c r="G511" s="3"/>
      <c r="H511" s="3"/>
    </row>
    <row r="512" spans="4:8" ht="409.6">
      <c r="D512" s="3"/>
      <c r="E512" s="3"/>
      <c r="F512" s="3"/>
      <c r="G512" s="3"/>
      <c r="H512" s="3"/>
    </row>
    <row r="513" spans="4:8" ht="409.6">
      <c r="D513" s="3"/>
      <c r="E513" s="3"/>
      <c r="F513" s="3"/>
      <c r="G513" s="3"/>
      <c r="H513" s="3"/>
    </row>
    <row r="514" spans="4:8" ht="409.6">
      <c r="D514" s="3"/>
      <c r="E514" s="3"/>
      <c r="F514" s="3"/>
      <c r="G514" s="3"/>
      <c r="H514" s="3"/>
    </row>
    <row r="515" spans="4:8" ht="409.6">
      <c r="D515" s="3"/>
      <c r="E515" s="3"/>
      <c r="F515" s="3"/>
      <c r="G515" s="3"/>
      <c r="H515" s="3"/>
    </row>
    <row r="516" spans="4:8" ht="409.6">
      <c r="D516" s="3"/>
      <c r="E516" s="3"/>
      <c r="F516" s="3"/>
      <c r="G516" s="3"/>
      <c r="H516" s="3"/>
    </row>
    <row r="517" spans="4:8" ht="409.6">
      <c r="D517" s="3"/>
      <c r="E517" s="3"/>
      <c r="F517" s="3"/>
      <c r="G517" s="3"/>
      <c r="H517" s="3"/>
    </row>
    <row r="518" spans="4:8" ht="409.6">
      <c r="D518" s="3"/>
      <c r="E518" s="3"/>
      <c r="F518" s="3"/>
      <c r="G518" s="3"/>
      <c r="H518" s="3"/>
    </row>
    <row r="519" spans="4:8" ht="409.6">
      <c r="D519" s="3"/>
      <c r="E519" s="3"/>
      <c r="F519" s="3"/>
      <c r="G519" s="3"/>
      <c r="H519" s="3"/>
    </row>
    <row r="520" spans="4:8" ht="409.6">
      <c r="D520" s="3"/>
      <c r="E520" s="3"/>
      <c r="F520" s="3"/>
      <c r="G520" s="3"/>
      <c r="H520" s="3"/>
    </row>
    <row r="521" spans="4:8" ht="409.6">
      <c r="D521" s="3"/>
      <c r="E521" s="3"/>
      <c r="F521" s="3"/>
      <c r="G521" s="3"/>
      <c r="H521" s="3"/>
    </row>
    <row r="522" spans="4:8" ht="409.6">
      <c r="D522" s="3"/>
      <c r="E522" s="3"/>
      <c r="F522" s="3"/>
      <c r="G522" s="3"/>
      <c r="H522" s="3"/>
    </row>
    <row r="523" spans="4:8" ht="409.6">
      <c r="D523" s="3"/>
      <c r="E523" s="3"/>
      <c r="F523" s="3"/>
      <c r="G523" s="3"/>
      <c r="H523" s="3"/>
    </row>
    <row r="524" spans="4:8" ht="409.6">
      <c r="D524" s="3"/>
      <c r="E524" s="3"/>
      <c r="F524" s="3"/>
      <c r="G524" s="3"/>
      <c r="H524" s="3"/>
    </row>
    <row r="525" spans="4:8" ht="409.6">
      <c r="D525" s="3"/>
      <c r="E525" s="3"/>
      <c r="F525" s="3"/>
      <c r="G525" s="3"/>
      <c r="H525" s="3"/>
    </row>
    <row r="526" spans="4:8" ht="409.6">
      <c r="D526" s="3"/>
      <c r="E526" s="3"/>
      <c r="F526" s="3"/>
      <c r="G526" s="3"/>
      <c r="H526" s="3"/>
    </row>
    <row r="527" spans="4:8" ht="409.6">
      <c r="D527" s="3"/>
      <c r="E527" s="3"/>
      <c r="F527" s="3"/>
      <c r="G527" s="3"/>
      <c r="H527" s="3"/>
    </row>
    <row r="528" spans="4:8" ht="409.6">
      <c r="D528" s="3"/>
      <c r="E528" s="3"/>
      <c r="F528" s="3"/>
      <c r="G528" s="3"/>
      <c r="H528" s="3"/>
    </row>
    <row r="529" spans="4:8" ht="409.6">
      <c r="D529" s="3"/>
      <c r="E529" s="3"/>
      <c r="F529" s="3"/>
      <c r="G529" s="3"/>
      <c r="H529" s="3"/>
    </row>
    <row r="530" spans="4:8" ht="409.6">
      <c r="D530" s="3"/>
      <c r="E530" s="3"/>
      <c r="F530" s="3"/>
      <c r="G530" s="3"/>
      <c r="H530" s="3"/>
    </row>
    <row r="531" spans="4:8" ht="409.6">
      <c r="D531" s="3"/>
      <c r="E531" s="3"/>
      <c r="F531" s="3"/>
      <c r="G531" s="3"/>
      <c r="H531" s="3"/>
    </row>
    <row r="532" spans="4:8" ht="409.6">
      <c r="D532" s="3"/>
      <c r="E532" s="3"/>
      <c r="F532" s="3"/>
      <c r="G532" s="3"/>
      <c r="H532" s="3"/>
    </row>
    <row r="533" spans="4:8" ht="409.6">
      <c r="D533" s="3"/>
      <c r="E533" s="3"/>
      <c r="F533" s="3"/>
      <c r="G533" s="3"/>
      <c r="H533" s="3"/>
    </row>
    <row r="534" spans="4:8" ht="409.6">
      <c r="D534" s="3"/>
      <c r="E534" s="3"/>
      <c r="F534" s="3"/>
      <c r="G534" s="3"/>
      <c r="H534" s="3"/>
    </row>
    <row r="535" spans="4:8" ht="409.6">
      <c r="D535" s="3"/>
      <c r="E535" s="3"/>
      <c r="F535" s="3"/>
      <c r="G535" s="3"/>
      <c r="H535" s="3"/>
    </row>
    <row r="536" spans="4:8" ht="409.6">
      <c r="D536" s="3"/>
      <c r="E536" s="3"/>
      <c r="F536" s="3"/>
      <c r="G536" s="3"/>
      <c r="H536" s="3"/>
    </row>
    <row r="537" spans="4:8" ht="409.6">
      <c r="D537" s="3"/>
      <c r="E537" s="3"/>
      <c r="F537" s="3"/>
      <c r="G537" s="3"/>
      <c r="H537" s="3"/>
    </row>
    <row r="538" spans="4:8" ht="409.6">
      <c r="D538" s="3"/>
      <c r="E538" s="3"/>
      <c r="F538" s="3"/>
      <c r="G538" s="3"/>
      <c r="H538" s="3"/>
    </row>
    <row r="539" spans="4:8" ht="409.6">
      <c r="D539" s="3"/>
      <c r="E539" s="3"/>
      <c r="F539" s="3"/>
      <c r="G539" s="3"/>
      <c r="H539" s="3"/>
    </row>
    <row r="540" spans="4:8" ht="409.6">
      <c r="D540" s="3"/>
      <c r="E540" s="3"/>
      <c r="F540" s="3"/>
      <c r="G540" s="3"/>
      <c r="H540" s="3"/>
    </row>
    <row r="541" spans="4:8" ht="409.6">
      <c r="D541" s="3"/>
      <c r="E541" s="3"/>
      <c r="F541" s="3"/>
      <c r="G541" s="3"/>
      <c r="H541" s="3"/>
    </row>
    <row r="542" spans="4:8" ht="409.6">
      <c r="D542" s="3"/>
      <c r="E542" s="3"/>
      <c r="F542" s="3"/>
      <c r="G542" s="3"/>
      <c r="H542" s="3"/>
    </row>
    <row r="543" spans="4:8" ht="409.6">
      <c r="D543" s="3"/>
      <c r="E543" s="3"/>
      <c r="F543" s="3"/>
      <c r="G543" s="3"/>
      <c r="H543" s="3"/>
    </row>
    <row r="544" spans="4:8" ht="409.6">
      <c r="D544" s="3"/>
      <c r="E544" s="3"/>
      <c r="F544" s="3"/>
      <c r="G544" s="3"/>
      <c r="H544" s="3"/>
    </row>
    <row r="545" spans="4:8" ht="409.6">
      <c r="D545" s="3"/>
      <c r="E545" s="3"/>
      <c r="F545" s="3"/>
      <c r="G545" s="3"/>
      <c r="H545" s="3"/>
    </row>
    <row r="546" spans="4:8" ht="409.6">
      <c r="D546" s="3"/>
      <c r="E546" s="3"/>
      <c r="F546" s="3"/>
      <c r="G546" s="3"/>
      <c r="H546" s="3"/>
    </row>
    <row r="547" spans="4:8" ht="409.6">
      <c r="D547" s="3"/>
      <c r="E547" s="3"/>
      <c r="F547" s="3"/>
      <c r="G547" s="3"/>
      <c r="H547" s="3"/>
    </row>
    <row r="548" spans="4:8" ht="409.6">
      <c r="D548" s="3"/>
      <c r="E548" s="3"/>
      <c r="F548" s="3"/>
      <c r="G548" s="3"/>
      <c r="H548" s="3"/>
    </row>
    <row r="549" spans="4:8" ht="409.6">
      <c r="D549" s="3"/>
      <c r="E549" s="3"/>
      <c r="F549" s="3"/>
      <c r="G549" s="3"/>
      <c r="H549" s="3"/>
    </row>
    <row r="550" spans="4:8" ht="409.6">
      <c r="D550" s="3"/>
      <c r="E550" s="3"/>
      <c r="F550" s="3"/>
      <c r="G550" s="3"/>
      <c r="H550" s="3"/>
    </row>
    <row r="551" spans="4:8" ht="409.6">
      <c r="D551" s="3"/>
      <c r="E551" s="3"/>
      <c r="F551" s="3"/>
      <c r="G551" s="3"/>
      <c r="H551" s="3"/>
    </row>
    <row r="552" spans="4:8" ht="409.6">
      <c r="D552" s="3"/>
      <c r="E552" s="3"/>
      <c r="F552" s="3"/>
      <c r="G552" s="3"/>
      <c r="H552" s="3"/>
    </row>
    <row r="553" spans="4:8" ht="409.6">
      <c r="D553" s="3"/>
      <c r="E553" s="3"/>
      <c r="F553" s="3"/>
      <c r="G553" s="3"/>
      <c r="H553" s="3"/>
    </row>
    <row r="554" spans="4:8" ht="409.6">
      <c r="D554" s="3"/>
      <c r="E554" s="3"/>
      <c r="F554" s="3"/>
      <c r="G554" s="3"/>
      <c r="H554" s="3"/>
    </row>
    <row r="555" spans="4:8" ht="409.6">
      <c r="D555" s="3"/>
      <c r="E555" s="3"/>
      <c r="F555" s="3"/>
      <c r="G555" s="3"/>
      <c r="H555" s="3"/>
    </row>
    <row r="556" spans="4:8" ht="409.6">
      <c r="D556" s="3"/>
      <c r="E556" s="3"/>
      <c r="F556" s="3"/>
      <c r="G556" s="3"/>
      <c r="H556" s="3"/>
    </row>
    <row r="557" spans="4:8" ht="409.6">
      <c r="D557" s="3"/>
      <c r="E557" s="3"/>
      <c r="F557" s="3"/>
      <c r="G557" s="3"/>
      <c r="H557" s="3"/>
    </row>
    <row r="558" spans="4:8" ht="409.6">
      <c r="D558" s="3"/>
      <c r="E558" s="3"/>
      <c r="F558" s="3"/>
      <c r="G558" s="3"/>
      <c r="H558" s="3"/>
    </row>
    <row r="559" spans="4:8" ht="409.6">
      <c r="D559" s="3"/>
      <c r="E559" s="3"/>
      <c r="F559" s="3"/>
      <c r="G559" s="3"/>
      <c r="H559" s="3"/>
    </row>
    <row r="560" spans="4:8" ht="409.6">
      <c r="D560" s="3"/>
      <c r="E560" s="3"/>
      <c r="F560" s="3"/>
      <c r="G560" s="3"/>
      <c r="H560" s="3"/>
    </row>
    <row r="561" spans="4:8" ht="409.6">
      <c r="D561" s="3"/>
      <c r="E561" s="3"/>
      <c r="F561" s="3"/>
      <c r="G561" s="3"/>
      <c r="H561" s="3"/>
    </row>
    <row r="562" spans="4:8" ht="409.6">
      <c r="D562" s="3"/>
      <c r="E562" s="3"/>
      <c r="F562" s="3"/>
      <c r="G562" s="3"/>
      <c r="H562" s="3"/>
    </row>
    <row r="563" spans="4:8" ht="409.6">
      <c r="D563" s="3"/>
      <c r="E563" s="3"/>
      <c r="F563" s="3"/>
      <c r="G563" s="3"/>
      <c r="H563" s="3"/>
    </row>
    <row r="564" spans="4:8" ht="409.6">
      <c r="D564" s="3"/>
      <c r="E564" s="3"/>
      <c r="F564" s="3"/>
      <c r="G564" s="3"/>
      <c r="H564" s="3"/>
    </row>
    <row r="565" spans="4:8" ht="409.6">
      <c r="D565" s="3"/>
      <c r="E565" s="3"/>
      <c r="F565" s="3"/>
      <c r="G565" s="3"/>
      <c r="H565" s="3"/>
    </row>
    <row r="566" spans="4:8" ht="409.6">
      <c r="D566" s="3"/>
      <c r="E566" s="3"/>
      <c r="F566" s="3"/>
      <c r="G566" s="3"/>
      <c r="H566" s="3"/>
    </row>
    <row r="567" spans="4:8" ht="409.6">
      <c r="D567" s="3"/>
      <c r="E567" s="3"/>
      <c r="F567" s="3"/>
      <c r="G567" s="3"/>
      <c r="H567" s="3"/>
    </row>
    <row r="568" spans="4:8" ht="409.6">
      <c r="D568" s="3"/>
      <c r="E568" s="3"/>
      <c r="F568" s="3"/>
      <c r="G568" s="3"/>
      <c r="H568" s="3"/>
    </row>
    <row r="569" spans="4:8" ht="409.6">
      <c r="D569" s="3"/>
      <c r="E569" s="3"/>
      <c r="F569" s="3"/>
      <c r="G569" s="3"/>
      <c r="H569" s="3"/>
    </row>
    <row r="570" spans="4:8" ht="409.6">
      <c r="D570" s="3"/>
      <c r="E570" s="3"/>
      <c r="F570" s="3"/>
      <c r="G570" s="3"/>
      <c r="H570" s="3"/>
    </row>
    <row r="571" spans="4:8" ht="409.6">
      <c r="D571" s="3"/>
      <c r="E571" s="3"/>
      <c r="F571" s="3"/>
      <c r="G571" s="3"/>
      <c r="H571" s="3"/>
    </row>
    <row r="572" spans="4:8" ht="409.6">
      <c r="D572" s="3"/>
      <c r="E572" s="3"/>
      <c r="F572" s="3"/>
      <c r="G572" s="3"/>
      <c r="H572" s="3"/>
    </row>
    <row r="573" spans="4:8" ht="409.6">
      <c r="D573" s="3"/>
      <c r="E573" s="3"/>
      <c r="F573" s="3"/>
      <c r="G573" s="3"/>
      <c r="H573" s="3"/>
    </row>
    <row r="574" spans="4:8" ht="409.6">
      <c r="D574" s="3"/>
      <c r="E574" s="3"/>
      <c r="F574" s="3"/>
      <c r="G574" s="3"/>
      <c r="H574" s="3"/>
    </row>
    <row r="575" spans="4:8" ht="409.6">
      <c r="D575" s="3"/>
      <c r="E575" s="3"/>
      <c r="F575" s="3"/>
      <c r="G575" s="3"/>
      <c r="H575" s="3"/>
    </row>
    <row r="576" spans="4:8" ht="409.6">
      <c r="D576" s="3"/>
      <c r="E576" s="3"/>
      <c r="F576" s="3"/>
      <c r="G576" s="3"/>
      <c r="H576" s="3"/>
    </row>
    <row r="577" spans="4:8" ht="409.6">
      <c r="D577" s="3"/>
      <c r="E577" s="3"/>
      <c r="F577" s="3"/>
      <c r="G577" s="3"/>
      <c r="H577" s="3"/>
    </row>
    <row r="578" spans="4:8" ht="409.6">
      <c r="D578" s="3"/>
      <c r="E578" s="3"/>
      <c r="F578" s="3"/>
      <c r="G578" s="3"/>
      <c r="H578" s="3"/>
    </row>
    <row r="579" spans="4:8" ht="409.6">
      <c r="D579" s="3"/>
      <c r="E579" s="3"/>
      <c r="F579" s="3"/>
      <c r="G579" s="3"/>
      <c r="H579" s="3"/>
    </row>
    <row r="580" spans="4:8" ht="409.6">
      <c r="D580" s="3"/>
      <c r="E580" s="3"/>
      <c r="F580" s="3"/>
      <c r="G580" s="3"/>
      <c r="H580" s="3"/>
    </row>
    <row r="581" spans="4:8" ht="409.6">
      <c r="D581" s="3"/>
      <c r="E581" s="3"/>
      <c r="F581" s="3"/>
      <c r="G581" s="3"/>
      <c r="H581" s="3"/>
    </row>
    <row r="582" spans="4:8" ht="409.6">
      <c r="D582" s="3"/>
      <c r="E582" s="3"/>
      <c r="F582" s="3"/>
      <c r="G582" s="3"/>
      <c r="H582" s="3"/>
    </row>
    <row r="583" spans="4:8" ht="409.6">
      <c r="D583" s="3"/>
      <c r="E583" s="3"/>
      <c r="F583" s="3"/>
      <c r="G583" s="3"/>
      <c r="H583" s="3"/>
    </row>
    <row r="584" spans="4:8" ht="409.6">
      <c r="D584" s="3"/>
      <c r="E584" s="3"/>
      <c r="F584" s="3"/>
      <c r="G584" s="3"/>
      <c r="H584" s="3"/>
    </row>
    <row r="585" spans="4:8" ht="409.6">
      <c r="D585" s="3"/>
      <c r="E585" s="3"/>
      <c r="F585" s="3"/>
      <c r="G585" s="3"/>
      <c r="H585" s="3"/>
    </row>
    <row r="586" spans="4:8" ht="409.6">
      <c r="D586" s="3"/>
      <c r="E586" s="3"/>
      <c r="F586" s="3"/>
      <c r="G586" s="3"/>
      <c r="H586" s="3"/>
    </row>
    <row r="587" spans="4:8" ht="409.6">
      <c r="D587" s="3"/>
      <c r="E587" s="3"/>
      <c r="F587" s="3"/>
      <c r="G587" s="3"/>
      <c r="H587" s="3"/>
    </row>
    <row r="588" spans="4:8" ht="409.6">
      <c r="D588" s="3"/>
      <c r="E588" s="3"/>
      <c r="F588" s="3"/>
      <c r="G588" s="3"/>
      <c r="H588" s="3"/>
    </row>
    <row r="589" spans="4:8" ht="409.6">
      <c r="D589" s="3"/>
      <c r="E589" s="3"/>
      <c r="F589" s="3"/>
      <c r="G589" s="3"/>
      <c r="H589" s="3"/>
    </row>
    <row r="590" spans="4:8" ht="409.6">
      <c r="D590" s="3"/>
      <c r="E590" s="3"/>
      <c r="F590" s="3"/>
      <c r="G590" s="3"/>
      <c r="H590" s="3"/>
    </row>
    <row r="591" spans="4:8" ht="409.6">
      <c r="D591" s="3"/>
      <c r="E591" s="3"/>
      <c r="F591" s="3"/>
      <c r="G591" s="3"/>
      <c r="H591" s="3"/>
    </row>
    <row r="592" spans="4:8" ht="409.6">
      <c r="D592" s="3"/>
      <c r="E592" s="3"/>
      <c r="F592" s="3"/>
      <c r="G592" s="3"/>
      <c r="H592" s="3"/>
    </row>
    <row r="593" spans="4:8" ht="409.6">
      <c r="D593" s="3"/>
      <c r="E593" s="3"/>
      <c r="F593" s="3"/>
      <c r="G593" s="3"/>
      <c r="H593" s="3"/>
    </row>
    <row r="594" spans="4:8" ht="409.6">
      <c r="D594" s="3"/>
      <c r="E594" s="3"/>
      <c r="F594" s="3"/>
      <c r="G594" s="3"/>
      <c r="H594" s="3"/>
    </row>
    <row r="595" spans="4:8" ht="409.6">
      <c r="D595" s="3"/>
      <c r="E595" s="3"/>
      <c r="F595" s="3"/>
      <c r="G595" s="3"/>
      <c r="H595" s="3"/>
    </row>
    <row r="596" spans="4:8" ht="409.6">
      <c r="D596" s="3"/>
      <c r="E596" s="3"/>
      <c r="F596" s="3"/>
      <c r="G596" s="3"/>
      <c r="H596" s="3"/>
    </row>
    <row r="597" spans="4:8" ht="409.6">
      <c r="D597" s="3"/>
      <c r="E597" s="3"/>
      <c r="F597" s="3"/>
      <c r="G597" s="3"/>
      <c r="H597" s="3"/>
    </row>
    <row r="598" spans="4:8" ht="409.6">
      <c r="D598" s="3"/>
      <c r="E598" s="3"/>
      <c r="F598" s="3"/>
      <c r="G598" s="3"/>
      <c r="H598" s="3"/>
    </row>
    <row r="599" spans="4:8" ht="409.6">
      <c r="D599" s="3"/>
      <c r="E599" s="3"/>
      <c r="F599" s="3"/>
      <c r="G599" s="3"/>
      <c r="H599" s="3"/>
    </row>
    <row r="600" spans="4:8" ht="409.6">
      <c r="D600" s="3"/>
      <c r="E600" s="3"/>
      <c r="F600" s="3"/>
      <c r="G600" s="3"/>
      <c r="H600" s="3"/>
    </row>
    <row r="601" spans="4:8" ht="409.6">
      <c r="D601" s="3"/>
      <c r="E601" s="3"/>
      <c r="F601" s="3"/>
      <c r="G601" s="3"/>
      <c r="H601" s="3"/>
    </row>
    <row r="602" spans="4:8" ht="409.6">
      <c r="D602" s="3"/>
      <c r="E602" s="3"/>
      <c r="F602" s="3"/>
      <c r="G602" s="3"/>
      <c r="H602" s="3"/>
    </row>
    <row r="603" spans="4:8" ht="409.6">
      <c r="D603" s="3"/>
      <c r="E603" s="3"/>
      <c r="F603" s="3"/>
      <c r="G603" s="3"/>
      <c r="H603" s="3"/>
    </row>
    <row r="604" spans="4:8" ht="409.6">
      <c r="D604" s="3"/>
      <c r="E604" s="3"/>
      <c r="F604" s="3"/>
      <c r="G604" s="3"/>
      <c r="H604" s="3"/>
    </row>
    <row r="605" spans="4:8" ht="409.6">
      <c r="D605" s="3"/>
      <c r="E605" s="3"/>
      <c r="F605" s="3"/>
      <c r="G605" s="3"/>
      <c r="H605" s="3"/>
    </row>
    <row r="606" spans="4:8" ht="409.6">
      <c r="D606" s="3"/>
      <c r="E606" s="3"/>
      <c r="F606" s="3"/>
      <c r="G606" s="3"/>
      <c r="H606" s="3"/>
    </row>
    <row r="607" spans="4:8" ht="409.6">
      <c r="D607" s="3"/>
      <c r="E607" s="3"/>
      <c r="F607" s="3"/>
      <c r="G607" s="3"/>
      <c r="H607" s="3"/>
    </row>
    <row r="608" spans="4:8" ht="409.6">
      <c r="E608" s="22"/>
      <c r="G608" s="22"/>
    </row>
    <row r="609" spans="5:7" ht="409.6">
      <c r="E609" s="22"/>
      <c r="G609" s="22"/>
    </row>
    <row r="610" spans="5:7" ht="409.6">
      <c r="E610" s="22"/>
      <c r="G610" s="22"/>
    </row>
    <row r="611" spans="5:7" ht="409.6">
      <c r="E611" s="22"/>
      <c r="G611" s="22"/>
    </row>
    <row r="612" spans="5:7" ht="409.6">
      <c r="E612" s="22"/>
      <c r="G612" s="22"/>
    </row>
    <row r="613" spans="5:7" ht="409.6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J12" sqref="J12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62.8554687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168</v>
      </c>
      <c r="C1" s="78" t="s" vm="1">
        <v>244</v>
      </c>
    </row>
    <row r="2" spans="2:60">
      <c r="B2" s="57" t="s">
        <v>167</v>
      </c>
      <c r="C2" s="78" t="s">
        <v>245</v>
      </c>
    </row>
    <row r="3" spans="2:60">
      <c r="B3" s="57" t="s">
        <v>169</v>
      </c>
      <c r="C3" s="78" t="s">
        <v>246</v>
      </c>
    </row>
    <row r="4" spans="2:60">
      <c r="B4" s="57" t="s">
        <v>170</v>
      </c>
      <c r="C4" s="78">
        <v>12148</v>
      </c>
    </row>
    <row r="6" spans="2:60" ht="26.25" customHeight="1">
      <c r="B6" s="136" t="s">
        <v>204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60" s="3" customFormat="1" ht="63">
      <c r="B7" s="60" t="s">
        <v>105</v>
      </c>
      <c r="C7" s="62" t="s">
        <v>38</v>
      </c>
      <c r="D7" s="62" t="s">
        <v>15</v>
      </c>
      <c r="E7" s="62" t="s">
        <v>16</v>
      </c>
      <c r="F7" s="62" t="s">
        <v>49</v>
      </c>
      <c r="G7" s="62" t="s">
        <v>90</v>
      </c>
      <c r="H7" s="62" t="s">
        <v>45</v>
      </c>
      <c r="I7" s="62" t="s">
        <v>99</v>
      </c>
      <c r="J7" s="62" t="s">
        <v>171</v>
      </c>
      <c r="K7" s="64" t="s">
        <v>172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225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14" t="s">
        <v>48</v>
      </c>
      <c r="C10" s="115"/>
      <c r="D10" s="115"/>
      <c r="E10" s="115"/>
      <c r="F10" s="115"/>
      <c r="G10" s="115"/>
      <c r="H10" s="117">
        <v>0</v>
      </c>
      <c r="I10" s="116">
        <v>8.5657528999999996E-2</v>
      </c>
      <c r="J10" s="117">
        <f>I10/$I$10</f>
        <v>1</v>
      </c>
      <c r="K10" s="117">
        <f>I10/'סכום נכסי הקרן'!$C$42</f>
        <v>1.3274580766872568E-5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00"/>
    </row>
    <row r="11" spans="2:60" s="100" customFormat="1" ht="21" customHeight="1">
      <c r="B11" s="118" t="s">
        <v>219</v>
      </c>
      <c r="C11" s="115"/>
      <c r="D11" s="115"/>
      <c r="E11" s="115"/>
      <c r="F11" s="115"/>
      <c r="G11" s="115"/>
      <c r="H11" s="117">
        <v>0</v>
      </c>
      <c r="I11" s="116">
        <v>8.5657528999999996E-2</v>
      </c>
      <c r="J11" s="117">
        <f t="shared" ref="J11:J12" si="0">I11/$I$10</f>
        <v>1</v>
      </c>
      <c r="K11" s="117">
        <f>I11/'סכום נכסי הקרן'!$C$42</f>
        <v>1.3274580766872568E-5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3" t="s">
        <v>1276</v>
      </c>
      <c r="C12" s="84" t="s">
        <v>1277</v>
      </c>
      <c r="D12" s="84" t="s">
        <v>687</v>
      </c>
      <c r="E12" s="84" t="s">
        <v>332</v>
      </c>
      <c r="F12" s="98">
        <v>0</v>
      </c>
      <c r="G12" s="97" t="s">
        <v>153</v>
      </c>
      <c r="H12" s="95">
        <v>0</v>
      </c>
      <c r="I12" s="94">
        <v>8.5657528999999996E-2</v>
      </c>
      <c r="J12" s="95">
        <f t="shared" si="0"/>
        <v>1</v>
      </c>
      <c r="K12" s="95">
        <f>I12/'סכום נכסי הקרן'!$C$42</f>
        <v>1.3274580766872568E-5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5"/>
      <c r="C13" s="84"/>
      <c r="D13" s="84"/>
      <c r="E13" s="84"/>
      <c r="F13" s="84"/>
      <c r="G13" s="84"/>
      <c r="H13" s="95"/>
      <c r="I13" s="84"/>
      <c r="J13" s="95"/>
      <c r="K13" s="84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9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9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 ht="409.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 ht="409.6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 ht="409.6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4:8" ht="409.6">
      <c r="D113" s="3"/>
      <c r="E113" s="3"/>
      <c r="F113" s="3"/>
      <c r="G113" s="3"/>
      <c r="H113" s="3"/>
    </row>
    <row r="114" spans="4:8" ht="409.6">
      <c r="D114" s="3"/>
      <c r="E114" s="3"/>
      <c r="F114" s="3"/>
      <c r="G114" s="3"/>
      <c r="H114" s="3"/>
    </row>
    <row r="115" spans="4:8" ht="409.6">
      <c r="D115" s="3"/>
      <c r="E115" s="3"/>
      <c r="F115" s="3"/>
      <c r="G115" s="3"/>
      <c r="H115" s="3"/>
    </row>
    <row r="116" spans="4:8" ht="409.6">
      <c r="D116" s="3"/>
      <c r="E116" s="3"/>
      <c r="F116" s="3"/>
      <c r="G116" s="3"/>
      <c r="H116" s="3"/>
    </row>
    <row r="117" spans="4:8" ht="409.6">
      <c r="D117" s="3"/>
      <c r="E117" s="3"/>
      <c r="F117" s="3"/>
      <c r="G117" s="3"/>
      <c r="H117" s="3"/>
    </row>
    <row r="118" spans="4:8" ht="409.6">
      <c r="D118" s="3"/>
      <c r="E118" s="3"/>
      <c r="F118" s="3"/>
      <c r="G118" s="3"/>
      <c r="H118" s="3"/>
    </row>
    <row r="119" spans="4:8" ht="409.6">
      <c r="D119" s="3"/>
      <c r="E119" s="3"/>
      <c r="F119" s="3"/>
      <c r="G119" s="3"/>
      <c r="H119" s="3"/>
    </row>
    <row r="120" spans="4:8" ht="409.6">
      <c r="D120" s="3"/>
      <c r="E120" s="3"/>
      <c r="F120" s="3"/>
      <c r="G120" s="3"/>
      <c r="H120" s="3"/>
    </row>
    <row r="121" spans="4:8" ht="409.6">
      <c r="D121" s="3"/>
      <c r="E121" s="3"/>
      <c r="F121" s="3"/>
      <c r="G121" s="3"/>
      <c r="H121" s="3"/>
    </row>
    <row r="122" spans="4:8" ht="409.6">
      <c r="D122" s="3"/>
      <c r="E122" s="3"/>
      <c r="F122" s="3"/>
      <c r="G122" s="3"/>
      <c r="H122" s="3"/>
    </row>
    <row r="123" spans="4:8" ht="409.6">
      <c r="D123" s="3"/>
      <c r="E123" s="3"/>
      <c r="F123" s="3"/>
      <c r="G123" s="3"/>
      <c r="H123" s="3"/>
    </row>
    <row r="124" spans="4:8" ht="409.6">
      <c r="D124" s="3"/>
      <c r="E124" s="3"/>
      <c r="F124" s="3"/>
      <c r="G124" s="3"/>
      <c r="H124" s="3"/>
    </row>
    <row r="125" spans="4:8" ht="409.6">
      <c r="D125" s="3"/>
      <c r="E125" s="3"/>
      <c r="F125" s="3"/>
      <c r="G125" s="3"/>
      <c r="H125" s="3"/>
    </row>
    <row r="126" spans="4:8" ht="409.6">
      <c r="D126" s="3"/>
      <c r="E126" s="3"/>
      <c r="F126" s="3"/>
      <c r="G126" s="3"/>
      <c r="H126" s="3"/>
    </row>
    <row r="127" spans="4:8" ht="409.6">
      <c r="D127" s="3"/>
      <c r="E127" s="3"/>
      <c r="F127" s="3"/>
      <c r="G127" s="3"/>
      <c r="H127" s="3"/>
    </row>
    <row r="128" spans="4:8" ht="409.6">
      <c r="D128" s="3"/>
      <c r="E128" s="3"/>
      <c r="F128" s="3"/>
      <c r="G128" s="3"/>
      <c r="H128" s="3"/>
    </row>
    <row r="129" spans="4:8" ht="409.6">
      <c r="D129" s="3"/>
      <c r="E129" s="3"/>
      <c r="F129" s="3"/>
      <c r="G129" s="3"/>
      <c r="H129" s="3"/>
    </row>
    <row r="130" spans="4:8" ht="409.6">
      <c r="D130" s="3"/>
      <c r="E130" s="3"/>
      <c r="F130" s="3"/>
      <c r="G130" s="3"/>
      <c r="H130" s="3"/>
    </row>
    <row r="131" spans="4:8" ht="409.6">
      <c r="D131" s="3"/>
      <c r="E131" s="3"/>
      <c r="F131" s="3"/>
      <c r="G131" s="3"/>
      <c r="H131" s="3"/>
    </row>
    <row r="132" spans="4:8" ht="409.6">
      <c r="D132" s="3"/>
      <c r="E132" s="3"/>
      <c r="F132" s="3"/>
      <c r="G132" s="3"/>
      <c r="H132" s="3"/>
    </row>
    <row r="133" spans="4:8" ht="409.6">
      <c r="D133" s="3"/>
      <c r="E133" s="3"/>
      <c r="F133" s="3"/>
      <c r="G133" s="3"/>
      <c r="H133" s="3"/>
    </row>
    <row r="134" spans="4:8" ht="409.6">
      <c r="D134" s="3"/>
      <c r="E134" s="3"/>
      <c r="F134" s="3"/>
      <c r="G134" s="3"/>
      <c r="H134" s="3"/>
    </row>
    <row r="135" spans="4:8" ht="409.6">
      <c r="D135" s="3"/>
      <c r="E135" s="3"/>
      <c r="F135" s="3"/>
      <c r="G135" s="3"/>
      <c r="H135" s="3"/>
    </row>
    <row r="136" spans="4:8" ht="409.6">
      <c r="D136" s="3"/>
      <c r="E136" s="3"/>
      <c r="F136" s="3"/>
      <c r="G136" s="3"/>
      <c r="H136" s="3"/>
    </row>
    <row r="137" spans="4:8" ht="409.6">
      <c r="D137" s="3"/>
      <c r="E137" s="3"/>
      <c r="F137" s="3"/>
      <c r="G137" s="3"/>
      <c r="H137" s="3"/>
    </row>
    <row r="138" spans="4:8" ht="409.6">
      <c r="D138" s="3"/>
      <c r="E138" s="3"/>
      <c r="F138" s="3"/>
      <c r="G138" s="3"/>
      <c r="H138" s="3"/>
    </row>
    <row r="139" spans="4:8" ht="409.6">
      <c r="D139" s="3"/>
      <c r="E139" s="3"/>
      <c r="F139" s="3"/>
      <c r="G139" s="3"/>
      <c r="H139" s="3"/>
    </row>
    <row r="140" spans="4:8" ht="409.6">
      <c r="D140" s="3"/>
      <c r="E140" s="3"/>
      <c r="F140" s="3"/>
      <c r="G140" s="3"/>
      <c r="H140" s="3"/>
    </row>
    <row r="141" spans="4:8" ht="409.6">
      <c r="D141" s="3"/>
      <c r="E141" s="3"/>
      <c r="F141" s="3"/>
      <c r="G141" s="3"/>
      <c r="H141" s="3"/>
    </row>
    <row r="142" spans="4:8" ht="409.6">
      <c r="D142" s="3"/>
      <c r="E142" s="3"/>
      <c r="F142" s="3"/>
      <c r="G142" s="3"/>
      <c r="H142" s="3"/>
    </row>
    <row r="143" spans="4:8" ht="409.6">
      <c r="D143" s="3"/>
      <c r="E143" s="3"/>
      <c r="F143" s="3"/>
      <c r="G143" s="3"/>
      <c r="H143" s="3"/>
    </row>
    <row r="144" spans="4:8" ht="409.6">
      <c r="D144" s="3"/>
      <c r="E144" s="3"/>
      <c r="F144" s="3"/>
      <c r="G144" s="3"/>
      <c r="H144" s="3"/>
    </row>
    <row r="145" spans="4:8" ht="409.6">
      <c r="D145" s="3"/>
      <c r="E145" s="3"/>
      <c r="F145" s="3"/>
      <c r="G145" s="3"/>
      <c r="H145" s="3"/>
    </row>
    <row r="146" spans="4:8" ht="409.6">
      <c r="D146" s="3"/>
      <c r="E146" s="3"/>
      <c r="F146" s="3"/>
      <c r="G146" s="3"/>
      <c r="H146" s="3"/>
    </row>
    <row r="147" spans="4:8" ht="409.6">
      <c r="D147" s="3"/>
      <c r="E147" s="3"/>
      <c r="F147" s="3"/>
      <c r="G147" s="3"/>
      <c r="H147" s="3"/>
    </row>
    <row r="148" spans="4:8" ht="409.6">
      <c r="D148" s="3"/>
      <c r="E148" s="3"/>
      <c r="F148" s="3"/>
      <c r="G148" s="3"/>
      <c r="H148" s="3"/>
    </row>
    <row r="149" spans="4:8" ht="409.6">
      <c r="D149" s="3"/>
      <c r="E149" s="3"/>
      <c r="F149" s="3"/>
      <c r="G149" s="3"/>
      <c r="H149" s="3"/>
    </row>
    <row r="150" spans="4:8" ht="409.6">
      <c r="D150" s="3"/>
      <c r="E150" s="3"/>
      <c r="F150" s="3"/>
      <c r="G150" s="3"/>
      <c r="H150" s="3"/>
    </row>
    <row r="151" spans="4:8" ht="409.6">
      <c r="D151" s="3"/>
      <c r="E151" s="3"/>
      <c r="F151" s="3"/>
      <c r="G151" s="3"/>
      <c r="H151" s="3"/>
    </row>
    <row r="152" spans="4:8" ht="409.6">
      <c r="D152" s="3"/>
      <c r="E152" s="3"/>
      <c r="F152" s="3"/>
      <c r="G152" s="3"/>
      <c r="H152" s="3"/>
    </row>
    <row r="153" spans="4:8" ht="409.6">
      <c r="D153" s="3"/>
      <c r="E153" s="3"/>
      <c r="F153" s="3"/>
      <c r="G153" s="3"/>
      <c r="H153" s="3"/>
    </row>
    <row r="154" spans="4:8" ht="409.6">
      <c r="D154" s="3"/>
      <c r="E154" s="3"/>
      <c r="F154" s="3"/>
      <c r="G154" s="3"/>
      <c r="H154" s="3"/>
    </row>
    <row r="155" spans="4:8" ht="409.6">
      <c r="D155" s="3"/>
      <c r="E155" s="3"/>
      <c r="F155" s="3"/>
      <c r="G155" s="3"/>
      <c r="H155" s="3"/>
    </row>
    <row r="156" spans="4:8" ht="409.6">
      <c r="D156" s="3"/>
      <c r="E156" s="3"/>
      <c r="F156" s="3"/>
      <c r="G156" s="3"/>
      <c r="H156" s="3"/>
    </row>
    <row r="157" spans="4:8" ht="409.6">
      <c r="D157" s="3"/>
      <c r="E157" s="3"/>
      <c r="F157" s="3"/>
      <c r="G157" s="3"/>
      <c r="H157" s="3"/>
    </row>
    <row r="158" spans="4:8" ht="409.6">
      <c r="D158" s="3"/>
      <c r="E158" s="3"/>
      <c r="F158" s="3"/>
      <c r="G158" s="3"/>
      <c r="H158" s="3"/>
    </row>
    <row r="159" spans="4:8" ht="409.6">
      <c r="D159" s="3"/>
      <c r="E159" s="3"/>
      <c r="F159" s="3"/>
      <c r="G159" s="3"/>
      <c r="H159" s="3"/>
    </row>
    <row r="160" spans="4:8" ht="409.6">
      <c r="D160" s="3"/>
      <c r="E160" s="3"/>
      <c r="F160" s="3"/>
      <c r="G160" s="3"/>
      <c r="H160" s="3"/>
    </row>
    <row r="161" spans="4:8" ht="409.6">
      <c r="D161" s="3"/>
      <c r="E161" s="3"/>
      <c r="F161" s="3"/>
      <c r="G161" s="3"/>
      <c r="H161" s="3"/>
    </row>
    <row r="162" spans="4:8" ht="409.6">
      <c r="D162" s="3"/>
      <c r="E162" s="3"/>
      <c r="F162" s="3"/>
      <c r="G162" s="3"/>
      <c r="H162" s="3"/>
    </row>
    <row r="163" spans="4:8" ht="409.6">
      <c r="D163" s="3"/>
      <c r="E163" s="3"/>
      <c r="F163" s="3"/>
      <c r="G163" s="3"/>
      <c r="H163" s="3"/>
    </row>
    <row r="164" spans="4:8" ht="409.6">
      <c r="D164" s="3"/>
      <c r="E164" s="3"/>
      <c r="F164" s="3"/>
      <c r="G164" s="3"/>
      <c r="H164" s="3"/>
    </row>
    <row r="165" spans="4:8" ht="409.6">
      <c r="D165" s="3"/>
      <c r="E165" s="3"/>
      <c r="F165" s="3"/>
      <c r="G165" s="3"/>
      <c r="H165" s="3"/>
    </row>
    <row r="166" spans="4:8" ht="409.6">
      <c r="D166" s="3"/>
      <c r="E166" s="3"/>
      <c r="F166" s="3"/>
      <c r="G166" s="3"/>
      <c r="H166" s="3"/>
    </row>
    <row r="167" spans="4:8" ht="409.6">
      <c r="D167" s="3"/>
      <c r="E167" s="3"/>
      <c r="F167" s="3"/>
      <c r="G167" s="3"/>
      <c r="H167" s="3"/>
    </row>
    <row r="168" spans="4:8" ht="409.6">
      <c r="D168" s="3"/>
      <c r="E168" s="3"/>
      <c r="F168" s="3"/>
      <c r="G168" s="3"/>
      <c r="H168" s="3"/>
    </row>
    <row r="169" spans="4:8" ht="409.6">
      <c r="D169" s="3"/>
      <c r="E169" s="3"/>
      <c r="F169" s="3"/>
      <c r="G169" s="3"/>
      <c r="H169" s="3"/>
    </row>
    <row r="170" spans="4:8" ht="409.6">
      <c r="D170" s="3"/>
      <c r="E170" s="3"/>
      <c r="F170" s="3"/>
      <c r="G170" s="3"/>
      <c r="H170" s="3"/>
    </row>
    <row r="171" spans="4:8" ht="409.6">
      <c r="D171" s="3"/>
      <c r="E171" s="3"/>
      <c r="F171" s="3"/>
      <c r="G171" s="3"/>
      <c r="H171" s="3"/>
    </row>
    <row r="172" spans="4:8" ht="409.6">
      <c r="D172" s="3"/>
      <c r="E172" s="3"/>
      <c r="F172" s="3"/>
      <c r="G172" s="3"/>
      <c r="H172" s="3"/>
    </row>
    <row r="173" spans="4:8" ht="409.6">
      <c r="D173" s="3"/>
      <c r="E173" s="3"/>
      <c r="F173" s="3"/>
      <c r="G173" s="3"/>
      <c r="H173" s="3"/>
    </row>
    <row r="174" spans="4:8" ht="409.6">
      <c r="D174" s="3"/>
      <c r="E174" s="3"/>
      <c r="F174" s="3"/>
      <c r="G174" s="3"/>
      <c r="H174" s="3"/>
    </row>
    <row r="175" spans="4:8" ht="409.6">
      <c r="D175" s="3"/>
      <c r="E175" s="3"/>
      <c r="F175" s="3"/>
      <c r="G175" s="3"/>
      <c r="H175" s="3"/>
    </row>
    <row r="176" spans="4:8" ht="409.6">
      <c r="D176" s="3"/>
      <c r="E176" s="3"/>
      <c r="F176" s="3"/>
      <c r="G176" s="3"/>
      <c r="H176" s="3"/>
    </row>
    <row r="177" spans="4:8" ht="409.6">
      <c r="D177" s="3"/>
      <c r="E177" s="3"/>
      <c r="F177" s="3"/>
      <c r="G177" s="3"/>
      <c r="H177" s="3"/>
    </row>
    <row r="178" spans="4:8" ht="409.6">
      <c r="D178" s="3"/>
      <c r="E178" s="3"/>
      <c r="F178" s="3"/>
      <c r="G178" s="3"/>
      <c r="H178" s="3"/>
    </row>
    <row r="179" spans="4:8" ht="409.6">
      <c r="D179" s="3"/>
      <c r="E179" s="3"/>
      <c r="F179" s="3"/>
      <c r="G179" s="3"/>
      <c r="H179" s="3"/>
    </row>
    <row r="180" spans="4:8" ht="409.6">
      <c r="D180" s="3"/>
      <c r="E180" s="3"/>
      <c r="F180" s="3"/>
      <c r="G180" s="3"/>
      <c r="H180" s="3"/>
    </row>
    <row r="181" spans="4:8" ht="409.6">
      <c r="D181" s="3"/>
      <c r="E181" s="3"/>
      <c r="F181" s="3"/>
      <c r="G181" s="3"/>
      <c r="H181" s="3"/>
    </row>
    <row r="182" spans="4:8" ht="409.6">
      <c r="D182" s="3"/>
      <c r="E182" s="3"/>
      <c r="F182" s="3"/>
      <c r="G182" s="3"/>
      <c r="H182" s="3"/>
    </row>
    <row r="183" spans="4:8" ht="409.6">
      <c r="D183" s="3"/>
      <c r="E183" s="3"/>
      <c r="F183" s="3"/>
      <c r="G183" s="3"/>
      <c r="H183" s="3"/>
    </row>
    <row r="184" spans="4:8" ht="409.6">
      <c r="D184" s="3"/>
      <c r="E184" s="3"/>
      <c r="F184" s="3"/>
      <c r="G184" s="3"/>
      <c r="H184" s="3"/>
    </row>
    <row r="185" spans="4:8" ht="409.6">
      <c r="D185" s="3"/>
      <c r="E185" s="3"/>
      <c r="F185" s="3"/>
      <c r="G185" s="3"/>
      <c r="H185" s="3"/>
    </row>
    <row r="186" spans="4:8" ht="409.6">
      <c r="D186" s="3"/>
      <c r="E186" s="3"/>
      <c r="F186" s="3"/>
      <c r="G186" s="3"/>
      <c r="H186" s="3"/>
    </row>
    <row r="187" spans="4:8" ht="409.6">
      <c r="D187" s="3"/>
      <c r="E187" s="3"/>
      <c r="F187" s="3"/>
      <c r="G187" s="3"/>
      <c r="H187" s="3"/>
    </row>
    <row r="188" spans="4:8" ht="409.6">
      <c r="D188" s="3"/>
      <c r="E188" s="3"/>
      <c r="F188" s="3"/>
      <c r="G188" s="3"/>
      <c r="H188" s="3"/>
    </row>
    <row r="189" spans="4:8" ht="409.6">
      <c r="D189" s="3"/>
      <c r="E189" s="3"/>
      <c r="F189" s="3"/>
      <c r="G189" s="3"/>
      <c r="H189" s="3"/>
    </row>
    <row r="190" spans="4:8" ht="409.6">
      <c r="D190" s="3"/>
      <c r="E190" s="3"/>
      <c r="F190" s="3"/>
      <c r="G190" s="3"/>
      <c r="H190" s="3"/>
    </row>
    <row r="191" spans="4:8" ht="409.6">
      <c r="D191" s="3"/>
      <c r="E191" s="3"/>
      <c r="F191" s="3"/>
      <c r="G191" s="3"/>
      <c r="H191" s="3"/>
    </row>
    <row r="192" spans="4:8" ht="409.6">
      <c r="D192" s="3"/>
      <c r="E192" s="3"/>
      <c r="F192" s="3"/>
      <c r="G192" s="3"/>
      <c r="H192" s="3"/>
    </row>
    <row r="193" spans="4:8" ht="409.6">
      <c r="D193" s="3"/>
      <c r="E193" s="3"/>
      <c r="F193" s="3"/>
      <c r="G193" s="3"/>
      <c r="H193" s="3"/>
    </row>
    <row r="194" spans="4:8" ht="409.6">
      <c r="D194" s="3"/>
      <c r="E194" s="3"/>
      <c r="F194" s="3"/>
      <c r="G194" s="3"/>
      <c r="H194" s="3"/>
    </row>
    <row r="195" spans="4:8" ht="409.6">
      <c r="D195" s="3"/>
      <c r="E195" s="3"/>
      <c r="F195" s="3"/>
      <c r="G195" s="3"/>
      <c r="H195" s="3"/>
    </row>
    <row r="196" spans="4:8" ht="409.6">
      <c r="D196" s="3"/>
      <c r="E196" s="3"/>
      <c r="F196" s="3"/>
      <c r="G196" s="3"/>
      <c r="H196" s="3"/>
    </row>
    <row r="197" spans="4:8" ht="409.6">
      <c r="D197" s="3"/>
      <c r="E197" s="3"/>
      <c r="F197" s="3"/>
      <c r="G197" s="3"/>
      <c r="H197" s="3"/>
    </row>
    <row r="198" spans="4:8" ht="409.6">
      <c r="D198" s="3"/>
      <c r="E198" s="3"/>
      <c r="F198" s="3"/>
      <c r="G198" s="3"/>
      <c r="H198" s="3"/>
    </row>
    <row r="199" spans="4:8" ht="409.6">
      <c r="D199" s="3"/>
      <c r="E199" s="3"/>
      <c r="F199" s="3"/>
      <c r="G199" s="3"/>
      <c r="H199" s="3"/>
    </row>
    <row r="200" spans="4:8" ht="409.6">
      <c r="D200" s="3"/>
      <c r="E200" s="3"/>
      <c r="F200" s="3"/>
      <c r="G200" s="3"/>
      <c r="H200" s="3"/>
    </row>
    <row r="201" spans="4:8" ht="409.6">
      <c r="D201" s="3"/>
      <c r="E201" s="3"/>
      <c r="F201" s="3"/>
      <c r="G201" s="3"/>
      <c r="H201" s="3"/>
    </row>
    <row r="202" spans="4:8" ht="409.6">
      <c r="D202" s="3"/>
      <c r="E202" s="3"/>
      <c r="F202" s="3"/>
      <c r="G202" s="3"/>
      <c r="H202" s="3"/>
    </row>
    <row r="203" spans="4:8" ht="409.6">
      <c r="D203" s="3"/>
      <c r="E203" s="3"/>
      <c r="F203" s="3"/>
      <c r="G203" s="3"/>
      <c r="H203" s="3"/>
    </row>
    <row r="204" spans="4:8" ht="409.6">
      <c r="D204" s="3"/>
      <c r="E204" s="3"/>
      <c r="F204" s="3"/>
      <c r="G204" s="3"/>
      <c r="H204" s="3"/>
    </row>
    <row r="205" spans="4:8" ht="409.6">
      <c r="D205" s="3"/>
      <c r="E205" s="3"/>
      <c r="F205" s="3"/>
      <c r="G205" s="3"/>
      <c r="H205" s="3"/>
    </row>
    <row r="206" spans="4:8" ht="409.6">
      <c r="D206" s="3"/>
      <c r="E206" s="3"/>
      <c r="F206" s="3"/>
      <c r="G206" s="3"/>
      <c r="H206" s="3"/>
    </row>
    <row r="207" spans="4:8" ht="409.6">
      <c r="D207" s="3"/>
      <c r="E207" s="3"/>
      <c r="F207" s="3"/>
      <c r="G207" s="3"/>
      <c r="H207" s="3"/>
    </row>
    <row r="208" spans="4:8" ht="409.6">
      <c r="D208" s="3"/>
      <c r="E208" s="3"/>
      <c r="F208" s="3"/>
      <c r="G208" s="3"/>
      <c r="H208" s="3"/>
    </row>
    <row r="209" spans="4:8" ht="409.6">
      <c r="D209" s="3"/>
      <c r="E209" s="3"/>
      <c r="F209" s="3"/>
      <c r="G209" s="3"/>
      <c r="H209" s="3"/>
    </row>
    <row r="210" spans="4:8" ht="409.6">
      <c r="D210" s="3"/>
      <c r="E210" s="3"/>
      <c r="F210" s="3"/>
      <c r="G210" s="3"/>
      <c r="H210" s="3"/>
    </row>
    <row r="211" spans="4:8" ht="409.6">
      <c r="D211" s="3"/>
      <c r="E211" s="3"/>
      <c r="F211" s="3"/>
      <c r="G211" s="3"/>
      <c r="H211" s="3"/>
    </row>
    <row r="212" spans="4:8" ht="409.6">
      <c r="D212" s="3"/>
      <c r="E212" s="3"/>
      <c r="F212" s="3"/>
      <c r="G212" s="3"/>
      <c r="H212" s="3"/>
    </row>
    <row r="213" spans="4:8" ht="409.6">
      <c r="D213" s="3"/>
      <c r="E213" s="3"/>
      <c r="F213" s="3"/>
      <c r="G213" s="3"/>
      <c r="H213" s="3"/>
    </row>
    <row r="214" spans="4:8" ht="409.6">
      <c r="D214" s="3"/>
      <c r="E214" s="3"/>
      <c r="F214" s="3"/>
      <c r="G214" s="3"/>
      <c r="H214" s="3"/>
    </row>
    <row r="215" spans="4:8" ht="409.6">
      <c r="D215" s="3"/>
      <c r="E215" s="3"/>
      <c r="F215" s="3"/>
      <c r="G215" s="3"/>
      <c r="H215" s="3"/>
    </row>
    <row r="216" spans="4:8" ht="409.6">
      <c r="D216" s="3"/>
      <c r="E216" s="3"/>
      <c r="F216" s="3"/>
      <c r="G216" s="3"/>
      <c r="H216" s="3"/>
    </row>
    <row r="217" spans="4:8" ht="409.6">
      <c r="D217" s="3"/>
      <c r="E217" s="3"/>
      <c r="F217" s="3"/>
      <c r="G217" s="3"/>
      <c r="H217" s="3"/>
    </row>
    <row r="218" spans="4:8" ht="409.6">
      <c r="D218" s="3"/>
      <c r="E218" s="3"/>
      <c r="F218" s="3"/>
      <c r="G218" s="3"/>
      <c r="H218" s="3"/>
    </row>
    <row r="219" spans="4:8" ht="409.6">
      <c r="D219" s="3"/>
      <c r="E219" s="3"/>
      <c r="F219" s="3"/>
      <c r="G219" s="3"/>
      <c r="H219" s="3"/>
    </row>
    <row r="220" spans="4:8" ht="409.6">
      <c r="D220" s="3"/>
      <c r="E220" s="3"/>
      <c r="F220" s="3"/>
      <c r="G220" s="3"/>
      <c r="H220" s="3"/>
    </row>
    <row r="221" spans="4:8" ht="409.6">
      <c r="D221" s="3"/>
      <c r="E221" s="3"/>
      <c r="F221" s="3"/>
      <c r="G221" s="3"/>
      <c r="H221" s="3"/>
    </row>
    <row r="222" spans="4:8" ht="409.6">
      <c r="D222" s="3"/>
      <c r="E222" s="3"/>
      <c r="F222" s="3"/>
      <c r="G222" s="3"/>
      <c r="H222" s="3"/>
    </row>
    <row r="223" spans="4:8" ht="409.6">
      <c r="D223" s="3"/>
      <c r="E223" s="3"/>
      <c r="F223" s="3"/>
      <c r="G223" s="3"/>
      <c r="H223" s="3"/>
    </row>
    <row r="224" spans="4:8" ht="409.6">
      <c r="D224" s="3"/>
      <c r="E224" s="3"/>
      <c r="F224" s="3"/>
      <c r="G224" s="3"/>
      <c r="H224" s="3"/>
    </row>
    <row r="225" spans="4:8" ht="409.6">
      <c r="D225" s="3"/>
      <c r="E225" s="3"/>
      <c r="F225" s="3"/>
      <c r="G225" s="3"/>
      <c r="H225" s="3"/>
    </row>
    <row r="226" spans="4:8" ht="409.6">
      <c r="D226" s="3"/>
      <c r="E226" s="3"/>
      <c r="F226" s="3"/>
      <c r="G226" s="3"/>
      <c r="H226" s="3"/>
    </row>
    <row r="227" spans="4:8" ht="409.6">
      <c r="D227" s="3"/>
      <c r="E227" s="3"/>
      <c r="F227" s="3"/>
      <c r="G227" s="3"/>
      <c r="H227" s="3"/>
    </row>
    <row r="228" spans="4:8" ht="409.6">
      <c r="D228" s="3"/>
      <c r="E228" s="3"/>
      <c r="F228" s="3"/>
      <c r="G228" s="3"/>
      <c r="H228" s="3"/>
    </row>
    <row r="229" spans="4:8" ht="409.6">
      <c r="D229" s="3"/>
      <c r="E229" s="3"/>
      <c r="F229" s="3"/>
      <c r="G229" s="3"/>
      <c r="H229" s="3"/>
    </row>
    <row r="230" spans="4:8" ht="409.6">
      <c r="D230" s="3"/>
      <c r="E230" s="3"/>
      <c r="F230" s="3"/>
      <c r="G230" s="3"/>
      <c r="H230" s="3"/>
    </row>
    <row r="231" spans="4:8" ht="409.6">
      <c r="D231" s="3"/>
      <c r="E231" s="3"/>
      <c r="F231" s="3"/>
      <c r="G231" s="3"/>
      <c r="H231" s="3"/>
    </row>
    <row r="232" spans="4:8" ht="409.6">
      <c r="D232" s="3"/>
      <c r="E232" s="3"/>
      <c r="F232" s="3"/>
      <c r="G232" s="3"/>
      <c r="H232" s="3"/>
    </row>
    <row r="233" spans="4:8" ht="409.6">
      <c r="D233" s="3"/>
      <c r="E233" s="3"/>
      <c r="F233" s="3"/>
      <c r="G233" s="3"/>
      <c r="H233" s="3"/>
    </row>
    <row r="234" spans="4:8" ht="409.6">
      <c r="D234" s="3"/>
      <c r="E234" s="3"/>
      <c r="F234" s="3"/>
      <c r="G234" s="3"/>
      <c r="H234" s="3"/>
    </row>
    <row r="235" spans="4:8" ht="409.6">
      <c r="D235" s="3"/>
      <c r="E235" s="3"/>
      <c r="F235" s="3"/>
      <c r="G235" s="3"/>
      <c r="H235" s="3"/>
    </row>
    <row r="236" spans="4:8" ht="409.6">
      <c r="D236" s="3"/>
      <c r="E236" s="3"/>
      <c r="F236" s="3"/>
      <c r="G236" s="3"/>
      <c r="H236" s="3"/>
    </row>
    <row r="237" spans="4:8" ht="409.6">
      <c r="D237" s="3"/>
      <c r="E237" s="3"/>
      <c r="F237" s="3"/>
      <c r="G237" s="3"/>
      <c r="H237" s="3"/>
    </row>
    <row r="238" spans="4:8" ht="409.6">
      <c r="D238" s="3"/>
      <c r="E238" s="3"/>
      <c r="F238" s="3"/>
      <c r="G238" s="3"/>
      <c r="H238" s="3"/>
    </row>
    <row r="239" spans="4:8" ht="409.6">
      <c r="D239" s="3"/>
      <c r="E239" s="3"/>
      <c r="F239" s="3"/>
      <c r="G239" s="3"/>
      <c r="H239" s="3"/>
    </row>
    <row r="240" spans="4:8" ht="409.6">
      <c r="D240" s="3"/>
      <c r="E240" s="3"/>
      <c r="F240" s="3"/>
      <c r="G240" s="3"/>
      <c r="H240" s="3"/>
    </row>
    <row r="241" spans="4:8" ht="409.6">
      <c r="D241" s="3"/>
      <c r="E241" s="3"/>
      <c r="F241" s="3"/>
      <c r="G241" s="3"/>
      <c r="H241" s="3"/>
    </row>
    <row r="242" spans="4:8" ht="409.6">
      <c r="D242" s="3"/>
      <c r="E242" s="3"/>
      <c r="F242" s="3"/>
      <c r="G242" s="3"/>
      <c r="H242" s="3"/>
    </row>
    <row r="243" spans="4:8" ht="409.6">
      <c r="D243" s="3"/>
      <c r="E243" s="3"/>
      <c r="F243" s="3"/>
      <c r="G243" s="3"/>
      <c r="H243" s="3"/>
    </row>
    <row r="244" spans="4:8" ht="409.6">
      <c r="D244" s="3"/>
      <c r="E244" s="3"/>
      <c r="F244" s="3"/>
      <c r="G244" s="3"/>
      <c r="H244" s="3"/>
    </row>
    <row r="245" spans="4:8" ht="409.6">
      <c r="D245" s="3"/>
      <c r="E245" s="3"/>
      <c r="F245" s="3"/>
      <c r="G245" s="3"/>
      <c r="H245" s="3"/>
    </row>
    <row r="246" spans="4:8" ht="409.6">
      <c r="D246" s="3"/>
      <c r="E246" s="3"/>
      <c r="F246" s="3"/>
      <c r="G246" s="3"/>
      <c r="H246" s="3"/>
    </row>
    <row r="247" spans="4:8" ht="409.6">
      <c r="D247" s="3"/>
      <c r="E247" s="3"/>
      <c r="F247" s="3"/>
      <c r="G247" s="3"/>
      <c r="H247" s="3"/>
    </row>
    <row r="248" spans="4:8" ht="409.6">
      <c r="D248" s="3"/>
      <c r="E248" s="3"/>
      <c r="F248" s="3"/>
      <c r="G248" s="3"/>
      <c r="H248" s="3"/>
    </row>
    <row r="249" spans="4:8" ht="409.6">
      <c r="D249" s="3"/>
      <c r="E249" s="3"/>
      <c r="F249" s="3"/>
      <c r="G249" s="3"/>
      <c r="H249" s="3"/>
    </row>
    <row r="250" spans="4:8" ht="409.6">
      <c r="D250" s="3"/>
      <c r="E250" s="3"/>
      <c r="F250" s="3"/>
      <c r="G250" s="3"/>
      <c r="H250" s="3"/>
    </row>
    <row r="251" spans="4:8" ht="409.6">
      <c r="D251" s="3"/>
      <c r="E251" s="3"/>
      <c r="F251" s="3"/>
      <c r="G251" s="3"/>
      <c r="H251" s="3"/>
    </row>
    <row r="252" spans="4:8" ht="409.6">
      <c r="D252" s="3"/>
      <c r="E252" s="3"/>
      <c r="F252" s="3"/>
      <c r="G252" s="3"/>
      <c r="H252" s="3"/>
    </row>
    <row r="253" spans="4:8" ht="409.6">
      <c r="D253" s="3"/>
      <c r="E253" s="3"/>
      <c r="F253" s="3"/>
      <c r="G253" s="3"/>
      <c r="H253" s="3"/>
    </row>
    <row r="254" spans="4:8" ht="409.6">
      <c r="D254" s="3"/>
      <c r="E254" s="3"/>
      <c r="F254" s="3"/>
      <c r="G254" s="3"/>
      <c r="H254" s="3"/>
    </row>
    <row r="255" spans="4:8" ht="409.6">
      <c r="D255" s="3"/>
      <c r="E255" s="3"/>
      <c r="F255" s="3"/>
      <c r="G255" s="3"/>
      <c r="H255" s="3"/>
    </row>
    <row r="256" spans="4:8" ht="409.6">
      <c r="D256" s="3"/>
      <c r="E256" s="3"/>
      <c r="F256" s="3"/>
      <c r="G256" s="3"/>
      <c r="H256" s="3"/>
    </row>
    <row r="257" spans="4:8" ht="409.6">
      <c r="D257" s="3"/>
      <c r="E257" s="3"/>
      <c r="F257" s="3"/>
      <c r="G257" s="3"/>
      <c r="H257" s="3"/>
    </row>
    <row r="258" spans="4:8" ht="409.6">
      <c r="D258" s="3"/>
      <c r="E258" s="3"/>
      <c r="F258" s="3"/>
      <c r="G258" s="3"/>
      <c r="H258" s="3"/>
    </row>
    <row r="259" spans="4:8" ht="409.6">
      <c r="D259" s="3"/>
      <c r="E259" s="3"/>
      <c r="F259" s="3"/>
      <c r="G259" s="3"/>
      <c r="H259" s="3"/>
    </row>
    <row r="260" spans="4:8" ht="409.6">
      <c r="D260" s="3"/>
      <c r="E260" s="3"/>
      <c r="F260" s="3"/>
      <c r="G260" s="3"/>
      <c r="H260" s="3"/>
    </row>
    <row r="261" spans="4:8" ht="409.6">
      <c r="D261" s="3"/>
      <c r="E261" s="3"/>
      <c r="F261" s="3"/>
      <c r="G261" s="3"/>
      <c r="H261" s="3"/>
    </row>
    <row r="262" spans="4:8" ht="409.6">
      <c r="D262" s="3"/>
      <c r="E262" s="3"/>
      <c r="F262" s="3"/>
      <c r="G262" s="3"/>
      <c r="H262" s="3"/>
    </row>
    <row r="263" spans="4:8" ht="409.6">
      <c r="D263" s="3"/>
      <c r="E263" s="3"/>
      <c r="F263" s="3"/>
      <c r="G263" s="3"/>
      <c r="H263" s="3"/>
    </row>
    <row r="264" spans="4:8" ht="409.6">
      <c r="D264" s="3"/>
      <c r="E264" s="3"/>
      <c r="F264" s="3"/>
      <c r="G264" s="3"/>
      <c r="H264" s="3"/>
    </row>
    <row r="265" spans="4:8" ht="409.6">
      <c r="D265" s="3"/>
      <c r="E265" s="3"/>
      <c r="F265" s="3"/>
      <c r="G265" s="3"/>
      <c r="H265" s="3"/>
    </row>
    <row r="266" spans="4:8" ht="409.6">
      <c r="D266" s="3"/>
      <c r="E266" s="3"/>
      <c r="F266" s="3"/>
      <c r="G266" s="3"/>
      <c r="H266" s="3"/>
    </row>
    <row r="267" spans="4:8" ht="409.6">
      <c r="D267" s="3"/>
      <c r="E267" s="3"/>
      <c r="F267" s="3"/>
      <c r="G267" s="3"/>
      <c r="H267" s="3"/>
    </row>
    <row r="268" spans="4:8" ht="409.6">
      <c r="D268" s="3"/>
      <c r="E268" s="3"/>
      <c r="F268" s="3"/>
      <c r="G268" s="3"/>
      <c r="H268" s="3"/>
    </row>
    <row r="269" spans="4:8" ht="409.6">
      <c r="D269" s="3"/>
      <c r="E269" s="3"/>
      <c r="F269" s="3"/>
      <c r="G269" s="3"/>
      <c r="H269" s="3"/>
    </row>
    <row r="270" spans="4:8" ht="409.6">
      <c r="D270" s="3"/>
      <c r="E270" s="3"/>
      <c r="F270" s="3"/>
      <c r="G270" s="3"/>
      <c r="H270" s="3"/>
    </row>
    <row r="271" spans="4:8" ht="409.6">
      <c r="D271" s="3"/>
      <c r="E271" s="3"/>
      <c r="F271" s="3"/>
      <c r="G271" s="3"/>
      <c r="H271" s="3"/>
    </row>
    <row r="272" spans="4:8" ht="409.6">
      <c r="D272" s="3"/>
      <c r="E272" s="3"/>
      <c r="F272" s="3"/>
      <c r="G272" s="3"/>
      <c r="H272" s="3"/>
    </row>
    <row r="273" spans="4:8" ht="409.6">
      <c r="D273" s="3"/>
      <c r="E273" s="3"/>
      <c r="F273" s="3"/>
      <c r="G273" s="3"/>
      <c r="H273" s="3"/>
    </row>
    <row r="274" spans="4:8" ht="409.6">
      <c r="D274" s="3"/>
      <c r="E274" s="3"/>
      <c r="F274" s="3"/>
      <c r="G274" s="3"/>
      <c r="H274" s="3"/>
    </row>
    <row r="275" spans="4:8" ht="409.6">
      <c r="D275" s="3"/>
      <c r="E275" s="3"/>
      <c r="F275" s="3"/>
      <c r="G275" s="3"/>
      <c r="H275" s="3"/>
    </row>
    <row r="276" spans="4:8" ht="409.6">
      <c r="D276" s="3"/>
      <c r="E276" s="3"/>
      <c r="F276" s="3"/>
      <c r="G276" s="3"/>
      <c r="H276" s="3"/>
    </row>
    <row r="277" spans="4:8" ht="409.6">
      <c r="D277" s="3"/>
      <c r="E277" s="3"/>
      <c r="F277" s="3"/>
      <c r="G277" s="3"/>
      <c r="H277" s="3"/>
    </row>
    <row r="278" spans="4:8" ht="409.6">
      <c r="D278" s="3"/>
      <c r="E278" s="3"/>
      <c r="F278" s="3"/>
      <c r="G278" s="3"/>
      <c r="H278" s="3"/>
    </row>
    <row r="279" spans="4:8" ht="409.6">
      <c r="D279" s="3"/>
      <c r="E279" s="3"/>
      <c r="F279" s="3"/>
      <c r="G279" s="3"/>
      <c r="H279" s="3"/>
    </row>
    <row r="280" spans="4:8" ht="409.6">
      <c r="D280" s="3"/>
      <c r="E280" s="3"/>
      <c r="F280" s="3"/>
      <c r="G280" s="3"/>
      <c r="H280" s="3"/>
    </row>
    <row r="281" spans="4:8" ht="409.6">
      <c r="D281" s="3"/>
      <c r="E281" s="3"/>
      <c r="F281" s="3"/>
      <c r="G281" s="3"/>
      <c r="H281" s="3"/>
    </row>
    <row r="282" spans="4:8" ht="409.6">
      <c r="D282" s="3"/>
      <c r="E282" s="3"/>
      <c r="F282" s="3"/>
      <c r="G282" s="3"/>
      <c r="H282" s="3"/>
    </row>
    <row r="283" spans="4:8" ht="409.6">
      <c r="D283" s="3"/>
      <c r="E283" s="3"/>
      <c r="F283" s="3"/>
      <c r="G283" s="3"/>
      <c r="H283" s="3"/>
    </row>
    <row r="284" spans="4:8" ht="409.6">
      <c r="D284" s="3"/>
      <c r="E284" s="3"/>
      <c r="F284" s="3"/>
      <c r="G284" s="3"/>
      <c r="H284" s="3"/>
    </row>
    <row r="285" spans="4:8" ht="409.6">
      <c r="D285" s="3"/>
      <c r="E285" s="3"/>
      <c r="F285" s="3"/>
      <c r="G285" s="3"/>
      <c r="H285" s="3"/>
    </row>
    <row r="286" spans="4:8" ht="409.6">
      <c r="D286" s="3"/>
      <c r="E286" s="3"/>
      <c r="F286" s="3"/>
      <c r="G286" s="3"/>
      <c r="H286" s="3"/>
    </row>
    <row r="287" spans="4:8" ht="409.6">
      <c r="D287" s="3"/>
      <c r="E287" s="3"/>
      <c r="F287" s="3"/>
      <c r="G287" s="3"/>
      <c r="H287" s="3"/>
    </row>
    <row r="288" spans="4:8" ht="409.6">
      <c r="D288" s="3"/>
      <c r="E288" s="3"/>
      <c r="F288" s="3"/>
      <c r="G288" s="3"/>
      <c r="H288" s="3"/>
    </row>
    <row r="289" spans="4:8" ht="409.6">
      <c r="D289" s="3"/>
      <c r="E289" s="3"/>
      <c r="F289" s="3"/>
      <c r="G289" s="3"/>
      <c r="H289" s="3"/>
    </row>
    <row r="290" spans="4:8" ht="409.6">
      <c r="D290" s="3"/>
      <c r="E290" s="3"/>
      <c r="F290" s="3"/>
      <c r="G290" s="3"/>
      <c r="H290" s="3"/>
    </row>
    <row r="291" spans="4:8" ht="409.6">
      <c r="D291" s="3"/>
      <c r="E291" s="3"/>
      <c r="F291" s="3"/>
      <c r="G291" s="3"/>
      <c r="H291" s="3"/>
    </row>
    <row r="292" spans="4:8" ht="409.6">
      <c r="D292" s="3"/>
      <c r="E292" s="3"/>
      <c r="F292" s="3"/>
      <c r="G292" s="3"/>
      <c r="H292" s="3"/>
    </row>
    <row r="293" spans="4:8" ht="409.6">
      <c r="D293" s="3"/>
      <c r="E293" s="3"/>
      <c r="F293" s="3"/>
      <c r="G293" s="3"/>
      <c r="H293" s="3"/>
    </row>
    <row r="294" spans="4:8" ht="409.6">
      <c r="D294" s="3"/>
      <c r="E294" s="3"/>
      <c r="F294" s="3"/>
      <c r="G294" s="3"/>
      <c r="H294" s="3"/>
    </row>
    <row r="295" spans="4:8" ht="409.6">
      <c r="D295" s="3"/>
      <c r="E295" s="3"/>
      <c r="F295" s="3"/>
      <c r="G295" s="3"/>
      <c r="H295" s="3"/>
    </row>
    <row r="296" spans="4:8" ht="409.6">
      <c r="D296" s="3"/>
      <c r="E296" s="3"/>
      <c r="F296" s="3"/>
      <c r="G296" s="3"/>
      <c r="H296" s="3"/>
    </row>
    <row r="297" spans="4:8" ht="409.6">
      <c r="D297" s="3"/>
      <c r="E297" s="3"/>
      <c r="F297" s="3"/>
      <c r="G297" s="3"/>
      <c r="H297" s="3"/>
    </row>
    <row r="298" spans="4:8" ht="409.6">
      <c r="D298" s="3"/>
      <c r="E298" s="3"/>
      <c r="F298" s="3"/>
      <c r="G298" s="3"/>
      <c r="H298" s="3"/>
    </row>
    <row r="299" spans="4:8" ht="409.6">
      <c r="D299" s="3"/>
      <c r="E299" s="3"/>
      <c r="F299" s="3"/>
      <c r="G299" s="3"/>
      <c r="H299" s="3"/>
    </row>
    <row r="300" spans="4:8" ht="409.6">
      <c r="D300" s="3"/>
      <c r="E300" s="3"/>
      <c r="F300" s="3"/>
      <c r="G300" s="3"/>
      <c r="H300" s="3"/>
    </row>
    <row r="301" spans="4:8" ht="409.6">
      <c r="D301" s="3"/>
      <c r="E301" s="3"/>
      <c r="F301" s="3"/>
      <c r="G301" s="3"/>
      <c r="H301" s="3"/>
    </row>
    <row r="302" spans="4:8" ht="409.6">
      <c r="D302" s="3"/>
      <c r="E302" s="3"/>
      <c r="F302" s="3"/>
      <c r="G302" s="3"/>
      <c r="H302" s="3"/>
    </row>
    <row r="303" spans="4:8" ht="409.6">
      <c r="D303" s="3"/>
      <c r="E303" s="3"/>
      <c r="F303" s="3"/>
      <c r="G303" s="3"/>
      <c r="H303" s="3"/>
    </row>
    <row r="304" spans="4:8" ht="409.6">
      <c r="D304" s="3"/>
      <c r="E304" s="3"/>
      <c r="F304" s="3"/>
      <c r="G304" s="3"/>
      <c r="H304" s="3"/>
    </row>
    <row r="305" spans="4:8" ht="409.6">
      <c r="D305" s="3"/>
      <c r="E305" s="3"/>
      <c r="F305" s="3"/>
      <c r="G305" s="3"/>
      <c r="H305" s="3"/>
    </row>
    <row r="306" spans="4:8" ht="409.6">
      <c r="D306" s="3"/>
      <c r="E306" s="3"/>
      <c r="F306" s="3"/>
      <c r="G306" s="3"/>
      <c r="H306" s="3"/>
    </row>
    <row r="307" spans="4:8" ht="409.6">
      <c r="D307" s="3"/>
      <c r="E307" s="3"/>
      <c r="F307" s="3"/>
      <c r="G307" s="3"/>
      <c r="H307" s="3"/>
    </row>
    <row r="308" spans="4:8" ht="409.6">
      <c r="D308" s="3"/>
      <c r="E308" s="3"/>
      <c r="F308" s="3"/>
      <c r="G308" s="3"/>
      <c r="H308" s="3"/>
    </row>
    <row r="309" spans="4:8" ht="409.6">
      <c r="D309" s="3"/>
      <c r="E309" s="3"/>
      <c r="F309" s="3"/>
      <c r="G309" s="3"/>
      <c r="H309" s="3"/>
    </row>
    <row r="310" spans="4:8" ht="409.6">
      <c r="D310" s="3"/>
      <c r="E310" s="3"/>
      <c r="F310" s="3"/>
      <c r="G310" s="3"/>
      <c r="H310" s="3"/>
    </row>
    <row r="311" spans="4:8" ht="409.6">
      <c r="D311" s="3"/>
      <c r="E311" s="3"/>
      <c r="F311" s="3"/>
      <c r="G311" s="3"/>
      <c r="H311" s="3"/>
    </row>
    <row r="312" spans="4:8" ht="409.6">
      <c r="D312" s="3"/>
      <c r="E312" s="3"/>
      <c r="F312" s="3"/>
      <c r="G312" s="3"/>
      <c r="H312" s="3"/>
    </row>
    <row r="313" spans="4:8" ht="409.6">
      <c r="D313" s="3"/>
      <c r="E313" s="3"/>
      <c r="F313" s="3"/>
      <c r="G313" s="3"/>
      <c r="H313" s="3"/>
    </row>
    <row r="314" spans="4:8" ht="409.6">
      <c r="D314" s="3"/>
      <c r="E314" s="3"/>
      <c r="F314" s="3"/>
      <c r="G314" s="3"/>
      <c r="H314" s="3"/>
    </row>
    <row r="315" spans="4:8" ht="409.6">
      <c r="D315" s="3"/>
      <c r="E315" s="3"/>
      <c r="F315" s="3"/>
      <c r="G315" s="3"/>
      <c r="H315" s="3"/>
    </row>
    <row r="316" spans="4:8" ht="409.6">
      <c r="D316" s="3"/>
      <c r="E316" s="3"/>
      <c r="F316" s="3"/>
      <c r="G316" s="3"/>
      <c r="H316" s="3"/>
    </row>
    <row r="317" spans="4:8" ht="409.6">
      <c r="D317" s="3"/>
      <c r="E317" s="3"/>
      <c r="F317" s="3"/>
      <c r="G317" s="3"/>
      <c r="H317" s="3"/>
    </row>
    <row r="318" spans="4:8" ht="409.6">
      <c r="D318" s="3"/>
      <c r="E318" s="3"/>
      <c r="F318" s="3"/>
      <c r="G318" s="3"/>
      <c r="H318" s="3"/>
    </row>
    <row r="319" spans="4:8" ht="409.6">
      <c r="D319" s="3"/>
      <c r="E319" s="3"/>
      <c r="F319" s="3"/>
      <c r="G319" s="3"/>
      <c r="H319" s="3"/>
    </row>
    <row r="320" spans="4:8" ht="409.6">
      <c r="D320" s="3"/>
      <c r="E320" s="3"/>
      <c r="F320" s="3"/>
      <c r="G320" s="3"/>
      <c r="H320" s="3"/>
    </row>
    <row r="321" spans="4:8" ht="409.6">
      <c r="D321" s="3"/>
      <c r="E321" s="3"/>
      <c r="F321" s="3"/>
      <c r="G321" s="3"/>
      <c r="H321" s="3"/>
    </row>
    <row r="322" spans="4:8" ht="409.6">
      <c r="D322" s="3"/>
      <c r="E322" s="3"/>
      <c r="F322" s="3"/>
      <c r="G322" s="3"/>
      <c r="H322" s="3"/>
    </row>
    <row r="323" spans="4:8" ht="409.6">
      <c r="D323" s="3"/>
      <c r="E323" s="3"/>
      <c r="F323" s="3"/>
      <c r="G323" s="3"/>
      <c r="H323" s="3"/>
    </row>
    <row r="324" spans="4:8" ht="409.6">
      <c r="D324" s="3"/>
      <c r="E324" s="3"/>
      <c r="F324" s="3"/>
      <c r="G324" s="3"/>
      <c r="H324" s="3"/>
    </row>
    <row r="325" spans="4:8" ht="409.6">
      <c r="D325" s="3"/>
      <c r="E325" s="3"/>
      <c r="F325" s="3"/>
      <c r="G325" s="3"/>
      <c r="H325" s="3"/>
    </row>
    <row r="326" spans="4:8" ht="409.6">
      <c r="D326" s="3"/>
      <c r="E326" s="3"/>
      <c r="F326" s="3"/>
      <c r="G326" s="3"/>
      <c r="H326" s="3"/>
    </row>
    <row r="327" spans="4:8" ht="409.6">
      <c r="D327" s="3"/>
      <c r="E327" s="3"/>
      <c r="F327" s="3"/>
      <c r="G327" s="3"/>
      <c r="H327" s="3"/>
    </row>
    <row r="328" spans="4:8" ht="409.6">
      <c r="D328" s="3"/>
      <c r="E328" s="3"/>
      <c r="F328" s="3"/>
      <c r="G328" s="3"/>
      <c r="H328" s="3"/>
    </row>
    <row r="329" spans="4:8" ht="409.6">
      <c r="D329" s="3"/>
      <c r="E329" s="3"/>
      <c r="F329" s="3"/>
      <c r="G329" s="3"/>
      <c r="H329" s="3"/>
    </row>
    <row r="330" spans="4:8" ht="409.6">
      <c r="D330" s="3"/>
      <c r="E330" s="3"/>
      <c r="F330" s="3"/>
      <c r="G330" s="3"/>
      <c r="H330" s="3"/>
    </row>
    <row r="331" spans="4:8" ht="409.6">
      <c r="D331" s="3"/>
      <c r="E331" s="3"/>
      <c r="F331" s="3"/>
      <c r="G331" s="3"/>
      <c r="H331" s="3"/>
    </row>
    <row r="332" spans="4:8" ht="409.6">
      <c r="D332" s="3"/>
      <c r="E332" s="3"/>
      <c r="F332" s="3"/>
      <c r="G332" s="3"/>
      <c r="H332" s="3"/>
    </row>
    <row r="333" spans="4:8" ht="409.6">
      <c r="D333" s="3"/>
      <c r="E333" s="3"/>
      <c r="F333" s="3"/>
      <c r="G333" s="3"/>
      <c r="H333" s="3"/>
    </row>
    <row r="334" spans="4:8" ht="409.6">
      <c r="D334" s="3"/>
      <c r="E334" s="3"/>
      <c r="F334" s="3"/>
      <c r="G334" s="3"/>
      <c r="H334" s="3"/>
    </row>
    <row r="335" spans="4:8" ht="409.6">
      <c r="D335" s="3"/>
      <c r="E335" s="3"/>
      <c r="F335" s="3"/>
      <c r="G335" s="3"/>
      <c r="H335" s="3"/>
    </row>
    <row r="336" spans="4:8" ht="409.6">
      <c r="D336" s="3"/>
      <c r="E336" s="3"/>
      <c r="F336" s="3"/>
      <c r="G336" s="3"/>
      <c r="H336" s="3"/>
    </row>
    <row r="337" spans="4:8" ht="409.6">
      <c r="D337" s="3"/>
      <c r="E337" s="3"/>
      <c r="F337" s="3"/>
      <c r="G337" s="3"/>
      <c r="H337" s="3"/>
    </row>
    <row r="338" spans="4:8" ht="409.6">
      <c r="D338" s="3"/>
      <c r="E338" s="3"/>
      <c r="F338" s="3"/>
      <c r="G338" s="3"/>
      <c r="H338" s="3"/>
    </row>
    <row r="339" spans="4:8" ht="409.6">
      <c r="D339" s="3"/>
      <c r="E339" s="3"/>
      <c r="F339" s="3"/>
      <c r="G339" s="3"/>
      <c r="H339" s="3"/>
    </row>
    <row r="340" spans="4:8" ht="409.6">
      <c r="D340" s="3"/>
      <c r="E340" s="3"/>
      <c r="F340" s="3"/>
      <c r="G340" s="3"/>
      <c r="H340" s="3"/>
    </row>
    <row r="341" spans="4:8" ht="409.6">
      <c r="D341" s="3"/>
      <c r="E341" s="3"/>
      <c r="F341" s="3"/>
      <c r="G341" s="3"/>
      <c r="H341" s="3"/>
    </row>
    <row r="342" spans="4:8" ht="409.6">
      <c r="D342" s="3"/>
      <c r="E342" s="3"/>
      <c r="F342" s="3"/>
      <c r="G342" s="3"/>
      <c r="H342" s="3"/>
    </row>
    <row r="343" spans="4:8" ht="409.6">
      <c r="D343" s="3"/>
      <c r="E343" s="3"/>
      <c r="F343" s="3"/>
      <c r="G343" s="3"/>
      <c r="H343" s="3"/>
    </row>
    <row r="344" spans="4:8" ht="409.6">
      <c r="D344" s="3"/>
      <c r="E344" s="3"/>
      <c r="F344" s="3"/>
      <c r="G344" s="3"/>
      <c r="H344" s="3"/>
    </row>
    <row r="345" spans="4:8" ht="409.6">
      <c r="D345" s="3"/>
      <c r="E345" s="3"/>
      <c r="F345" s="3"/>
      <c r="G345" s="3"/>
      <c r="H345" s="3"/>
    </row>
    <row r="346" spans="4:8" ht="409.6">
      <c r="D346" s="3"/>
      <c r="E346" s="3"/>
      <c r="F346" s="3"/>
      <c r="G346" s="3"/>
      <c r="H346" s="3"/>
    </row>
    <row r="347" spans="4:8" ht="409.6">
      <c r="D347" s="3"/>
      <c r="E347" s="3"/>
      <c r="F347" s="3"/>
      <c r="G347" s="3"/>
      <c r="H347" s="3"/>
    </row>
    <row r="348" spans="4:8" ht="409.6">
      <c r="D348" s="3"/>
      <c r="E348" s="3"/>
      <c r="F348" s="3"/>
      <c r="G348" s="3"/>
      <c r="H348" s="3"/>
    </row>
    <row r="349" spans="4:8" ht="409.6">
      <c r="D349" s="3"/>
      <c r="E349" s="3"/>
      <c r="F349" s="3"/>
      <c r="G349" s="3"/>
      <c r="H349" s="3"/>
    </row>
    <row r="350" spans="4:8" ht="409.6">
      <c r="D350" s="3"/>
      <c r="E350" s="3"/>
      <c r="F350" s="3"/>
      <c r="G350" s="3"/>
      <c r="H350" s="3"/>
    </row>
    <row r="351" spans="4:8" ht="409.6">
      <c r="D351" s="3"/>
      <c r="E351" s="3"/>
      <c r="F351" s="3"/>
      <c r="G351" s="3"/>
      <c r="H351" s="3"/>
    </row>
    <row r="352" spans="4:8" ht="409.6">
      <c r="D352" s="3"/>
      <c r="E352" s="3"/>
      <c r="F352" s="3"/>
      <c r="G352" s="3"/>
      <c r="H352" s="3"/>
    </row>
    <row r="353" spans="4:8" ht="409.6">
      <c r="D353" s="3"/>
      <c r="E353" s="3"/>
      <c r="F353" s="3"/>
      <c r="G353" s="3"/>
      <c r="H353" s="3"/>
    </row>
    <row r="354" spans="4:8" ht="409.6">
      <c r="D354" s="3"/>
      <c r="E354" s="3"/>
      <c r="F354" s="3"/>
      <c r="G354" s="3"/>
      <c r="H354" s="3"/>
    </row>
    <row r="355" spans="4:8" ht="409.6">
      <c r="D355" s="3"/>
      <c r="E355" s="3"/>
      <c r="F355" s="3"/>
      <c r="G355" s="3"/>
      <c r="H355" s="3"/>
    </row>
    <row r="356" spans="4:8" ht="409.6">
      <c r="D356" s="3"/>
      <c r="E356" s="3"/>
      <c r="F356" s="3"/>
      <c r="G356" s="3"/>
      <c r="H356" s="3"/>
    </row>
    <row r="357" spans="4:8" ht="409.6">
      <c r="D357" s="3"/>
      <c r="E357" s="3"/>
      <c r="F357" s="3"/>
      <c r="G357" s="3"/>
      <c r="H357" s="3"/>
    </row>
    <row r="358" spans="4:8" ht="409.6">
      <c r="D358" s="3"/>
      <c r="E358" s="3"/>
      <c r="F358" s="3"/>
      <c r="G358" s="3"/>
      <c r="H358" s="3"/>
    </row>
    <row r="359" spans="4:8" ht="409.6">
      <c r="D359" s="3"/>
      <c r="E359" s="3"/>
      <c r="F359" s="3"/>
      <c r="G359" s="3"/>
      <c r="H359" s="3"/>
    </row>
    <row r="360" spans="4:8" ht="409.6">
      <c r="D360" s="3"/>
      <c r="E360" s="3"/>
      <c r="F360" s="3"/>
      <c r="G360" s="3"/>
      <c r="H360" s="3"/>
    </row>
    <row r="361" spans="4:8" ht="409.6">
      <c r="D361" s="3"/>
      <c r="E361" s="3"/>
      <c r="F361" s="3"/>
      <c r="G361" s="3"/>
      <c r="H361" s="3"/>
    </row>
    <row r="362" spans="4:8" ht="409.6">
      <c r="D362" s="3"/>
      <c r="E362" s="3"/>
      <c r="F362" s="3"/>
      <c r="G362" s="3"/>
      <c r="H362" s="3"/>
    </row>
    <row r="363" spans="4:8" ht="409.6">
      <c r="D363" s="3"/>
      <c r="E363" s="3"/>
      <c r="F363" s="3"/>
      <c r="G363" s="3"/>
      <c r="H363" s="3"/>
    </row>
    <row r="364" spans="4:8" ht="409.6">
      <c r="D364" s="3"/>
      <c r="E364" s="3"/>
      <c r="F364" s="3"/>
      <c r="G364" s="3"/>
      <c r="H364" s="3"/>
    </row>
    <row r="365" spans="4:8" ht="409.6">
      <c r="D365" s="3"/>
      <c r="E365" s="3"/>
      <c r="F365" s="3"/>
      <c r="G365" s="3"/>
      <c r="H365" s="3"/>
    </row>
    <row r="366" spans="4:8" ht="409.6">
      <c r="D366" s="3"/>
      <c r="E366" s="3"/>
      <c r="F366" s="3"/>
      <c r="G366" s="3"/>
      <c r="H366" s="3"/>
    </row>
    <row r="367" spans="4:8" ht="409.6">
      <c r="D367" s="3"/>
      <c r="E367" s="3"/>
      <c r="F367" s="3"/>
      <c r="G367" s="3"/>
      <c r="H367" s="3"/>
    </row>
    <row r="368" spans="4:8" ht="409.6">
      <c r="D368" s="3"/>
      <c r="E368" s="3"/>
      <c r="F368" s="3"/>
      <c r="G368" s="3"/>
      <c r="H368" s="3"/>
    </row>
    <row r="369" spans="4:8" ht="409.6">
      <c r="D369" s="3"/>
      <c r="E369" s="3"/>
      <c r="F369" s="3"/>
      <c r="G369" s="3"/>
      <c r="H369" s="3"/>
    </row>
    <row r="370" spans="4:8" ht="409.6">
      <c r="D370" s="3"/>
      <c r="E370" s="3"/>
      <c r="F370" s="3"/>
      <c r="G370" s="3"/>
      <c r="H370" s="3"/>
    </row>
    <row r="371" spans="4:8" ht="409.6">
      <c r="D371" s="3"/>
      <c r="E371" s="3"/>
      <c r="F371" s="3"/>
      <c r="G371" s="3"/>
      <c r="H371" s="3"/>
    </row>
    <row r="372" spans="4:8" ht="409.6">
      <c r="D372" s="3"/>
      <c r="E372" s="3"/>
      <c r="F372" s="3"/>
      <c r="G372" s="3"/>
      <c r="H372" s="3"/>
    </row>
    <row r="373" spans="4:8" ht="409.6">
      <c r="D373" s="3"/>
      <c r="E373" s="3"/>
      <c r="F373" s="3"/>
      <c r="G373" s="3"/>
      <c r="H373" s="3"/>
    </row>
    <row r="374" spans="4:8" ht="409.6">
      <c r="D374" s="3"/>
      <c r="E374" s="3"/>
      <c r="F374" s="3"/>
      <c r="G374" s="3"/>
      <c r="H374" s="3"/>
    </row>
    <row r="375" spans="4:8" ht="409.6">
      <c r="D375" s="3"/>
      <c r="E375" s="3"/>
      <c r="F375" s="3"/>
      <c r="G375" s="3"/>
      <c r="H375" s="3"/>
    </row>
    <row r="376" spans="4:8" ht="409.6">
      <c r="D376" s="3"/>
      <c r="E376" s="3"/>
      <c r="F376" s="3"/>
      <c r="G376" s="3"/>
      <c r="H376" s="3"/>
    </row>
    <row r="377" spans="4:8" ht="409.6">
      <c r="D377" s="3"/>
      <c r="E377" s="3"/>
      <c r="F377" s="3"/>
      <c r="G377" s="3"/>
      <c r="H377" s="3"/>
    </row>
    <row r="378" spans="4:8" ht="409.6">
      <c r="D378" s="3"/>
      <c r="E378" s="3"/>
      <c r="F378" s="3"/>
      <c r="G378" s="3"/>
      <c r="H378" s="3"/>
    </row>
    <row r="379" spans="4:8" ht="409.6">
      <c r="D379" s="3"/>
      <c r="E379" s="3"/>
      <c r="F379" s="3"/>
      <c r="G379" s="3"/>
      <c r="H379" s="3"/>
    </row>
    <row r="380" spans="4:8" ht="409.6">
      <c r="D380" s="3"/>
      <c r="E380" s="3"/>
      <c r="F380" s="3"/>
      <c r="G380" s="3"/>
      <c r="H380" s="3"/>
    </row>
    <row r="381" spans="4:8" ht="409.6">
      <c r="D381" s="3"/>
      <c r="E381" s="3"/>
      <c r="F381" s="3"/>
      <c r="G381" s="3"/>
      <c r="H381" s="3"/>
    </row>
    <row r="382" spans="4:8" ht="409.6">
      <c r="D382" s="3"/>
      <c r="E382" s="3"/>
      <c r="F382" s="3"/>
      <c r="G382" s="3"/>
      <c r="H382" s="3"/>
    </row>
    <row r="383" spans="4:8" ht="409.6">
      <c r="D383" s="3"/>
      <c r="E383" s="3"/>
      <c r="F383" s="3"/>
      <c r="G383" s="3"/>
      <c r="H383" s="3"/>
    </row>
    <row r="384" spans="4:8" ht="409.6">
      <c r="D384" s="3"/>
      <c r="E384" s="3"/>
      <c r="F384" s="3"/>
      <c r="G384" s="3"/>
      <c r="H384" s="3"/>
    </row>
    <row r="385" spans="4:8" ht="409.6">
      <c r="D385" s="3"/>
      <c r="E385" s="3"/>
      <c r="F385" s="3"/>
      <c r="G385" s="3"/>
      <c r="H385" s="3"/>
    </row>
    <row r="386" spans="4:8" ht="409.6">
      <c r="D386" s="3"/>
      <c r="E386" s="3"/>
      <c r="F386" s="3"/>
      <c r="G386" s="3"/>
      <c r="H386" s="3"/>
    </row>
    <row r="387" spans="4:8" ht="409.6">
      <c r="D387" s="3"/>
      <c r="E387" s="3"/>
      <c r="F387" s="3"/>
      <c r="G387" s="3"/>
      <c r="H387" s="3"/>
    </row>
    <row r="388" spans="4:8" ht="409.6">
      <c r="D388" s="3"/>
      <c r="E388" s="3"/>
      <c r="F388" s="3"/>
      <c r="G388" s="3"/>
      <c r="H388" s="3"/>
    </row>
    <row r="389" spans="4:8" ht="409.6">
      <c r="D389" s="3"/>
      <c r="E389" s="3"/>
      <c r="F389" s="3"/>
      <c r="G389" s="3"/>
      <c r="H389" s="3"/>
    </row>
    <row r="390" spans="4:8" ht="409.6">
      <c r="D390" s="3"/>
      <c r="E390" s="3"/>
      <c r="F390" s="3"/>
      <c r="G390" s="3"/>
      <c r="H390" s="3"/>
    </row>
    <row r="391" spans="4:8" ht="409.6">
      <c r="D391" s="3"/>
      <c r="E391" s="3"/>
      <c r="F391" s="3"/>
      <c r="G391" s="3"/>
      <c r="H391" s="3"/>
    </row>
    <row r="392" spans="4:8" ht="409.6">
      <c r="D392" s="3"/>
      <c r="E392" s="3"/>
      <c r="F392" s="3"/>
      <c r="G392" s="3"/>
      <c r="H392" s="3"/>
    </row>
    <row r="393" spans="4:8" ht="409.6">
      <c r="D393" s="3"/>
      <c r="E393" s="3"/>
      <c r="F393" s="3"/>
      <c r="G393" s="3"/>
      <c r="H393" s="3"/>
    </row>
    <row r="394" spans="4:8" ht="409.6">
      <c r="D394" s="3"/>
      <c r="E394" s="3"/>
      <c r="F394" s="3"/>
      <c r="G394" s="3"/>
      <c r="H394" s="3"/>
    </row>
    <row r="395" spans="4:8" ht="409.6">
      <c r="D395" s="3"/>
      <c r="E395" s="3"/>
      <c r="F395" s="3"/>
      <c r="G395" s="3"/>
      <c r="H395" s="3"/>
    </row>
    <row r="396" spans="4:8" ht="409.6">
      <c r="D396" s="3"/>
      <c r="E396" s="3"/>
      <c r="F396" s="3"/>
      <c r="G396" s="3"/>
      <c r="H396" s="3"/>
    </row>
    <row r="397" spans="4:8" ht="409.6">
      <c r="D397" s="3"/>
      <c r="E397" s="3"/>
      <c r="F397" s="3"/>
      <c r="G397" s="3"/>
      <c r="H397" s="3"/>
    </row>
    <row r="398" spans="4:8" ht="409.6">
      <c r="D398" s="3"/>
      <c r="E398" s="3"/>
      <c r="F398" s="3"/>
      <c r="G398" s="3"/>
      <c r="H398" s="3"/>
    </row>
    <row r="399" spans="4:8" ht="409.6">
      <c r="D399" s="3"/>
      <c r="E399" s="3"/>
      <c r="F399" s="3"/>
      <c r="G399" s="3"/>
      <c r="H399" s="3"/>
    </row>
    <row r="400" spans="4:8" ht="409.6">
      <c r="D400" s="3"/>
      <c r="E400" s="3"/>
      <c r="F400" s="3"/>
      <c r="G400" s="3"/>
      <c r="H400" s="3"/>
    </row>
    <row r="401" spans="4:8" ht="409.6">
      <c r="D401" s="3"/>
      <c r="E401" s="3"/>
      <c r="F401" s="3"/>
      <c r="G401" s="3"/>
      <c r="H401" s="3"/>
    </row>
    <row r="402" spans="4:8" ht="409.6">
      <c r="D402" s="3"/>
      <c r="E402" s="3"/>
      <c r="F402" s="3"/>
      <c r="G402" s="3"/>
      <c r="H402" s="3"/>
    </row>
    <row r="403" spans="4:8" ht="409.6">
      <c r="D403" s="3"/>
      <c r="E403" s="3"/>
      <c r="F403" s="3"/>
      <c r="G403" s="3"/>
      <c r="H403" s="3"/>
    </row>
    <row r="404" spans="4:8" ht="409.6">
      <c r="D404" s="3"/>
      <c r="E404" s="3"/>
      <c r="F404" s="3"/>
      <c r="G404" s="3"/>
      <c r="H404" s="3"/>
    </row>
    <row r="405" spans="4:8" ht="409.6">
      <c r="D405" s="3"/>
      <c r="E405" s="3"/>
      <c r="F405" s="3"/>
      <c r="G405" s="3"/>
      <c r="H405" s="3"/>
    </row>
    <row r="406" spans="4:8" ht="409.6">
      <c r="D406" s="3"/>
      <c r="E406" s="3"/>
      <c r="F406" s="3"/>
      <c r="G406" s="3"/>
      <c r="H406" s="3"/>
    </row>
    <row r="407" spans="4:8" ht="409.6">
      <c r="D407" s="3"/>
      <c r="E407" s="3"/>
      <c r="F407" s="3"/>
      <c r="G407" s="3"/>
      <c r="H407" s="3"/>
    </row>
    <row r="408" spans="4:8" ht="409.6">
      <c r="D408" s="3"/>
      <c r="E408" s="3"/>
      <c r="F408" s="3"/>
      <c r="G408" s="3"/>
      <c r="H408" s="3"/>
    </row>
    <row r="409" spans="4:8" ht="409.6">
      <c r="D409" s="3"/>
      <c r="E409" s="3"/>
      <c r="F409" s="3"/>
      <c r="G409" s="3"/>
      <c r="H409" s="3"/>
    </row>
    <row r="410" spans="4:8" ht="409.6">
      <c r="D410" s="3"/>
      <c r="E410" s="3"/>
      <c r="F410" s="3"/>
      <c r="G410" s="3"/>
      <c r="H410" s="3"/>
    </row>
    <row r="411" spans="4:8" ht="409.6">
      <c r="D411" s="3"/>
      <c r="E411" s="3"/>
      <c r="F411" s="3"/>
      <c r="G411" s="3"/>
      <c r="H411" s="3"/>
    </row>
    <row r="412" spans="4:8" ht="409.6">
      <c r="D412" s="3"/>
      <c r="E412" s="3"/>
      <c r="F412" s="3"/>
      <c r="G412" s="3"/>
      <c r="H412" s="3"/>
    </row>
    <row r="413" spans="4:8" ht="409.6">
      <c r="D413" s="3"/>
      <c r="E413" s="3"/>
      <c r="F413" s="3"/>
      <c r="G413" s="3"/>
      <c r="H413" s="3"/>
    </row>
    <row r="414" spans="4:8" ht="409.6">
      <c r="D414" s="3"/>
      <c r="E414" s="3"/>
      <c r="F414" s="3"/>
      <c r="G414" s="3"/>
      <c r="H414" s="3"/>
    </row>
    <row r="415" spans="4:8" ht="409.6">
      <c r="D415" s="3"/>
      <c r="E415" s="3"/>
      <c r="F415" s="3"/>
      <c r="G415" s="3"/>
      <c r="H415" s="3"/>
    </row>
    <row r="416" spans="4:8" ht="409.6">
      <c r="D416" s="3"/>
      <c r="E416" s="3"/>
      <c r="F416" s="3"/>
      <c r="G416" s="3"/>
      <c r="H416" s="3"/>
    </row>
    <row r="417" spans="4:8" ht="409.6">
      <c r="D417" s="3"/>
      <c r="E417" s="3"/>
      <c r="F417" s="3"/>
      <c r="G417" s="3"/>
      <c r="H417" s="3"/>
    </row>
    <row r="418" spans="4:8" ht="409.6">
      <c r="D418" s="3"/>
      <c r="E418" s="3"/>
      <c r="F418" s="3"/>
      <c r="G418" s="3"/>
      <c r="H418" s="3"/>
    </row>
    <row r="419" spans="4:8" ht="409.6">
      <c r="D419" s="3"/>
      <c r="E419" s="3"/>
      <c r="F419" s="3"/>
      <c r="G419" s="3"/>
      <c r="H419" s="3"/>
    </row>
    <row r="420" spans="4:8" ht="409.6">
      <c r="D420" s="3"/>
      <c r="E420" s="3"/>
      <c r="F420" s="3"/>
      <c r="G420" s="3"/>
      <c r="H420" s="3"/>
    </row>
    <row r="421" spans="4:8" ht="409.6">
      <c r="D421" s="3"/>
      <c r="E421" s="3"/>
      <c r="F421" s="3"/>
      <c r="G421" s="3"/>
      <c r="H421" s="3"/>
    </row>
    <row r="422" spans="4:8" ht="409.6">
      <c r="D422" s="3"/>
      <c r="E422" s="3"/>
      <c r="F422" s="3"/>
      <c r="G422" s="3"/>
      <c r="H422" s="3"/>
    </row>
    <row r="423" spans="4:8" ht="409.6">
      <c r="D423" s="3"/>
      <c r="E423" s="3"/>
      <c r="F423" s="3"/>
      <c r="G423" s="3"/>
      <c r="H423" s="3"/>
    </row>
    <row r="424" spans="4:8" ht="409.6">
      <c r="D424" s="3"/>
      <c r="E424" s="3"/>
      <c r="F424" s="3"/>
      <c r="G424" s="3"/>
      <c r="H424" s="3"/>
    </row>
    <row r="425" spans="4:8" ht="409.6">
      <c r="D425" s="3"/>
      <c r="E425" s="3"/>
      <c r="F425" s="3"/>
      <c r="G425" s="3"/>
      <c r="H425" s="3"/>
    </row>
    <row r="426" spans="4:8" ht="409.6">
      <c r="D426" s="3"/>
      <c r="E426" s="3"/>
      <c r="F426" s="3"/>
      <c r="G426" s="3"/>
      <c r="H426" s="3"/>
    </row>
    <row r="427" spans="4:8" ht="409.6">
      <c r="D427" s="3"/>
      <c r="E427" s="3"/>
      <c r="F427" s="3"/>
      <c r="G427" s="3"/>
      <c r="H427" s="3"/>
    </row>
    <row r="428" spans="4:8" ht="409.6">
      <c r="D428" s="3"/>
      <c r="E428" s="3"/>
      <c r="F428" s="3"/>
      <c r="G428" s="3"/>
      <c r="H428" s="3"/>
    </row>
    <row r="429" spans="4:8" ht="409.6">
      <c r="D429" s="3"/>
      <c r="E429" s="3"/>
      <c r="F429" s="3"/>
      <c r="G429" s="3"/>
      <c r="H429" s="3"/>
    </row>
    <row r="430" spans="4:8" ht="409.6">
      <c r="D430" s="3"/>
      <c r="E430" s="3"/>
      <c r="F430" s="3"/>
      <c r="G430" s="3"/>
      <c r="H430" s="3"/>
    </row>
    <row r="431" spans="4:8" ht="409.6">
      <c r="D431" s="3"/>
      <c r="E431" s="3"/>
      <c r="F431" s="3"/>
      <c r="G431" s="3"/>
      <c r="H431" s="3"/>
    </row>
    <row r="432" spans="4:8" ht="409.6">
      <c r="D432" s="3"/>
      <c r="E432" s="3"/>
      <c r="F432" s="3"/>
      <c r="G432" s="3"/>
      <c r="H432" s="3"/>
    </row>
    <row r="433" spans="4:8" ht="409.6">
      <c r="D433" s="3"/>
      <c r="E433" s="3"/>
      <c r="F433" s="3"/>
      <c r="G433" s="3"/>
      <c r="H433" s="3"/>
    </row>
    <row r="434" spans="4:8" ht="409.6">
      <c r="D434" s="3"/>
      <c r="E434" s="3"/>
      <c r="F434" s="3"/>
      <c r="G434" s="3"/>
      <c r="H434" s="3"/>
    </row>
    <row r="435" spans="4:8" ht="409.6">
      <c r="D435" s="3"/>
      <c r="E435" s="3"/>
      <c r="F435" s="3"/>
      <c r="G435" s="3"/>
      <c r="H435" s="3"/>
    </row>
    <row r="436" spans="4:8" ht="409.6">
      <c r="D436" s="3"/>
      <c r="E436" s="3"/>
      <c r="F436" s="3"/>
      <c r="G436" s="3"/>
      <c r="H436" s="3"/>
    </row>
    <row r="437" spans="4:8" ht="409.6">
      <c r="D437" s="3"/>
      <c r="E437" s="3"/>
      <c r="F437" s="3"/>
      <c r="G437" s="3"/>
      <c r="H437" s="3"/>
    </row>
    <row r="438" spans="4:8" ht="409.6">
      <c r="D438" s="3"/>
      <c r="E438" s="3"/>
      <c r="F438" s="3"/>
      <c r="G438" s="3"/>
      <c r="H438" s="3"/>
    </row>
    <row r="439" spans="4:8" ht="409.6">
      <c r="D439" s="3"/>
      <c r="E439" s="3"/>
      <c r="F439" s="3"/>
      <c r="G439" s="3"/>
      <c r="H439" s="3"/>
    </row>
    <row r="440" spans="4:8" ht="409.6">
      <c r="D440" s="3"/>
      <c r="E440" s="3"/>
      <c r="F440" s="3"/>
      <c r="G440" s="3"/>
      <c r="H440" s="3"/>
    </row>
    <row r="441" spans="4:8" ht="409.6">
      <c r="D441" s="3"/>
      <c r="E441" s="3"/>
      <c r="F441" s="3"/>
      <c r="G441" s="3"/>
      <c r="H441" s="3"/>
    </row>
    <row r="442" spans="4:8" ht="409.6">
      <c r="D442" s="3"/>
      <c r="E442" s="3"/>
      <c r="F442" s="3"/>
      <c r="G442" s="3"/>
      <c r="H442" s="3"/>
    </row>
    <row r="443" spans="4:8" ht="409.6">
      <c r="D443" s="3"/>
      <c r="E443" s="3"/>
      <c r="F443" s="3"/>
      <c r="G443" s="3"/>
      <c r="H443" s="3"/>
    </row>
    <row r="444" spans="4:8" ht="409.6">
      <c r="D444" s="3"/>
      <c r="E444" s="3"/>
      <c r="F444" s="3"/>
      <c r="G444" s="3"/>
      <c r="H444" s="3"/>
    </row>
    <row r="445" spans="4:8" ht="409.6">
      <c r="D445" s="3"/>
      <c r="E445" s="3"/>
      <c r="F445" s="3"/>
      <c r="G445" s="3"/>
      <c r="H445" s="3"/>
    </row>
    <row r="446" spans="4:8" ht="409.6">
      <c r="D446" s="3"/>
      <c r="E446" s="3"/>
      <c r="F446" s="3"/>
      <c r="G446" s="3"/>
      <c r="H446" s="3"/>
    </row>
    <row r="447" spans="4:8" ht="409.6">
      <c r="D447" s="3"/>
      <c r="E447" s="3"/>
      <c r="F447" s="3"/>
      <c r="G447" s="3"/>
      <c r="H447" s="3"/>
    </row>
    <row r="448" spans="4:8" ht="409.6">
      <c r="D448" s="3"/>
      <c r="E448" s="3"/>
      <c r="F448" s="3"/>
      <c r="G448" s="3"/>
      <c r="H448" s="3"/>
    </row>
    <row r="449" spans="4:8" ht="409.6">
      <c r="D449" s="3"/>
      <c r="E449" s="3"/>
      <c r="F449" s="3"/>
      <c r="G449" s="3"/>
      <c r="H449" s="3"/>
    </row>
    <row r="450" spans="4:8" ht="409.6">
      <c r="D450" s="3"/>
      <c r="E450" s="3"/>
      <c r="F450" s="3"/>
      <c r="G450" s="3"/>
      <c r="H450" s="3"/>
    </row>
    <row r="451" spans="4:8" ht="409.6">
      <c r="D451" s="3"/>
      <c r="E451" s="3"/>
      <c r="F451" s="3"/>
      <c r="G451" s="3"/>
      <c r="H451" s="3"/>
    </row>
    <row r="452" spans="4:8" ht="409.6">
      <c r="D452" s="3"/>
      <c r="E452" s="3"/>
      <c r="F452" s="3"/>
      <c r="G452" s="3"/>
      <c r="H452" s="3"/>
    </row>
    <row r="453" spans="4:8" ht="409.6">
      <c r="D453" s="3"/>
      <c r="E453" s="3"/>
      <c r="F453" s="3"/>
      <c r="G453" s="3"/>
      <c r="H453" s="3"/>
    </row>
    <row r="454" spans="4:8" ht="409.6">
      <c r="D454" s="3"/>
      <c r="E454" s="3"/>
      <c r="F454" s="3"/>
      <c r="G454" s="3"/>
      <c r="H454" s="3"/>
    </row>
    <row r="455" spans="4:8" ht="409.6">
      <c r="D455" s="3"/>
      <c r="E455" s="3"/>
      <c r="F455" s="3"/>
      <c r="G455" s="3"/>
      <c r="H455" s="3"/>
    </row>
    <row r="456" spans="4:8" ht="409.6">
      <c r="D456" s="3"/>
      <c r="E456" s="3"/>
      <c r="F456" s="3"/>
      <c r="G456" s="3"/>
      <c r="H456" s="3"/>
    </row>
    <row r="457" spans="4:8" ht="409.6">
      <c r="D457" s="3"/>
      <c r="E457" s="3"/>
      <c r="F457" s="3"/>
      <c r="G457" s="3"/>
      <c r="H457" s="3"/>
    </row>
    <row r="458" spans="4:8" ht="409.6">
      <c r="D458" s="3"/>
      <c r="E458" s="3"/>
      <c r="F458" s="3"/>
      <c r="G458" s="3"/>
      <c r="H458" s="3"/>
    </row>
    <row r="459" spans="4:8" ht="409.6">
      <c r="D459" s="3"/>
      <c r="E459" s="3"/>
      <c r="F459" s="3"/>
      <c r="G459" s="3"/>
      <c r="H459" s="3"/>
    </row>
    <row r="460" spans="4:8" ht="409.6">
      <c r="D460" s="3"/>
      <c r="E460" s="3"/>
      <c r="F460" s="3"/>
      <c r="G460" s="3"/>
      <c r="H460" s="3"/>
    </row>
    <row r="461" spans="4:8" ht="409.6">
      <c r="D461" s="3"/>
      <c r="E461" s="3"/>
      <c r="F461" s="3"/>
      <c r="G461" s="3"/>
      <c r="H461" s="3"/>
    </row>
    <row r="462" spans="4:8" ht="409.6">
      <c r="D462" s="3"/>
      <c r="E462" s="3"/>
      <c r="F462" s="3"/>
      <c r="G462" s="3"/>
      <c r="H462" s="3"/>
    </row>
    <row r="463" spans="4:8" ht="409.6">
      <c r="D463" s="3"/>
      <c r="E463" s="3"/>
      <c r="F463" s="3"/>
      <c r="G463" s="3"/>
      <c r="H463" s="3"/>
    </row>
    <row r="464" spans="4:8" ht="409.6">
      <c r="D464" s="3"/>
      <c r="E464" s="3"/>
      <c r="F464" s="3"/>
      <c r="G464" s="3"/>
      <c r="H464" s="3"/>
    </row>
    <row r="465" spans="4:8" ht="409.6">
      <c r="D465" s="3"/>
      <c r="E465" s="3"/>
      <c r="F465" s="3"/>
      <c r="G465" s="3"/>
      <c r="H465" s="3"/>
    </row>
    <row r="466" spans="4:8" ht="409.6">
      <c r="D466" s="3"/>
      <c r="E466" s="3"/>
      <c r="F466" s="3"/>
      <c r="G466" s="3"/>
      <c r="H466" s="3"/>
    </row>
    <row r="467" spans="4:8" ht="409.6">
      <c r="D467" s="3"/>
      <c r="E467" s="3"/>
      <c r="F467" s="3"/>
      <c r="G467" s="3"/>
      <c r="H467" s="3"/>
    </row>
    <row r="468" spans="4:8" ht="409.6">
      <c r="D468" s="3"/>
      <c r="E468" s="3"/>
      <c r="F468" s="3"/>
      <c r="G468" s="3"/>
      <c r="H468" s="3"/>
    </row>
    <row r="469" spans="4:8" ht="409.6">
      <c r="D469" s="3"/>
      <c r="E469" s="3"/>
      <c r="F469" s="3"/>
      <c r="G469" s="3"/>
      <c r="H469" s="3"/>
    </row>
    <row r="470" spans="4:8" ht="409.6">
      <c r="D470" s="3"/>
      <c r="E470" s="3"/>
      <c r="F470" s="3"/>
      <c r="G470" s="3"/>
      <c r="H470" s="3"/>
    </row>
    <row r="471" spans="4:8" ht="409.6">
      <c r="D471" s="3"/>
      <c r="E471" s="3"/>
      <c r="F471" s="3"/>
      <c r="G471" s="3"/>
      <c r="H471" s="3"/>
    </row>
    <row r="472" spans="4:8" ht="409.6">
      <c r="D472" s="3"/>
      <c r="E472" s="3"/>
      <c r="F472" s="3"/>
      <c r="G472" s="3"/>
      <c r="H472" s="3"/>
    </row>
    <row r="473" spans="4:8" ht="409.6">
      <c r="D473" s="3"/>
      <c r="E473" s="3"/>
      <c r="F473" s="3"/>
      <c r="G473" s="3"/>
      <c r="H473" s="3"/>
    </row>
    <row r="474" spans="4:8" ht="409.6">
      <c r="D474" s="3"/>
      <c r="E474" s="3"/>
      <c r="F474" s="3"/>
      <c r="G474" s="3"/>
      <c r="H474" s="3"/>
    </row>
    <row r="475" spans="4:8" ht="409.6">
      <c r="D475" s="3"/>
      <c r="E475" s="3"/>
      <c r="F475" s="3"/>
      <c r="G475" s="3"/>
      <c r="H475" s="3"/>
    </row>
    <row r="476" spans="4:8" ht="409.6">
      <c r="D476" s="3"/>
      <c r="E476" s="3"/>
      <c r="F476" s="3"/>
      <c r="G476" s="3"/>
      <c r="H476" s="3"/>
    </row>
    <row r="477" spans="4:8" ht="409.6">
      <c r="D477" s="3"/>
      <c r="E477" s="3"/>
      <c r="F477" s="3"/>
      <c r="G477" s="3"/>
      <c r="H477" s="3"/>
    </row>
    <row r="478" spans="4:8" ht="409.6">
      <c r="D478" s="3"/>
      <c r="E478" s="3"/>
      <c r="F478" s="3"/>
      <c r="G478" s="3"/>
      <c r="H478" s="3"/>
    </row>
    <row r="479" spans="4:8" ht="409.6">
      <c r="D479" s="3"/>
      <c r="E479" s="3"/>
      <c r="F479" s="3"/>
      <c r="G479" s="3"/>
      <c r="H479" s="3"/>
    </row>
    <row r="480" spans="4:8" ht="409.6">
      <c r="D480" s="3"/>
      <c r="E480" s="3"/>
      <c r="F480" s="3"/>
      <c r="G480" s="3"/>
      <c r="H480" s="3"/>
    </row>
    <row r="481" spans="4:8" ht="409.6">
      <c r="D481" s="3"/>
      <c r="E481" s="3"/>
      <c r="F481" s="3"/>
      <c r="G481" s="3"/>
      <c r="H481" s="3"/>
    </row>
    <row r="482" spans="4:8" ht="409.6">
      <c r="D482" s="3"/>
      <c r="E482" s="3"/>
      <c r="F482" s="3"/>
      <c r="G482" s="3"/>
      <c r="H482" s="3"/>
    </row>
    <row r="483" spans="4:8" ht="409.6">
      <c r="D483" s="3"/>
      <c r="E483" s="3"/>
      <c r="F483" s="3"/>
      <c r="G483" s="3"/>
      <c r="H483" s="3"/>
    </row>
    <row r="484" spans="4:8" ht="409.6">
      <c r="D484" s="3"/>
      <c r="E484" s="3"/>
      <c r="F484" s="3"/>
      <c r="G484" s="3"/>
      <c r="H484" s="3"/>
    </row>
    <row r="485" spans="4:8" ht="409.6">
      <c r="D485" s="3"/>
      <c r="E485" s="3"/>
      <c r="F485" s="3"/>
      <c r="G485" s="3"/>
      <c r="H485" s="3"/>
    </row>
    <row r="486" spans="4:8" ht="409.6">
      <c r="D486" s="3"/>
      <c r="E486" s="3"/>
      <c r="F486" s="3"/>
      <c r="G486" s="3"/>
      <c r="H486" s="3"/>
    </row>
    <row r="487" spans="4:8" ht="409.6">
      <c r="D487" s="3"/>
      <c r="E487" s="3"/>
      <c r="F487" s="3"/>
      <c r="G487" s="3"/>
      <c r="H487" s="3"/>
    </row>
    <row r="488" spans="4:8" ht="409.6">
      <c r="D488" s="3"/>
      <c r="E488" s="3"/>
      <c r="F488" s="3"/>
      <c r="G488" s="3"/>
      <c r="H488" s="3"/>
    </row>
    <row r="489" spans="4:8" ht="409.6">
      <c r="D489" s="3"/>
      <c r="E489" s="3"/>
      <c r="F489" s="3"/>
      <c r="G489" s="3"/>
      <c r="H489" s="3"/>
    </row>
    <row r="490" spans="4:8" ht="409.6">
      <c r="D490" s="3"/>
      <c r="E490" s="3"/>
      <c r="F490" s="3"/>
      <c r="G490" s="3"/>
      <c r="H490" s="3"/>
    </row>
    <row r="491" spans="4:8" ht="409.6">
      <c r="D491" s="3"/>
      <c r="E491" s="3"/>
      <c r="F491" s="3"/>
      <c r="G491" s="3"/>
      <c r="H491" s="3"/>
    </row>
    <row r="492" spans="4:8" ht="409.6">
      <c r="D492" s="3"/>
      <c r="E492" s="3"/>
      <c r="F492" s="3"/>
      <c r="G492" s="3"/>
      <c r="H492" s="3"/>
    </row>
    <row r="493" spans="4:8" ht="409.6">
      <c r="D493" s="3"/>
      <c r="E493" s="3"/>
      <c r="F493" s="3"/>
      <c r="G493" s="3"/>
      <c r="H493" s="3"/>
    </row>
    <row r="494" spans="4:8" ht="409.6">
      <c r="D494" s="3"/>
      <c r="E494" s="3"/>
      <c r="F494" s="3"/>
      <c r="G494" s="3"/>
      <c r="H494" s="3"/>
    </row>
    <row r="495" spans="4:8" ht="409.6">
      <c r="D495" s="3"/>
      <c r="E495" s="3"/>
      <c r="F495" s="3"/>
      <c r="G495" s="3"/>
      <c r="H495" s="3"/>
    </row>
    <row r="496" spans="4:8" ht="409.6">
      <c r="D496" s="3"/>
      <c r="E496" s="3"/>
      <c r="F496" s="3"/>
      <c r="G496" s="3"/>
      <c r="H496" s="3"/>
    </row>
    <row r="497" spans="4:8" ht="409.6">
      <c r="D497" s="3"/>
      <c r="E497" s="3"/>
      <c r="F497" s="3"/>
      <c r="G497" s="3"/>
      <c r="H497" s="3"/>
    </row>
    <row r="498" spans="4:8" ht="409.6">
      <c r="D498" s="3"/>
      <c r="E498" s="3"/>
      <c r="F498" s="3"/>
      <c r="G498" s="3"/>
      <c r="H498" s="3"/>
    </row>
    <row r="499" spans="4:8" ht="409.6">
      <c r="D499" s="3"/>
      <c r="E499" s="3"/>
      <c r="F499" s="3"/>
      <c r="G499" s="3"/>
      <c r="H499" s="3"/>
    </row>
    <row r="500" spans="4:8" ht="409.6">
      <c r="D500" s="3"/>
      <c r="E500" s="3"/>
      <c r="F500" s="3"/>
      <c r="G500" s="3"/>
      <c r="H500" s="3"/>
    </row>
    <row r="501" spans="4:8" ht="409.6">
      <c r="D501" s="3"/>
      <c r="E501" s="3"/>
      <c r="F501" s="3"/>
      <c r="G501" s="3"/>
      <c r="H501" s="3"/>
    </row>
    <row r="502" spans="4:8" ht="409.6">
      <c r="D502" s="3"/>
      <c r="E502" s="3"/>
      <c r="F502" s="3"/>
      <c r="G502" s="3"/>
      <c r="H502" s="3"/>
    </row>
    <row r="503" spans="4:8" ht="409.6">
      <c r="D503" s="3"/>
      <c r="E503" s="3"/>
      <c r="F503" s="3"/>
      <c r="G503" s="3"/>
      <c r="H503" s="3"/>
    </row>
    <row r="504" spans="4:8" ht="409.6">
      <c r="D504" s="3"/>
      <c r="E504" s="3"/>
      <c r="F504" s="3"/>
      <c r="G504" s="3"/>
      <c r="H504" s="3"/>
    </row>
    <row r="505" spans="4:8" ht="409.6">
      <c r="D505" s="3"/>
      <c r="E505" s="3"/>
      <c r="F505" s="3"/>
      <c r="G505" s="3"/>
      <c r="H505" s="3"/>
    </row>
    <row r="506" spans="4:8" ht="409.6">
      <c r="D506" s="3"/>
      <c r="E506" s="3"/>
      <c r="F506" s="3"/>
      <c r="G506" s="3"/>
      <c r="H506" s="3"/>
    </row>
    <row r="507" spans="4:8" ht="409.6">
      <c r="D507" s="3"/>
      <c r="E507" s="3"/>
      <c r="F507" s="3"/>
      <c r="G507" s="3"/>
      <c r="H507" s="3"/>
    </row>
    <row r="508" spans="4:8" ht="409.6">
      <c r="D508" s="3"/>
      <c r="E508" s="3"/>
      <c r="F508" s="3"/>
      <c r="G508" s="3"/>
      <c r="H508" s="3"/>
    </row>
    <row r="509" spans="4:8" ht="409.6">
      <c r="D509" s="3"/>
      <c r="E509" s="3"/>
      <c r="F509" s="3"/>
      <c r="G509" s="3"/>
      <c r="H509" s="3"/>
    </row>
    <row r="510" spans="4:8" ht="409.6">
      <c r="D510" s="3"/>
      <c r="E510" s="3"/>
      <c r="F510" s="3"/>
      <c r="G510" s="3"/>
      <c r="H510" s="3"/>
    </row>
    <row r="511" spans="4:8" ht="409.6">
      <c r="D511" s="3"/>
      <c r="E511" s="3"/>
      <c r="F511" s="3"/>
      <c r="G511" s="3"/>
      <c r="H511" s="3"/>
    </row>
    <row r="512" spans="4:8" ht="409.6">
      <c r="D512" s="3"/>
      <c r="E512" s="3"/>
      <c r="F512" s="3"/>
      <c r="G512" s="3"/>
      <c r="H512" s="3"/>
    </row>
    <row r="513" spans="4:8" ht="409.6">
      <c r="D513" s="3"/>
      <c r="E513" s="3"/>
      <c r="F513" s="3"/>
      <c r="G513" s="3"/>
      <c r="H513" s="3"/>
    </row>
    <row r="514" spans="4:8" ht="409.6">
      <c r="D514" s="3"/>
      <c r="E514" s="3"/>
      <c r="F514" s="3"/>
      <c r="G514" s="3"/>
      <c r="H514" s="3"/>
    </row>
    <row r="515" spans="4:8" ht="409.6">
      <c r="D515" s="3"/>
      <c r="E515" s="3"/>
      <c r="F515" s="3"/>
      <c r="G515" s="3"/>
      <c r="H515" s="3"/>
    </row>
    <row r="516" spans="4:8" ht="409.6">
      <c r="D516" s="3"/>
      <c r="E516" s="3"/>
      <c r="F516" s="3"/>
      <c r="G516" s="3"/>
      <c r="H516" s="3"/>
    </row>
    <row r="517" spans="4:8" ht="409.6">
      <c r="D517" s="3"/>
      <c r="E517" s="3"/>
      <c r="F517" s="3"/>
      <c r="G517" s="3"/>
      <c r="H517" s="3"/>
    </row>
    <row r="518" spans="4:8" ht="409.6">
      <c r="D518" s="3"/>
      <c r="E518" s="3"/>
      <c r="F518" s="3"/>
      <c r="G518" s="3"/>
      <c r="H518" s="3"/>
    </row>
    <row r="519" spans="4:8" ht="409.6">
      <c r="D519" s="3"/>
      <c r="E519" s="3"/>
      <c r="F519" s="3"/>
      <c r="G519" s="3"/>
      <c r="H519" s="3"/>
    </row>
    <row r="520" spans="4:8" ht="409.6">
      <c r="D520" s="3"/>
      <c r="E520" s="3"/>
      <c r="F520" s="3"/>
      <c r="G520" s="3"/>
      <c r="H520" s="3"/>
    </row>
    <row r="521" spans="4:8" ht="409.6">
      <c r="D521" s="3"/>
      <c r="E521" s="3"/>
      <c r="F521" s="3"/>
      <c r="G521" s="3"/>
      <c r="H521" s="3"/>
    </row>
    <row r="522" spans="4:8" ht="409.6">
      <c r="D522" s="3"/>
      <c r="E522" s="3"/>
      <c r="F522" s="3"/>
      <c r="G522" s="3"/>
      <c r="H522" s="3"/>
    </row>
    <row r="523" spans="4:8" ht="409.6">
      <c r="D523" s="3"/>
      <c r="E523" s="3"/>
      <c r="F523" s="3"/>
      <c r="G523" s="3"/>
      <c r="H523" s="3"/>
    </row>
    <row r="524" spans="4:8" ht="409.6">
      <c r="D524" s="3"/>
      <c r="E524" s="3"/>
      <c r="F524" s="3"/>
      <c r="G524" s="3"/>
      <c r="H524" s="3"/>
    </row>
    <row r="525" spans="4:8" ht="409.6">
      <c r="D525" s="3"/>
      <c r="E525" s="3"/>
      <c r="F525" s="3"/>
      <c r="G525" s="3"/>
      <c r="H525" s="3"/>
    </row>
    <row r="526" spans="4:8" ht="409.6">
      <c r="D526" s="3"/>
      <c r="E526" s="3"/>
      <c r="F526" s="3"/>
      <c r="G526" s="3"/>
      <c r="H526" s="3"/>
    </row>
    <row r="527" spans="4:8" ht="409.6">
      <c r="D527" s="3"/>
      <c r="E527" s="3"/>
      <c r="F527" s="3"/>
      <c r="G527" s="3"/>
      <c r="H527" s="3"/>
    </row>
    <row r="528" spans="4:8" ht="409.6">
      <c r="D528" s="3"/>
      <c r="E528" s="3"/>
      <c r="F528" s="3"/>
      <c r="G528" s="3"/>
      <c r="H528" s="3"/>
    </row>
    <row r="529" spans="4:8" ht="409.6">
      <c r="D529" s="3"/>
      <c r="E529" s="3"/>
      <c r="F529" s="3"/>
      <c r="G529" s="3"/>
      <c r="H529" s="3"/>
    </row>
    <row r="530" spans="4:8" ht="409.6">
      <c r="D530" s="3"/>
      <c r="E530" s="3"/>
      <c r="F530" s="3"/>
      <c r="G530" s="3"/>
      <c r="H530" s="3"/>
    </row>
    <row r="531" spans="4:8" ht="409.6">
      <c r="D531" s="3"/>
      <c r="E531" s="3"/>
      <c r="F531" s="3"/>
      <c r="G531" s="3"/>
      <c r="H531" s="3"/>
    </row>
    <row r="532" spans="4:8" ht="409.6">
      <c r="D532" s="3"/>
      <c r="E532" s="3"/>
      <c r="F532" s="3"/>
      <c r="G532" s="3"/>
      <c r="H532" s="3"/>
    </row>
    <row r="533" spans="4:8" ht="409.6">
      <c r="D533" s="3"/>
      <c r="E533" s="3"/>
      <c r="F533" s="3"/>
      <c r="G533" s="3"/>
      <c r="H533" s="3"/>
    </row>
    <row r="534" spans="4:8" ht="409.6">
      <c r="D534" s="3"/>
      <c r="E534" s="3"/>
      <c r="F534" s="3"/>
      <c r="G534" s="3"/>
      <c r="H534" s="3"/>
    </row>
    <row r="535" spans="4:8" ht="409.6">
      <c r="D535" s="3"/>
      <c r="E535" s="3"/>
      <c r="F535" s="3"/>
      <c r="G535" s="3"/>
      <c r="H535" s="3"/>
    </row>
    <row r="536" spans="4:8" ht="409.6">
      <c r="D536" s="3"/>
      <c r="E536" s="3"/>
      <c r="F536" s="3"/>
      <c r="G536" s="3"/>
      <c r="H536" s="3"/>
    </row>
    <row r="537" spans="4:8" ht="409.6">
      <c r="D537" s="3"/>
      <c r="E537" s="3"/>
      <c r="F537" s="3"/>
      <c r="G537" s="3"/>
      <c r="H537" s="3"/>
    </row>
    <row r="538" spans="4:8" ht="409.6">
      <c r="D538" s="3"/>
      <c r="E538" s="3"/>
      <c r="F538" s="3"/>
      <c r="G538" s="3"/>
      <c r="H538" s="3"/>
    </row>
    <row r="539" spans="4:8" ht="409.6">
      <c r="D539" s="3"/>
      <c r="E539" s="3"/>
      <c r="F539" s="3"/>
      <c r="G539" s="3"/>
      <c r="H539" s="3"/>
    </row>
    <row r="540" spans="4:8" ht="409.6">
      <c r="D540" s="3"/>
      <c r="E540" s="3"/>
      <c r="F540" s="3"/>
      <c r="G540" s="3"/>
      <c r="H540" s="3"/>
    </row>
    <row r="541" spans="4:8" ht="409.6">
      <c r="D541" s="3"/>
      <c r="E541" s="3"/>
      <c r="F541" s="3"/>
      <c r="G541" s="3"/>
      <c r="H541" s="3"/>
    </row>
    <row r="542" spans="4:8" ht="409.6">
      <c r="D542" s="3"/>
      <c r="E542" s="3"/>
      <c r="F542" s="3"/>
      <c r="G542" s="3"/>
      <c r="H542" s="3"/>
    </row>
    <row r="543" spans="4:8" ht="409.6">
      <c r="D543" s="3"/>
      <c r="E543" s="3"/>
      <c r="F543" s="3"/>
      <c r="G543" s="3"/>
      <c r="H543" s="3"/>
    </row>
    <row r="544" spans="4:8" ht="409.6">
      <c r="D544" s="3"/>
      <c r="E544" s="3"/>
      <c r="F544" s="3"/>
      <c r="G544" s="3"/>
      <c r="H544" s="3"/>
    </row>
    <row r="545" spans="4:8" ht="409.6">
      <c r="D545" s="3"/>
      <c r="E545" s="3"/>
      <c r="F545" s="3"/>
      <c r="G545" s="3"/>
      <c r="H545" s="3"/>
    </row>
    <row r="546" spans="4:8" ht="409.6">
      <c r="D546" s="3"/>
      <c r="E546" s="3"/>
      <c r="F546" s="3"/>
      <c r="G546" s="3"/>
      <c r="H546" s="3"/>
    </row>
    <row r="547" spans="4:8" ht="409.6">
      <c r="D547" s="3"/>
      <c r="E547" s="3"/>
      <c r="F547" s="3"/>
      <c r="G547" s="3"/>
      <c r="H547" s="3"/>
    </row>
    <row r="548" spans="4:8" ht="409.6">
      <c r="D548" s="3"/>
      <c r="E548" s="3"/>
      <c r="F548" s="3"/>
      <c r="G548" s="3"/>
      <c r="H548" s="3"/>
    </row>
    <row r="549" spans="4:8" ht="409.6">
      <c r="D549" s="3"/>
      <c r="E549" s="3"/>
      <c r="F549" s="3"/>
      <c r="G549" s="3"/>
      <c r="H549" s="3"/>
    </row>
    <row r="550" spans="4:8" ht="409.6">
      <c r="D550" s="3"/>
      <c r="E550" s="3"/>
      <c r="F550" s="3"/>
      <c r="G550" s="3"/>
      <c r="H550" s="3"/>
    </row>
    <row r="551" spans="4:8" ht="409.6">
      <c r="D551" s="3"/>
      <c r="E551" s="3"/>
      <c r="F551" s="3"/>
      <c r="G551" s="3"/>
      <c r="H551" s="3"/>
    </row>
    <row r="552" spans="4:8" ht="409.6">
      <c r="D552" s="3"/>
      <c r="E552" s="3"/>
      <c r="F552" s="3"/>
      <c r="G552" s="3"/>
      <c r="H552" s="3"/>
    </row>
    <row r="553" spans="4:8" ht="409.6">
      <c r="D553" s="3"/>
      <c r="E553" s="3"/>
      <c r="F553" s="3"/>
      <c r="G553" s="3"/>
      <c r="H553" s="3"/>
    </row>
    <row r="554" spans="4:8" ht="409.6">
      <c r="D554" s="3"/>
      <c r="E554" s="3"/>
      <c r="F554" s="3"/>
      <c r="G554" s="3"/>
      <c r="H554" s="3"/>
    </row>
    <row r="555" spans="4:8" ht="409.6">
      <c r="D555" s="3"/>
      <c r="E555" s="3"/>
      <c r="F555" s="3"/>
      <c r="G555" s="3"/>
      <c r="H555" s="3"/>
    </row>
    <row r="556" spans="4:8" ht="409.6">
      <c r="D556" s="3"/>
      <c r="E556" s="3"/>
      <c r="F556" s="3"/>
      <c r="G556" s="3"/>
      <c r="H556" s="3"/>
    </row>
    <row r="557" spans="4:8" ht="409.6">
      <c r="D557" s="3"/>
      <c r="E557" s="3"/>
      <c r="F557" s="3"/>
      <c r="G557" s="3"/>
      <c r="H557" s="3"/>
    </row>
    <row r="558" spans="4:8" ht="409.6">
      <c r="D558" s="3"/>
      <c r="E558" s="3"/>
      <c r="F558" s="3"/>
      <c r="G558" s="3"/>
      <c r="H558" s="3"/>
    </row>
    <row r="559" spans="4:8" ht="409.6">
      <c r="D559" s="3"/>
      <c r="E559" s="3"/>
      <c r="F559" s="3"/>
      <c r="G559" s="3"/>
      <c r="H559" s="3"/>
    </row>
    <row r="560" spans="4:8" ht="409.6">
      <c r="D560" s="3"/>
      <c r="E560" s="3"/>
      <c r="F560" s="3"/>
      <c r="G560" s="3"/>
      <c r="H560" s="3"/>
    </row>
    <row r="561" spans="4:8" ht="409.6">
      <c r="D561" s="3"/>
      <c r="E561" s="3"/>
      <c r="F561" s="3"/>
      <c r="G561" s="3"/>
      <c r="H561" s="3"/>
    </row>
    <row r="562" spans="4:8" ht="409.6">
      <c r="D562" s="3"/>
      <c r="E562" s="3"/>
      <c r="F562" s="3"/>
      <c r="G562" s="3"/>
      <c r="H562" s="3"/>
    </row>
    <row r="563" spans="4:8" ht="409.6">
      <c r="D563" s="3"/>
      <c r="E563" s="3"/>
      <c r="F563" s="3"/>
      <c r="G563" s="3"/>
      <c r="H563" s="3"/>
    </row>
    <row r="564" spans="4:8" ht="409.6">
      <c r="D564" s="3"/>
      <c r="E564" s="3"/>
      <c r="F564" s="3"/>
      <c r="G564" s="3"/>
      <c r="H564" s="3"/>
    </row>
    <row r="565" spans="4:8" ht="409.6">
      <c r="D565" s="3"/>
      <c r="E565" s="3"/>
      <c r="F565" s="3"/>
      <c r="G565" s="3"/>
      <c r="H565" s="3"/>
    </row>
    <row r="566" spans="4:8" ht="409.6">
      <c r="D566" s="3"/>
      <c r="E566" s="3"/>
      <c r="F566" s="3"/>
      <c r="G566" s="3"/>
      <c r="H566" s="3"/>
    </row>
    <row r="567" spans="4:8" ht="409.6">
      <c r="D567" s="3"/>
      <c r="E567" s="3"/>
      <c r="F567" s="3"/>
      <c r="G567" s="3"/>
      <c r="H567" s="3"/>
    </row>
    <row r="568" spans="4:8" ht="409.6">
      <c r="D568" s="3"/>
      <c r="E568" s="3"/>
      <c r="F568" s="3"/>
      <c r="G568" s="3"/>
      <c r="H568" s="3"/>
    </row>
    <row r="569" spans="4:8" ht="409.6">
      <c r="D569" s="3"/>
      <c r="E569" s="3"/>
      <c r="F569" s="3"/>
      <c r="G569" s="3"/>
      <c r="H569" s="3"/>
    </row>
    <row r="570" spans="4:8" ht="409.6">
      <c r="D570" s="3"/>
      <c r="E570" s="3"/>
      <c r="F570" s="3"/>
      <c r="G570" s="3"/>
      <c r="H570" s="3"/>
    </row>
    <row r="571" spans="4:8" ht="409.6">
      <c r="D571" s="3"/>
      <c r="E571" s="3"/>
      <c r="F571" s="3"/>
      <c r="G571" s="3"/>
      <c r="H571" s="3"/>
    </row>
    <row r="572" spans="4:8" ht="409.6">
      <c r="D572" s="3"/>
      <c r="E572" s="3"/>
      <c r="F572" s="3"/>
      <c r="G572" s="3"/>
      <c r="H572" s="3"/>
    </row>
    <row r="573" spans="4:8" ht="409.6">
      <c r="D573" s="3"/>
      <c r="E573" s="3"/>
      <c r="F573" s="3"/>
      <c r="G573" s="3"/>
      <c r="H573" s="3"/>
    </row>
    <row r="574" spans="4:8" ht="409.6">
      <c r="D574" s="3"/>
      <c r="E574" s="3"/>
      <c r="F574" s="3"/>
      <c r="G574" s="3"/>
      <c r="H574" s="3"/>
    </row>
    <row r="575" spans="4:8" ht="409.6">
      <c r="D575" s="3"/>
      <c r="E575" s="3"/>
      <c r="F575" s="3"/>
      <c r="G575" s="3"/>
      <c r="H575" s="3"/>
    </row>
    <row r="576" spans="4:8" ht="409.6">
      <c r="D576" s="3"/>
      <c r="E576" s="3"/>
      <c r="F576" s="3"/>
      <c r="G576" s="3"/>
      <c r="H576" s="3"/>
    </row>
    <row r="577" spans="4:8" ht="409.6">
      <c r="D577" s="3"/>
      <c r="E577" s="3"/>
      <c r="F577" s="3"/>
      <c r="G577" s="3"/>
      <c r="H577" s="3"/>
    </row>
    <row r="578" spans="4:8" ht="409.6">
      <c r="D578" s="3"/>
      <c r="E578" s="3"/>
      <c r="F578" s="3"/>
      <c r="G578" s="3"/>
      <c r="H578" s="3"/>
    </row>
    <row r="579" spans="4:8" ht="409.6">
      <c r="D579" s="3"/>
      <c r="E579" s="3"/>
      <c r="F579" s="3"/>
      <c r="G579" s="3"/>
      <c r="H579" s="3"/>
    </row>
    <row r="580" spans="4:8" ht="409.6">
      <c r="D580" s="3"/>
      <c r="E580" s="3"/>
      <c r="F580" s="3"/>
      <c r="G580" s="3"/>
      <c r="H580" s="3"/>
    </row>
    <row r="581" spans="4:8" ht="409.6">
      <c r="D581" s="3"/>
      <c r="E581" s="3"/>
      <c r="F581" s="3"/>
      <c r="G581" s="3"/>
      <c r="H581" s="3"/>
    </row>
    <row r="582" spans="4:8" ht="409.6">
      <c r="D582" s="3"/>
      <c r="E582" s="3"/>
      <c r="F582" s="3"/>
      <c r="G582" s="3"/>
      <c r="H582" s="3"/>
    </row>
    <row r="583" spans="4:8" ht="409.6">
      <c r="D583" s="3"/>
      <c r="E583" s="3"/>
      <c r="F583" s="3"/>
      <c r="G583" s="3"/>
      <c r="H583" s="3"/>
    </row>
    <row r="584" spans="4:8" ht="409.6">
      <c r="D584" s="3"/>
      <c r="E584" s="3"/>
      <c r="F584" s="3"/>
      <c r="G584" s="3"/>
      <c r="H584" s="3"/>
    </row>
    <row r="585" spans="4:8" ht="409.6">
      <c r="D585" s="3"/>
      <c r="E585" s="3"/>
      <c r="F585" s="3"/>
      <c r="G585" s="3"/>
      <c r="H585" s="3"/>
    </row>
    <row r="586" spans="4:8" ht="409.6">
      <c r="D586" s="3"/>
      <c r="E586" s="3"/>
      <c r="F586" s="3"/>
      <c r="G586" s="3"/>
      <c r="H586" s="3"/>
    </row>
    <row r="587" spans="4:8" ht="409.6">
      <c r="D587" s="3"/>
      <c r="E587" s="3"/>
      <c r="F587" s="3"/>
      <c r="G587" s="3"/>
      <c r="H587" s="3"/>
    </row>
    <row r="588" spans="4:8" ht="409.6">
      <c r="D588" s="3"/>
      <c r="E588" s="3"/>
      <c r="F588" s="3"/>
      <c r="G588" s="3"/>
      <c r="H588" s="3"/>
    </row>
    <row r="589" spans="4:8" ht="409.6">
      <c r="D589" s="3"/>
      <c r="E589" s="3"/>
      <c r="F589" s="3"/>
      <c r="G589" s="3"/>
      <c r="H589" s="3"/>
    </row>
    <row r="590" spans="4:8" ht="409.6">
      <c r="D590" s="3"/>
      <c r="E590" s="3"/>
      <c r="F590" s="3"/>
      <c r="G590" s="3"/>
      <c r="H590" s="3"/>
    </row>
    <row r="591" spans="4:8" ht="409.6">
      <c r="D591" s="3"/>
      <c r="E591" s="3"/>
      <c r="F591" s="3"/>
      <c r="G591" s="3"/>
      <c r="H591" s="3"/>
    </row>
    <row r="592" spans="4:8" ht="409.6">
      <c r="D592" s="3"/>
      <c r="E592" s="3"/>
      <c r="F592" s="3"/>
      <c r="G592" s="3"/>
      <c r="H592" s="3"/>
    </row>
    <row r="593" spans="4:8" ht="409.6">
      <c r="D593" s="3"/>
      <c r="E593" s="3"/>
      <c r="F593" s="3"/>
      <c r="G593" s="3"/>
      <c r="H593" s="3"/>
    </row>
    <row r="594" spans="4:8" ht="409.6">
      <c r="D594" s="3"/>
      <c r="E594" s="3"/>
      <c r="F594" s="3"/>
      <c r="G594" s="3"/>
      <c r="H594" s="3"/>
    </row>
    <row r="595" spans="4:8" ht="409.6">
      <c r="D595" s="3"/>
      <c r="E595" s="3"/>
      <c r="F595" s="3"/>
      <c r="G595" s="3"/>
      <c r="H595" s="3"/>
    </row>
    <row r="596" spans="4:8" ht="409.6">
      <c r="D596" s="3"/>
      <c r="E596" s="3"/>
      <c r="F596" s="3"/>
      <c r="G596" s="3"/>
      <c r="H596" s="3"/>
    </row>
    <row r="597" spans="4:8" ht="409.6">
      <c r="D597" s="3"/>
      <c r="E597" s="3"/>
      <c r="F597" s="3"/>
      <c r="G597" s="3"/>
      <c r="H597" s="3"/>
    </row>
    <row r="598" spans="4:8" ht="409.6">
      <c r="D598" s="3"/>
      <c r="E598" s="3"/>
      <c r="F598" s="3"/>
      <c r="G598" s="3"/>
      <c r="H598" s="3"/>
    </row>
    <row r="599" spans="4:8" ht="409.6">
      <c r="D599" s="3"/>
      <c r="E599" s="3"/>
      <c r="F599" s="3"/>
      <c r="G599" s="3"/>
      <c r="H599" s="3"/>
    </row>
    <row r="600" spans="4:8" ht="409.6">
      <c r="D600" s="3"/>
      <c r="E600" s="3"/>
      <c r="F600" s="3"/>
      <c r="G600" s="3"/>
      <c r="H600" s="3"/>
    </row>
    <row r="601" spans="4:8" ht="409.6">
      <c r="D601" s="3"/>
      <c r="E601" s="3"/>
      <c r="F601" s="3"/>
      <c r="G601" s="3"/>
      <c r="H601" s="3"/>
    </row>
    <row r="602" spans="4:8" ht="409.6">
      <c r="D602" s="3"/>
      <c r="E602" s="3"/>
      <c r="F602" s="3"/>
      <c r="G602" s="3"/>
      <c r="H602" s="3"/>
    </row>
    <row r="603" spans="4:8" ht="409.6">
      <c r="D603" s="3"/>
      <c r="E603" s="3"/>
      <c r="F603" s="3"/>
      <c r="G603" s="3"/>
      <c r="H603" s="3"/>
    </row>
    <row r="604" spans="4:8" ht="409.6">
      <c r="D604" s="3"/>
      <c r="E604" s="3"/>
      <c r="F604" s="3"/>
      <c r="G604" s="3"/>
      <c r="H604" s="3"/>
    </row>
    <row r="605" spans="4:8" ht="409.6">
      <c r="D605" s="3"/>
      <c r="E605" s="3"/>
      <c r="F605" s="3"/>
      <c r="G605" s="3"/>
      <c r="H605" s="3"/>
    </row>
    <row r="606" spans="4:8" ht="409.6">
      <c r="D606" s="3"/>
      <c r="E606" s="3"/>
      <c r="F606" s="3"/>
      <c r="G606" s="3"/>
      <c r="H606" s="3"/>
    </row>
    <row r="607" spans="4:8" ht="409.6">
      <c r="D607" s="3"/>
      <c r="E607" s="3"/>
      <c r="F607" s="3"/>
      <c r="G607" s="3"/>
      <c r="H607" s="3"/>
    </row>
    <row r="608" spans="4:8" ht="409.6">
      <c r="E608" s="22"/>
      <c r="G608" s="22"/>
    </row>
    <row r="609" spans="5:7" ht="409.6">
      <c r="E609" s="22"/>
      <c r="G609" s="22"/>
    </row>
    <row r="610" spans="5:7" ht="409.6">
      <c r="E610" s="22"/>
      <c r="G610" s="22"/>
    </row>
    <row r="611" spans="5:7" ht="409.6">
      <c r="E611" s="22"/>
      <c r="G611" s="22"/>
    </row>
    <row r="612" spans="5:7" ht="409.6">
      <c r="E612" s="22"/>
      <c r="G612" s="22"/>
    </row>
    <row r="613" spans="5:7" ht="409.6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168</v>
      </c>
      <c r="C1" s="78" t="s" vm="1">
        <v>244</v>
      </c>
    </row>
    <row r="2" spans="2:47">
      <c r="B2" s="57" t="s">
        <v>167</v>
      </c>
      <c r="C2" s="78" t="s">
        <v>245</v>
      </c>
    </row>
    <row r="3" spans="2:47">
      <c r="B3" s="57" t="s">
        <v>169</v>
      </c>
      <c r="C3" s="78" t="s">
        <v>246</v>
      </c>
    </row>
    <row r="4" spans="2:47">
      <c r="B4" s="57" t="s">
        <v>170</v>
      </c>
      <c r="C4" s="78">
        <v>12148</v>
      </c>
    </row>
    <row r="6" spans="2:47" ht="26.25" customHeight="1">
      <c r="B6" s="136" t="s">
        <v>205</v>
      </c>
      <c r="C6" s="137"/>
      <c r="D6" s="138"/>
    </row>
    <row r="7" spans="2:47" s="3" customFormat="1" ht="33">
      <c r="B7" s="60" t="s">
        <v>105</v>
      </c>
      <c r="C7" s="65" t="s">
        <v>96</v>
      </c>
      <c r="D7" s="66" t="s">
        <v>95</v>
      </c>
    </row>
    <row r="8" spans="2:47" s="3" customFormat="1">
      <c r="B8" s="16"/>
      <c r="C8" s="33" t="s">
        <v>225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1"/>
      <c r="C10" s="101"/>
      <c r="D10" s="10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9"/>
      <c r="C11" s="101"/>
      <c r="D11" s="101"/>
    </row>
    <row r="12" spans="2:47">
      <c r="B12" s="109"/>
      <c r="C12" s="101"/>
      <c r="D12" s="10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101"/>
      <c r="C13" s="101"/>
      <c r="D13" s="10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101"/>
      <c r="C14" s="101"/>
      <c r="D14" s="101"/>
    </row>
    <row r="15" spans="2:47">
      <c r="B15" s="101"/>
      <c r="C15" s="101"/>
      <c r="D15" s="10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101"/>
      <c r="C16" s="101"/>
      <c r="D16" s="10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101"/>
      <c r="C17" s="101"/>
      <c r="D17" s="101"/>
    </row>
    <row r="18" spans="2:4">
      <c r="B18" s="101"/>
      <c r="C18" s="101"/>
      <c r="D18" s="101"/>
    </row>
    <row r="19" spans="2:4">
      <c r="B19" s="101"/>
      <c r="C19" s="101"/>
      <c r="D19" s="101"/>
    </row>
    <row r="20" spans="2:4">
      <c r="B20" s="101"/>
      <c r="C20" s="101"/>
      <c r="D20" s="101"/>
    </row>
    <row r="21" spans="2:4">
      <c r="B21" s="101"/>
      <c r="C21" s="101"/>
      <c r="D21" s="101"/>
    </row>
    <row r="22" spans="2:4">
      <c r="B22" s="101"/>
      <c r="C22" s="101"/>
      <c r="D22" s="101"/>
    </row>
    <row r="23" spans="2:4">
      <c r="B23" s="101"/>
      <c r="C23" s="101"/>
      <c r="D23" s="101"/>
    </row>
    <row r="24" spans="2:4">
      <c r="B24" s="101"/>
      <c r="C24" s="101"/>
      <c r="D24" s="101"/>
    </row>
    <row r="25" spans="2:4">
      <c r="B25" s="101"/>
      <c r="C25" s="101"/>
      <c r="D25" s="101"/>
    </row>
    <row r="26" spans="2:4">
      <c r="B26" s="101"/>
      <c r="C26" s="101"/>
      <c r="D26" s="101"/>
    </row>
    <row r="27" spans="2:4">
      <c r="B27" s="101"/>
      <c r="C27" s="101"/>
      <c r="D27" s="101"/>
    </row>
    <row r="28" spans="2:4">
      <c r="B28" s="101"/>
      <c r="C28" s="101"/>
      <c r="D28" s="101"/>
    </row>
    <row r="29" spans="2:4" ht="409.6">
      <c r="B29" s="101"/>
      <c r="C29" s="101"/>
      <c r="D29" s="101"/>
    </row>
    <row r="30" spans="2:4" ht="409.6">
      <c r="B30" s="101"/>
      <c r="C30" s="101"/>
      <c r="D30" s="101"/>
    </row>
    <row r="31" spans="2:4" ht="409.6">
      <c r="B31" s="101"/>
      <c r="C31" s="101"/>
      <c r="D31" s="101"/>
    </row>
    <row r="32" spans="2:4" ht="409.6">
      <c r="B32" s="101"/>
      <c r="C32" s="101"/>
      <c r="D32" s="101"/>
    </row>
    <row r="33" spans="2:4" ht="409.6">
      <c r="B33" s="101"/>
      <c r="C33" s="101"/>
      <c r="D33" s="101"/>
    </row>
    <row r="34" spans="2:4" ht="409.6">
      <c r="B34" s="101"/>
      <c r="C34" s="101"/>
      <c r="D34" s="101"/>
    </row>
    <row r="35" spans="2:4" ht="409.6">
      <c r="B35" s="101"/>
      <c r="C35" s="101"/>
      <c r="D35" s="101"/>
    </row>
    <row r="36" spans="2:4" ht="409.6">
      <c r="B36" s="101"/>
      <c r="C36" s="101"/>
      <c r="D36" s="101"/>
    </row>
    <row r="37" spans="2:4" ht="409.6">
      <c r="B37" s="101"/>
      <c r="C37" s="101"/>
      <c r="D37" s="101"/>
    </row>
    <row r="38" spans="2:4" ht="409.6">
      <c r="B38" s="101"/>
      <c r="C38" s="101"/>
      <c r="D38" s="101"/>
    </row>
    <row r="39" spans="2:4" ht="409.6">
      <c r="B39" s="101"/>
      <c r="C39" s="101"/>
      <c r="D39" s="101"/>
    </row>
    <row r="40" spans="2:4" ht="409.6">
      <c r="B40" s="101"/>
      <c r="C40" s="101"/>
      <c r="D40" s="101"/>
    </row>
    <row r="41" spans="2:4" ht="409.6">
      <c r="B41" s="101"/>
      <c r="C41" s="101"/>
      <c r="D41" s="101"/>
    </row>
    <row r="42" spans="2:4" ht="409.6">
      <c r="B42" s="101"/>
      <c r="C42" s="101"/>
      <c r="D42" s="101"/>
    </row>
    <row r="43" spans="2:4" ht="409.6">
      <c r="B43" s="101"/>
      <c r="C43" s="101"/>
      <c r="D43" s="101"/>
    </row>
    <row r="44" spans="2:4" ht="409.6">
      <c r="B44" s="101"/>
      <c r="C44" s="101"/>
      <c r="D44" s="101"/>
    </row>
    <row r="45" spans="2:4" ht="409.6">
      <c r="B45" s="101"/>
      <c r="C45" s="101"/>
      <c r="D45" s="101"/>
    </row>
    <row r="46" spans="2:4" ht="409.6">
      <c r="B46" s="101"/>
      <c r="C46" s="101"/>
      <c r="D46" s="101"/>
    </row>
    <row r="47" spans="2:4" ht="409.6">
      <c r="B47" s="101"/>
      <c r="C47" s="101"/>
      <c r="D47" s="101"/>
    </row>
    <row r="48" spans="2:4" ht="409.6">
      <c r="B48" s="101"/>
      <c r="C48" s="101"/>
      <c r="D48" s="101"/>
    </row>
    <row r="49" spans="2:4" ht="409.6">
      <c r="B49" s="101"/>
      <c r="C49" s="101"/>
      <c r="D49" s="101"/>
    </row>
    <row r="50" spans="2:4" ht="409.6">
      <c r="B50" s="101"/>
      <c r="C50" s="101"/>
      <c r="D50" s="101"/>
    </row>
    <row r="51" spans="2:4" ht="409.6">
      <c r="B51" s="101"/>
      <c r="C51" s="101"/>
      <c r="D51" s="101"/>
    </row>
    <row r="52" spans="2:4" ht="409.6">
      <c r="B52" s="101"/>
      <c r="C52" s="101"/>
      <c r="D52" s="101"/>
    </row>
    <row r="53" spans="2:4" ht="409.6">
      <c r="B53" s="101"/>
      <c r="C53" s="101"/>
      <c r="D53" s="101"/>
    </row>
    <row r="54" spans="2:4" ht="409.6">
      <c r="B54" s="101"/>
      <c r="C54" s="101"/>
      <c r="D54" s="101"/>
    </row>
    <row r="55" spans="2:4" ht="409.6">
      <c r="B55" s="101"/>
      <c r="C55" s="101"/>
      <c r="D55" s="101"/>
    </row>
    <row r="56" spans="2:4" ht="409.6">
      <c r="B56" s="101"/>
      <c r="C56" s="101"/>
      <c r="D56" s="101"/>
    </row>
    <row r="57" spans="2:4" ht="409.6">
      <c r="B57" s="101"/>
      <c r="C57" s="101"/>
      <c r="D57" s="101"/>
    </row>
    <row r="58" spans="2:4" ht="409.6">
      <c r="B58" s="101"/>
      <c r="C58" s="101"/>
      <c r="D58" s="101"/>
    </row>
    <row r="59" spans="2:4" ht="409.6">
      <c r="B59" s="101"/>
      <c r="C59" s="101"/>
      <c r="D59" s="101"/>
    </row>
    <row r="60" spans="2:4" ht="409.6">
      <c r="B60" s="101"/>
      <c r="C60" s="101"/>
      <c r="D60" s="101"/>
    </row>
    <row r="61" spans="2:4" ht="409.6">
      <c r="B61" s="101"/>
      <c r="C61" s="101"/>
      <c r="D61" s="101"/>
    </row>
    <row r="62" spans="2:4" ht="409.6">
      <c r="B62" s="101"/>
      <c r="C62" s="101"/>
      <c r="D62" s="101"/>
    </row>
    <row r="63" spans="2:4" ht="409.6">
      <c r="B63" s="101"/>
      <c r="C63" s="101"/>
      <c r="D63" s="101"/>
    </row>
    <row r="64" spans="2:4" ht="409.6">
      <c r="B64" s="101"/>
      <c r="C64" s="101"/>
      <c r="D64" s="101"/>
    </row>
    <row r="65" spans="2:4" ht="409.6">
      <c r="B65" s="101"/>
      <c r="C65" s="101"/>
      <c r="D65" s="101"/>
    </row>
    <row r="66" spans="2:4" ht="409.6">
      <c r="B66" s="101"/>
      <c r="C66" s="101"/>
      <c r="D66" s="101"/>
    </row>
    <row r="67" spans="2:4" ht="409.6">
      <c r="B67" s="101"/>
      <c r="C67" s="101"/>
      <c r="D67" s="101"/>
    </row>
    <row r="68" spans="2:4" ht="409.6">
      <c r="B68" s="101"/>
      <c r="C68" s="101"/>
      <c r="D68" s="101"/>
    </row>
    <row r="69" spans="2:4" ht="409.6">
      <c r="B69" s="101"/>
      <c r="C69" s="101"/>
      <c r="D69" s="101"/>
    </row>
    <row r="70" spans="2:4" ht="409.6">
      <c r="B70" s="101"/>
      <c r="C70" s="101"/>
      <c r="D70" s="101"/>
    </row>
    <row r="71" spans="2:4" ht="409.6">
      <c r="B71" s="101"/>
      <c r="C71" s="101"/>
      <c r="D71" s="101"/>
    </row>
    <row r="72" spans="2:4" ht="409.6">
      <c r="B72" s="101"/>
      <c r="C72" s="101"/>
      <c r="D72" s="101"/>
    </row>
    <row r="73" spans="2:4" ht="409.6">
      <c r="B73" s="101"/>
      <c r="C73" s="101"/>
      <c r="D73" s="101"/>
    </row>
    <row r="74" spans="2:4" ht="409.6">
      <c r="B74" s="101"/>
      <c r="C74" s="101"/>
      <c r="D74" s="101"/>
    </row>
    <row r="75" spans="2:4" ht="409.6">
      <c r="B75" s="101"/>
      <c r="C75" s="101"/>
      <c r="D75" s="101"/>
    </row>
    <row r="76" spans="2:4" ht="409.6">
      <c r="B76" s="101"/>
      <c r="C76" s="101"/>
      <c r="D76" s="101"/>
    </row>
    <row r="77" spans="2:4" ht="409.6">
      <c r="B77" s="101"/>
      <c r="C77" s="101"/>
      <c r="D77" s="101"/>
    </row>
    <row r="78" spans="2:4" ht="409.6">
      <c r="B78" s="101"/>
      <c r="C78" s="101"/>
      <c r="D78" s="101"/>
    </row>
    <row r="79" spans="2:4" ht="409.6">
      <c r="B79" s="101"/>
      <c r="C79" s="101"/>
      <c r="D79" s="101"/>
    </row>
    <row r="80" spans="2:4" ht="409.6">
      <c r="B80" s="101"/>
      <c r="C80" s="101"/>
      <c r="D80" s="101"/>
    </row>
    <row r="81" spans="2:4" ht="409.6">
      <c r="B81" s="101"/>
      <c r="C81" s="101"/>
      <c r="D81" s="101"/>
    </row>
    <row r="82" spans="2:4" ht="409.6">
      <c r="B82" s="101"/>
      <c r="C82" s="101"/>
      <c r="D82" s="101"/>
    </row>
    <row r="83" spans="2:4" ht="409.6">
      <c r="B83" s="101"/>
      <c r="C83" s="101"/>
      <c r="D83" s="101"/>
    </row>
    <row r="84" spans="2:4" ht="409.6">
      <c r="B84" s="101"/>
      <c r="C84" s="101"/>
      <c r="D84" s="101"/>
    </row>
    <row r="85" spans="2:4" ht="409.6">
      <c r="B85" s="101"/>
      <c r="C85" s="101"/>
      <c r="D85" s="101"/>
    </row>
    <row r="86" spans="2:4" ht="409.6">
      <c r="B86" s="101"/>
      <c r="C86" s="101"/>
      <c r="D86" s="101"/>
    </row>
    <row r="87" spans="2:4" ht="409.6">
      <c r="B87" s="101"/>
      <c r="C87" s="101"/>
      <c r="D87" s="101"/>
    </row>
    <row r="88" spans="2:4" ht="409.6">
      <c r="B88" s="101"/>
      <c r="C88" s="101"/>
      <c r="D88" s="101"/>
    </row>
    <row r="89" spans="2:4" ht="409.6">
      <c r="B89" s="101"/>
      <c r="C89" s="101"/>
      <c r="D89" s="101"/>
    </row>
    <row r="90" spans="2:4" ht="409.6">
      <c r="B90" s="101"/>
      <c r="C90" s="101"/>
      <c r="D90" s="101"/>
    </row>
    <row r="91" spans="2:4" ht="409.6">
      <c r="B91" s="101"/>
      <c r="C91" s="101"/>
      <c r="D91" s="101"/>
    </row>
    <row r="92" spans="2:4" ht="409.6">
      <c r="B92" s="101"/>
      <c r="C92" s="101"/>
      <c r="D92" s="101"/>
    </row>
    <row r="93" spans="2:4" ht="409.6">
      <c r="B93" s="101"/>
      <c r="C93" s="101"/>
      <c r="D93" s="101"/>
    </row>
    <row r="94" spans="2:4" ht="409.6">
      <c r="B94" s="101"/>
      <c r="C94" s="101"/>
      <c r="D94" s="101"/>
    </row>
    <row r="95" spans="2:4" ht="409.6">
      <c r="B95" s="101"/>
      <c r="C95" s="101"/>
      <c r="D95" s="101"/>
    </row>
    <row r="96" spans="2:4" ht="409.6">
      <c r="B96" s="101"/>
      <c r="C96" s="101"/>
      <c r="D96" s="101"/>
    </row>
    <row r="97" spans="2:4" ht="409.6">
      <c r="B97" s="101"/>
      <c r="C97" s="101"/>
      <c r="D97" s="101"/>
    </row>
    <row r="98" spans="2:4" ht="409.6">
      <c r="B98" s="101"/>
      <c r="C98" s="101"/>
      <c r="D98" s="101"/>
    </row>
    <row r="99" spans="2:4" ht="409.6">
      <c r="B99" s="101"/>
      <c r="C99" s="101"/>
      <c r="D99" s="101"/>
    </row>
    <row r="100" spans="2:4" ht="409.6">
      <c r="B100" s="101"/>
      <c r="C100" s="101"/>
      <c r="D100" s="101"/>
    </row>
    <row r="101" spans="2:4" ht="409.6">
      <c r="B101" s="101"/>
      <c r="C101" s="101"/>
      <c r="D101" s="101"/>
    </row>
    <row r="102" spans="2:4" ht="409.6">
      <c r="B102" s="101"/>
      <c r="C102" s="101"/>
      <c r="D102" s="101"/>
    </row>
    <row r="103" spans="2:4" ht="409.6">
      <c r="B103" s="101"/>
      <c r="C103" s="101"/>
      <c r="D103" s="101"/>
    </row>
    <row r="104" spans="2:4" ht="409.6">
      <c r="B104" s="101"/>
      <c r="C104" s="101"/>
      <c r="D104" s="101"/>
    </row>
    <row r="105" spans="2:4" ht="409.6">
      <c r="B105" s="101"/>
      <c r="C105" s="101"/>
      <c r="D105" s="101"/>
    </row>
    <row r="106" spans="2:4" ht="409.6">
      <c r="B106" s="101"/>
      <c r="C106" s="101"/>
      <c r="D106" s="101"/>
    </row>
    <row r="107" spans="2:4" ht="409.6">
      <c r="B107" s="101"/>
      <c r="C107" s="101"/>
      <c r="D107" s="101"/>
    </row>
    <row r="108" spans="2:4" ht="409.6">
      <c r="B108" s="101"/>
      <c r="C108" s="101"/>
      <c r="D108" s="101"/>
    </row>
    <row r="109" spans="2:4" ht="409.6">
      <c r="B109" s="101"/>
      <c r="C109" s="101"/>
      <c r="D109" s="10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168</v>
      </c>
      <c r="C1" s="78" t="s" vm="1">
        <v>244</v>
      </c>
    </row>
    <row r="2" spans="2:18">
      <c r="B2" s="57" t="s">
        <v>167</v>
      </c>
      <c r="C2" s="78" t="s">
        <v>245</v>
      </c>
    </row>
    <row r="3" spans="2:18">
      <c r="B3" s="57" t="s">
        <v>169</v>
      </c>
      <c r="C3" s="78" t="s">
        <v>246</v>
      </c>
    </row>
    <row r="4" spans="2:18">
      <c r="B4" s="57" t="s">
        <v>170</v>
      </c>
      <c r="C4" s="78">
        <v>12148</v>
      </c>
    </row>
    <row r="6" spans="2:18" ht="26.25" customHeight="1">
      <c r="B6" s="136" t="s">
        <v>208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8" s="3" customFormat="1" ht="78.75">
      <c r="B7" s="23" t="s">
        <v>105</v>
      </c>
      <c r="C7" s="31" t="s">
        <v>38</v>
      </c>
      <c r="D7" s="31" t="s">
        <v>55</v>
      </c>
      <c r="E7" s="31" t="s">
        <v>15</v>
      </c>
      <c r="F7" s="31" t="s">
        <v>56</v>
      </c>
      <c r="G7" s="31" t="s">
        <v>91</v>
      </c>
      <c r="H7" s="31" t="s">
        <v>18</v>
      </c>
      <c r="I7" s="31" t="s">
        <v>90</v>
      </c>
      <c r="J7" s="31" t="s">
        <v>17</v>
      </c>
      <c r="K7" s="31" t="s">
        <v>206</v>
      </c>
      <c r="L7" s="31" t="s">
        <v>227</v>
      </c>
      <c r="M7" s="31" t="s">
        <v>207</v>
      </c>
      <c r="N7" s="31" t="s">
        <v>51</v>
      </c>
      <c r="O7" s="31" t="s">
        <v>171</v>
      </c>
      <c r="P7" s="32" t="s">
        <v>173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229</v>
      </c>
      <c r="M8" s="33" t="s">
        <v>225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 ht="409.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 ht="409.6">
      <c r="D110" s="1"/>
    </row>
    <row r="111" spans="2:16" ht="409.6">
      <c r="D111" s="1"/>
    </row>
    <row r="112" spans="2:16" ht="409.6">
      <c r="D112" s="1"/>
    </row>
    <row r="113" spans="4:4" ht="409.6">
      <c r="D113" s="1"/>
    </row>
    <row r="114" spans="4:4" ht="409.6">
      <c r="D114" s="1"/>
    </row>
    <row r="115" spans="4:4" ht="409.6">
      <c r="D115" s="1"/>
    </row>
    <row r="116" spans="4:4" ht="409.6">
      <c r="D116" s="1"/>
    </row>
    <row r="117" spans="4:4" ht="409.6">
      <c r="D117" s="1"/>
    </row>
    <row r="118" spans="4:4" ht="409.6">
      <c r="D118" s="1"/>
    </row>
    <row r="119" spans="4:4" ht="409.6">
      <c r="D119" s="1"/>
    </row>
    <row r="120" spans="4:4" ht="409.6">
      <c r="D120" s="1"/>
    </row>
    <row r="121" spans="4:4" ht="409.6">
      <c r="D121" s="1"/>
    </row>
    <row r="122" spans="4:4" ht="409.6">
      <c r="D122" s="1"/>
    </row>
    <row r="123" spans="4:4" ht="409.6">
      <c r="D123" s="1"/>
    </row>
    <row r="124" spans="4:4" ht="409.6">
      <c r="D124" s="1"/>
    </row>
    <row r="125" spans="4:4" ht="409.6">
      <c r="D125" s="1"/>
    </row>
    <row r="126" spans="4:4" ht="409.6">
      <c r="D126" s="1"/>
    </row>
    <row r="127" spans="4:4" ht="409.6">
      <c r="D127" s="1"/>
    </row>
    <row r="128" spans="4:4" ht="409.6">
      <c r="D128" s="1"/>
    </row>
    <row r="129" spans="4:4" ht="409.6">
      <c r="D129" s="1"/>
    </row>
    <row r="130" spans="4:4" ht="409.6">
      <c r="D130" s="1"/>
    </row>
    <row r="131" spans="4:4" ht="409.6">
      <c r="D131" s="1"/>
    </row>
    <row r="132" spans="4:4" ht="409.6">
      <c r="D132" s="1"/>
    </row>
    <row r="133" spans="4:4" ht="409.6">
      <c r="D133" s="1"/>
    </row>
    <row r="134" spans="4:4" ht="409.6">
      <c r="D134" s="1"/>
    </row>
    <row r="135" spans="4:4" ht="409.6">
      <c r="D135" s="1"/>
    </row>
    <row r="136" spans="4:4" ht="409.6">
      <c r="D136" s="1"/>
    </row>
    <row r="137" spans="4:4" ht="409.6">
      <c r="D137" s="1"/>
    </row>
    <row r="138" spans="4:4" ht="409.6">
      <c r="D138" s="1"/>
    </row>
    <row r="139" spans="4:4" ht="409.6">
      <c r="D139" s="1"/>
    </row>
    <row r="140" spans="4:4" ht="409.6">
      <c r="D140" s="1"/>
    </row>
    <row r="141" spans="4:4" ht="409.6">
      <c r="D141" s="1"/>
    </row>
    <row r="142" spans="4:4" ht="409.6">
      <c r="D142" s="1"/>
    </row>
    <row r="143" spans="4:4" ht="409.6">
      <c r="D143" s="1"/>
    </row>
    <row r="144" spans="4:4" ht="409.6">
      <c r="D144" s="1"/>
    </row>
    <row r="145" spans="4:4" ht="409.6">
      <c r="D145" s="1"/>
    </row>
    <row r="146" spans="4:4" ht="409.6">
      <c r="D146" s="1"/>
    </row>
    <row r="147" spans="4:4" ht="409.6">
      <c r="D147" s="1"/>
    </row>
    <row r="148" spans="4:4" ht="409.6">
      <c r="D148" s="1"/>
    </row>
    <row r="149" spans="4:4" ht="409.6">
      <c r="D149" s="1"/>
    </row>
    <row r="150" spans="4:4" ht="409.6">
      <c r="D150" s="1"/>
    </row>
    <row r="151" spans="4:4" ht="409.6">
      <c r="D151" s="1"/>
    </row>
    <row r="152" spans="4:4" ht="409.6">
      <c r="D152" s="1"/>
    </row>
    <row r="153" spans="4:4" ht="409.6">
      <c r="D153" s="1"/>
    </row>
    <row r="154" spans="4:4" ht="409.6">
      <c r="D154" s="1"/>
    </row>
    <row r="155" spans="4:4" ht="409.6">
      <c r="D155" s="1"/>
    </row>
    <row r="156" spans="4:4" ht="409.6">
      <c r="D156" s="1"/>
    </row>
    <row r="157" spans="4:4" ht="409.6">
      <c r="D157" s="1"/>
    </row>
    <row r="158" spans="4:4" ht="409.6">
      <c r="D158" s="1"/>
    </row>
    <row r="159" spans="4:4" ht="409.6">
      <c r="D159" s="1"/>
    </row>
    <row r="160" spans="4:4" ht="409.6">
      <c r="D160" s="1"/>
    </row>
    <row r="161" spans="4:4" ht="409.6">
      <c r="D161" s="1"/>
    </row>
    <row r="162" spans="4:4" ht="409.6">
      <c r="D162" s="1"/>
    </row>
    <row r="163" spans="4:4" ht="409.6">
      <c r="D163" s="1"/>
    </row>
    <row r="164" spans="4:4" ht="409.6">
      <c r="D164" s="1"/>
    </row>
    <row r="165" spans="4:4" ht="409.6">
      <c r="D165" s="1"/>
    </row>
    <row r="166" spans="4:4" ht="409.6">
      <c r="D166" s="1"/>
    </row>
    <row r="167" spans="4:4" ht="409.6">
      <c r="D167" s="1"/>
    </row>
    <row r="168" spans="4:4" ht="409.6">
      <c r="D168" s="1"/>
    </row>
    <row r="169" spans="4:4" ht="409.6">
      <c r="D169" s="1"/>
    </row>
    <row r="170" spans="4:4" ht="409.6">
      <c r="D170" s="1"/>
    </row>
    <row r="171" spans="4:4" ht="409.6">
      <c r="D171" s="1"/>
    </row>
    <row r="172" spans="4:4" ht="409.6">
      <c r="D172" s="1"/>
    </row>
    <row r="173" spans="4:4" ht="409.6">
      <c r="D173" s="1"/>
    </row>
    <row r="174" spans="4:4" ht="409.6">
      <c r="D174" s="1"/>
    </row>
    <row r="175" spans="4:4" ht="409.6">
      <c r="D175" s="1"/>
    </row>
    <row r="176" spans="4:4" ht="409.6">
      <c r="D176" s="1"/>
    </row>
    <row r="177" spans="4:4" ht="409.6">
      <c r="D177" s="1"/>
    </row>
    <row r="178" spans="4:4" ht="409.6">
      <c r="D178" s="1"/>
    </row>
    <row r="179" spans="4:4" ht="409.6">
      <c r="D179" s="1"/>
    </row>
    <row r="180" spans="4:4" ht="409.6">
      <c r="D180" s="1"/>
    </row>
    <row r="181" spans="4:4" ht="409.6">
      <c r="D181" s="1"/>
    </row>
    <row r="182" spans="4:4" ht="409.6">
      <c r="D182" s="1"/>
    </row>
    <row r="183" spans="4:4" ht="409.6">
      <c r="D183" s="1"/>
    </row>
    <row r="184" spans="4:4" ht="409.6">
      <c r="D184" s="1"/>
    </row>
    <row r="185" spans="4:4" ht="409.6">
      <c r="D185" s="1"/>
    </row>
    <row r="186" spans="4:4" ht="409.6">
      <c r="D186" s="1"/>
    </row>
    <row r="187" spans="4:4" ht="409.6">
      <c r="D187" s="1"/>
    </row>
    <row r="188" spans="4:4" ht="409.6">
      <c r="D188" s="1"/>
    </row>
    <row r="189" spans="4:4" ht="409.6">
      <c r="D189" s="1"/>
    </row>
    <row r="190" spans="4:4" ht="409.6">
      <c r="D190" s="1"/>
    </row>
    <row r="191" spans="4:4" ht="409.6">
      <c r="D191" s="1"/>
    </row>
    <row r="192" spans="4:4" ht="409.6">
      <c r="D192" s="1"/>
    </row>
    <row r="193" spans="4:4" ht="409.6">
      <c r="D193" s="1"/>
    </row>
    <row r="194" spans="4:4" ht="409.6">
      <c r="D194" s="1"/>
    </row>
    <row r="195" spans="4:4" ht="409.6">
      <c r="D195" s="1"/>
    </row>
    <row r="196" spans="4:4" ht="409.6">
      <c r="D196" s="1"/>
    </row>
    <row r="197" spans="4:4" ht="409.6">
      <c r="D197" s="1"/>
    </row>
    <row r="198" spans="4:4" ht="409.6">
      <c r="D198" s="1"/>
    </row>
    <row r="199" spans="4:4" ht="409.6">
      <c r="D199" s="1"/>
    </row>
    <row r="200" spans="4:4" ht="409.6">
      <c r="D200" s="1"/>
    </row>
    <row r="201" spans="4:4" ht="409.6">
      <c r="D201" s="1"/>
    </row>
    <row r="202" spans="4:4" ht="409.6">
      <c r="D202" s="1"/>
    </row>
    <row r="203" spans="4:4" ht="409.6">
      <c r="D203" s="1"/>
    </row>
    <row r="204" spans="4:4" ht="409.6">
      <c r="D204" s="1"/>
    </row>
    <row r="205" spans="4:4" ht="409.6">
      <c r="D205" s="1"/>
    </row>
    <row r="206" spans="4:4" ht="409.6">
      <c r="D206" s="1"/>
    </row>
    <row r="207" spans="4:4" ht="409.6">
      <c r="D207" s="1"/>
    </row>
    <row r="208" spans="4:4" ht="409.6">
      <c r="D208" s="1"/>
    </row>
    <row r="209" spans="4:4" ht="409.6">
      <c r="D209" s="1"/>
    </row>
    <row r="210" spans="4:4" ht="409.6">
      <c r="D210" s="1"/>
    </row>
    <row r="211" spans="4:4" ht="409.6">
      <c r="D211" s="1"/>
    </row>
    <row r="212" spans="4:4" ht="409.6">
      <c r="D212" s="1"/>
    </row>
    <row r="213" spans="4:4" ht="409.6">
      <c r="D213" s="1"/>
    </row>
    <row r="214" spans="4:4" ht="409.6">
      <c r="D214" s="1"/>
    </row>
    <row r="215" spans="4:4" ht="409.6">
      <c r="D215" s="1"/>
    </row>
    <row r="216" spans="4:4" ht="409.6">
      <c r="D216" s="1"/>
    </row>
    <row r="217" spans="4:4" ht="409.6">
      <c r="D217" s="1"/>
    </row>
    <row r="218" spans="4:4" ht="409.6">
      <c r="D218" s="1"/>
    </row>
    <row r="219" spans="4:4" ht="409.6">
      <c r="D219" s="1"/>
    </row>
    <row r="220" spans="4:4" ht="409.6">
      <c r="D220" s="1"/>
    </row>
    <row r="221" spans="4:4" ht="409.6">
      <c r="D221" s="1"/>
    </row>
    <row r="222" spans="4:4" ht="409.6">
      <c r="D222" s="1"/>
    </row>
    <row r="223" spans="4:4" ht="409.6">
      <c r="D223" s="1"/>
    </row>
    <row r="224" spans="4:4" ht="409.6">
      <c r="D224" s="1"/>
    </row>
    <row r="225" spans="4:4" ht="409.6">
      <c r="D225" s="1"/>
    </row>
    <row r="226" spans="4:4" ht="409.6">
      <c r="D226" s="1"/>
    </row>
    <row r="227" spans="4:4" ht="409.6">
      <c r="D227" s="1"/>
    </row>
    <row r="228" spans="4:4" ht="409.6">
      <c r="D228" s="1"/>
    </row>
    <row r="229" spans="4:4" ht="409.6">
      <c r="D229" s="1"/>
    </row>
    <row r="230" spans="4:4" ht="409.6">
      <c r="D230" s="1"/>
    </row>
    <row r="231" spans="4:4" ht="409.6">
      <c r="D231" s="1"/>
    </row>
    <row r="232" spans="4:4" ht="409.6">
      <c r="D232" s="1"/>
    </row>
    <row r="233" spans="4:4" ht="409.6">
      <c r="D233" s="1"/>
    </row>
    <row r="234" spans="4:4" ht="409.6">
      <c r="D234" s="1"/>
    </row>
    <row r="235" spans="4:4" ht="409.6">
      <c r="D235" s="1"/>
    </row>
    <row r="236" spans="4:4" ht="409.6">
      <c r="D236" s="1"/>
    </row>
    <row r="237" spans="4:4" ht="409.6">
      <c r="D237" s="1"/>
    </row>
    <row r="238" spans="4:4" ht="409.6">
      <c r="D238" s="1"/>
    </row>
    <row r="239" spans="4:4" ht="409.6">
      <c r="D239" s="1"/>
    </row>
    <row r="240" spans="4:4" ht="409.6">
      <c r="D240" s="1"/>
    </row>
    <row r="241" spans="4:4" ht="409.6">
      <c r="D241" s="1"/>
    </row>
    <row r="242" spans="4:4" ht="409.6">
      <c r="D242" s="1"/>
    </row>
    <row r="243" spans="4:4" ht="409.6">
      <c r="D243" s="1"/>
    </row>
    <row r="244" spans="4:4" ht="409.6">
      <c r="D244" s="1"/>
    </row>
    <row r="245" spans="4:4" ht="409.6">
      <c r="D245" s="1"/>
    </row>
    <row r="246" spans="4:4" ht="409.6">
      <c r="D246" s="1"/>
    </row>
    <row r="247" spans="4:4" ht="409.6">
      <c r="D247" s="1"/>
    </row>
    <row r="248" spans="4:4" ht="409.6">
      <c r="D248" s="1"/>
    </row>
    <row r="249" spans="4:4" ht="409.6">
      <c r="D249" s="1"/>
    </row>
    <row r="250" spans="4:4" ht="409.6">
      <c r="D250" s="1"/>
    </row>
    <row r="251" spans="4:4" ht="409.6">
      <c r="D251" s="1"/>
    </row>
    <row r="252" spans="4:4" ht="409.6">
      <c r="D252" s="1"/>
    </row>
    <row r="253" spans="4:4" ht="409.6">
      <c r="D253" s="1"/>
    </row>
    <row r="254" spans="4:4" ht="409.6">
      <c r="D254" s="1"/>
    </row>
    <row r="255" spans="4:4" ht="409.6">
      <c r="D255" s="1"/>
    </row>
    <row r="256" spans="4:4" ht="409.6">
      <c r="D256" s="1"/>
    </row>
    <row r="257" spans="4:4" ht="409.6">
      <c r="D257" s="1"/>
    </row>
    <row r="258" spans="4:4" ht="409.6">
      <c r="D258" s="1"/>
    </row>
    <row r="259" spans="4:4" ht="409.6">
      <c r="D259" s="1"/>
    </row>
    <row r="260" spans="4:4" ht="409.6">
      <c r="D260" s="1"/>
    </row>
    <row r="261" spans="4:4" ht="409.6">
      <c r="D261" s="1"/>
    </row>
    <row r="262" spans="4:4" ht="409.6">
      <c r="D262" s="1"/>
    </row>
    <row r="263" spans="4:4" ht="409.6">
      <c r="D263" s="1"/>
    </row>
    <row r="264" spans="4:4" ht="409.6">
      <c r="D264" s="1"/>
    </row>
    <row r="265" spans="4:4" ht="409.6">
      <c r="D265" s="1"/>
    </row>
    <row r="266" spans="4:4" ht="409.6">
      <c r="D266" s="1"/>
    </row>
    <row r="267" spans="4:4" ht="409.6">
      <c r="D267" s="1"/>
    </row>
    <row r="268" spans="4:4" ht="409.6">
      <c r="D268" s="1"/>
    </row>
    <row r="269" spans="4:4" ht="409.6">
      <c r="D269" s="1"/>
    </row>
    <row r="270" spans="4:4" ht="409.6">
      <c r="D270" s="1"/>
    </row>
    <row r="271" spans="4:4" ht="409.6">
      <c r="D271" s="1"/>
    </row>
    <row r="272" spans="4:4" ht="409.6">
      <c r="D272" s="1"/>
    </row>
    <row r="273" spans="4:4" ht="409.6">
      <c r="D273" s="1"/>
    </row>
    <row r="274" spans="4:4" ht="409.6">
      <c r="D274" s="1"/>
    </row>
    <row r="275" spans="4:4" ht="409.6">
      <c r="D275" s="1"/>
    </row>
    <row r="276" spans="4:4" ht="409.6">
      <c r="D276" s="1"/>
    </row>
    <row r="277" spans="4:4" ht="409.6">
      <c r="D277" s="1"/>
    </row>
    <row r="278" spans="4:4" ht="409.6">
      <c r="D278" s="1"/>
    </row>
    <row r="279" spans="4:4" ht="409.6">
      <c r="D279" s="1"/>
    </row>
    <row r="280" spans="4:4" ht="409.6">
      <c r="D280" s="1"/>
    </row>
    <row r="281" spans="4:4" ht="409.6">
      <c r="D281" s="1"/>
    </row>
    <row r="282" spans="4:4" ht="409.6">
      <c r="D282" s="1"/>
    </row>
    <row r="283" spans="4:4" ht="409.6">
      <c r="D283" s="1"/>
    </row>
    <row r="284" spans="4:4" ht="409.6">
      <c r="D284" s="1"/>
    </row>
    <row r="285" spans="4:4" ht="409.6">
      <c r="D285" s="1"/>
    </row>
    <row r="286" spans="4:4" ht="409.6">
      <c r="D286" s="1"/>
    </row>
    <row r="287" spans="4:4" ht="409.6">
      <c r="D287" s="1"/>
    </row>
    <row r="288" spans="4:4" ht="409.6">
      <c r="D288" s="1"/>
    </row>
    <row r="289" spans="4:4" ht="409.6">
      <c r="D289" s="1"/>
    </row>
    <row r="290" spans="4:4" ht="409.6">
      <c r="D290" s="1"/>
    </row>
    <row r="291" spans="4:4" ht="409.6">
      <c r="D291" s="1"/>
    </row>
    <row r="292" spans="4:4" ht="409.6">
      <c r="D292" s="1"/>
    </row>
    <row r="293" spans="4:4" ht="409.6">
      <c r="D293" s="1"/>
    </row>
    <row r="294" spans="4:4" ht="409.6">
      <c r="D294" s="1"/>
    </row>
    <row r="295" spans="4:4" ht="409.6">
      <c r="D295" s="1"/>
    </row>
    <row r="296" spans="4:4" ht="409.6">
      <c r="D296" s="1"/>
    </row>
    <row r="297" spans="4:4" ht="409.6">
      <c r="D297" s="1"/>
    </row>
    <row r="298" spans="4:4" ht="409.6">
      <c r="D298" s="1"/>
    </row>
    <row r="299" spans="4:4" ht="409.6">
      <c r="D299" s="1"/>
    </row>
    <row r="300" spans="4:4" ht="409.6">
      <c r="D300" s="1"/>
    </row>
    <row r="301" spans="4:4" ht="409.6">
      <c r="D301" s="1"/>
    </row>
    <row r="302" spans="4:4" ht="409.6">
      <c r="D302" s="1"/>
    </row>
    <row r="303" spans="4:4" ht="409.6">
      <c r="D303" s="1"/>
    </row>
    <row r="304" spans="4:4" ht="409.6">
      <c r="D304" s="1"/>
    </row>
    <row r="305" spans="4:4" ht="409.6">
      <c r="D305" s="1"/>
    </row>
    <row r="306" spans="4:4" ht="409.6">
      <c r="D306" s="1"/>
    </row>
    <row r="307" spans="4:4" ht="409.6">
      <c r="D307" s="1"/>
    </row>
    <row r="308" spans="4:4" ht="409.6">
      <c r="D308" s="1"/>
    </row>
    <row r="309" spans="4:4" ht="409.6">
      <c r="D309" s="1"/>
    </row>
    <row r="310" spans="4:4" ht="409.6">
      <c r="D310" s="1"/>
    </row>
    <row r="311" spans="4:4" ht="409.6">
      <c r="D311" s="1"/>
    </row>
    <row r="312" spans="4:4" ht="409.6">
      <c r="D312" s="1"/>
    </row>
    <row r="313" spans="4:4" ht="409.6">
      <c r="D313" s="1"/>
    </row>
    <row r="314" spans="4:4" ht="409.6">
      <c r="D314" s="1"/>
    </row>
    <row r="315" spans="4:4" ht="409.6">
      <c r="D315" s="1"/>
    </row>
    <row r="316" spans="4:4" ht="409.6">
      <c r="D316" s="1"/>
    </row>
    <row r="317" spans="4:4" ht="409.6">
      <c r="D317" s="1"/>
    </row>
    <row r="318" spans="4:4" ht="409.6">
      <c r="D318" s="1"/>
    </row>
    <row r="319" spans="4:4" ht="409.6">
      <c r="D319" s="1"/>
    </row>
    <row r="320" spans="4:4" ht="409.6">
      <c r="D320" s="1"/>
    </row>
    <row r="321" spans="4:4" ht="409.6">
      <c r="D321" s="1"/>
    </row>
    <row r="322" spans="4:4" ht="409.6">
      <c r="D322" s="1"/>
    </row>
    <row r="323" spans="4:4" ht="409.6">
      <c r="D323" s="1"/>
    </row>
    <row r="324" spans="4:4" ht="409.6">
      <c r="D324" s="1"/>
    </row>
    <row r="325" spans="4:4" ht="409.6">
      <c r="D325" s="1"/>
    </row>
    <row r="326" spans="4:4" ht="409.6">
      <c r="D326" s="1"/>
    </row>
    <row r="327" spans="4:4" ht="409.6">
      <c r="D327" s="1"/>
    </row>
    <row r="328" spans="4:4" ht="409.6">
      <c r="D328" s="1"/>
    </row>
    <row r="329" spans="4:4" ht="409.6">
      <c r="D329" s="1"/>
    </row>
    <row r="330" spans="4:4" ht="409.6">
      <c r="D330" s="1"/>
    </row>
    <row r="331" spans="4:4" ht="409.6">
      <c r="D331" s="1"/>
    </row>
    <row r="332" spans="4:4" ht="409.6">
      <c r="D332" s="1"/>
    </row>
    <row r="333" spans="4:4" ht="409.6">
      <c r="D333" s="1"/>
    </row>
    <row r="334" spans="4:4" ht="409.6">
      <c r="D334" s="1"/>
    </row>
    <row r="335" spans="4:4" ht="409.6">
      <c r="D335" s="1"/>
    </row>
    <row r="336" spans="4:4" ht="409.6">
      <c r="D336" s="1"/>
    </row>
    <row r="337" spans="4:4" ht="409.6">
      <c r="D337" s="1"/>
    </row>
    <row r="338" spans="4:4" ht="409.6">
      <c r="D338" s="1"/>
    </row>
    <row r="339" spans="4:4" ht="409.6">
      <c r="D339" s="1"/>
    </row>
    <row r="340" spans="4:4" ht="409.6">
      <c r="D340" s="1"/>
    </row>
    <row r="341" spans="4:4" ht="409.6">
      <c r="D341" s="1"/>
    </row>
    <row r="342" spans="4:4" ht="409.6">
      <c r="D342" s="1"/>
    </row>
    <row r="343" spans="4:4" ht="409.6">
      <c r="D343" s="1"/>
    </row>
    <row r="344" spans="4:4" ht="409.6">
      <c r="D344" s="1"/>
    </row>
    <row r="345" spans="4:4" ht="409.6">
      <c r="D345" s="1"/>
    </row>
    <row r="346" spans="4:4" ht="409.6">
      <c r="D346" s="1"/>
    </row>
    <row r="347" spans="4:4" ht="409.6">
      <c r="D347" s="1"/>
    </row>
    <row r="348" spans="4:4" ht="409.6">
      <c r="D348" s="1"/>
    </row>
    <row r="349" spans="4:4" ht="409.6">
      <c r="D349" s="1"/>
    </row>
    <row r="350" spans="4:4" ht="409.6">
      <c r="D350" s="1"/>
    </row>
    <row r="351" spans="4:4" ht="409.6">
      <c r="D351" s="1"/>
    </row>
    <row r="352" spans="4:4" ht="409.6">
      <c r="D352" s="1"/>
    </row>
    <row r="353" spans="4:4" ht="409.6">
      <c r="D353" s="1"/>
    </row>
    <row r="354" spans="4:4" ht="409.6">
      <c r="D354" s="1"/>
    </row>
    <row r="355" spans="4:4" ht="409.6">
      <c r="D355" s="1"/>
    </row>
    <row r="356" spans="4:4" ht="409.6">
      <c r="D356" s="1"/>
    </row>
    <row r="357" spans="4:4" ht="409.6">
      <c r="D357" s="1"/>
    </row>
    <row r="358" spans="4:4" ht="409.6">
      <c r="D358" s="1"/>
    </row>
    <row r="359" spans="4:4" ht="409.6">
      <c r="D359" s="1"/>
    </row>
    <row r="360" spans="4:4" ht="409.6">
      <c r="D360" s="1"/>
    </row>
    <row r="361" spans="4:4" ht="409.6">
      <c r="D361" s="1"/>
    </row>
    <row r="362" spans="4:4" ht="409.6">
      <c r="D362" s="1"/>
    </row>
    <row r="363" spans="4:4" ht="409.6">
      <c r="D363" s="1"/>
    </row>
    <row r="364" spans="4:4" ht="409.6">
      <c r="D364" s="1"/>
    </row>
    <row r="365" spans="4:4" ht="409.6">
      <c r="D365" s="1"/>
    </row>
    <row r="366" spans="4:4" ht="409.6">
      <c r="D366" s="1"/>
    </row>
    <row r="367" spans="4:4" ht="409.6">
      <c r="D367" s="1"/>
    </row>
    <row r="368" spans="4:4" ht="409.6">
      <c r="D368" s="1"/>
    </row>
    <row r="369" spans="4:4" ht="409.6">
      <c r="D369" s="1"/>
    </row>
    <row r="370" spans="4:4" ht="409.6">
      <c r="D370" s="1"/>
    </row>
    <row r="371" spans="4:4" ht="409.6">
      <c r="D371" s="1"/>
    </row>
    <row r="372" spans="4:4" ht="409.6">
      <c r="D372" s="1"/>
    </row>
    <row r="373" spans="4:4" ht="409.6">
      <c r="D373" s="1"/>
    </row>
    <row r="374" spans="4:4" ht="409.6">
      <c r="D374" s="1"/>
    </row>
    <row r="375" spans="4:4" ht="409.6">
      <c r="D375" s="1"/>
    </row>
    <row r="376" spans="4:4" ht="409.6">
      <c r="D376" s="1"/>
    </row>
    <row r="377" spans="4:4" ht="409.6">
      <c r="D377" s="1"/>
    </row>
    <row r="378" spans="4:4" ht="409.6">
      <c r="D378" s="1"/>
    </row>
    <row r="379" spans="4:4" ht="409.6">
      <c r="D379" s="1"/>
    </row>
    <row r="380" spans="4:4" ht="409.6">
      <c r="D380" s="1"/>
    </row>
    <row r="381" spans="4:4" ht="409.6">
      <c r="D381" s="1"/>
    </row>
    <row r="382" spans="4:4" ht="409.6">
      <c r="D382" s="1"/>
    </row>
    <row r="383" spans="4:4" ht="409.6">
      <c r="D383" s="1"/>
    </row>
    <row r="384" spans="4:4" ht="409.6">
      <c r="D384" s="1"/>
    </row>
    <row r="385" spans="2:4" ht="409.6">
      <c r="D385" s="1"/>
    </row>
    <row r="386" spans="2:4" ht="409.6">
      <c r="D386" s="1"/>
    </row>
    <row r="387" spans="2:4" ht="409.6">
      <c r="D387" s="1"/>
    </row>
    <row r="388" spans="2:4" ht="409.6">
      <c r="D388" s="1"/>
    </row>
    <row r="389" spans="2:4" ht="409.6">
      <c r="D389" s="1"/>
    </row>
    <row r="390" spans="2:4" ht="409.6">
      <c r="D390" s="1"/>
    </row>
    <row r="391" spans="2:4" ht="409.6">
      <c r="D391" s="1"/>
    </row>
    <row r="392" spans="2:4" ht="409.6">
      <c r="D392" s="1"/>
    </row>
    <row r="393" spans="2:4" ht="409.6">
      <c r="D393" s="1"/>
    </row>
    <row r="394" spans="2:4" ht="409.6">
      <c r="D394" s="1"/>
    </row>
    <row r="395" spans="2:4" ht="409.6">
      <c r="D395" s="1"/>
    </row>
    <row r="396" spans="2:4" ht="409.6">
      <c r="D396" s="1"/>
    </row>
    <row r="397" spans="2:4" ht="409.6">
      <c r="B397" s="44"/>
      <c r="D397" s="1"/>
    </row>
    <row r="398" spans="2:4" ht="409.6">
      <c r="B398" s="44"/>
      <c r="D398" s="1"/>
    </row>
    <row r="399" spans="2:4" ht="409.6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6"/>
  <sheetViews>
    <sheetView rightToLeft="1" workbookViewId="0">
      <selection activeCell="J18" activeCellId="1" sqref="J12 J18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2.855468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7" t="s">
        <v>168</v>
      </c>
      <c r="C1" s="78" t="s" vm="1">
        <v>244</v>
      </c>
    </row>
    <row r="2" spans="2:13">
      <c r="B2" s="57" t="s">
        <v>167</v>
      </c>
      <c r="C2" s="78" t="s">
        <v>245</v>
      </c>
    </row>
    <row r="3" spans="2:13">
      <c r="B3" s="57" t="s">
        <v>169</v>
      </c>
      <c r="C3" s="78" t="s">
        <v>246</v>
      </c>
    </row>
    <row r="4" spans="2:13">
      <c r="B4" s="57" t="s">
        <v>170</v>
      </c>
      <c r="C4" s="78">
        <v>12148</v>
      </c>
    </row>
    <row r="6" spans="2:13" ht="26.25" customHeight="1">
      <c r="B6" s="125" t="s">
        <v>197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2:13" s="3" customFormat="1" ht="63">
      <c r="B7" s="13" t="s">
        <v>104</v>
      </c>
      <c r="C7" s="14" t="s">
        <v>38</v>
      </c>
      <c r="D7" s="14" t="s">
        <v>106</v>
      </c>
      <c r="E7" s="14" t="s">
        <v>15</v>
      </c>
      <c r="F7" s="14" t="s">
        <v>56</v>
      </c>
      <c r="G7" s="14" t="s">
        <v>90</v>
      </c>
      <c r="H7" s="14" t="s">
        <v>17</v>
      </c>
      <c r="I7" s="14" t="s">
        <v>19</v>
      </c>
      <c r="J7" s="14" t="s">
        <v>52</v>
      </c>
      <c r="K7" s="14" t="s">
        <v>171</v>
      </c>
      <c r="L7" s="14" t="s">
        <v>172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225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114" t="s">
        <v>37</v>
      </c>
      <c r="C10" s="115"/>
      <c r="D10" s="115"/>
      <c r="E10" s="115"/>
      <c r="F10" s="115"/>
      <c r="G10" s="115"/>
      <c r="H10" s="115"/>
      <c r="I10" s="115"/>
      <c r="J10" s="116">
        <v>133.83772407599997</v>
      </c>
      <c r="K10" s="117">
        <f>J10/$J$10</f>
        <v>1</v>
      </c>
      <c r="L10" s="117">
        <f>J10/'סכום נכסי הקרן'!$C$42</f>
        <v>2.0741196934378845E-2</v>
      </c>
    </row>
    <row r="11" spans="2:13" s="100" customFormat="1">
      <c r="B11" s="118" t="s">
        <v>219</v>
      </c>
      <c r="C11" s="115"/>
      <c r="D11" s="115"/>
      <c r="E11" s="115"/>
      <c r="F11" s="115"/>
      <c r="G11" s="115"/>
      <c r="H11" s="115"/>
      <c r="I11" s="115"/>
      <c r="J11" s="116">
        <v>133.83772407599997</v>
      </c>
      <c r="K11" s="117">
        <f t="shared" ref="K11:K16" si="0">J11/$J$10</f>
        <v>1</v>
      </c>
      <c r="L11" s="117">
        <f>J11/'סכום נכסי הקרן'!$C$42</f>
        <v>2.0741196934378845E-2</v>
      </c>
    </row>
    <row r="12" spans="2:13">
      <c r="B12" s="102" t="s">
        <v>35</v>
      </c>
      <c r="C12" s="82"/>
      <c r="D12" s="82"/>
      <c r="E12" s="82"/>
      <c r="F12" s="82"/>
      <c r="G12" s="82"/>
      <c r="H12" s="82"/>
      <c r="I12" s="82"/>
      <c r="J12" s="91">
        <v>129.987673212</v>
      </c>
      <c r="K12" s="92">
        <f t="shared" si="0"/>
        <v>0.97123344041763804</v>
      </c>
      <c r="L12" s="92">
        <f>J12/'סכום נכסי הקרן'!$C$42</f>
        <v>2.0144544056956534E-2</v>
      </c>
    </row>
    <row r="13" spans="2:13">
      <c r="B13" s="87" t="s">
        <v>1261</v>
      </c>
      <c r="C13" s="84" t="s">
        <v>1262</v>
      </c>
      <c r="D13" s="84">
        <v>11</v>
      </c>
      <c r="E13" s="84" t="s">
        <v>331</v>
      </c>
      <c r="F13" s="84" t="s">
        <v>332</v>
      </c>
      <c r="G13" s="97" t="s">
        <v>153</v>
      </c>
      <c r="H13" s="98">
        <v>0</v>
      </c>
      <c r="I13" s="98">
        <v>0</v>
      </c>
      <c r="J13" s="94">
        <v>2.8494605769999999</v>
      </c>
      <c r="K13" s="95">
        <f t="shared" si="0"/>
        <v>2.1290414168892539E-2</v>
      </c>
      <c r="L13" s="95">
        <f>J13/'סכום נכסי הקרן'!$C$42</f>
        <v>4.4158867309148985E-4</v>
      </c>
    </row>
    <row r="14" spans="2:13">
      <c r="B14" s="87" t="s">
        <v>1263</v>
      </c>
      <c r="C14" s="84" t="s">
        <v>1264</v>
      </c>
      <c r="D14" s="84">
        <v>12</v>
      </c>
      <c r="E14" s="84" t="s">
        <v>331</v>
      </c>
      <c r="F14" s="84" t="s">
        <v>332</v>
      </c>
      <c r="G14" s="97" t="s">
        <v>153</v>
      </c>
      <c r="H14" s="98">
        <v>0</v>
      </c>
      <c r="I14" s="98">
        <v>0</v>
      </c>
      <c r="J14" s="94">
        <v>7.2918506950000008</v>
      </c>
      <c r="K14" s="95">
        <f t="shared" si="0"/>
        <v>5.4482775654936505E-2</v>
      </c>
      <c r="L14" s="95">
        <f>J14/'סכום נכסי הקרן'!$C$42</f>
        <v>1.1300379793906194E-3</v>
      </c>
    </row>
    <row r="15" spans="2:13">
      <c r="B15" s="87" t="s">
        <v>1265</v>
      </c>
      <c r="C15" s="84" t="s">
        <v>1266</v>
      </c>
      <c r="D15" s="84">
        <v>10</v>
      </c>
      <c r="E15" s="84" t="s">
        <v>331</v>
      </c>
      <c r="F15" s="84" t="s">
        <v>332</v>
      </c>
      <c r="G15" s="97" t="s">
        <v>153</v>
      </c>
      <c r="H15" s="98">
        <v>0</v>
      </c>
      <c r="I15" s="98">
        <v>0</v>
      </c>
      <c r="J15" s="94">
        <v>115.117554025</v>
      </c>
      <c r="K15" s="95">
        <f t="shared" si="0"/>
        <v>0.86012785124491742</v>
      </c>
      <c r="L15" s="95">
        <f>J15/'סכום נכסי הקרן'!$C$42</f>
        <v>1.7840081151414944E-2</v>
      </c>
    </row>
    <row r="16" spans="2:13">
      <c r="B16" s="87" t="s">
        <v>1267</v>
      </c>
      <c r="C16" s="84" t="s">
        <v>1268</v>
      </c>
      <c r="D16" s="84">
        <v>20</v>
      </c>
      <c r="E16" s="84" t="s">
        <v>331</v>
      </c>
      <c r="F16" s="84" t="s">
        <v>332</v>
      </c>
      <c r="G16" s="97" t="s">
        <v>153</v>
      </c>
      <c r="H16" s="98">
        <v>0</v>
      </c>
      <c r="I16" s="98">
        <v>0</v>
      </c>
      <c r="J16" s="94">
        <v>4.7288079150000009</v>
      </c>
      <c r="K16" s="95">
        <f t="shared" si="0"/>
        <v>3.5332399348891645E-2</v>
      </c>
      <c r="L16" s="95">
        <f>J16/'סכום נכסי הקרן'!$C$42</f>
        <v>7.3283625305948044E-4</v>
      </c>
    </row>
    <row r="17" spans="2:12">
      <c r="B17" s="83"/>
      <c r="C17" s="84"/>
      <c r="D17" s="84"/>
      <c r="E17" s="84"/>
      <c r="F17" s="84"/>
      <c r="G17" s="84"/>
      <c r="H17" s="84"/>
      <c r="I17" s="84"/>
      <c r="J17" s="84"/>
      <c r="K17" s="95"/>
      <c r="L17" s="84"/>
    </row>
    <row r="18" spans="2:12">
      <c r="B18" s="102" t="s">
        <v>36</v>
      </c>
      <c r="C18" s="82"/>
      <c r="D18" s="82"/>
      <c r="E18" s="82"/>
      <c r="F18" s="82"/>
      <c r="G18" s="82"/>
      <c r="H18" s="82"/>
      <c r="I18" s="82"/>
      <c r="J18" s="91">
        <v>3.850050864</v>
      </c>
      <c r="K18" s="92">
        <f t="shared" ref="K18:K25" si="1">J18/$J$10</f>
        <v>2.8766559582362163E-2</v>
      </c>
      <c r="L18" s="92">
        <f>J18/'סכום נכסי הקרן'!$C$42</f>
        <v>5.9665287742231637E-4</v>
      </c>
    </row>
    <row r="19" spans="2:12">
      <c r="B19" s="87" t="s">
        <v>1263</v>
      </c>
      <c r="C19" s="84" t="s">
        <v>1269</v>
      </c>
      <c r="D19" s="84">
        <v>12</v>
      </c>
      <c r="E19" s="84" t="s">
        <v>331</v>
      </c>
      <c r="F19" s="84" t="s">
        <v>332</v>
      </c>
      <c r="G19" s="97" t="s">
        <v>152</v>
      </c>
      <c r="H19" s="98">
        <v>0</v>
      </c>
      <c r="I19" s="98">
        <v>0</v>
      </c>
      <c r="J19" s="94">
        <v>4.3702310000000005E-3</v>
      </c>
      <c r="K19" s="95">
        <f t="shared" si="1"/>
        <v>3.2653207682449513E-5</v>
      </c>
      <c r="L19" s="95">
        <f>J19/'סכום נכסי הקרן'!$C$42</f>
        <v>6.7726661108085752E-7</v>
      </c>
    </row>
    <row r="20" spans="2:12">
      <c r="B20" s="87" t="s">
        <v>1263</v>
      </c>
      <c r="C20" s="84" t="s">
        <v>1270</v>
      </c>
      <c r="D20" s="84">
        <v>12</v>
      </c>
      <c r="E20" s="84" t="s">
        <v>331</v>
      </c>
      <c r="F20" s="84" t="s">
        <v>332</v>
      </c>
      <c r="G20" s="97" t="s">
        <v>154</v>
      </c>
      <c r="H20" s="98">
        <v>0</v>
      </c>
      <c r="I20" s="98">
        <v>0</v>
      </c>
      <c r="J20" s="94">
        <v>5.7836699999999999E-4</v>
      </c>
      <c r="K20" s="95">
        <f t="shared" si="1"/>
        <v>4.3214049252031014E-6</v>
      </c>
      <c r="L20" s="95">
        <f>J20/'סכום נכסי הקרן'!$C$42</f>
        <v>8.96311105868322E-8</v>
      </c>
    </row>
    <row r="21" spans="2:12">
      <c r="B21" s="87" t="s">
        <v>1265</v>
      </c>
      <c r="C21" s="84" t="s">
        <v>1271</v>
      </c>
      <c r="D21" s="84">
        <v>10</v>
      </c>
      <c r="E21" s="84" t="s">
        <v>331</v>
      </c>
      <c r="F21" s="84" t="s">
        <v>332</v>
      </c>
      <c r="G21" s="97" t="s">
        <v>154</v>
      </c>
      <c r="H21" s="98">
        <v>0</v>
      </c>
      <c r="I21" s="98">
        <v>0</v>
      </c>
      <c r="J21" s="94">
        <v>-2.09686E-4</v>
      </c>
      <c r="K21" s="95">
        <f t="shared" si="1"/>
        <v>-1.5667182137745367E-6</v>
      </c>
      <c r="L21" s="95">
        <f>J21/'סכום נכסי הקרן'!$C$42</f>
        <v>-3.2495611012575918E-8</v>
      </c>
    </row>
    <row r="22" spans="2:12">
      <c r="B22" s="87" t="s">
        <v>1265</v>
      </c>
      <c r="C22" s="84" t="s">
        <v>1272</v>
      </c>
      <c r="D22" s="84">
        <v>10</v>
      </c>
      <c r="E22" s="84" t="s">
        <v>331</v>
      </c>
      <c r="F22" s="84" t="s">
        <v>332</v>
      </c>
      <c r="G22" s="97" t="s">
        <v>155</v>
      </c>
      <c r="H22" s="98">
        <v>0</v>
      </c>
      <c r="I22" s="98">
        <v>0</v>
      </c>
      <c r="J22" s="94">
        <v>8.0617090000000002E-2</v>
      </c>
      <c r="K22" s="95">
        <f t="shared" si="1"/>
        <v>6.0234952855460586E-4</v>
      </c>
      <c r="L22" s="95">
        <f>J22/'סכום נכסי הקרן'!$C$42</f>
        <v>1.2493450195081332E-5</v>
      </c>
    </row>
    <row r="23" spans="2:12">
      <c r="B23" s="87" t="s">
        <v>1265</v>
      </c>
      <c r="C23" s="84" t="s">
        <v>1273</v>
      </c>
      <c r="D23" s="84">
        <v>10</v>
      </c>
      <c r="E23" s="84" t="s">
        <v>331</v>
      </c>
      <c r="F23" s="84" t="s">
        <v>332</v>
      </c>
      <c r="G23" s="97" t="s">
        <v>152</v>
      </c>
      <c r="H23" s="98">
        <v>0</v>
      </c>
      <c r="I23" s="98">
        <v>0</v>
      </c>
      <c r="J23" s="94">
        <f>3.717090686+0.027863877</f>
        <v>3.7449545630000003</v>
      </c>
      <c r="K23" s="95">
        <f t="shared" si="1"/>
        <v>2.7981307877541474E-2</v>
      </c>
      <c r="L23" s="95">
        <f>J23/'סכום נכסי הקרן'!$C$42</f>
        <v>5.8036581716957387E-4</v>
      </c>
    </row>
    <row r="24" spans="2:12">
      <c r="B24" s="87" t="s">
        <v>1267</v>
      </c>
      <c r="C24" s="84" t="s">
        <v>1274</v>
      </c>
      <c r="D24" s="84">
        <v>20</v>
      </c>
      <c r="E24" s="84" t="s">
        <v>331</v>
      </c>
      <c r="F24" s="84" t="s">
        <v>332</v>
      </c>
      <c r="G24" s="97" t="s">
        <v>154</v>
      </c>
      <c r="H24" s="98">
        <v>0</v>
      </c>
      <c r="I24" s="98">
        <v>0</v>
      </c>
      <c r="J24" s="94">
        <v>5.5618000000000002E-5</v>
      </c>
      <c r="K24" s="95">
        <f t="shared" si="1"/>
        <v>4.155629541968095E-7</v>
      </c>
      <c r="L24" s="95">
        <f>J24/'סכום נכסי הקרן'!$C$42</f>
        <v>8.619273071628281E-9</v>
      </c>
    </row>
    <row r="25" spans="2:12">
      <c r="B25" s="87" t="s">
        <v>1267</v>
      </c>
      <c r="C25" s="84" t="s">
        <v>1275</v>
      </c>
      <c r="D25" s="84">
        <v>20</v>
      </c>
      <c r="E25" s="84" t="s">
        <v>331</v>
      </c>
      <c r="F25" s="84" t="s">
        <v>332</v>
      </c>
      <c r="G25" s="97" t="s">
        <v>152</v>
      </c>
      <c r="H25" s="98">
        <v>0</v>
      </c>
      <c r="I25" s="98">
        <v>0</v>
      </c>
      <c r="J25" s="94">
        <v>1.9684681000000002E-2</v>
      </c>
      <c r="K25" s="95">
        <f t="shared" si="1"/>
        <v>1.4707871891800868E-4</v>
      </c>
      <c r="L25" s="95">
        <f>J25/'סכום נכסי הקרן'!$C$42</f>
        <v>3.0505886739345691E-6</v>
      </c>
    </row>
    <row r="26" spans="2:12" ht="409.6">
      <c r="B26" s="83"/>
      <c r="C26" s="84"/>
      <c r="D26" s="84"/>
      <c r="E26" s="84"/>
      <c r="F26" s="84"/>
      <c r="G26" s="84"/>
      <c r="H26" s="84"/>
      <c r="I26" s="84"/>
      <c r="J26" s="84"/>
      <c r="K26" s="95"/>
      <c r="L26" s="84"/>
    </row>
    <row r="27" spans="2:12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 ht="409.6">
      <c r="B29" s="99" t="s">
        <v>238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 ht="409.6">
      <c r="B30" s="109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 ht="409.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 ht="409.6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 ht="409.6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 ht="409.6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 ht="409.6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 ht="409.6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 ht="409.6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 ht="409.6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 ht="409.6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 ht="409.6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2:12" ht="409.6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2:12" ht="409.6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</row>
    <row r="122" spans="2:12" ht="409.6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2:12" ht="409.6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</row>
    <row r="124" spans="2:12" ht="409.6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</row>
    <row r="125" spans="2:12" ht="409.6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</row>
    <row r="126" spans="2:12" ht="409.6">
      <c r="D126" s="1"/>
    </row>
    <row r="127" spans="2:12" ht="409.6">
      <c r="D127" s="1"/>
    </row>
    <row r="128" spans="2:12" ht="409.6">
      <c r="D128" s="1"/>
    </row>
    <row r="129" spans="4:4" ht="409.6">
      <c r="D129" s="1"/>
    </row>
    <row r="130" spans="4:4" ht="409.6">
      <c r="D130" s="1"/>
    </row>
    <row r="131" spans="4:4" ht="409.6">
      <c r="D131" s="1"/>
    </row>
    <row r="132" spans="4:4" ht="409.6">
      <c r="D132" s="1"/>
    </row>
    <row r="133" spans="4:4" ht="409.6">
      <c r="D133" s="1"/>
    </row>
    <row r="134" spans="4:4" ht="409.6">
      <c r="D134" s="1"/>
    </row>
    <row r="135" spans="4:4" ht="409.6">
      <c r="D135" s="1"/>
    </row>
    <row r="136" spans="4:4" ht="409.6">
      <c r="D136" s="1"/>
    </row>
    <row r="137" spans="4:4" ht="409.6">
      <c r="D137" s="1"/>
    </row>
    <row r="138" spans="4:4" ht="409.6">
      <c r="D138" s="1"/>
    </row>
    <row r="139" spans="4:4" ht="409.6">
      <c r="D139" s="1"/>
    </row>
    <row r="140" spans="4:4" ht="409.6">
      <c r="D140" s="1"/>
    </row>
    <row r="141" spans="4:4" ht="409.6">
      <c r="D141" s="1"/>
    </row>
    <row r="142" spans="4:4" ht="409.6">
      <c r="D142" s="1"/>
    </row>
    <row r="143" spans="4:4" ht="409.6">
      <c r="D143" s="1"/>
    </row>
    <row r="144" spans="4:4" ht="409.6">
      <c r="D144" s="1"/>
    </row>
    <row r="145" spans="4:4" ht="409.6">
      <c r="D145" s="1"/>
    </row>
    <row r="146" spans="4:4" ht="409.6">
      <c r="D146" s="1"/>
    </row>
    <row r="147" spans="4:4" ht="409.6">
      <c r="D147" s="1"/>
    </row>
    <row r="148" spans="4:4" ht="409.6">
      <c r="D148" s="1"/>
    </row>
    <row r="149" spans="4:4" ht="409.6">
      <c r="D149" s="1"/>
    </row>
    <row r="150" spans="4:4" ht="409.6">
      <c r="D150" s="1"/>
    </row>
    <row r="151" spans="4:4" ht="409.6">
      <c r="D151" s="1"/>
    </row>
    <row r="152" spans="4:4" ht="409.6">
      <c r="D152" s="1"/>
    </row>
    <row r="153" spans="4:4" ht="409.6">
      <c r="D153" s="1"/>
    </row>
    <row r="154" spans="4:4" ht="409.6">
      <c r="D154" s="1"/>
    </row>
    <row r="155" spans="4:4" ht="409.6">
      <c r="D155" s="1"/>
    </row>
    <row r="156" spans="4:4" ht="409.6">
      <c r="D156" s="1"/>
    </row>
    <row r="157" spans="4:4" ht="409.6">
      <c r="D157" s="1"/>
    </row>
    <row r="158" spans="4:4" ht="409.6">
      <c r="D158" s="1"/>
    </row>
    <row r="159" spans="4:4" ht="409.6">
      <c r="D159" s="1"/>
    </row>
    <row r="160" spans="4:4" ht="409.6">
      <c r="D160" s="1"/>
    </row>
    <row r="161" spans="4:4" ht="409.6">
      <c r="D161" s="1"/>
    </row>
    <row r="162" spans="4:4" ht="409.6">
      <c r="D162" s="1"/>
    </row>
    <row r="163" spans="4:4" ht="409.6">
      <c r="D163" s="1"/>
    </row>
    <row r="164" spans="4:4" ht="409.6">
      <c r="D164" s="1"/>
    </row>
    <row r="165" spans="4:4" ht="409.6">
      <c r="D165" s="1"/>
    </row>
    <row r="166" spans="4:4" ht="409.6">
      <c r="D166" s="1"/>
    </row>
    <row r="167" spans="4:4" ht="409.6">
      <c r="D167" s="1"/>
    </row>
    <row r="168" spans="4:4" ht="409.6">
      <c r="D168" s="1"/>
    </row>
    <row r="169" spans="4:4" ht="409.6">
      <c r="D169" s="1"/>
    </row>
    <row r="170" spans="4:4" ht="409.6">
      <c r="D170" s="1"/>
    </row>
    <row r="171" spans="4:4" ht="409.6">
      <c r="D171" s="1"/>
    </row>
    <row r="172" spans="4:4" ht="409.6">
      <c r="D172" s="1"/>
    </row>
    <row r="173" spans="4:4" ht="409.6">
      <c r="D173" s="1"/>
    </row>
    <row r="174" spans="4:4" ht="409.6">
      <c r="D174" s="1"/>
    </row>
    <row r="175" spans="4:4" ht="409.6">
      <c r="D175" s="1"/>
    </row>
    <row r="176" spans="4:4" ht="409.6">
      <c r="D176" s="1"/>
    </row>
    <row r="177" spans="4:4" ht="409.6">
      <c r="D177" s="1"/>
    </row>
    <row r="178" spans="4:4" ht="409.6">
      <c r="D178" s="1"/>
    </row>
    <row r="179" spans="4:4" ht="409.6">
      <c r="D179" s="1"/>
    </row>
    <row r="180" spans="4:4" ht="409.6">
      <c r="D180" s="1"/>
    </row>
    <row r="181" spans="4:4" ht="409.6">
      <c r="D181" s="1"/>
    </row>
    <row r="182" spans="4:4" ht="409.6">
      <c r="D182" s="1"/>
    </row>
    <row r="183" spans="4:4" ht="409.6">
      <c r="D183" s="1"/>
    </row>
    <row r="184" spans="4:4" ht="409.6">
      <c r="D184" s="1"/>
    </row>
    <row r="185" spans="4:4" ht="409.6">
      <c r="D185" s="1"/>
    </row>
    <row r="186" spans="4:4" ht="409.6">
      <c r="D186" s="1"/>
    </row>
    <row r="187" spans="4:4" ht="409.6">
      <c r="D187" s="1"/>
    </row>
    <row r="188" spans="4:4" ht="409.6">
      <c r="D188" s="1"/>
    </row>
    <row r="189" spans="4:4" ht="409.6">
      <c r="D189" s="1"/>
    </row>
    <row r="190" spans="4:4" ht="409.6">
      <c r="D190" s="1"/>
    </row>
    <row r="191" spans="4:4" ht="409.6">
      <c r="D191" s="1"/>
    </row>
    <row r="192" spans="4:4" ht="409.6">
      <c r="D192" s="1"/>
    </row>
    <row r="193" spans="4:4" ht="409.6">
      <c r="D193" s="1"/>
    </row>
    <row r="194" spans="4:4" ht="409.6">
      <c r="D194" s="1"/>
    </row>
    <row r="195" spans="4:4" ht="409.6">
      <c r="D195" s="1"/>
    </row>
    <row r="196" spans="4:4" ht="409.6">
      <c r="D196" s="1"/>
    </row>
    <row r="197" spans="4:4" ht="409.6">
      <c r="D197" s="1"/>
    </row>
    <row r="198" spans="4:4" ht="409.6">
      <c r="D198" s="1"/>
    </row>
    <row r="199" spans="4:4" ht="409.6">
      <c r="D199" s="1"/>
    </row>
    <row r="200" spans="4:4" ht="409.6">
      <c r="D200" s="1"/>
    </row>
    <row r="201" spans="4:4" ht="409.6">
      <c r="D201" s="1"/>
    </row>
    <row r="202" spans="4:4" ht="409.6">
      <c r="D202" s="1"/>
    </row>
    <row r="203" spans="4:4" ht="409.6">
      <c r="D203" s="1"/>
    </row>
    <row r="204" spans="4:4" ht="409.6">
      <c r="D204" s="1"/>
    </row>
    <row r="205" spans="4:4" ht="409.6">
      <c r="D205" s="1"/>
    </row>
    <row r="206" spans="4:4" ht="409.6">
      <c r="D206" s="1"/>
    </row>
    <row r="207" spans="4:4" ht="409.6">
      <c r="D207" s="1"/>
    </row>
    <row r="208" spans="4:4" ht="409.6">
      <c r="D208" s="1"/>
    </row>
    <row r="209" spans="4:4" ht="409.6">
      <c r="D209" s="1"/>
    </row>
    <row r="210" spans="4:4" ht="409.6">
      <c r="D210" s="1"/>
    </row>
    <row r="211" spans="4:4" ht="409.6">
      <c r="D211" s="1"/>
    </row>
    <row r="212" spans="4:4" ht="409.6">
      <c r="D212" s="1"/>
    </row>
    <row r="213" spans="4:4" ht="409.6">
      <c r="D213" s="1"/>
    </row>
    <row r="214" spans="4:4" ht="409.6">
      <c r="D214" s="1"/>
    </row>
    <row r="215" spans="4:4" ht="409.6">
      <c r="D215" s="1"/>
    </row>
    <row r="216" spans="4:4" ht="409.6">
      <c r="D216" s="1"/>
    </row>
    <row r="217" spans="4:4" ht="409.6">
      <c r="D217" s="1"/>
    </row>
    <row r="218" spans="4:4" ht="409.6">
      <c r="D218" s="1"/>
    </row>
    <row r="219" spans="4:4" ht="409.6">
      <c r="D219" s="1"/>
    </row>
    <row r="220" spans="4:4" ht="409.6">
      <c r="D220" s="1"/>
    </row>
    <row r="221" spans="4:4" ht="409.6">
      <c r="D221" s="1"/>
    </row>
    <row r="222" spans="4:4" ht="409.6">
      <c r="D222" s="1"/>
    </row>
    <row r="223" spans="4:4" ht="409.6">
      <c r="D223" s="1"/>
    </row>
    <row r="224" spans="4:4" ht="409.6">
      <c r="D224" s="1"/>
    </row>
    <row r="225" spans="4:4" ht="409.6">
      <c r="D225" s="1"/>
    </row>
    <row r="226" spans="4:4" ht="409.6">
      <c r="D226" s="1"/>
    </row>
    <row r="227" spans="4:4" ht="409.6">
      <c r="D227" s="1"/>
    </row>
    <row r="228" spans="4:4" ht="409.6">
      <c r="D228" s="1"/>
    </row>
    <row r="229" spans="4:4" ht="409.6">
      <c r="D229" s="1"/>
    </row>
    <row r="230" spans="4:4" ht="409.6">
      <c r="D230" s="1"/>
    </row>
    <row r="231" spans="4:4" ht="409.6">
      <c r="D231" s="1"/>
    </row>
    <row r="232" spans="4:4" ht="409.6">
      <c r="D232" s="1"/>
    </row>
    <row r="233" spans="4:4" ht="409.6">
      <c r="D233" s="1"/>
    </row>
    <row r="234" spans="4:4" ht="409.6">
      <c r="D234" s="1"/>
    </row>
    <row r="235" spans="4:4" ht="409.6">
      <c r="D235" s="1"/>
    </row>
    <row r="236" spans="4:4" ht="409.6">
      <c r="D236" s="1"/>
    </row>
    <row r="237" spans="4:4" ht="409.6">
      <c r="D237" s="1"/>
    </row>
    <row r="238" spans="4:4" ht="409.6">
      <c r="D238" s="1"/>
    </row>
    <row r="239" spans="4:4" ht="409.6">
      <c r="D239" s="1"/>
    </row>
    <row r="240" spans="4:4" ht="409.6">
      <c r="D240" s="1"/>
    </row>
    <row r="241" spans="4:4" ht="409.6">
      <c r="D241" s="1"/>
    </row>
    <row r="242" spans="4:4" ht="409.6">
      <c r="D242" s="1"/>
    </row>
    <row r="243" spans="4:4" ht="409.6">
      <c r="D243" s="1"/>
    </row>
    <row r="244" spans="4:4" ht="409.6">
      <c r="D244" s="1"/>
    </row>
    <row r="245" spans="4:4" ht="409.6">
      <c r="D245" s="1"/>
    </row>
    <row r="246" spans="4:4" ht="409.6">
      <c r="D246" s="1"/>
    </row>
    <row r="247" spans="4:4" ht="409.6">
      <c r="D247" s="1"/>
    </row>
    <row r="248" spans="4:4" ht="409.6">
      <c r="D248" s="1"/>
    </row>
    <row r="249" spans="4:4" ht="409.6">
      <c r="D249" s="1"/>
    </row>
    <row r="250" spans="4:4" ht="409.6">
      <c r="D250" s="1"/>
    </row>
    <row r="251" spans="4:4" ht="409.6">
      <c r="D251" s="1"/>
    </row>
    <row r="252" spans="4:4" ht="409.6">
      <c r="D252" s="1"/>
    </row>
    <row r="253" spans="4:4" ht="409.6">
      <c r="D253" s="1"/>
    </row>
    <row r="254" spans="4:4" ht="409.6">
      <c r="D254" s="1"/>
    </row>
    <row r="255" spans="4:4" ht="409.6">
      <c r="D255" s="1"/>
    </row>
    <row r="256" spans="4:4" ht="409.6">
      <c r="D256" s="1"/>
    </row>
    <row r="257" spans="4:4" ht="409.6">
      <c r="D257" s="1"/>
    </row>
    <row r="258" spans="4:4" ht="409.6">
      <c r="D258" s="1"/>
    </row>
    <row r="259" spans="4:4" ht="409.6">
      <c r="D259" s="1"/>
    </row>
    <row r="260" spans="4:4" ht="409.6">
      <c r="D260" s="1"/>
    </row>
    <row r="261" spans="4:4" ht="409.6">
      <c r="D261" s="1"/>
    </row>
    <row r="262" spans="4:4" ht="409.6">
      <c r="D262" s="1"/>
    </row>
    <row r="263" spans="4:4" ht="409.6">
      <c r="D263" s="1"/>
    </row>
    <row r="264" spans="4:4" ht="409.6">
      <c r="D264" s="1"/>
    </row>
    <row r="265" spans="4:4" ht="409.6">
      <c r="D265" s="1"/>
    </row>
    <row r="266" spans="4:4" ht="409.6">
      <c r="D266" s="1"/>
    </row>
    <row r="267" spans="4:4" ht="409.6">
      <c r="D267" s="1"/>
    </row>
    <row r="268" spans="4:4" ht="409.6">
      <c r="D268" s="1"/>
    </row>
    <row r="269" spans="4:4" ht="409.6">
      <c r="D269" s="1"/>
    </row>
    <row r="270" spans="4:4" ht="409.6">
      <c r="D270" s="1"/>
    </row>
    <row r="271" spans="4:4" ht="409.6">
      <c r="D271" s="1"/>
    </row>
    <row r="272" spans="4:4" ht="409.6">
      <c r="D272" s="1"/>
    </row>
    <row r="273" spans="4:4" ht="409.6">
      <c r="D273" s="1"/>
    </row>
    <row r="274" spans="4:4" ht="409.6">
      <c r="D274" s="1"/>
    </row>
    <row r="275" spans="4:4" ht="409.6">
      <c r="D275" s="1"/>
    </row>
    <row r="276" spans="4:4" ht="409.6">
      <c r="D276" s="1"/>
    </row>
    <row r="277" spans="4:4" ht="409.6">
      <c r="D277" s="1"/>
    </row>
    <row r="278" spans="4:4" ht="409.6">
      <c r="D278" s="1"/>
    </row>
    <row r="279" spans="4:4" ht="409.6">
      <c r="D279" s="1"/>
    </row>
    <row r="280" spans="4:4" ht="409.6">
      <c r="D280" s="1"/>
    </row>
    <row r="281" spans="4:4" ht="409.6">
      <c r="D281" s="1"/>
    </row>
    <row r="282" spans="4:4" ht="409.6">
      <c r="D282" s="1"/>
    </row>
    <row r="283" spans="4:4" ht="409.6">
      <c r="D283" s="1"/>
    </row>
    <row r="284" spans="4:4" ht="409.6">
      <c r="D284" s="1"/>
    </row>
    <row r="285" spans="4:4" ht="409.6">
      <c r="D285" s="1"/>
    </row>
    <row r="286" spans="4:4" ht="409.6">
      <c r="D286" s="1"/>
    </row>
    <row r="287" spans="4:4" ht="409.6">
      <c r="D287" s="1"/>
    </row>
    <row r="288" spans="4:4" ht="409.6">
      <c r="D288" s="1"/>
    </row>
    <row r="289" spans="4:4" ht="409.6">
      <c r="D289" s="1"/>
    </row>
    <row r="290" spans="4:4" ht="409.6">
      <c r="D290" s="1"/>
    </row>
    <row r="291" spans="4:4" ht="409.6">
      <c r="D291" s="1"/>
    </row>
    <row r="292" spans="4:4" ht="409.6">
      <c r="D292" s="1"/>
    </row>
    <row r="293" spans="4:4" ht="409.6">
      <c r="D293" s="1"/>
    </row>
    <row r="294" spans="4:4" ht="409.6">
      <c r="D294" s="1"/>
    </row>
    <row r="295" spans="4:4" ht="409.6">
      <c r="D295" s="1"/>
    </row>
    <row r="296" spans="4:4" ht="409.6">
      <c r="D296" s="1"/>
    </row>
    <row r="297" spans="4:4" ht="409.6">
      <c r="D297" s="1"/>
    </row>
    <row r="298" spans="4:4" ht="409.6">
      <c r="D298" s="1"/>
    </row>
    <row r="299" spans="4:4" ht="409.6">
      <c r="D299" s="1"/>
    </row>
    <row r="300" spans="4:4" ht="409.6">
      <c r="D300" s="1"/>
    </row>
    <row r="301" spans="4:4" ht="409.6">
      <c r="D301" s="1"/>
    </row>
    <row r="302" spans="4:4" ht="409.6">
      <c r="D302" s="1"/>
    </row>
    <row r="303" spans="4:4" ht="409.6">
      <c r="D303" s="1"/>
    </row>
    <row r="304" spans="4:4" ht="409.6">
      <c r="D304" s="1"/>
    </row>
    <row r="305" spans="4:4" ht="409.6">
      <c r="D305" s="1"/>
    </row>
    <row r="306" spans="4:4" ht="409.6">
      <c r="D306" s="1"/>
    </row>
    <row r="307" spans="4:4" ht="409.6">
      <c r="D307" s="1"/>
    </row>
    <row r="308" spans="4:4" ht="409.6">
      <c r="D308" s="1"/>
    </row>
    <row r="309" spans="4:4" ht="409.6">
      <c r="D309" s="1"/>
    </row>
    <row r="310" spans="4:4" ht="409.6">
      <c r="D310" s="1"/>
    </row>
    <row r="311" spans="4:4" ht="409.6">
      <c r="D311" s="1"/>
    </row>
    <row r="312" spans="4:4" ht="409.6">
      <c r="D312" s="1"/>
    </row>
    <row r="313" spans="4:4" ht="409.6">
      <c r="D313" s="1"/>
    </row>
    <row r="314" spans="4:4" ht="409.6">
      <c r="D314" s="1"/>
    </row>
    <row r="315" spans="4:4" ht="409.6">
      <c r="D315" s="1"/>
    </row>
    <row r="316" spans="4:4" ht="409.6">
      <c r="D316" s="1"/>
    </row>
    <row r="317" spans="4:4" ht="409.6">
      <c r="D317" s="1"/>
    </row>
    <row r="318" spans="4:4" ht="409.6">
      <c r="D318" s="1"/>
    </row>
    <row r="319" spans="4:4" ht="409.6">
      <c r="D319" s="1"/>
    </row>
    <row r="320" spans="4:4" ht="409.6">
      <c r="D320" s="1"/>
    </row>
    <row r="321" spans="4:4" ht="409.6">
      <c r="D321" s="1"/>
    </row>
    <row r="322" spans="4:4" ht="409.6">
      <c r="D322" s="1"/>
    </row>
    <row r="323" spans="4:4" ht="409.6">
      <c r="D323" s="1"/>
    </row>
    <row r="324" spans="4:4" ht="409.6">
      <c r="D324" s="1"/>
    </row>
    <row r="325" spans="4:4" ht="409.6">
      <c r="D325" s="1"/>
    </row>
    <row r="326" spans="4:4" ht="409.6">
      <c r="D326" s="1"/>
    </row>
    <row r="327" spans="4:4" ht="409.6">
      <c r="D327" s="1"/>
    </row>
    <row r="328" spans="4:4" ht="409.6">
      <c r="D328" s="1"/>
    </row>
    <row r="329" spans="4:4" ht="409.6">
      <c r="D329" s="1"/>
    </row>
    <row r="330" spans="4:4" ht="409.6">
      <c r="D330" s="1"/>
    </row>
    <row r="331" spans="4:4" ht="409.6">
      <c r="D331" s="1"/>
    </row>
    <row r="332" spans="4:4" ht="409.6">
      <c r="D332" s="1"/>
    </row>
    <row r="333" spans="4:4" ht="409.6">
      <c r="D333" s="1"/>
    </row>
    <row r="334" spans="4:4" ht="409.6">
      <c r="D334" s="1"/>
    </row>
    <row r="335" spans="4:4" ht="409.6">
      <c r="D335" s="1"/>
    </row>
    <row r="336" spans="4:4" ht="409.6">
      <c r="D336" s="1"/>
    </row>
    <row r="337" spans="4:4" ht="409.6">
      <c r="D337" s="1"/>
    </row>
    <row r="338" spans="4:4" ht="409.6">
      <c r="D338" s="1"/>
    </row>
    <row r="339" spans="4:4" ht="409.6">
      <c r="D339" s="1"/>
    </row>
    <row r="340" spans="4:4" ht="409.6">
      <c r="D340" s="1"/>
    </row>
    <row r="341" spans="4:4" ht="409.6">
      <c r="D341" s="1"/>
    </row>
    <row r="342" spans="4:4" ht="409.6">
      <c r="D342" s="1"/>
    </row>
    <row r="343" spans="4:4" ht="409.6">
      <c r="D343" s="1"/>
    </row>
    <row r="344" spans="4:4" ht="409.6">
      <c r="D344" s="1"/>
    </row>
    <row r="345" spans="4:4" ht="409.6">
      <c r="D345" s="1"/>
    </row>
    <row r="346" spans="4:4" ht="409.6">
      <c r="D346" s="1"/>
    </row>
    <row r="347" spans="4:4" ht="409.6">
      <c r="D347" s="1"/>
    </row>
    <row r="348" spans="4:4" ht="409.6">
      <c r="D348" s="1"/>
    </row>
    <row r="349" spans="4:4" ht="409.6">
      <c r="D349" s="1"/>
    </row>
    <row r="350" spans="4:4" ht="409.6">
      <c r="D350" s="1"/>
    </row>
    <row r="351" spans="4:4" ht="409.6">
      <c r="D351" s="1"/>
    </row>
    <row r="352" spans="4:4" ht="409.6">
      <c r="D352" s="1"/>
    </row>
    <row r="353" spans="4:4" ht="409.6">
      <c r="D353" s="1"/>
    </row>
    <row r="354" spans="4:4" ht="409.6">
      <c r="D354" s="1"/>
    </row>
    <row r="355" spans="4:4" ht="409.6">
      <c r="D355" s="1"/>
    </row>
    <row r="356" spans="4:4" ht="409.6">
      <c r="D356" s="1"/>
    </row>
    <row r="357" spans="4:4" ht="409.6">
      <c r="D357" s="1"/>
    </row>
    <row r="358" spans="4:4" ht="409.6">
      <c r="D358" s="1"/>
    </row>
    <row r="359" spans="4:4" ht="409.6">
      <c r="D359" s="1"/>
    </row>
    <row r="360" spans="4:4" ht="409.6">
      <c r="D360" s="1"/>
    </row>
    <row r="361" spans="4:4" ht="409.6">
      <c r="D361" s="1"/>
    </row>
    <row r="362" spans="4:4" ht="409.6">
      <c r="D362" s="1"/>
    </row>
    <row r="363" spans="4:4" ht="409.6">
      <c r="D363" s="1"/>
    </row>
    <row r="364" spans="4:4" ht="409.6">
      <c r="D364" s="1"/>
    </row>
    <row r="365" spans="4:4" ht="409.6">
      <c r="D365" s="1"/>
    </row>
    <row r="366" spans="4:4" ht="409.6">
      <c r="D366" s="1"/>
    </row>
    <row r="367" spans="4:4" ht="409.6">
      <c r="D367" s="1"/>
    </row>
    <row r="368" spans="4:4" ht="409.6">
      <c r="D368" s="1"/>
    </row>
    <row r="369" spans="4:4" ht="409.6">
      <c r="D369" s="1"/>
    </row>
    <row r="370" spans="4:4" ht="409.6">
      <c r="D370" s="1"/>
    </row>
    <row r="371" spans="4:4" ht="409.6">
      <c r="D371" s="1"/>
    </row>
    <row r="372" spans="4:4" ht="409.6">
      <c r="D372" s="1"/>
    </row>
    <row r="373" spans="4:4" ht="409.6">
      <c r="D373" s="1"/>
    </row>
    <row r="374" spans="4:4" ht="409.6">
      <c r="D374" s="1"/>
    </row>
    <row r="375" spans="4:4" ht="409.6">
      <c r="D375" s="1"/>
    </row>
    <row r="376" spans="4:4" ht="409.6">
      <c r="D376" s="1"/>
    </row>
    <row r="377" spans="4:4" ht="409.6">
      <c r="D377" s="1"/>
    </row>
    <row r="378" spans="4:4" ht="409.6">
      <c r="D378" s="1"/>
    </row>
    <row r="379" spans="4:4" ht="409.6">
      <c r="D379" s="1"/>
    </row>
    <row r="380" spans="4:4" ht="409.6">
      <c r="D380" s="1"/>
    </row>
    <row r="381" spans="4:4" ht="409.6">
      <c r="D381" s="1"/>
    </row>
    <row r="382" spans="4:4" ht="409.6">
      <c r="D382" s="1"/>
    </row>
    <row r="383" spans="4:4" ht="409.6">
      <c r="D383" s="1"/>
    </row>
    <row r="384" spans="4:4" ht="409.6">
      <c r="D384" s="1"/>
    </row>
    <row r="385" spans="4:4" ht="409.6">
      <c r="D385" s="1"/>
    </row>
    <row r="386" spans="4:4" ht="409.6">
      <c r="D386" s="1"/>
    </row>
    <row r="387" spans="4:4" ht="409.6">
      <c r="D387" s="1"/>
    </row>
    <row r="388" spans="4:4" ht="409.6">
      <c r="D388" s="1"/>
    </row>
    <row r="389" spans="4:4" ht="409.6">
      <c r="D389" s="1"/>
    </row>
    <row r="390" spans="4:4" ht="409.6">
      <c r="D390" s="1"/>
    </row>
    <row r="391" spans="4:4" ht="409.6">
      <c r="D391" s="1"/>
    </row>
    <row r="392" spans="4:4" ht="409.6">
      <c r="D392" s="1"/>
    </row>
    <row r="393" spans="4:4" ht="409.6">
      <c r="D393" s="1"/>
    </row>
    <row r="394" spans="4:4" ht="409.6">
      <c r="D394" s="1"/>
    </row>
    <row r="395" spans="4:4" ht="409.6">
      <c r="D395" s="1"/>
    </row>
    <row r="396" spans="4:4" ht="409.6">
      <c r="D396" s="1"/>
    </row>
    <row r="397" spans="4:4" ht="409.6">
      <c r="D397" s="1"/>
    </row>
    <row r="398" spans="4:4" ht="409.6">
      <c r="D398" s="1"/>
    </row>
    <row r="399" spans="4:4" ht="409.6">
      <c r="D399" s="1"/>
    </row>
    <row r="400" spans="4:4" ht="409.6">
      <c r="D400" s="1"/>
    </row>
    <row r="401" spans="4:4" ht="409.6">
      <c r="D401" s="1"/>
    </row>
    <row r="402" spans="4:4" ht="409.6">
      <c r="D402" s="1"/>
    </row>
    <row r="403" spans="4:4" ht="409.6">
      <c r="D403" s="1"/>
    </row>
    <row r="404" spans="4:4" ht="409.6">
      <c r="D404" s="1"/>
    </row>
    <row r="405" spans="4:4" ht="409.6">
      <c r="D405" s="1"/>
    </row>
    <row r="406" spans="4:4" ht="409.6">
      <c r="D406" s="1"/>
    </row>
    <row r="407" spans="4:4" ht="409.6">
      <c r="D407" s="1"/>
    </row>
    <row r="408" spans="4:4" ht="409.6">
      <c r="D408" s="1"/>
    </row>
    <row r="409" spans="4:4" ht="409.6">
      <c r="D409" s="1"/>
    </row>
    <row r="410" spans="4:4" ht="409.6">
      <c r="D410" s="1"/>
    </row>
    <row r="411" spans="4:4" ht="409.6">
      <c r="D411" s="1"/>
    </row>
    <row r="412" spans="4:4" ht="409.6">
      <c r="D412" s="1"/>
    </row>
    <row r="413" spans="4:4" ht="409.6">
      <c r="D413" s="1"/>
    </row>
    <row r="414" spans="4:4" ht="409.6">
      <c r="D414" s="1"/>
    </row>
    <row r="415" spans="4:4" ht="409.6">
      <c r="D415" s="1"/>
    </row>
    <row r="416" spans="4:4" ht="409.6">
      <c r="D416" s="1"/>
    </row>
    <row r="417" spans="4:4" ht="409.6">
      <c r="D417" s="1"/>
    </row>
    <row r="418" spans="4:4" ht="409.6">
      <c r="D418" s="1"/>
    </row>
    <row r="419" spans="4:4" ht="409.6">
      <c r="D419" s="1"/>
    </row>
    <row r="420" spans="4:4" ht="409.6">
      <c r="D420" s="1"/>
    </row>
    <row r="421" spans="4:4" ht="409.6">
      <c r="D421" s="1"/>
    </row>
    <row r="422" spans="4:4" ht="409.6">
      <c r="D422" s="1"/>
    </row>
    <row r="423" spans="4:4" ht="409.6">
      <c r="D423" s="1"/>
    </row>
    <row r="424" spans="4:4" ht="409.6">
      <c r="D424" s="1"/>
    </row>
    <row r="425" spans="4:4" ht="409.6">
      <c r="D425" s="1"/>
    </row>
    <row r="426" spans="4:4" ht="409.6">
      <c r="D426" s="1"/>
    </row>
    <row r="427" spans="4:4" ht="409.6">
      <c r="D427" s="1"/>
    </row>
    <row r="428" spans="4:4" ht="409.6">
      <c r="D428" s="1"/>
    </row>
    <row r="429" spans="4:4" ht="409.6">
      <c r="D429" s="1"/>
    </row>
    <row r="430" spans="4:4" ht="409.6">
      <c r="D430" s="1"/>
    </row>
    <row r="431" spans="4:4" ht="409.6">
      <c r="D431" s="1"/>
    </row>
    <row r="432" spans="4:4" ht="409.6">
      <c r="D432" s="1"/>
    </row>
    <row r="433" spans="4:4" ht="409.6">
      <c r="D433" s="1"/>
    </row>
    <row r="434" spans="4:4" ht="409.6">
      <c r="D434" s="1"/>
    </row>
    <row r="435" spans="4:4" ht="409.6">
      <c r="D435" s="1"/>
    </row>
    <row r="436" spans="4:4" ht="409.6">
      <c r="D436" s="1"/>
    </row>
    <row r="437" spans="4:4" ht="409.6">
      <c r="D437" s="1"/>
    </row>
    <row r="438" spans="4:4" ht="409.6">
      <c r="D438" s="1"/>
    </row>
    <row r="439" spans="4:4" ht="409.6">
      <c r="D439" s="1"/>
    </row>
    <row r="440" spans="4:4" ht="409.6">
      <c r="D440" s="1"/>
    </row>
    <row r="441" spans="4:4" ht="409.6">
      <c r="D441" s="1"/>
    </row>
    <row r="442" spans="4:4" ht="409.6">
      <c r="D442" s="1"/>
    </row>
    <row r="443" spans="4:4" ht="409.6">
      <c r="D443" s="1"/>
    </row>
    <row r="444" spans="4:4" ht="409.6">
      <c r="D444" s="1"/>
    </row>
    <row r="445" spans="4:4" ht="409.6">
      <c r="D445" s="1"/>
    </row>
    <row r="446" spans="4:4" ht="409.6">
      <c r="D446" s="1"/>
    </row>
    <row r="447" spans="4:4" ht="409.6">
      <c r="D447" s="1"/>
    </row>
    <row r="448" spans="4:4" ht="409.6">
      <c r="D448" s="1"/>
    </row>
    <row r="449" spans="4:4" ht="409.6">
      <c r="D449" s="1"/>
    </row>
    <row r="450" spans="4:4" ht="409.6">
      <c r="D450" s="1"/>
    </row>
    <row r="451" spans="4:4" ht="409.6">
      <c r="D451" s="1"/>
    </row>
    <row r="452" spans="4:4" ht="409.6">
      <c r="D452" s="1"/>
    </row>
    <row r="453" spans="4:4" ht="409.6">
      <c r="D453" s="1"/>
    </row>
    <row r="454" spans="4:4" ht="409.6">
      <c r="D454" s="1"/>
    </row>
    <row r="455" spans="4:4" ht="409.6">
      <c r="D455" s="1"/>
    </row>
    <row r="456" spans="4:4" ht="409.6">
      <c r="D456" s="1"/>
    </row>
    <row r="457" spans="4:4" ht="409.6">
      <c r="D457" s="1"/>
    </row>
    <row r="458" spans="4:4" ht="409.6">
      <c r="D458" s="1"/>
    </row>
    <row r="459" spans="4:4" ht="409.6">
      <c r="D459" s="1"/>
    </row>
    <row r="460" spans="4:4" ht="409.6">
      <c r="D460" s="1"/>
    </row>
    <row r="461" spans="4:4" ht="409.6">
      <c r="D461" s="1"/>
    </row>
    <row r="462" spans="4:4" ht="409.6">
      <c r="D462" s="1"/>
    </row>
    <row r="463" spans="4:4" ht="409.6">
      <c r="D463" s="1"/>
    </row>
    <row r="464" spans="4:4" ht="409.6">
      <c r="D464" s="1"/>
    </row>
    <row r="465" spans="4:4" ht="409.6">
      <c r="D465" s="1"/>
    </row>
    <row r="466" spans="4:4" ht="409.6">
      <c r="D466" s="1"/>
    </row>
    <row r="467" spans="4:4" ht="409.6">
      <c r="D467" s="1"/>
    </row>
    <row r="468" spans="4:4" ht="409.6">
      <c r="D468" s="1"/>
    </row>
    <row r="469" spans="4:4" ht="409.6">
      <c r="D469" s="1"/>
    </row>
    <row r="470" spans="4:4" ht="409.6">
      <c r="D470" s="1"/>
    </row>
    <row r="471" spans="4:4" ht="409.6">
      <c r="D471" s="1"/>
    </row>
    <row r="472" spans="4:4" ht="409.6">
      <c r="D472" s="1"/>
    </row>
    <row r="473" spans="4:4" ht="409.6">
      <c r="D473" s="1"/>
    </row>
    <row r="474" spans="4:4" ht="409.6">
      <c r="D474" s="1"/>
    </row>
    <row r="475" spans="4:4" ht="409.6">
      <c r="D475" s="1"/>
    </row>
    <row r="476" spans="4:4" ht="409.6">
      <c r="D476" s="1"/>
    </row>
    <row r="477" spans="4:4" ht="409.6">
      <c r="D477" s="1"/>
    </row>
    <row r="478" spans="4:4" ht="409.6">
      <c r="D478" s="1"/>
    </row>
    <row r="479" spans="4:4" ht="409.6">
      <c r="D479" s="1"/>
    </row>
    <row r="480" spans="4:4" ht="409.6">
      <c r="D480" s="1"/>
    </row>
    <row r="481" spans="4:4" ht="409.6">
      <c r="D481" s="1"/>
    </row>
    <row r="482" spans="4:4" ht="409.6">
      <c r="D482" s="1"/>
    </row>
    <row r="483" spans="4:4" ht="409.6">
      <c r="D483" s="1"/>
    </row>
    <row r="484" spans="4:4" ht="409.6">
      <c r="D484" s="1"/>
    </row>
    <row r="485" spans="4:4" ht="409.6">
      <c r="D485" s="1"/>
    </row>
    <row r="486" spans="4:4" ht="409.6">
      <c r="D486" s="1"/>
    </row>
    <row r="487" spans="4:4" ht="409.6">
      <c r="D487" s="1"/>
    </row>
    <row r="488" spans="4:4" ht="409.6">
      <c r="D488" s="1"/>
    </row>
    <row r="489" spans="4:4" ht="409.6">
      <c r="D489" s="1"/>
    </row>
    <row r="490" spans="4:4" ht="409.6">
      <c r="D490" s="1"/>
    </row>
    <row r="491" spans="4:4" ht="409.6">
      <c r="D491" s="1"/>
    </row>
    <row r="492" spans="4:4" ht="409.6">
      <c r="D492" s="1"/>
    </row>
    <row r="493" spans="4:4" ht="409.6">
      <c r="D493" s="1"/>
    </row>
    <row r="494" spans="4:4" ht="409.6">
      <c r="D494" s="1"/>
    </row>
    <row r="495" spans="4:4" ht="409.6">
      <c r="D495" s="1"/>
    </row>
    <row r="496" spans="4:4" ht="409.6">
      <c r="D496" s="1"/>
    </row>
    <row r="497" spans="4:4" ht="409.6">
      <c r="D497" s="1"/>
    </row>
    <row r="498" spans="4:4" ht="409.6">
      <c r="D498" s="1"/>
    </row>
    <row r="499" spans="4:4" ht="409.6">
      <c r="D499" s="1"/>
    </row>
    <row r="500" spans="4:4" ht="409.6">
      <c r="D500" s="1"/>
    </row>
    <row r="501" spans="4:4" ht="409.6">
      <c r="D501" s="1"/>
    </row>
    <row r="502" spans="4:4" ht="409.6">
      <c r="D502" s="1"/>
    </row>
    <row r="503" spans="4:4" ht="409.6">
      <c r="D503" s="1"/>
    </row>
    <row r="504" spans="4:4" ht="409.6">
      <c r="D504" s="1"/>
    </row>
    <row r="505" spans="4:4" ht="409.6">
      <c r="D505" s="1"/>
    </row>
    <row r="506" spans="4:4" ht="409.6">
      <c r="D506" s="1"/>
    </row>
    <row r="507" spans="4:4" ht="409.6">
      <c r="D507" s="1"/>
    </row>
    <row r="508" spans="4:4" ht="409.6">
      <c r="D508" s="1"/>
    </row>
    <row r="509" spans="4:4" ht="409.6">
      <c r="D509" s="1"/>
    </row>
    <row r="510" spans="4:4" ht="409.6">
      <c r="D510" s="1"/>
    </row>
    <row r="511" spans="4:4" ht="409.6">
      <c r="D511" s="1"/>
    </row>
    <row r="512" spans="4:4" ht="409.6">
      <c r="D512" s="1"/>
    </row>
    <row r="513" spans="4:5" ht="409.6">
      <c r="D513" s="1"/>
    </row>
    <row r="514" spans="4:5" ht="409.6">
      <c r="D514" s="1"/>
    </row>
    <row r="515" spans="4:5" ht="409.6">
      <c r="D515" s="1"/>
    </row>
    <row r="516" spans="4:5" ht="409.6">
      <c r="E516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168</v>
      </c>
      <c r="C1" s="78" t="s" vm="1">
        <v>244</v>
      </c>
    </row>
    <row r="2" spans="2:18">
      <c r="B2" s="57" t="s">
        <v>167</v>
      </c>
      <c r="C2" s="78" t="s">
        <v>245</v>
      </c>
    </row>
    <row r="3" spans="2:18">
      <c r="B3" s="57" t="s">
        <v>169</v>
      </c>
      <c r="C3" s="78" t="s">
        <v>246</v>
      </c>
    </row>
    <row r="4" spans="2:18">
      <c r="B4" s="57" t="s">
        <v>170</v>
      </c>
      <c r="C4" s="78">
        <v>12148</v>
      </c>
    </row>
    <row r="6" spans="2:18" ht="26.25" customHeight="1">
      <c r="B6" s="136" t="s">
        <v>209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8" s="3" customFormat="1" ht="78.75">
      <c r="B7" s="23" t="s">
        <v>105</v>
      </c>
      <c r="C7" s="31" t="s">
        <v>38</v>
      </c>
      <c r="D7" s="31" t="s">
        <v>55</v>
      </c>
      <c r="E7" s="31" t="s">
        <v>15</v>
      </c>
      <c r="F7" s="31" t="s">
        <v>56</v>
      </c>
      <c r="G7" s="31" t="s">
        <v>91</v>
      </c>
      <c r="H7" s="31" t="s">
        <v>18</v>
      </c>
      <c r="I7" s="31" t="s">
        <v>90</v>
      </c>
      <c r="J7" s="31" t="s">
        <v>17</v>
      </c>
      <c r="K7" s="31" t="s">
        <v>206</v>
      </c>
      <c r="L7" s="31" t="s">
        <v>222</v>
      </c>
      <c r="M7" s="31" t="s">
        <v>207</v>
      </c>
      <c r="N7" s="31" t="s">
        <v>51</v>
      </c>
      <c r="O7" s="31" t="s">
        <v>171</v>
      </c>
      <c r="P7" s="32" t="s">
        <v>173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229</v>
      </c>
      <c r="M8" s="33" t="s">
        <v>225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 ht="409.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 ht="409.6">
      <c r="D110" s="1"/>
    </row>
    <row r="111" spans="2:16" ht="409.6">
      <c r="D111" s="1"/>
    </row>
    <row r="112" spans="2:16" ht="409.6">
      <c r="D112" s="1"/>
    </row>
    <row r="113" spans="4:4" ht="409.6">
      <c r="D113" s="1"/>
    </row>
    <row r="114" spans="4:4" ht="409.6">
      <c r="D114" s="1"/>
    </row>
    <row r="115" spans="4:4" ht="409.6">
      <c r="D115" s="1"/>
    </row>
    <row r="116" spans="4:4" ht="409.6">
      <c r="D116" s="1"/>
    </row>
    <row r="117" spans="4:4" ht="409.6">
      <c r="D117" s="1"/>
    </row>
    <row r="118" spans="4:4" ht="409.6">
      <c r="D118" s="1"/>
    </row>
    <row r="119" spans="4:4" ht="409.6">
      <c r="D119" s="1"/>
    </row>
    <row r="120" spans="4:4" ht="409.6">
      <c r="D120" s="1"/>
    </row>
    <row r="121" spans="4:4" ht="409.6">
      <c r="D121" s="1"/>
    </row>
    <row r="122" spans="4:4" ht="409.6">
      <c r="D122" s="1"/>
    </row>
    <row r="123" spans="4:4" ht="409.6">
      <c r="D123" s="1"/>
    </row>
    <row r="124" spans="4:4" ht="409.6">
      <c r="D124" s="1"/>
    </row>
    <row r="125" spans="4:4" ht="409.6">
      <c r="D125" s="1"/>
    </row>
    <row r="126" spans="4:4" ht="409.6">
      <c r="D126" s="1"/>
    </row>
    <row r="127" spans="4:4" ht="409.6">
      <c r="D127" s="1"/>
    </row>
    <row r="128" spans="4:4" ht="409.6">
      <c r="D128" s="1"/>
    </row>
    <row r="129" spans="4:4" ht="409.6">
      <c r="D129" s="1"/>
    </row>
    <row r="130" spans="4:4" ht="409.6">
      <c r="D130" s="1"/>
    </row>
    <row r="131" spans="4:4" ht="409.6">
      <c r="D131" s="1"/>
    </row>
    <row r="132" spans="4:4" ht="409.6">
      <c r="D132" s="1"/>
    </row>
    <row r="133" spans="4:4" ht="409.6">
      <c r="D133" s="1"/>
    </row>
    <row r="134" spans="4:4" ht="409.6">
      <c r="D134" s="1"/>
    </row>
    <row r="135" spans="4:4" ht="409.6">
      <c r="D135" s="1"/>
    </row>
    <row r="136" spans="4:4" ht="409.6">
      <c r="D136" s="1"/>
    </row>
    <row r="137" spans="4:4" ht="409.6">
      <c r="D137" s="1"/>
    </row>
    <row r="138" spans="4:4" ht="409.6">
      <c r="D138" s="1"/>
    </row>
    <row r="139" spans="4:4" ht="409.6">
      <c r="D139" s="1"/>
    </row>
    <row r="140" spans="4:4" ht="409.6">
      <c r="D140" s="1"/>
    </row>
    <row r="141" spans="4:4" ht="409.6">
      <c r="D141" s="1"/>
    </row>
    <row r="142" spans="4:4" ht="409.6">
      <c r="D142" s="1"/>
    </row>
    <row r="143" spans="4:4" ht="409.6">
      <c r="D143" s="1"/>
    </row>
    <row r="144" spans="4:4" ht="409.6">
      <c r="D144" s="1"/>
    </row>
    <row r="145" spans="4:4" ht="409.6">
      <c r="D145" s="1"/>
    </row>
    <row r="146" spans="4:4" ht="409.6">
      <c r="D146" s="1"/>
    </row>
    <row r="147" spans="4:4" ht="409.6">
      <c r="D147" s="1"/>
    </row>
    <row r="148" spans="4:4" ht="409.6">
      <c r="D148" s="1"/>
    </row>
    <row r="149" spans="4:4" ht="409.6">
      <c r="D149" s="1"/>
    </row>
    <row r="150" spans="4:4" ht="409.6">
      <c r="D150" s="1"/>
    </row>
    <row r="151" spans="4:4" ht="409.6">
      <c r="D151" s="1"/>
    </row>
    <row r="152" spans="4:4" ht="409.6">
      <c r="D152" s="1"/>
    </row>
    <row r="153" spans="4:4" ht="409.6">
      <c r="D153" s="1"/>
    </row>
    <row r="154" spans="4:4" ht="409.6">
      <c r="D154" s="1"/>
    </row>
    <row r="155" spans="4:4" ht="409.6">
      <c r="D155" s="1"/>
    </row>
    <row r="156" spans="4:4" ht="409.6">
      <c r="D156" s="1"/>
    </row>
    <row r="157" spans="4:4" ht="409.6">
      <c r="D157" s="1"/>
    </row>
    <row r="158" spans="4:4" ht="409.6">
      <c r="D158" s="1"/>
    </row>
    <row r="159" spans="4:4" ht="409.6">
      <c r="D159" s="1"/>
    </row>
    <row r="160" spans="4:4" ht="409.6">
      <c r="D160" s="1"/>
    </row>
    <row r="161" spans="4:4" ht="409.6">
      <c r="D161" s="1"/>
    </row>
    <row r="162" spans="4:4" ht="409.6">
      <c r="D162" s="1"/>
    </row>
    <row r="163" spans="4:4" ht="409.6">
      <c r="D163" s="1"/>
    </row>
    <row r="164" spans="4:4" ht="409.6">
      <c r="D164" s="1"/>
    </row>
    <row r="165" spans="4:4" ht="409.6">
      <c r="D165" s="1"/>
    </row>
    <row r="166" spans="4:4" ht="409.6">
      <c r="D166" s="1"/>
    </row>
    <row r="167" spans="4:4" ht="409.6">
      <c r="D167" s="1"/>
    </row>
    <row r="168" spans="4:4" ht="409.6">
      <c r="D168" s="1"/>
    </row>
    <row r="169" spans="4:4" ht="409.6">
      <c r="D169" s="1"/>
    </row>
    <row r="170" spans="4:4" ht="409.6">
      <c r="D170" s="1"/>
    </row>
    <row r="171" spans="4:4" ht="409.6">
      <c r="D171" s="1"/>
    </row>
    <row r="172" spans="4:4" ht="409.6">
      <c r="D172" s="1"/>
    </row>
    <row r="173" spans="4:4" ht="409.6">
      <c r="D173" s="1"/>
    </row>
    <row r="174" spans="4:4" ht="409.6">
      <c r="D174" s="1"/>
    </row>
    <row r="175" spans="4:4" ht="409.6">
      <c r="D175" s="1"/>
    </row>
    <row r="176" spans="4:4" ht="409.6">
      <c r="D176" s="1"/>
    </row>
    <row r="177" spans="4:4" ht="409.6">
      <c r="D177" s="1"/>
    </row>
    <row r="178" spans="4:4" ht="409.6">
      <c r="D178" s="1"/>
    </row>
    <row r="179" spans="4:4" ht="409.6">
      <c r="D179" s="1"/>
    </row>
    <row r="180" spans="4:4" ht="409.6">
      <c r="D180" s="1"/>
    </row>
    <row r="181" spans="4:4" ht="409.6">
      <c r="D181" s="1"/>
    </row>
    <row r="182" spans="4:4" ht="409.6">
      <c r="D182" s="1"/>
    </row>
    <row r="183" spans="4:4" ht="409.6">
      <c r="D183" s="1"/>
    </row>
    <row r="184" spans="4:4" ht="409.6">
      <c r="D184" s="1"/>
    </row>
    <row r="185" spans="4:4" ht="409.6">
      <c r="D185" s="1"/>
    </row>
    <row r="186" spans="4:4" ht="409.6">
      <c r="D186" s="1"/>
    </row>
    <row r="187" spans="4:4" ht="409.6">
      <c r="D187" s="1"/>
    </row>
    <row r="188" spans="4:4" ht="409.6">
      <c r="D188" s="1"/>
    </row>
    <row r="189" spans="4:4" ht="409.6">
      <c r="D189" s="1"/>
    </row>
    <row r="190" spans="4:4" ht="409.6">
      <c r="D190" s="1"/>
    </row>
    <row r="191" spans="4:4" ht="409.6">
      <c r="D191" s="1"/>
    </row>
    <row r="192" spans="4:4" ht="409.6">
      <c r="D192" s="1"/>
    </row>
    <row r="193" spans="4:4" ht="409.6">
      <c r="D193" s="1"/>
    </row>
    <row r="194" spans="4:4" ht="409.6">
      <c r="D194" s="1"/>
    </row>
    <row r="195" spans="4:4" ht="409.6">
      <c r="D195" s="1"/>
    </row>
    <row r="196" spans="4:4" ht="409.6">
      <c r="D196" s="1"/>
    </row>
    <row r="197" spans="4:4" ht="409.6">
      <c r="D197" s="1"/>
    </row>
    <row r="198" spans="4:4" ht="409.6">
      <c r="D198" s="1"/>
    </row>
    <row r="199" spans="4:4" ht="409.6">
      <c r="D199" s="1"/>
    </row>
    <row r="200" spans="4:4" ht="409.6">
      <c r="D200" s="1"/>
    </row>
    <row r="201" spans="4:4" ht="409.6">
      <c r="D201" s="1"/>
    </row>
    <row r="202" spans="4:4" ht="409.6">
      <c r="D202" s="1"/>
    </row>
    <row r="203" spans="4:4" ht="409.6">
      <c r="D203" s="1"/>
    </row>
    <row r="204" spans="4:4" ht="409.6">
      <c r="D204" s="1"/>
    </row>
    <row r="205" spans="4:4" ht="409.6">
      <c r="D205" s="1"/>
    </row>
    <row r="206" spans="4:4" ht="409.6">
      <c r="D206" s="1"/>
    </row>
    <row r="207" spans="4:4" ht="409.6">
      <c r="D207" s="1"/>
    </row>
    <row r="208" spans="4:4" ht="409.6">
      <c r="D208" s="1"/>
    </row>
    <row r="209" spans="4:4" ht="409.6">
      <c r="D209" s="1"/>
    </row>
    <row r="210" spans="4:4" ht="409.6">
      <c r="D210" s="1"/>
    </row>
    <row r="211" spans="4:4" ht="409.6">
      <c r="D211" s="1"/>
    </row>
    <row r="212" spans="4:4" ht="409.6">
      <c r="D212" s="1"/>
    </row>
    <row r="213" spans="4:4" ht="409.6">
      <c r="D213" s="1"/>
    </row>
    <row r="214" spans="4:4" ht="409.6">
      <c r="D214" s="1"/>
    </row>
    <row r="215" spans="4:4" ht="409.6">
      <c r="D215" s="1"/>
    </row>
    <row r="216" spans="4:4" ht="409.6">
      <c r="D216" s="1"/>
    </row>
    <row r="217" spans="4:4" ht="409.6">
      <c r="D217" s="1"/>
    </row>
    <row r="218" spans="4:4" ht="409.6">
      <c r="D218" s="1"/>
    </row>
    <row r="219" spans="4:4" ht="409.6">
      <c r="D219" s="1"/>
    </row>
    <row r="220" spans="4:4" ht="409.6">
      <c r="D220" s="1"/>
    </row>
    <row r="221" spans="4:4" ht="409.6">
      <c r="D221" s="1"/>
    </row>
    <row r="222" spans="4:4" ht="409.6">
      <c r="D222" s="1"/>
    </row>
    <row r="223" spans="4:4" ht="409.6">
      <c r="D223" s="1"/>
    </row>
    <row r="224" spans="4:4" ht="409.6">
      <c r="D224" s="1"/>
    </row>
    <row r="225" spans="4:4" ht="409.6">
      <c r="D225" s="1"/>
    </row>
    <row r="226" spans="4:4" ht="409.6">
      <c r="D226" s="1"/>
    </row>
    <row r="227" spans="4:4" ht="409.6">
      <c r="D227" s="1"/>
    </row>
    <row r="228" spans="4:4" ht="409.6">
      <c r="D228" s="1"/>
    </row>
    <row r="229" spans="4:4" ht="409.6">
      <c r="D229" s="1"/>
    </row>
    <row r="230" spans="4:4" ht="409.6">
      <c r="D230" s="1"/>
    </row>
    <row r="231" spans="4:4" ht="409.6">
      <c r="D231" s="1"/>
    </row>
    <row r="232" spans="4:4" ht="409.6">
      <c r="D232" s="1"/>
    </row>
    <row r="233" spans="4:4" ht="409.6">
      <c r="D233" s="1"/>
    </row>
    <row r="234" spans="4:4" ht="409.6">
      <c r="D234" s="1"/>
    </row>
    <row r="235" spans="4:4" ht="409.6">
      <c r="D235" s="1"/>
    </row>
    <row r="236" spans="4:4" ht="409.6">
      <c r="D236" s="1"/>
    </row>
    <row r="237" spans="4:4" ht="409.6">
      <c r="D237" s="1"/>
    </row>
    <row r="238" spans="4:4" ht="409.6">
      <c r="D238" s="1"/>
    </row>
    <row r="239" spans="4:4" ht="409.6">
      <c r="D239" s="1"/>
    </row>
    <row r="240" spans="4:4" ht="409.6">
      <c r="D240" s="1"/>
    </row>
    <row r="241" spans="4:4" ht="409.6">
      <c r="D241" s="1"/>
    </row>
    <row r="242" spans="4:4" ht="409.6">
      <c r="D242" s="1"/>
    </row>
    <row r="243" spans="4:4" ht="409.6">
      <c r="D243" s="1"/>
    </row>
    <row r="244" spans="4:4" ht="409.6">
      <c r="D244" s="1"/>
    </row>
    <row r="245" spans="4:4" ht="409.6">
      <c r="D245" s="1"/>
    </row>
    <row r="246" spans="4:4" ht="409.6">
      <c r="D246" s="1"/>
    </row>
    <row r="247" spans="4:4" ht="409.6">
      <c r="D247" s="1"/>
    </row>
    <row r="248" spans="4:4" ht="409.6">
      <c r="D248" s="1"/>
    </row>
    <row r="249" spans="4:4" ht="409.6">
      <c r="D249" s="1"/>
    </row>
    <row r="250" spans="4:4" ht="409.6">
      <c r="D250" s="1"/>
    </row>
    <row r="251" spans="4:4" ht="409.6">
      <c r="D251" s="1"/>
    </row>
    <row r="252" spans="4:4" ht="409.6">
      <c r="D252" s="1"/>
    </row>
    <row r="253" spans="4:4" ht="409.6">
      <c r="D253" s="1"/>
    </row>
    <row r="254" spans="4:4" ht="409.6">
      <c r="D254" s="1"/>
    </row>
    <row r="255" spans="4:4" ht="409.6">
      <c r="D255" s="1"/>
    </row>
    <row r="256" spans="4:4" ht="409.6">
      <c r="D256" s="1"/>
    </row>
    <row r="257" spans="4:4" ht="409.6">
      <c r="D257" s="1"/>
    </row>
    <row r="258" spans="4:4" ht="409.6">
      <c r="D258" s="1"/>
    </row>
    <row r="259" spans="4:4" ht="409.6">
      <c r="D259" s="1"/>
    </row>
    <row r="260" spans="4:4" ht="409.6">
      <c r="D260" s="1"/>
    </row>
    <row r="261" spans="4:4" ht="409.6">
      <c r="D261" s="1"/>
    </row>
    <row r="262" spans="4:4" ht="409.6">
      <c r="D262" s="1"/>
    </row>
    <row r="263" spans="4:4" ht="409.6">
      <c r="D263" s="1"/>
    </row>
    <row r="264" spans="4:4" ht="409.6">
      <c r="D264" s="1"/>
    </row>
    <row r="265" spans="4:4" ht="409.6">
      <c r="D265" s="1"/>
    </row>
    <row r="266" spans="4:4" ht="409.6">
      <c r="D266" s="1"/>
    </row>
    <row r="267" spans="4:4" ht="409.6">
      <c r="D267" s="1"/>
    </row>
    <row r="268" spans="4:4" ht="409.6">
      <c r="D268" s="1"/>
    </row>
    <row r="269" spans="4:4" ht="409.6">
      <c r="D269" s="1"/>
    </row>
    <row r="270" spans="4:4" ht="409.6">
      <c r="D270" s="1"/>
    </row>
    <row r="271" spans="4:4" ht="409.6">
      <c r="D271" s="1"/>
    </row>
    <row r="272" spans="4:4" ht="409.6">
      <c r="D272" s="1"/>
    </row>
    <row r="273" spans="4:4" ht="409.6">
      <c r="D273" s="1"/>
    </row>
    <row r="274" spans="4:4" ht="409.6">
      <c r="D274" s="1"/>
    </row>
    <row r="275" spans="4:4" ht="409.6">
      <c r="D275" s="1"/>
    </row>
    <row r="276" spans="4:4" ht="409.6">
      <c r="D276" s="1"/>
    </row>
    <row r="277" spans="4:4" ht="409.6">
      <c r="D277" s="1"/>
    </row>
    <row r="278" spans="4:4" ht="409.6">
      <c r="D278" s="1"/>
    </row>
    <row r="279" spans="4:4" ht="409.6">
      <c r="D279" s="1"/>
    </row>
    <row r="280" spans="4:4" ht="409.6">
      <c r="D280" s="1"/>
    </row>
    <row r="281" spans="4:4" ht="409.6">
      <c r="D281" s="1"/>
    </row>
    <row r="282" spans="4:4" ht="409.6">
      <c r="D282" s="1"/>
    </row>
    <row r="283" spans="4:4" ht="409.6">
      <c r="D283" s="1"/>
    </row>
    <row r="284" spans="4:4" ht="409.6">
      <c r="D284" s="1"/>
    </row>
    <row r="285" spans="4:4" ht="409.6">
      <c r="D285" s="1"/>
    </row>
    <row r="286" spans="4:4" ht="409.6">
      <c r="D286" s="1"/>
    </row>
    <row r="287" spans="4:4" ht="409.6">
      <c r="D287" s="1"/>
    </row>
    <row r="288" spans="4:4" ht="409.6">
      <c r="D288" s="1"/>
    </row>
    <row r="289" spans="4:4" ht="409.6">
      <c r="D289" s="1"/>
    </row>
    <row r="290" spans="4:4" ht="409.6">
      <c r="D290" s="1"/>
    </row>
    <row r="291" spans="4:4" ht="409.6">
      <c r="D291" s="1"/>
    </row>
    <row r="292" spans="4:4" ht="409.6">
      <c r="D292" s="1"/>
    </row>
    <row r="293" spans="4:4" ht="409.6">
      <c r="D293" s="1"/>
    </row>
    <row r="294" spans="4:4" ht="409.6">
      <c r="D294" s="1"/>
    </row>
    <row r="295" spans="4:4" ht="409.6">
      <c r="D295" s="1"/>
    </row>
    <row r="296" spans="4:4" ht="409.6">
      <c r="D296" s="1"/>
    </row>
    <row r="297" spans="4:4" ht="409.6">
      <c r="D297" s="1"/>
    </row>
    <row r="298" spans="4:4" ht="409.6">
      <c r="D298" s="1"/>
    </row>
    <row r="299" spans="4:4" ht="409.6">
      <c r="D299" s="1"/>
    </row>
    <row r="300" spans="4:4" ht="409.6">
      <c r="D300" s="1"/>
    </row>
    <row r="301" spans="4:4" ht="409.6">
      <c r="D301" s="1"/>
    </row>
    <row r="302" spans="4:4" ht="409.6">
      <c r="D302" s="1"/>
    </row>
    <row r="303" spans="4:4" ht="409.6">
      <c r="D303" s="1"/>
    </row>
    <row r="304" spans="4:4" ht="409.6">
      <c r="D304" s="1"/>
    </row>
    <row r="305" spans="4:4" ht="409.6">
      <c r="D305" s="1"/>
    </row>
    <row r="306" spans="4:4" ht="409.6">
      <c r="D306" s="1"/>
    </row>
    <row r="307" spans="4:4" ht="409.6">
      <c r="D307" s="1"/>
    </row>
    <row r="308" spans="4:4" ht="409.6">
      <c r="D308" s="1"/>
    </row>
    <row r="309" spans="4:4" ht="409.6">
      <c r="D309" s="1"/>
    </row>
    <row r="310" spans="4:4" ht="409.6">
      <c r="D310" s="1"/>
    </row>
    <row r="311" spans="4:4" ht="409.6">
      <c r="D311" s="1"/>
    </row>
    <row r="312" spans="4:4" ht="409.6">
      <c r="D312" s="1"/>
    </row>
    <row r="313" spans="4:4" ht="409.6">
      <c r="D313" s="1"/>
    </row>
    <row r="314" spans="4:4" ht="409.6">
      <c r="D314" s="1"/>
    </row>
    <row r="315" spans="4:4" ht="409.6">
      <c r="D315" s="1"/>
    </row>
    <row r="316" spans="4:4" ht="409.6">
      <c r="D316" s="1"/>
    </row>
    <row r="317" spans="4:4" ht="409.6">
      <c r="D317" s="1"/>
    </row>
    <row r="318" spans="4:4" ht="409.6">
      <c r="D318" s="1"/>
    </row>
    <row r="319" spans="4:4" ht="409.6">
      <c r="D319" s="1"/>
    </row>
    <row r="320" spans="4:4" ht="409.6">
      <c r="D320" s="1"/>
    </row>
    <row r="321" spans="4:4" ht="409.6">
      <c r="D321" s="1"/>
    </row>
    <row r="322" spans="4:4" ht="409.6">
      <c r="D322" s="1"/>
    </row>
    <row r="323" spans="4:4" ht="409.6">
      <c r="D323" s="1"/>
    </row>
    <row r="324" spans="4:4" ht="409.6">
      <c r="D324" s="1"/>
    </row>
    <row r="325" spans="4:4" ht="409.6">
      <c r="D325" s="1"/>
    </row>
    <row r="326" spans="4:4" ht="409.6">
      <c r="D326" s="1"/>
    </row>
    <row r="327" spans="4:4" ht="409.6">
      <c r="D327" s="1"/>
    </row>
    <row r="328" spans="4:4" ht="409.6">
      <c r="D328" s="1"/>
    </row>
    <row r="329" spans="4:4" ht="409.6">
      <c r="D329" s="1"/>
    </row>
    <row r="330" spans="4:4" ht="409.6">
      <c r="D330" s="1"/>
    </row>
    <row r="331" spans="4:4" ht="409.6">
      <c r="D331" s="1"/>
    </row>
    <row r="332" spans="4:4" ht="409.6">
      <c r="D332" s="1"/>
    </row>
    <row r="333" spans="4:4" ht="409.6">
      <c r="D333" s="1"/>
    </row>
    <row r="334" spans="4:4" ht="409.6">
      <c r="D334" s="1"/>
    </row>
    <row r="335" spans="4:4" ht="409.6">
      <c r="D335" s="1"/>
    </row>
    <row r="336" spans="4:4" ht="409.6">
      <c r="D336" s="1"/>
    </row>
    <row r="337" spans="4:4" ht="409.6">
      <c r="D337" s="1"/>
    </row>
    <row r="338" spans="4:4" ht="409.6">
      <c r="D338" s="1"/>
    </row>
    <row r="339" spans="4:4" ht="409.6">
      <c r="D339" s="1"/>
    </row>
    <row r="340" spans="4:4" ht="409.6">
      <c r="D340" s="1"/>
    </row>
    <row r="341" spans="4:4" ht="409.6">
      <c r="D341" s="1"/>
    </row>
    <row r="342" spans="4:4" ht="409.6">
      <c r="D342" s="1"/>
    </row>
    <row r="343" spans="4:4" ht="409.6">
      <c r="D343" s="1"/>
    </row>
    <row r="344" spans="4:4" ht="409.6">
      <c r="D344" s="1"/>
    </row>
    <row r="345" spans="4:4" ht="409.6">
      <c r="D345" s="1"/>
    </row>
    <row r="346" spans="4:4" ht="409.6">
      <c r="D346" s="1"/>
    </row>
    <row r="347" spans="4:4" ht="409.6">
      <c r="D347" s="1"/>
    </row>
    <row r="348" spans="4:4" ht="409.6">
      <c r="D348" s="1"/>
    </row>
    <row r="349" spans="4:4" ht="409.6">
      <c r="D349" s="1"/>
    </row>
    <row r="350" spans="4:4" ht="409.6">
      <c r="D350" s="1"/>
    </row>
    <row r="351" spans="4:4" ht="409.6">
      <c r="D351" s="1"/>
    </row>
    <row r="352" spans="4:4" ht="409.6">
      <c r="D352" s="1"/>
    </row>
    <row r="353" spans="4:4" ht="409.6">
      <c r="D353" s="1"/>
    </row>
    <row r="354" spans="4:4" ht="409.6">
      <c r="D354" s="1"/>
    </row>
    <row r="355" spans="4:4" ht="409.6">
      <c r="D355" s="1"/>
    </row>
    <row r="356" spans="4:4" ht="409.6">
      <c r="D356" s="1"/>
    </row>
    <row r="357" spans="4:4" ht="409.6">
      <c r="D357" s="1"/>
    </row>
    <row r="358" spans="4:4" ht="409.6">
      <c r="D358" s="1"/>
    </row>
    <row r="359" spans="4:4" ht="409.6">
      <c r="D359" s="1"/>
    </row>
    <row r="360" spans="4:4" ht="409.6">
      <c r="D360" s="1"/>
    </row>
    <row r="361" spans="4:4" ht="409.6">
      <c r="D361" s="1"/>
    </row>
    <row r="362" spans="4:4" ht="409.6">
      <c r="D362" s="1"/>
    </row>
    <row r="363" spans="4:4" ht="409.6">
      <c r="D363" s="1"/>
    </row>
    <row r="364" spans="4:4" ht="409.6">
      <c r="D364" s="1"/>
    </row>
    <row r="365" spans="4:4" ht="409.6">
      <c r="D365" s="1"/>
    </row>
    <row r="366" spans="4:4" ht="409.6">
      <c r="D366" s="1"/>
    </row>
    <row r="367" spans="4:4" ht="409.6">
      <c r="D367" s="1"/>
    </row>
    <row r="368" spans="4:4" ht="409.6">
      <c r="D368" s="1"/>
    </row>
    <row r="369" spans="4:4" ht="409.6">
      <c r="D369" s="1"/>
    </row>
    <row r="370" spans="4:4" ht="409.6">
      <c r="D370" s="1"/>
    </row>
    <row r="371" spans="4:4" ht="409.6">
      <c r="D371" s="1"/>
    </row>
    <row r="372" spans="4:4" ht="409.6">
      <c r="D372" s="1"/>
    </row>
    <row r="373" spans="4:4" ht="409.6">
      <c r="D373" s="1"/>
    </row>
    <row r="374" spans="4:4" ht="409.6">
      <c r="D374" s="1"/>
    </row>
    <row r="375" spans="4:4" ht="409.6">
      <c r="D375" s="1"/>
    </row>
    <row r="376" spans="4:4" ht="409.6">
      <c r="D376" s="1"/>
    </row>
    <row r="377" spans="4:4" ht="409.6">
      <c r="D377" s="1"/>
    </row>
    <row r="378" spans="4:4" ht="409.6">
      <c r="D378" s="1"/>
    </row>
    <row r="379" spans="4:4" ht="409.6">
      <c r="D379" s="1"/>
    </row>
    <row r="380" spans="4:4" ht="409.6">
      <c r="D380" s="1"/>
    </row>
    <row r="381" spans="4:4" ht="409.6">
      <c r="D381" s="1"/>
    </row>
    <row r="382" spans="4:4" ht="409.6">
      <c r="D382" s="1"/>
    </row>
    <row r="383" spans="4:4" ht="409.6">
      <c r="D383" s="1"/>
    </row>
    <row r="384" spans="4:4" ht="409.6">
      <c r="D384" s="1"/>
    </row>
    <row r="385" spans="2:4" ht="409.6">
      <c r="D385" s="1"/>
    </row>
    <row r="386" spans="2:4" ht="409.6">
      <c r="D386" s="1"/>
    </row>
    <row r="387" spans="2:4" ht="409.6">
      <c r="D387" s="1"/>
    </row>
    <row r="388" spans="2:4" ht="409.6">
      <c r="D388" s="1"/>
    </row>
    <row r="389" spans="2:4" ht="409.6">
      <c r="D389" s="1"/>
    </row>
    <row r="390" spans="2:4" ht="409.6">
      <c r="D390" s="1"/>
    </row>
    <row r="391" spans="2:4" ht="409.6">
      <c r="D391" s="1"/>
    </row>
    <row r="392" spans="2:4" ht="409.6">
      <c r="D392" s="1"/>
    </row>
    <row r="393" spans="2:4" ht="409.6">
      <c r="D393" s="1"/>
    </row>
    <row r="394" spans="2:4" ht="409.6">
      <c r="D394" s="1"/>
    </row>
    <row r="395" spans="2:4" ht="409.6">
      <c r="D395" s="1"/>
    </row>
    <row r="396" spans="2:4" ht="409.6">
      <c r="D396" s="1"/>
    </row>
    <row r="397" spans="2:4" ht="409.6">
      <c r="B397" s="44"/>
      <c r="D397" s="1"/>
    </row>
    <row r="398" spans="2:4" ht="409.6">
      <c r="B398" s="44"/>
      <c r="D398" s="1"/>
    </row>
    <row r="399" spans="2:4" ht="409.6">
      <c r="B399" s="3"/>
      <c r="D399" s="1"/>
    </row>
    <row r="400" spans="2:4" ht="409.6">
      <c r="D400" s="1"/>
    </row>
    <row r="401" spans="4:4" ht="409.6">
      <c r="D401" s="1"/>
    </row>
    <row r="402" spans="4:4" ht="409.6">
      <c r="D402" s="1"/>
    </row>
    <row r="403" spans="4:4" ht="409.6">
      <c r="D403" s="1"/>
    </row>
    <row r="404" spans="4:4" ht="409.6">
      <c r="D404" s="1"/>
    </row>
    <row r="405" spans="4:4" ht="409.6">
      <c r="D405" s="1"/>
    </row>
    <row r="406" spans="4:4" ht="409.6">
      <c r="D406" s="1"/>
    </row>
    <row r="407" spans="4:4" ht="409.6">
      <c r="D407" s="1"/>
    </row>
    <row r="408" spans="4:4" ht="409.6">
      <c r="D408" s="1"/>
    </row>
    <row r="409" spans="4:4" ht="409.6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168</v>
      </c>
      <c r="C1" s="78" t="s" vm="1">
        <v>244</v>
      </c>
    </row>
    <row r="2" spans="2:18">
      <c r="B2" s="57" t="s">
        <v>167</v>
      </c>
      <c r="C2" s="78" t="s">
        <v>245</v>
      </c>
    </row>
    <row r="3" spans="2:18">
      <c r="B3" s="57" t="s">
        <v>169</v>
      </c>
      <c r="C3" s="78" t="s">
        <v>246</v>
      </c>
    </row>
    <row r="4" spans="2:18">
      <c r="B4" s="57" t="s">
        <v>170</v>
      </c>
      <c r="C4" s="78">
        <v>12148</v>
      </c>
    </row>
    <row r="6" spans="2:18" ht="26.25" customHeight="1">
      <c r="B6" s="136" t="s">
        <v>211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8" s="3" customFormat="1" ht="78.75">
      <c r="B7" s="23" t="s">
        <v>105</v>
      </c>
      <c r="C7" s="31" t="s">
        <v>38</v>
      </c>
      <c r="D7" s="31" t="s">
        <v>55</v>
      </c>
      <c r="E7" s="31" t="s">
        <v>15</v>
      </c>
      <c r="F7" s="31" t="s">
        <v>56</v>
      </c>
      <c r="G7" s="31" t="s">
        <v>91</v>
      </c>
      <c r="H7" s="31" t="s">
        <v>18</v>
      </c>
      <c r="I7" s="31" t="s">
        <v>90</v>
      </c>
      <c r="J7" s="31" t="s">
        <v>17</v>
      </c>
      <c r="K7" s="31" t="s">
        <v>206</v>
      </c>
      <c r="L7" s="31" t="s">
        <v>222</v>
      </c>
      <c r="M7" s="31" t="s">
        <v>207</v>
      </c>
      <c r="N7" s="31" t="s">
        <v>51</v>
      </c>
      <c r="O7" s="31" t="s">
        <v>171</v>
      </c>
      <c r="P7" s="32" t="s">
        <v>173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229</v>
      </c>
      <c r="M8" s="33" t="s">
        <v>225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2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2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2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2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2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2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2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2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23" ht="409.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23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23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23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23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23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"/>
      <c r="R31" s="2"/>
      <c r="S31" s="2"/>
      <c r="T31" s="2"/>
      <c r="U31" s="2"/>
      <c r="V31" s="2"/>
      <c r="W31" s="2"/>
    </row>
    <row r="32" spans="2:23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"/>
      <c r="R32" s="2"/>
      <c r="S32" s="2"/>
      <c r="T32" s="2"/>
      <c r="U32" s="2"/>
      <c r="V32" s="2"/>
      <c r="W32" s="2"/>
    </row>
    <row r="33" spans="2:23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"/>
      <c r="R33" s="2"/>
      <c r="S33" s="2"/>
      <c r="T33" s="2"/>
      <c r="U33" s="2"/>
      <c r="V33" s="2"/>
      <c r="W33" s="2"/>
    </row>
    <row r="34" spans="2:23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"/>
      <c r="R34" s="2"/>
      <c r="S34" s="2"/>
      <c r="T34" s="2"/>
      <c r="U34" s="2"/>
      <c r="V34" s="2"/>
      <c r="W34" s="2"/>
    </row>
    <row r="35" spans="2:23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2"/>
      <c r="R35" s="2"/>
      <c r="S35" s="2"/>
      <c r="T35" s="2"/>
      <c r="U35" s="2"/>
      <c r="V35" s="2"/>
      <c r="W35" s="2"/>
    </row>
    <row r="36" spans="2:23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"/>
      <c r="R36" s="2"/>
      <c r="S36" s="2"/>
      <c r="T36" s="2"/>
      <c r="U36" s="2"/>
      <c r="V36" s="2"/>
      <c r="W36" s="2"/>
    </row>
    <row r="37" spans="2:23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2"/>
      <c r="R37" s="2"/>
      <c r="S37" s="2"/>
      <c r="T37" s="2"/>
      <c r="U37" s="2"/>
      <c r="V37" s="2"/>
      <c r="W37" s="2"/>
    </row>
    <row r="38" spans="2:23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2"/>
      <c r="R38" s="2"/>
      <c r="S38" s="2"/>
      <c r="T38" s="2"/>
      <c r="U38" s="2"/>
      <c r="V38" s="2"/>
      <c r="W38" s="2"/>
    </row>
    <row r="39" spans="2:23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2"/>
      <c r="R39" s="2"/>
      <c r="S39" s="2"/>
      <c r="T39" s="2"/>
      <c r="U39" s="2"/>
      <c r="V39" s="2"/>
      <c r="W39" s="2"/>
    </row>
    <row r="40" spans="2:23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2"/>
      <c r="R40" s="2"/>
      <c r="S40" s="2"/>
      <c r="T40" s="2"/>
      <c r="U40" s="2"/>
      <c r="V40" s="2"/>
      <c r="W40" s="2"/>
    </row>
    <row r="41" spans="2:23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2"/>
      <c r="R41" s="2"/>
      <c r="S41" s="2"/>
      <c r="T41" s="2"/>
      <c r="U41" s="2"/>
      <c r="V41" s="2"/>
      <c r="W41" s="2"/>
    </row>
    <row r="42" spans="2:23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"/>
      <c r="R42" s="2"/>
      <c r="S42" s="2"/>
      <c r="T42" s="2"/>
      <c r="U42" s="2"/>
      <c r="V42" s="2"/>
      <c r="W42" s="2"/>
    </row>
    <row r="43" spans="2:23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23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23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23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23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23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 ht="409.6">
      <c r="D110" s="1"/>
    </row>
    <row r="111" spans="2:16" ht="409.6">
      <c r="D111" s="1"/>
    </row>
    <row r="112" spans="2:16" ht="409.6">
      <c r="D112" s="1"/>
    </row>
    <row r="113" spans="4:4" ht="409.6">
      <c r="D113" s="1"/>
    </row>
    <row r="114" spans="4:4" ht="409.6">
      <c r="D114" s="1"/>
    </row>
    <row r="115" spans="4:4" ht="409.6">
      <c r="D115" s="1"/>
    </row>
    <row r="116" spans="4:4" ht="409.6">
      <c r="D116" s="1"/>
    </row>
    <row r="117" spans="4:4" ht="409.6">
      <c r="D117" s="1"/>
    </row>
    <row r="118" spans="4:4" ht="409.6">
      <c r="D118" s="1"/>
    </row>
    <row r="119" spans="4:4" ht="409.6">
      <c r="D119" s="1"/>
    </row>
    <row r="120" spans="4:4" ht="409.6">
      <c r="D120" s="1"/>
    </row>
    <row r="121" spans="4:4" ht="409.6">
      <c r="D121" s="1"/>
    </row>
    <row r="122" spans="4:4" ht="409.6">
      <c r="D122" s="1"/>
    </row>
    <row r="123" spans="4:4" ht="409.6">
      <c r="D123" s="1"/>
    </row>
    <row r="124" spans="4:4" ht="409.6">
      <c r="D124" s="1"/>
    </row>
    <row r="125" spans="4:4" ht="409.6">
      <c r="D125" s="1"/>
    </row>
    <row r="126" spans="4:4" ht="409.6">
      <c r="D126" s="1"/>
    </row>
    <row r="127" spans="4:4" ht="409.6">
      <c r="D127" s="1"/>
    </row>
    <row r="128" spans="4:4" ht="409.6">
      <c r="D128" s="1"/>
    </row>
    <row r="129" spans="4:4" ht="409.6">
      <c r="D129" s="1"/>
    </row>
    <row r="130" spans="4:4" ht="409.6">
      <c r="D130" s="1"/>
    </row>
    <row r="131" spans="4:4" ht="409.6">
      <c r="D131" s="1"/>
    </row>
    <row r="132" spans="4:4" ht="409.6">
      <c r="D132" s="1"/>
    </row>
    <row r="133" spans="4:4" ht="409.6">
      <c r="D133" s="1"/>
    </row>
    <row r="134" spans="4:4" ht="409.6">
      <c r="D134" s="1"/>
    </row>
    <row r="135" spans="4:4" ht="409.6">
      <c r="D135" s="1"/>
    </row>
    <row r="136" spans="4:4" ht="409.6">
      <c r="D136" s="1"/>
    </row>
    <row r="137" spans="4:4" ht="409.6">
      <c r="D137" s="1"/>
    </row>
    <row r="138" spans="4:4" ht="409.6">
      <c r="D138" s="1"/>
    </row>
    <row r="139" spans="4:4" ht="409.6">
      <c r="D139" s="1"/>
    </row>
    <row r="140" spans="4:4" ht="409.6">
      <c r="D140" s="1"/>
    </row>
    <row r="141" spans="4:4" ht="409.6">
      <c r="D141" s="1"/>
    </row>
    <row r="142" spans="4:4" ht="409.6">
      <c r="D142" s="1"/>
    </row>
    <row r="143" spans="4:4" ht="409.6">
      <c r="D143" s="1"/>
    </row>
    <row r="144" spans="4:4" ht="409.6">
      <c r="D144" s="1"/>
    </row>
    <row r="145" spans="4:4" ht="409.6">
      <c r="D145" s="1"/>
    </row>
    <row r="146" spans="4:4" ht="409.6">
      <c r="D146" s="1"/>
    </row>
    <row r="147" spans="4:4" ht="409.6">
      <c r="D147" s="1"/>
    </row>
    <row r="148" spans="4:4" ht="409.6">
      <c r="D148" s="1"/>
    </row>
    <row r="149" spans="4:4" ht="409.6">
      <c r="D149" s="1"/>
    </row>
    <row r="150" spans="4:4" ht="409.6">
      <c r="D150" s="1"/>
    </row>
    <row r="151" spans="4:4" ht="409.6">
      <c r="D151" s="1"/>
    </row>
    <row r="152" spans="4:4" ht="409.6">
      <c r="D152" s="1"/>
    </row>
    <row r="153" spans="4:4" ht="409.6">
      <c r="D153" s="1"/>
    </row>
    <row r="154" spans="4:4" ht="409.6">
      <c r="D154" s="1"/>
    </row>
    <row r="155" spans="4:4" ht="409.6">
      <c r="D155" s="1"/>
    </row>
    <row r="156" spans="4:4" ht="409.6">
      <c r="D156" s="1"/>
    </row>
    <row r="157" spans="4:4" ht="409.6">
      <c r="D157" s="1"/>
    </row>
    <row r="158" spans="4:4" ht="409.6">
      <c r="D158" s="1"/>
    </row>
    <row r="159" spans="4:4" ht="409.6">
      <c r="D159" s="1"/>
    </row>
    <row r="160" spans="4:4" ht="409.6">
      <c r="D160" s="1"/>
    </row>
    <row r="161" spans="4:4" ht="409.6">
      <c r="D161" s="1"/>
    </row>
    <row r="162" spans="4:4" ht="409.6">
      <c r="D162" s="1"/>
    </row>
    <row r="163" spans="4:4" ht="409.6">
      <c r="D163" s="1"/>
    </row>
    <row r="164" spans="4:4" ht="409.6">
      <c r="D164" s="1"/>
    </row>
    <row r="165" spans="4:4" ht="409.6">
      <c r="D165" s="1"/>
    </row>
    <row r="166" spans="4:4" ht="409.6">
      <c r="D166" s="1"/>
    </row>
    <row r="167" spans="4:4" ht="409.6">
      <c r="D167" s="1"/>
    </row>
    <row r="168" spans="4:4" ht="409.6">
      <c r="D168" s="1"/>
    </row>
    <row r="169" spans="4:4" ht="409.6">
      <c r="D169" s="1"/>
    </row>
    <row r="170" spans="4:4" ht="409.6">
      <c r="D170" s="1"/>
    </row>
    <row r="171" spans="4:4" ht="409.6">
      <c r="D171" s="1"/>
    </row>
    <row r="172" spans="4:4" ht="409.6">
      <c r="D172" s="1"/>
    </row>
    <row r="173" spans="4:4" ht="409.6">
      <c r="D173" s="1"/>
    </row>
    <row r="174" spans="4:4" ht="409.6">
      <c r="D174" s="1"/>
    </row>
    <row r="175" spans="4:4" ht="409.6">
      <c r="D175" s="1"/>
    </row>
    <row r="176" spans="4:4" ht="409.6">
      <c r="D176" s="1"/>
    </row>
    <row r="177" spans="4:4" ht="409.6">
      <c r="D177" s="1"/>
    </row>
    <row r="178" spans="4:4" ht="409.6">
      <c r="D178" s="1"/>
    </row>
    <row r="179" spans="4:4" ht="409.6">
      <c r="D179" s="1"/>
    </row>
    <row r="180" spans="4:4" ht="409.6">
      <c r="D180" s="1"/>
    </row>
    <row r="181" spans="4:4" ht="409.6">
      <c r="D181" s="1"/>
    </row>
    <row r="182" spans="4:4" ht="409.6">
      <c r="D182" s="1"/>
    </row>
    <row r="183" spans="4:4" ht="409.6">
      <c r="D183" s="1"/>
    </row>
    <row r="184" spans="4:4" ht="409.6">
      <c r="D184" s="1"/>
    </row>
    <row r="185" spans="4:4" ht="409.6">
      <c r="D185" s="1"/>
    </row>
    <row r="186" spans="4:4" ht="409.6">
      <c r="D186" s="1"/>
    </row>
    <row r="187" spans="4:4" ht="409.6">
      <c r="D187" s="1"/>
    </row>
    <row r="188" spans="4:4" ht="409.6">
      <c r="D188" s="1"/>
    </row>
    <row r="189" spans="4:4" ht="409.6">
      <c r="D189" s="1"/>
    </row>
    <row r="190" spans="4:4" ht="409.6">
      <c r="D190" s="1"/>
    </row>
    <row r="191" spans="4:4" ht="409.6">
      <c r="D191" s="1"/>
    </row>
    <row r="192" spans="4:4" ht="409.6">
      <c r="D192" s="1"/>
    </row>
    <row r="193" spans="4:4" ht="409.6">
      <c r="D193" s="1"/>
    </row>
    <row r="194" spans="4:4" ht="409.6">
      <c r="D194" s="1"/>
    </row>
    <row r="195" spans="4:4" ht="409.6">
      <c r="D195" s="1"/>
    </row>
    <row r="196" spans="4:4" ht="409.6">
      <c r="D196" s="1"/>
    </row>
    <row r="197" spans="4:4" ht="409.6">
      <c r="D197" s="1"/>
    </row>
    <row r="198" spans="4:4" ht="409.6">
      <c r="D198" s="1"/>
    </row>
    <row r="199" spans="4:4" ht="409.6">
      <c r="D199" s="1"/>
    </row>
    <row r="200" spans="4:4" ht="409.6">
      <c r="D200" s="1"/>
    </row>
    <row r="201" spans="4:4" ht="409.6">
      <c r="D201" s="1"/>
    </row>
    <row r="202" spans="4:4" ht="409.6">
      <c r="D202" s="1"/>
    </row>
    <row r="203" spans="4:4" ht="409.6">
      <c r="D203" s="1"/>
    </row>
    <row r="204" spans="4:4" ht="409.6">
      <c r="D204" s="1"/>
    </row>
    <row r="205" spans="4:4" ht="409.6">
      <c r="D205" s="1"/>
    </row>
    <row r="206" spans="4:4" ht="409.6">
      <c r="D206" s="1"/>
    </row>
    <row r="207" spans="4:4" ht="409.6">
      <c r="D207" s="1"/>
    </row>
    <row r="208" spans="4:4" ht="409.6">
      <c r="D208" s="1"/>
    </row>
    <row r="209" spans="4:4" ht="409.6">
      <c r="D209" s="1"/>
    </row>
    <row r="210" spans="4:4" ht="409.6">
      <c r="D210" s="1"/>
    </row>
    <row r="211" spans="4:4" ht="409.6">
      <c r="D211" s="1"/>
    </row>
    <row r="212" spans="4:4" ht="409.6">
      <c r="D212" s="1"/>
    </row>
    <row r="213" spans="4:4" ht="409.6">
      <c r="D213" s="1"/>
    </row>
    <row r="214" spans="4:4" ht="409.6">
      <c r="D214" s="1"/>
    </row>
    <row r="215" spans="4:4" ht="409.6">
      <c r="D215" s="1"/>
    </row>
    <row r="216" spans="4:4" ht="409.6">
      <c r="D216" s="1"/>
    </row>
    <row r="217" spans="4:4" ht="409.6">
      <c r="D217" s="1"/>
    </row>
    <row r="218" spans="4:4" ht="409.6">
      <c r="D218" s="1"/>
    </row>
    <row r="219" spans="4:4" ht="409.6">
      <c r="D219" s="1"/>
    </row>
    <row r="220" spans="4:4" ht="409.6">
      <c r="D220" s="1"/>
    </row>
    <row r="221" spans="4:4" ht="409.6">
      <c r="D221" s="1"/>
    </row>
    <row r="222" spans="4:4" ht="409.6">
      <c r="D222" s="1"/>
    </row>
    <row r="223" spans="4:4" ht="409.6">
      <c r="D223" s="1"/>
    </row>
    <row r="224" spans="4:4" ht="409.6">
      <c r="D224" s="1"/>
    </row>
    <row r="225" spans="4:4" ht="409.6">
      <c r="D225" s="1"/>
    </row>
    <row r="226" spans="4:4" ht="409.6">
      <c r="D226" s="1"/>
    </row>
    <row r="227" spans="4:4" ht="409.6">
      <c r="D227" s="1"/>
    </row>
    <row r="228" spans="4:4" ht="409.6">
      <c r="D228" s="1"/>
    </row>
    <row r="229" spans="4:4" ht="409.6">
      <c r="D229" s="1"/>
    </row>
    <row r="230" spans="4:4" ht="409.6">
      <c r="D230" s="1"/>
    </row>
    <row r="231" spans="4:4" ht="409.6">
      <c r="D231" s="1"/>
    </row>
    <row r="232" spans="4:4" ht="409.6">
      <c r="D232" s="1"/>
    </row>
    <row r="233" spans="4:4" ht="409.6">
      <c r="D233" s="1"/>
    </row>
    <row r="234" spans="4:4" ht="409.6">
      <c r="D234" s="1"/>
    </row>
    <row r="235" spans="4:4" ht="409.6">
      <c r="D235" s="1"/>
    </row>
    <row r="236" spans="4:4" ht="409.6">
      <c r="D236" s="1"/>
    </row>
    <row r="237" spans="4:4" ht="409.6">
      <c r="D237" s="1"/>
    </row>
    <row r="238" spans="4:4" ht="409.6">
      <c r="D238" s="1"/>
    </row>
    <row r="239" spans="4:4" ht="409.6">
      <c r="D239" s="1"/>
    </row>
    <row r="240" spans="4:4" ht="409.6">
      <c r="D240" s="1"/>
    </row>
    <row r="241" spans="4:4" ht="409.6">
      <c r="D241" s="1"/>
    </row>
    <row r="242" spans="4:4" ht="409.6">
      <c r="D242" s="1"/>
    </row>
    <row r="243" spans="4:4" ht="409.6">
      <c r="D243" s="1"/>
    </row>
    <row r="244" spans="4:4" ht="409.6">
      <c r="D244" s="1"/>
    </row>
    <row r="245" spans="4:4" ht="409.6">
      <c r="D245" s="1"/>
    </row>
    <row r="246" spans="4:4" ht="409.6">
      <c r="D246" s="1"/>
    </row>
    <row r="247" spans="4:4" ht="409.6">
      <c r="D247" s="1"/>
    </row>
    <row r="248" spans="4:4" ht="409.6">
      <c r="D248" s="1"/>
    </row>
    <row r="249" spans="4:4" ht="409.6">
      <c r="D249" s="1"/>
    </row>
    <row r="250" spans="4:4" ht="409.6">
      <c r="D250" s="1"/>
    </row>
    <row r="251" spans="4:4" ht="409.6">
      <c r="D251" s="1"/>
    </row>
    <row r="252" spans="4:4" ht="409.6">
      <c r="D252" s="1"/>
    </row>
    <row r="253" spans="4:4" ht="409.6">
      <c r="D253" s="1"/>
    </row>
    <row r="254" spans="4:4" ht="409.6">
      <c r="D254" s="1"/>
    </row>
    <row r="255" spans="4:4" ht="409.6">
      <c r="D255" s="1"/>
    </row>
    <row r="256" spans="4:4" ht="409.6">
      <c r="D256" s="1"/>
    </row>
    <row r="257" spans="4:4" ht="409.6">
      <c r="D257" s="1"/>
    </row>
    <row r="258" spans="4:4" ht="409.6">
      <c r="D258" s="1"/>
    </row>
    <row r="259" spans="4:4" ht="409.6">
      <c r="D259" s="1"/>
    </row>
    <row r="260" spans="4:4" ht="409.6">
      <c r="D260" s="1"/>
    </row>
    <row r="261" spans="4:4" ht="409.6">
      <c r="D261" s="1"/>
    </row>
    <row r="262" spans="4:4" ht="409.6">
      <c r="D262" s="1"/>
    </row>
    <row r="263" spans="4:4" ht="409.6">
      <c r="D263" s="1"/>
    </row>
    <row r="264" spans="4:4" ht="409.6">
      <c r="D264" s="1"/>
    </row>
    <row r="265" spans="4:4" ht="409.6">
      <c r="D265" s="1"/>
    </row>
    <row r="266" spans="4:4" ht="409.6">
      <c r="D266" s="1"/>
    </row>
    <row r="267" spans="4:4" ht="409.6">
      <c r="D267" s="1"/>
    </row>
    <row r="268" spans="4:4" ht="409.6">
      <c r="D268" s="1"/>
    </row>
    <row r="269" spans="4:4" ht="409.6">
      <c r="D269" s="1"/>
    </row>
    <row r="270" spans="4:4" ht="409.6">
      <c r="D270" s="1"/>
    </row>
    <row r="271" spans="4:4" ht="409.6">
      <c r="D271" s="1"/>
    </row>
    <row r="272" spans="4:4" ht="409.6">
      <c r="D272" s="1"/>
    </row>
    <row r="273" spans="4:4" ht="409.6">
      <c r="D273" s="1"/>
    </row>
    <row r="274" spans="4:4" ht="409.6">
      <c r="D274" s="1"/>
    </row>
    <row r="275" spans="4:4" ht="409.6">
      <c r="D275" s="1"/>
    </row>
    <row r="276" spans="4:4" ht="409.6">
      <c r="D276" s="1"/>
    </row>
    <row r="277" spans="4:4" ht="409.6">
      <c r="D277" s="1"/>
    </row>
    <row r="278" spans="4:4" ht="409.6">
      <c r="D278" s="1"/>
    </row>
    <row r="279" spans="4:4" ht="409.6">
      <c r="D279" s="1"/>
    </row>
    <row r="280" spans="4:4" ht="409.6">
      <c r="D280" s="1"/>
    </row>
    <row r="281" spans="4:4" ht="409.6">
      <c r="D281" s="1"/>
    </row>
    <row r="282" spans="4:4" ht="409.6">
      <c r="D282" s="1"/>
    </row>
    <row r="283" spans="4:4" ht="409.6">
      <c r="D283" s="1"/>
    </row>
    <row r="284" spans="4:4" ht="409.6">
      <c r="D284" s="1"/>
    </row>
    <row r="285" spans="4:4" ht="409.6">
      <c r="D285" s="1"/>
    </row>
    <row r="286" spans="4:4" ht="409.6">
      <c r="D286" s="1"/>
    </row>
    <row r="287" spans="4:4" ht="409.6">
      <c r="D287" s="1"/>
    </row>
    <row r="288" spans="4:4" ht="409.6">
      <c r="D288" s="1"/>
    </row>
    <row r="289" spans="4:4" ht="409.6">
      <c r="D289" s="1"/>
    </row>
    <row r="290" spans="4:4" ht="409.6">
      <c r="D290" s="1"/>
    </row>
    <row r="291" spans="4:4" ht="409.6">
      <c r="D291" s="1"/>
    </row>
    <row r="292" spans="4:4" ht="409.6">
      <c r="D292" s="1"/>
    </row>
    <row r="293" spans="4:4" ht="409.6">
      <c r="D293" s="1"/>
    </row>
    <row r="294" spans="4:4" ht="409.6">
      <c r="D294" s="1"/>
    </row>
    <row r="295" spans="4:4" ht="409.6">
      <c r="D295" s="1"/>
    </row>
    <row r="296" spans="4:4" ht="409.6">
      <c r="D296" s="1"/>
    </row>
    <row r="297" spans="4:4" ht="409.6">
      <c r="D297" s="1"/>
    </row>
    <row r="298" spans="4:4" ht="409.6">
      <c r="D298" s="1"/>
    </row>
    <row r="299" spans="4:4" ht="409.6">
      <c r="D299" s="1"/>
    </row>
    <row r="300" spans="4:4" ht="409.6">
      <c r="D300" s="1"/>
    </row>
    <row r="301" spans="4:4" ht="409.6">
      <c r="D301" s="1"/>
    </row>
    <row r="302" spans="4:4" ht="409.6">
      <c r="D302" s="1"/>
    </row>
    <row r="303" spans="4:4" ht="409.6">
      <c r="D303" s="1"/>
    </row>
    <row r="304" spans="4:4" ht="409.6">
      <c r="D304" s="1"/>
    </row>
    <row r="305" spans="4:4" ht="409.6">
      <c r="D305" s="1"/>
    </row>
    <row r="306" spans="4:4" ht="409.6">
      <c r="D306" s="1"/>
    </row>
    <row r="307" spans="4:4" ht="409.6">
      <c r="D307" s="1"/>
    </row>
    <row r="308" spans="4:4" ht="409.6">
      <c r="D308" s="1"/>
    </row>
    <row r="309" spans="4:4" ht="409.6">
      <c r="D309" s="1"/>
    </row>
    <row r="310" spans="4:4" ht="409.6">
      <c r="D310" s="1"/>
    </row>
    <row r="311" spans="4:4" ht="409.6">
      <c r="D311" s="1"/>
    </row>
    <row r="312" spans="4:4" ht="409.6">
      <c r="D312" s="1"/>
    </row>
    <row r="313" spans="4:4" ht="409.6">
      <c r="D313" s="1"/>
    </row>
    <row r="314" spans="4:4" ht="409.6">
      <c r="D314" s="1"/>
    </row>
    <row r="315" spans="4:4" ht="409.6">
      <c r="D315" s="1"/>
    </row>
    <row r="316" spans="4:4" ht="409.6">
      <c r="D316" s="1"/>
    </row>
    <row r="317" spans="4:4" ht="409.6">
      <c r="D317" s="1"/>
    </row>
    <row r="318" spans="4:4" ht="409.6">
      <c r="D318" s="1"/>
    </row>
    <row r="319" spans="4:4" ht="409.6">
      <c r="D319" s="1"/>
    </row>
    <row r="320" spans="4:4" ht="409.6">
      <c r="D320" s="1"/>
    </row>
    <row r="321" spans="4:4" ht="409.6">
      <c r="D321" s="1"/>
    </row>
    <row r="322" spans="4:4" ht="409.6">
      <c r="D322" s="1"/>
    </row>
    <row r="323" spans="4:4" ht="409.6">
      <c r="D323" s="1"/>
    </row>
    <row r="324" spans="4:4" ht="409.6">
      <c r="D324" s="1"/>
    </row>
    <row r="325" spans="4:4" ht="409.6">
      <c r="D325" s="1"/>
    </row>
    <row r="326" spans="4:4" ht="409.6">
      <c r="D326" s="1"/>
    </row>
    <row r="327" spans="4:4" ht="409.6">
      <c r="D327" s="1"/>
    </row>
    <row r="328" spans="4:4" ht="409.6">
      <c r="D328" s="1"/>
    </row>
    <row r="329" spans="4:4" ht="409.6">
      <c r="D329" s="1"/>
    </row>
    <row r="330" spans="4:4" ht="409.6">
      <c r="D330" s="1"/>
    </row>
    <row r="331" spans="4:4" ht="409.6">
      <c r="D331" s="1"/>
    </row>
    <row r="332" spans="4:4" ht="409.6">
      <c r="D332" s="1"/>
    </row>
    <row r="333" spans="4:4" ht="409.6">
      <c r="D333" s="1"/>
    </row>
    <row r="334" spans="4:4" ht="409.6">
      <c r="D334" s="1"/>
    </row>
    <row r="335" spans="4:4" ht="409.6">
      <c r="D335" s="1"/>
    </row>
    <row r="336" spans="4:4" ht="409.6">
      <c r="D336" s="1"/>
    </row>
    <row r="337" spans="4:4" ht="409.6">
      <c r="D337" s="1"/>
    </row>
    <row r="338" spans="4:4" ht="409.6">
      <c r="D338" s="1"/>
    </row>
    <row r="339" spans="4:4" ht="409.6">
      <c r="D339" s="1"/>
    </row>
    <row r="340" spans="4:4" ht="409.6">
      <c r="D340" s="1"/>
    </row>
    <row r="341" spans="4:4" ht="409.6">
      <c r="D341" s="1"/>
    </row>
    <row r="342" spans="4:4" ht="409.6">
      <c r="D342" s="1"/>
    </row>
    <row r="343" spans="4:4" ht="409.6">
      <c r="D343" s="1"/>
    </row>
    <row r="344" spans="4:4" ht="409.6">
      <c r="D344" s="1"/>
    </row>
    <row r="345" spans="4:4" ht="409.6">
      <c r="D345" s="1"/>
    </row>
    <row r="346" spans="4:4" ht="409.6">
      <c r="D346" s="1"/>
    </row>
    <row r="347" spans="4:4" ht="409.6">
      <c r="D347" s="1"/>
    </row>
    <row r="348" spans="4:4" ht="409.6">
      <c r="D348" s="1"/>
    </row>
    <row r="349" spans="4:4" ht="409.6">
      <c r="D349" s="1"/>
    </row>
    <row r="350" spans="4:4" ht="409.6">
      <c r="D350" s="1"/>
    </row>
    <row r="351" spans="4:4" ht="409.6">
      <c r="D351" s="1"/>
    </row>
    <row r="352" spans="4:4" ht="409.6">
      <c r="D352" s="1"/>
    </row>
    <row r="353" spans="4:4" ht="409.6">
      <c r="D353" s="1"/>
    </row>
    <row r="354" spans="4:4" ht="409.6">
      <c r="D354" s="1"/>
    </row>
    <row r="355" spans="4:4" ht="409.6">
      <c r="D355" s="1"/>
    </row>
    <row r="356" spans="4:4" ht="409.6">
      <c r="D356" s="1"/>
    </row>
    <row r="357" spans="4:4" ht="409.6">
      <c r="D357" s="1"/>
    </row>
    <row r="358" spans="4:4" ht="409.6">
      <c r="D358" s="1"/>
    </row>
    <row r="359" spans="4:4" ht="409.6">
      <c r="D359" s="1"/>
    </row>
    <row r="360" spans="4:4" ht="409.6">
      <c r="D360" s="1"/>
    </row>
    <row r="361" spans="4:4" ht="409.6">
      <c r="D361" s="1"/>
    </row>
    <row r="362" spans="4:4" ht="409.6">
      <c r="D362" s="1"/>
    </row>
    <row r="363" spans="4:4" ht="409.6">
      <c r="D363" s="1"/>
    </row>
    <row r="364" spans="4:4" ht="409.6">
      <c r="D364" s="1"/>
    </row>
    <row r="365" spans="4:4" ht="409.6">
      <c r="D365" s="1"/>
    </row>
    <row r="366" spans="4:4" ht="409.6">
      <c r="D366" s="1"/>
    </row>
    <row r="367" spans="4:4" ht="409.6">
      <c r="D367" s="1"/>
    </row>
    <row r="368" spans="4:4" ht="409.6">
      <c r="D368" s="1"/>
    </row>
    <row r="369" spans="4:4" ht="409.6">
      <c r="D369" s="1"/>
    </row>
    <row r="370" spans="4:4" ht="409.6">
      <c r="D370" s="1"/>
    </row>
    <row r="371" spans="4:4" ht="409.6">
      <c r="D371" s="1"/>
    </row>
    <row r="372" spans="4:4" ht="409.6">
      <c r="D372" s="1"/>
    </row>
    <row r="373" spans="4:4" ht="409.6">
      <c r="D373" s="1"/>
    </row>
    <row r="374" spans="4:4" ht="409.6">
      <c r="D374" s="1"/>
    </row>
    <row r="375" spans="4:4" ht="409.6">
      <c r="D375" s="1"/>
    </row>
    <row r="376" spans="4:4" ht="409.6">
      <c r="D376" s="1"/>
    </row>
    <row r="377" spans="4:4" ht="409.6">
      <c r="D377" s="1"/>
    </row>
    <row r="378" spans="4:4" ht="409.6">
      <c r="D378" s="1"/>
    </row>
    <row r="379" spans="4:4" ht="409.6">
      <c r="D379" s="1"/>
    </row>
    <row r="380" spans="4:4" ht="409.6">
      <c r="D380" s="1"/>
    </row>
    <row r="381" spans="4:4" ht="409.6">
      <c r="D381" s="1"/>
    </row>
    <row r="382" spans="4:4" ht="409.6">
      <c r="D382" s="1"/>
    </row>
    <row r="383" spans="4:4" ht="409.6">
      <c r="D383" s="1"/>
    </row>
    <row r="384" spans="4:4" ht="409.6">
      <c r="D384" s="1"/>
    </row>
    <row r="385" spans="2:4" ht="409.6">
      <c r="D385" s="1"/>
    </row>
    <row r="386" spans="2:4" ht="409.6">
      <c r="D386" s="1"/>
    </row>
    <row r="387" spans="2:4" ht="409.6">
      <c r="D387" s="1"/>
    </row>
    <row r="388" spans="2:4" ht="409.6">
      <c r="D388" s="1"/>
    </row>
    <row r="389" spans="2:4" ht="409.6">
      <c r="D389" s="1"/>
    </row>
    <row r="390" spans="2:4" ht="409.6">
      <c r="D390" s="1"/>
    </row>
    <row r="391" spans="2:4" ht="409.6">
      <c r="D391" s="1"/>
    </row>
    <row r="392" spans="2:4" ht="409.6">
      <c r="D392" s="1"/>
    </row>
    <row r="393" spans="2:4" ht="409.6">
      <c r="D393" s="1"/>
    </row>
    <row r="394" spans="2:4" ht="409.6">
      <c r="D394" s="1"/>
    </row>
    <row r="395" spans="2:4" ht="409.6">
      <c r="D395" s="1"/>
    </row>
    <row r="396" spans="2:4" ht="409.6">
      <c r="D396" s="1"/>
    </row>
    <row r="397" spans="2:4" ht="409.6">
      <c r="B397" s="44"/>
      <c r="D397" s="1"/>
    </row>
    <row r="398" spans="2:4" ht="409.6">
      <c r="B398" s="44"/>
      <c r="D398" s="1"/>
    </row>
    <row r="399" spans="2:4" ht="409.6">
      <c r="B399" s="3"/>
      <c r="D399" s="1"/>
    </row>
    <row r="400" spans="2:4" ht="409.6">
      <c r="D400" s="1"/>
    </row>
    <row r="401" spans="4:4" ht="409.6">
      <c r="D401" s="1"/>
    </row>
    <row r="402" spans="4:4" ht="409.6">
      <c r="D402" s="1"/>
    </row>
    <row r="403" spans="4:4" ht="409.6">
      <c r="D403" s="1"/>
    </row>
    <row r="404" spans="4:4" ht="409.6">
      <c r="D404" s="1"/>
    </row>
    <row r="405" spans="4:4" ht="409.6">
      <c r="D405" s="1"/>
    </row>
    <row r="406" spans="4:4" ht="409.6">
      <c r="D406" s="1"/>
    </row>
    <row r="407" spans="4:4" ht="409.6">
      <c r="D407" s="1"/>
    </row>
    <row r="408" spans="4:4" ht="409.6">
      <c r="D408" s="1"/>
    </row>
    <row r="409" spans="4:4" ht="409.6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4" workbookViewId="0">
      <selection activeCell="C34" sqref="C34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62.855468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168</v>
      </c>
      <c r="C1" s="78" t="s" vm="1">
        <v>244</v>
      </c>
    </row>
    <row r="2" spans="2:53">
      <c r="B2" s="57" t="s">
        <v>167</v>
      </c>
      <c r="C2" s="78" t="s">
        <v>245</v>
      </c>
    </row>
    <row r="3" spans="2:53">
      <c r="B3" s="57" t="s">
        <v>169</v>
      </c>
      <c r="C3" s="78" t="s">
        <v>246</v>
      </c>
    </row>
    <row r="4" spans="2:53">
      <c r="B4" s="57" t="s">
        <v>170</v>
      </c>
      <c r="C4" s="78">
        <v>12148</v>
      </c>
    </row>
    <row r="6" spans="2:53" ht="21.75" customHeight="1">
      <c r="B6" s="127" t="s">
        <v>198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53" ht="27.75" customHeight="1">
      <c r="B7" s="130" t="s">
        <v>76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AU7" s="3"/>
      <c r="AV7" s="3"/>
    </row>
    <row r="8" spans="2:53" s="3" customFormat="1" ht="66" customHeight="1">
      <c r="B8" s="23" t="s">
        <v>104</v>
      </c>
      <c r="C8" s="31" t="s">
        <v>38</v>
      </c>
      <c r="D8" s="31" t="s">
        <v>108</v>
      </c>
      <c r="E8" s="31" t="s">
        <v>15</v>
      </c>
      <c r="F8" s="31" t="s">
        <v>56</v>
      </c>
      <c r="G8" s="31" t="s">
        <v>91</v>
      </c>
      <c r="H8" s="31" t="s">
        <v>18</v>
      </c>
      <c r="I8" s="31" t="s">
        <v>90</v>
      </c>
      <c r="J8" s="31" t="s">
        <v>17</v>
      </c>
      <c r="K8" s="31" t="s">
        <v>19</v>
      </c>
      <c r="L8" s="31" t="s">
        <v>222</v>
      </c>
      <c r="M8" s="31" t="s">
        <v>221</v>
      </c>
      <c r="N8" s="31" t="s">
        <v>237</v>
      </c>
      <c r="O8" s="31" t="s">
        <v>52</v>
      </c>
      <c r="P8" s="31" t="s">
        <v>224</v>
      </c>
      <c r="Q8" s="31" t="s">
        <v>171</v>
      </c>
      <c r="R8" s="72" t="s">
        <v>173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229</v>
      </c>
      <c r="M9" s="33"/>
      <c r="N9" s="17" t="s">
        <v>225</v>
      </c>
      <c r="O9" s="33" t="s">
        <v>230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102</v>
      </c>
      <c r="R10" s="21" t="s">
        <v>103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9" t="s">
        <v>28</v>
      </c>
      <c r="C11" s="80"/>
      <c r="D11" s="80"/>
      <c r="E11" s="80"/>
      <c r="F11" s="80"/>
      <c r="G11" s="80"/>
      <c r="H11" s="88">
        <v>5.6714113971623492</v>
      </c>
      <c r="I11" s="80"/>
      <c r="J11" s="80"/>
      <c r="K11" s="89">
        <v>1.1898881291756943E-3</v>
      </c>
      <c r="L11" s="88"/>
      <c r="M11" s="90"/>
      <c r="N11" s="80"/>
      <c r="O11" s="88">
        <v>1128.063189301</v>
      </c>
      <c r="P11" s="80"/>
      <c r="Q11" s="89">
        <f>O11/$O$11</f>
        <v>1</v>
      </c>
      <c r="R11" s="89">
        <f>O11/'סכום נכסי הקרן'!$C$42</f>
        <v>0.17481902748457737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1" t="s">
        <v>219</v>
      </c>
      <c r="C12" s="82"/>
      <c r="D12" s="82"/>
      <c r="E12" s="82"/>
      <c r="F12" s="82"/>
      <c r="G12" s="82"/>
      <c r="H12" s="91">
        <v>5.6714113971623483</v>
      </c>
      <c r="I12" s="82"/>
      <c r="J12" s="82"/>
      <c r="K12" s="92">
        <v>1.1898881291756943E-3</v>
      </c>
      <c r="L12" s="91"/>
      <c r="M12" s="93"/>
      <c r="N12" s="82"/>
      <c r="O12" s="91">
        <v>1128.0631893010002</v>
      </c>
      <c r="P12" s="82"/>
      <c r="Q12" s="92">
        <f t="shared" ref="Q12:Q25" si="0">O12/$O$11</f>
        <v>1.0000000000000002</v>
      </c>
      <c r="R12" s="92">
        <f>O12/'סכום נכסי הקרן'!$C$42</f>
        <v>0.17481902748457742</v>
      </c>
      <c r="AW12" s="4"/>
    </row>
    <row r="13" spans="2:53" s="100" customFormat="1">
      <c r="B13" s="119" t="s">
        <v>27</v>
      </c>
      <c r="C13" s="115"/>
      <c r="D13" s="115"/>
      <c r="E13" s="115"/>
      <c r="F13" s="115"/>
      <c r="G13" s="115"/>
      <c r="H13" s="116">
        <v>6.4318367066847539</v>
      </c>
      <c r="I13" s="115"/>
      <c r="J13" s="115"/>
      <c r="K13" s="117">
        <v>-6.5391228295525869E-3</v>
      </c>
      <c r="L13" s="116"/>
      <c r="M13" s="120"/>
      <c r="N13" s="115"/>
      <c r="O13" s="116">
        <v>403.20175206900001</v>
      </c>
      <c r="P13" s="115"/>
      <c r="Q13" s="117">
        <f t="shared" si="0"/>
        <v>0.35742833902668381</v>
      </c>
      <c r="R13" s="117">
        <f>O13/'סכום נכסי הקרן'!$C$42</f>
        <v>6.2485274624072676E-2</v>
      </c>
    </row>
    <row r="14" spans="2:53">
      <c r="B14" s="85" t="s">
        <v>26</v>
      </c>
      <c r="C14" s="82"/>
      <c r="D14" s="82"/>
      <c r="E14" s="82"/>
      <c r="F14" s="82"/>
      <c r="G14" s="82"/>
      <c r="H14" s="91">
        <v>6.4318367066847539</v>
      </c>
      <c r="I14" s="82"/>
      <c r="J14" s="82"/>
      <c r="K14" s="92">
        <v>-6.5391228295525869E-3</v>
      </c>
      <c r="L14" s="91"/>
      <c r="M14" s="93"/>
      <c r="N14" s="82"/>
      <c r="O14" s="91">
        <v>403.20175206900001</v>
      </c>
      <c r="P14" s="82"/>
      <c r="Q14" s="92">
        <f t="shared" si="0"/>
        <v>0.35742833902668381</v>
      </c>
      <c r="R14" s="92">
        <f>O14/'סכום נכסי הקרן'!$C$42</f>
        <v>6.2485274624072676E-2</v>
      </c>
    </row>
    <row r="15" spans="2:53">
      <c r="B15" s="86" t="s">
        <v>247</v>
      </c>
      <c r="C15" s="84" t="s">
        <v>248</v>
      </c>
      <c r="D15" s="97" t="s">
        <v>109</v>
      </c>
      <c r="E15" s="84" t="s">
        <v>249</v>
      </c>
      <c r="F15" s="84"/>
      <c r="G15" s="84"/>
      <c r="H15" s="94">
        <v>1.5399999999939813</v>
      </c>
      <c r="I15" s="97" t="s">
        <v>153</v>
      </c>
      <c r="J15" s="98">
        <v>0.04</v>
      </c>
      <c r="K15" s="95">
        <v>-9.5999999999598733E-3</v>
      </c>
      <c r="L15" s="94">
        <v>34623.310107999998</v>
      </c>
      <c r="M15" s="96">
        <v>143.96</v>
      </c>
      <c r="N15" s="84"/>
      <c r="O15" s="94">
        <v>49.843716694999998</v>
      </c>
      <c r="P15" s="95">
        <v>2.2268934845923927E-6</v>
      </c>
      <c r="Q15" s="95">
        <f t="shared" si="0"/>
        <v>4.4185216898962432E-2</v>
      </c>
      <c r="R15" s="95">
        <f>O15/'סכום נכסי הקרן'!$C$42</f>
        <v>7.7244166474717251E-3</v>
      </c>
    </row>
    <row r="16" spans="2:53" ht="20.25">
      <c r="B16" s="86" t="s">
        <v>250</v>
      </c>
      <c r="C16" s="84" t="s">
        <v>251</v>
      </c>
      <c r="D16" s="97" t="s">
        <v>109</v>
      </c>
      <c r="E16" s="84" t="s">
        <v>249</v>
      </c>
      <c r="F16" s="84"/>
      <c r="G16" s="84"/>
      <c r="H16" s="94">
        <v>4.2599999999825506</v>
      </c>
      <c r="I16" s="97" t="s">
        <v>153</v>
      </c>
      <c r="J16" s="98">
        <v>0.04</v>
      </c>
      <c r="K16" s="95">
        <v>-8.6999999999091918E-3</v>
      </c>
      <c r="L16" s="94">
        <v>36262.179809000001</v>
      </c>
      <c r="M16" s="96">
        <v>154.88</v>
      </c>
      <c r="N16" s="84"/>
      <c r="O16" s="94">
        <v>56.162864573</v>
      </c>
      <c r="P16" s="95">
        <v>3.1212352091523647E-6</v>
      </c>
      <c r="Q16" s="95">
        <f t="shared" si="0"/>
        <v>4.9786984546318816E-2</v>
      </c>
      <c r="R16" s="95">
        <f>O16/'סכום נכסי הקרן'!$C$42</f>
        <v>8.7037122197771381E-3</v>
      </c>
      <c r="AU16" s="4"/>
    </row>
    <row r="17" spans="2:48" ht="20.25">
      <c r="B17" s="86" t="s">
        <v>252</v>
      </c>
      <c r="C17" s="84" t="s">
        <v>253</v>
      </c>
      <c r="D17" s="97" t="s">
        <v>109</v>
      </c>
      <c r="E17" s="84" t="s">
        <v>249</v>
      </c>
      <c r="F17" s="84"/>
      <c r="G17" s="84"/>
      <c r="H17" s="94">
        <v>7.2199999998685751</v>
      </c>
      <c r="I17" s="97" t="s">
        <v>153</v>
      </c>
      <c r="J17" s="98">
        <v>7.4999999999999997E-3</v>
      </c>
      <c r="K17" s="95">
        <v>-6.6999999996482044E-3</v>
      </c>
      <c r="L17" s="94">
        <v>13308.824682</v>
      </c>
      <c r="M17" s="96">
        <v>113.2</v>
      </c>
      <c r="N17" s="84"/>
      <c r="O17" s="94">
        <v>15.065589459000002</v>
      </c>
      <c r="P17" s="95">
        <v>9.3882477317667528E-7</v>
      </c>
      <c r="Q17" s="95">
        <f t="shared" si="0"/>
        <v>1.3355270876567949E-2</v>
      </c>
      <c r="R17" s="95">
        <f>O17/'סכום נכסי הקרן'!$C$42</f>
        <v>2.3347554664347081E-3</v>
      </c>
      <c r="AV17" s="4"/>
    </row>
    <row r="18" spans="2:48">
      <c r="B18" s="86" t="s">
        <v>254</v>
      </c>
      <c r="C18" s="84" t="s">
        <v>255</v>
      </c>
      <c r="D18" s="97" t="s">
        <v>109</v>
      </c>
      <c r="E18" s="84" t="s">
        <v>249</v>
      </c>
      <c r="F18" s="84"/>
      <c r="G18" s="84"/>
      <c r="H18" s="94">
        <v>13.199999999859875</v>
      </c>
      <c r="I18" s="97" t="s">
        <v>153</v>
      </c>
      <c r="J18" s="98">
        <v>0.04</v>
      </c>
      <c r="K18" s="95">
        <v>-5.9999999994291172E-4</v>
      </c>
      <c r="L18" s="94">
        <v>18999.538321</v>
      </c>
      <c r="M18" s="96">
        <v>202.83</v>
      </c>
      <c r="N18" s="84"/>
      <c r="O18" s="94">
        <v>38.536763186999998</v>
      </c>
      <c r="P18" s="95">
        <v>1.171249125071055E-6</v>
      </c>
      <c r="Q18" s="95">
        <f t="shared" si="0"/>
        <v>3.4161883441014645E-2</v>
      </c>
      <c r="R18" s="95">
        <f>O18/'סכום נכסי הקרן'!$C$42</f>
        <v>5.972147240199668E-3</v>
      </c>
      <c r="AU18" s="3"/>
    </row>
    <row r="19" spans="2:48">
      <c r="B19" s="86" t="s">
        <v>256</v>
      </c>
      <c r="C19" s="84" t="s">
        <v>257</v>
      </c>
      <c r="D19" s="97" t="s">
        <v>109</v>
      </c>
      <c r="E19" s="84" t="s">
        <v>249</v>
      </c>
      <c r="F19" s="84"/>
      <c r="G19" s="84"/>
      <c r="H19" s="94">
        <v>17.590000000008722</v>
      </c>
      <c r="I19" s="97" t="s">
        <v>153</v>
      </c>
      <c r="J19" s="98">
        <v>2.75E-2</v>
      </c>
      <c r="K19" s="95">
        <v>2.89999999990032E-3</v>
      </c>
      <c r="L19" s="94">
        <v>19543.903191000001</v>
      </c>
      <c r="M19" s="96">
        <v>164.26</v>
      </c>
      <c r="N19" s="84"/>
      <c r="O19" s="94">
        <v>32.102814708000004</v>
      </c>
      <c r="P19" s="95">
        <v>1.1057329056234979E-6</v>
      </c>
      <c r="Q19" s="95">
        <f t="shared" si="0"/>
        <v>2.8458347912134595E-2</v>
      </c>
      <c r="R19" s="95">
        <f>O19/'סכום נכסי הקרן'!$C$42</f>
        <v>4.9750607058171225E-3</v>
      </c>
      <c r="AV19" s="3"/>
    </row>
    <row r="20" spans="2:48">
      <c r="B20" s="86" t="s">
        <v>258</v>
      </c>
      <c r="C20" s="84" t="s">
        <v>259</v>
      </c>
      <c r="D20" s="97" t="s">
        <v>109</v>
      </c>
      <c r="E20" s="84" t="s">
        <v>249</v>
      </c>
      <c r="F20" s="84"/>
      <c r="G20" s="84"/>
      <c r="H20" s="94">
        <v>3.6500000000172848</v>
      </c>
      <c r="I20" s="97" t="s">
        <v>153</v>
      </c>
      <c r="J20" s="98">
        <v>1.7500000000000002E-2</v>
      </c>
      <c r="K20" s="95">
        <v>-8.9999999999849679E-3</v>
      </c>
      <c r="L20" s="94">
        <v>58747.447145999999</v>
      </c>
      <c r="M20" s="96">
        <v>113.25</v>
      </c>
      <c r="N20" s="84"/>
      <c r="O20" s="94">
        <v>66.531488369000002</v>
      </c>
      <c r="P20" s="95">
        <v>3.5025988114733548E-6</v>
      </c>
      <c r="Q20" s="95">
        <f t="shared" si="0"/>
        <v>5.8978512019549172E-2</v>
      </c>
      <c r="R20" s="95">
        <f>O20/'סכום נכסי הקרן'!$C$42</f>
        <v>1.0310566113745045E-2</v>
      </c>
    </row>
    <row r="21" spans="2:48">
      <c r="B21" s="86" t="s">
        <v>260</v>
      </c>
      <c r="C21" s="84" t="s">
        <v>261</v>
      </c>
      <c r="D21" s="97" t="s">
        <v>109</v>
      </c>
      <c r="E21" s="84" t="s">
        <v>249</v>
      </c>
      <c r="F21" s="84"/>
      <c r="G21" s="84"/>
      <c r="H21" s="94">
        <v>0.82999999995009732</v>
      </c>
      <c r="I21" s="97" t="s">
        <v>153</v>
      </c>
      <c r="J21" s="98">
        <v>1E-3</v>
      </c>
      <c r="K21" s="95">
        <v>-8.1999999996673137E-3</v>
      </c>
      <c r="L21" s="94">
        <v>11753.121418999999</v>
      </c>
      <c r="M21" s="96">
        <v>102.3</v>
      </c>
      <c r="N21" s="84"/>
      <c r="O21" s="94">
        <v>12.023442820000001</v>
      </c>
      <c r="P21" s="95">
        <v>7.7550517797603878E-7</v>
      </c>
      <c r="Q21" s="95">
        <f t="shared" si="0"/>
        <v>1.0658483437838515E-2</v>
      </c>
      <c r="R21" s="95">
        <f>O21/'סכום נכסי הקרן'!$C$42</f>
        <v>1.8633057090634041E-3</v>
      </c>
    </row>
    <row r="22" spans="2:48">
      <c r="B22" s="86" t="s">
        <v>262</v>
      </c>
      <c r="C22" s="84" t="s">
        <v>263</v>
      </c>
      <c r="D22" s="97" t="s">
        <v>109</v>
      </c>
      <c r="E22" s="84" t="s">
        <v>249</v>
      </c>
      <c r="F22" s="84"/>
      <c r="G22" s="84"/>
      <c r="H22" s="94">
        <v>5.7300000000332725</v>
      </c>
      <c r="I22" s="97" t="s">
        <v>153</v>
      </c>
      <c r="J22" s="98">
        <v>7.4999999999999997E-3</v>
      </c>
      <c r="K22" s="95">
        <v>-8.0000000000545451E-3</v>
      </c>
      <c r="L22" s="94">
        <v>33137.433476999999</v>
      </c>
      <c r="M22" s="96">
        <v>110.65</v>
      </c>
      <c r="N22" s="84"/>
      <c r="O22" s="94">
        <v>36.666570686</v>
      </c>
      <c r="P22" s="95">
        <v>2.4249558627875482E-6</v>
      </c>
      <c r="Q22" s="95">
        <f t="shared" si="0"/>
        <v>3.2504004238202558E-2</v>
      </c>
      <c r="R22" s="95">
        <f>O22/'סכום נכסי הקרן'!$C$42</f>
        <v>5.682318410277153E-3</v>
      </c>
    </row>
    <row r="23" spans="2:48">
      <c r="B23" s="86" t="s">
        <v>264</v>
      </c>
      <c r="C23" s="84" t="s">
        <v>265</v>
      </c>
      <c r="D23" s="97" t="s">
        <v>109</v>
      </c>
      <c r="E23" s="84" t="s">
        <v>249</v>
      </c>
      <c r="F23" s="84"/>
      <c r="G23" s="84"/>
      <c r="H23" s="94">
        <v>9.2100000002368176</v>
      </c>
      <c r="I23" s="97" t="s">
        <v>153</v>
      </c>
      <c r="J23" s="98">
        <v>5.0000000000000001E-3</v>
      </c>
      <c r="K23" s="95">
        <v>-5.2999999999301618E-3</v>
      </c>
      <c r="L23" s="94">
        <v>14189.700792</v>
      </c>
      <c r="M23" s="96">
        <v>111</v>
      </c>
      <c r="N23" s="84"/>
      <c r="O23" s="94">
        <v>15.750567986999998</v>
      </c>
      <c r="P23" s="95">
        <v>1.6563428989250003E-6</v>
      </c>
      <c r="Q23" s="95">
        <f t="shared" si="0"/>
        <v>1.3962487329065118E-2</v>
      </c>
      <c r="R23" s="95">
        <f>O23/'סכום נכסי הקרן'!$C$42</f>
        <v>2.4409084561328983E-3</v>
      </c>
    </row>
    <row r="24" spans="2:48">
      <c r="B24" s="86" t="s">
        <v>266</v>
      </c>
      <c r="C24" s="84" t="s">
        <v>267</v>
      </c>
      <c r="D24" s="97" t="s">
        <v>109</v>
      </c>
      <c r="E24" s="84" t="s">
        <v>249</v>
      </c>
      <c r="F24" s="84"/>
      <c r="G24" s="84"/>
      <c r="H24" s="94">
        <v>22.629999999366447</v>
      </c>
      <c r="I24" s="97" t="s">
        <v>153</v>
      </c>
      <c r="J24" s="98">
        <v>0.01</v>
      </c>
      <c r="K24" s="95">
        <v>5.7000000000293309E-3</v>
      </c>
      <c r="L24" s="94">
        <v>12132.936387</v>
      </c>
      <c r="M24" s="96">
        <v>112.4</v>
      </c>
      <c r="N24" s="84"/>
      <c r="O24" s="94">
        <v>13.637420228000002</v>
      </c>
      <c r="P24" s="95">
        <v>8.2081769017863104E-7</v>
      </c>
      <c r="Q24" s="95">
        <f t="shared" si="0"/>
        <v>1.2089234324231764E-2</v>
      </c>
      <c r="R24" s="95">
        <f>O24/'סכום נכסי הקרן'!$C$42</f>
        <v>2.1134281875953686E-3</v>
      </c>
    </row>
    <row r="25" spans="2:48">
      <c r="B25" s="86" t="s">
        <v>268</v>
      </c>
      <c r="C25" s="84" t="s">
        <v>269</v>
      </c>
      <c r="D25" s="97" t="s">
        <v>109</v>
      </c>
      <c r="E25" s="84" t="s">
        <v>249</v>
      </c>
      <c r="F25" s="84"/>
      <c r="G25" s="84"/>
      <c r="H25" s="94">
        <v>2.6699999999971586</v>
      </c>
      <c r="I25" s="97" t="s">
        <v>153</v>
      </c>
      <c r="J25" s="98">
        <v>2.75E-2</v>
      </c>
      <c r="K25" s="95">
        <v>-9.6000000000418667E-3</v>
      </c>
      <c r="L25" s="94">
        <v>57730.265903</v>
      </c>
      <c r="M25" s="96">
        <v>115.85</v>
      </c>
      <c r="N25" s="84"/>
      <c r="O25" s="94">
        <v>66.880513356999998</v>
      </c>
      <c r="P25" s="95">
        <v>3.4816615586650938E-6</v>
      </c>
      <c r="Q25" s="95">
        <f t="shared" si="0"/>
        <v>5.9287914002798238E-2</v>
      </c>
      <c r="R25" s="95">
        <f>O25/'סכום נכסי הקרן'!$C$42</f>
        <v>1.0364655467558445E-2</v>
      </c>
    </row>
    <row r="26" spans="2:48">
      <c r="B26" s="87"/>
      <c r="C26" s="84"/>
      <c r="D26" s="84"/>
      <c r="E26" s="84"/>
      <c r="F26" s="84"/>
      <c r="G26" s="84"/>
      <c r="H26" s="84"/>
      <c r="I26" s="84"/>
      <c r="J26" s="84"/>
      <c r="K26" s="95"/>
      <c r="L26" s="94"/>
      <c r="M26" s="96"/>
      <c r="N26" s="84"/>
      <c r="O26" s="84"/>
      <c r="P26" s="84"/>
      <c r="Q26" s="95"/>
      <c r="R26" s="84"/>
    </row>
    <row r="27" spans="2:48" s="100" customFormat="1">
      <c r="B27" s="119" t="s">
        <v>39</v>
      </c>
      <c r="C27" s="115"/>
      <c r="D27" s="115"/>
      <c r="E27" s="115"/>
      <c r="F27" s="115"/>
      <c r="G27" s="115"/>
      <c r="H27" s="116">
        <v>5.2484273599815801</v>
      </c>
      <c r="I27" s="115"/>
      <c r="J27" s="115"/>
      <c r="K27" s="117">
        <v>5.4933049416402034E-3</v>
      </c>
      <c r="L27" s="116"/>
      <c r="M27" s="120"/>
      <c r="N27" s="115"/>
      <c r="O27" s="116">
        <v>724.86143723199996</v>
      </c>
      <c r="P27" s="115"/>
      <c r="Q27" s="117">
        <f t="shared" ref="Q27:Q40" si="1">O27/$O$11</f>
        <v>0.64257166097331619</v>
      </c>
      <c r="R27" s="117">
        <f>O27/'סכום נכסי הקרן'!$C$42</f>
        <v>0.1123337528605047</v>
      </c>
    </row>
    <row r="28" spans="2:48">
      <c r="B28" s="85" t="s">
        <v>23</v>
      </c>
      <c r="C28" s="82"/>
      <c r="D28" s="82"/>
      <c r="E28" s="82"/>
      <c r="F28" s="82"/>
      <c r="G28" s="82"/>
      <c r="H28" s="91">
        <v>0.4472173112627964</v>
      </c>
      <c r="I28" s="82"/>
      <c r="J28" s="82"/>
      <c r="K28" s="92">
        <v>1.7484510466681989E-3</v>
      </c>
      <c r="L28" s="91"/>
      <c r="M28" s="93"/>
      <c r="N28" s="82"/>
      <c r="O28" s="91">
        <v>96.261639442000003</v>
      </c>
      <c r="P28" s="82"/>
      <c r="Q28" s="92">
        <f t="shared" si="1"/>
        <v>8.5333552548282482E-2</v>
      </c>
      <c r="R28" s="92">
        <f>O28/'סכום נכסי הקרן'!$C$42</f>
        <v>1.4917928668294821E-2</v>
      </c>
    </row>
    <row r="29" spans="2:48" ht="409.6">
      <c r="B29" s="86" t="s">
        <v>270</v>
      </c>
      <c r="C29" s="84" t="s">
        <v>271</v>
      </c>
      <c r="D29" s="97" t="s">
        <v>109</v>
      </c>
      <c r="E29" s="84" t="s">
        <v>249</v>
      </c>
      <c r="F29" s="84"/>
      <c r="G29" s="84"/>
      <c r="H29" s="94">
        <v>0.78999999994928416</v>
      </c>
      <c r="I29" s="97" t="s">
        <v>153</v>
      </c>
      <c r="J29" s="98">
        <v>0</v>
      </c>
      <c r="K29" s="95">
        <v>1.3999999996030927E-3</v>
      </c>
      <c r="L29" s="94">
        <v>9080.1149999999998</v>
      </c>
      <c r="M29" s="96">
        <v>99.89</v>
      </c>
      <c r="N29" s="84"/>
      <c r="O29" s="94">
        <v>9.0701268739999996</v>
      </c>
      <c r="P29" s="95">
        <v>1.0089016666666667E-6</v>
      </c>
      <c r="Q29" s="95">
        <f t="shared" si="1"/>
        <v>8.040442202196376E-3</v>
      </c>
      <c r="R29" s="95">
        <f>O29/'סכום נכסי הקרן'!$C$42</f>
        <v>1.4056222863339241E-3</v>
      </c>
    </row>
    <row r="30" spans="2:48" ht="409.6">
      <c r="B30" s="86" t="s">
        <v>272</v>
      </c>
      <c r="C30" s="84" t="s">
        <v>273</v>
      </c>
      <c r="D30" s="97" t="s">
        <v>109</v>
      </c>
      <c r="E30" s="84" t="s">
        <v>249</v>
      </c>
      <c r="F30" s="84"/>
      <c r="G30" s="84"/>
      <c r="H30" s="94">
        <v>0.83999999990551877</v>
      </c>
      <c r="I30" s="97" t="s">
        <v>153</v>
      </c>
      <c r="J30" s="98">
        <v>0</v>
      </c>
      <c r="K30" s="95">
        <v>1.3999999993504408E-3</v>
      </c>
      <c r="L30" s="94">
        <v>6781.9620000000004</v>
      </c>
      <c r="M30" s="96">
        <v>99.88</v>
      </c>
      <c r="N30" s="84"/>
      <c r="O30" s="94">
        <v>6.7738236459999994</v>
      </c>
      <c r="P30" s="95">
        <v>7.5355133333333334E-7</v>
      </c>
      <c r="Q30" s="95">
        <f t="shared" si="1"/>
        <v>6.0048264230635638E-3</v>
      </c>
      <c r="R30" s="95">
        <f>O30/'סכום נכסי הקרן'!$C$42</f>
        <v>1.0497579154936656E-3</v>
      </c>
    </row>
    <row r="31" spans="2:48" ht="409.6">
      <c r="B31" s="86" t="s">
        <v>274</v>
      </c>
      <c r="C31" s="84" t="s">
        <v>275</v>
      </c>
      <c r="D31" s="97" t="s">
        <v>109</v>
      </c>
      <c r="E31" s="84" t="s">
        <v>249</v>
      </c>
      <c r="F31" s="84"/>
      <c r="G31" s="84"/>
      <c r="H31" s="94">
        <v>2.0000000198828857E-2</v>
      </c>
      <c r="I31" s="97" t="s">
        <v>153</v>
      </c>
      <c r="J31" s="98">
        <v>0</v>
      </c>
      <c r="K31" s="95">
        <v>0</v>
      </c>
      <c r="L31" s="94">
        <v>704.12314300000003</v>
      </c>
      <c r="M31" s="96">
        <v>100</v>
      </c>
      <c r="N31" s="84"/>
      <c r="O31" s="94">
        <v>0.70412314300000001</v>
      </c>
      <c r="P31" s="95">
        <v>5.8676928583333333E-8</v>
      </c>
      <c r="Q31" s="95">
        <f t="shared" si="1"/>
        <v>6.2418767820649054E-4</v>
      </c>
      <c r="R31" s="95">
        <f>O31/'סכום נכסי הקרן'!$C$42</f>
        <v>1.09119882871915E-4</v>
      </c>
    </row>
    <row r="32" spans="2:48" ht="409.6">
      <c r="B32" s="86" t="s">
        <v>276</v>
      </c>
      <c r="C32" s="84" t="s">
        <v>277</v>
      </c>
      <c r="D32" s="97" t="s">
        <v>109</v>
      </c>
      <c r="E32" s="84" t="s">
        <v>249</v>
      </c>
      <c r="F32" s="84"/>
      <c r="G32" s="84"/>
      <c r="H32" s="94">
        <v>0.91999999987537773</v>
      </c>
      <c r="I32" s="97" t="s">
        <v>153</v>
      </c>
      <c r="J32" s="98">
        <v>0</v>
      </c>
      <c r="K32" s="95">
        <v>1.4999999958459256E-3</v>
      </c>
      <c r="L32" s="94">
        <v>964.26</v>
      </c>
      <c r="M32" s="96">
        <v>99.86</v>
      </c>
      <c r="N32" s="84"/>
      <c r="O32" s="94">
        <v>0.96291003600000002</v>
      </c>
      <c r="P32" s="95">
        <v>1.0714000000000001E-7</v>
      </c>
      <c r="Q32" s="95">
        <f t="shared" si="1"/>
        <v>8.5359583145042041E-4</v>
      </c>
      <c r="R32" s="95">
        <f>O32/'סכום נכסי הקרן'!$C$42</f>
        <v>1.4922479311905171E-4</v>
      </c>
    </row>
    <row r="33" spans="2:18" ht="409.6">
      <c r="B33" s="86" t="s">
        <v>278</v>
      </c>
      <c r="C33" s="84" t="s">
        <v>279</v>
      </c>
      <c r="D33" s="97" t="s">
        <v>109</v>
      </c>
      <c r="E33" s="84" t="s">
        <v>249</v>
      </c>
      <c r="F33" s="84"/>
      <c r="G33" s="84"/>
      <c r="H33" s="94">
        <v>9.9999999981571427E-2</v>
      </c>
      <c r="I33" s="97" t="s">
        <v>153</v>
      </c>
      <c r="J33" s="98">
        <v>0</v>
      </c>
      <c r="K33" s="95">
        <v>3.100000000258001E-3</v>
      </c>
      <c r="L33" s="94">
        <v>10855.960499999997</v>
      </c>
      <c r="M33" s="96">
        <v>99.97</v>
      </c>
      <c r="N33" s="84"/>
      <c r="O33" s="94">
        <v>10.852703711999999</v>
      </c>
      <c r="P33" s="95">
        <v>9.046633749999998E-7</v>
      </c>
      <c r="Q33" s="95">
        <f t="shared" si="1"/>
        <v>9.6206522958388833E-3</v>
      </c>
      <c r="R33" s="95">
        <f>O33/'סכום נכסי הקרן'!$C$42</f>
        <v>1.6818730781258202E-3</v>
      </c>
    </row>
    <row r="34" spans="2:18" ht="409.6">
      <c r="B34" s="86" t="s">
        <v>280</v>
      </c>
      <c r="C34" s="84" t="s">
        <v>281</v>
      </c>
      <c r="D34" s="97" t="s">
        <v>109</v>
      </c>
      <c r="E34" s="84" t="s">
        <v>249</v>
      </c>
      <c r="F34" s="84"/>
      <c r="G34" s="84"/>
      <c r="H34" s="94">
        <v>0.17000000002813706</v>
      </c>
      <c r="I34" s="97" t="s">
        <v>153</v>
      </c>
      <c r="J34" s="98">
        <v>0</v>
      </c>
      <c r="K34" s="95">
        <v>1.7000000002813705E-3</v>
      </c>
      <c r="L34" s="94">
        <v>11731.83</v>
      </c>
      <c r="M34" s="96">
        <v>99.97</v>
      </c>
      <c r="N34" s="84"/>
      <c r="O34" s="94">
        <v>11.728310450999999</v>
      </c>
      <c r="P34" s="95">
        <v>9.7765250000000004E-7</v>
      </c>
      <c r="Q34" s="95">
        <f t="shared" si="1"/>
        <v>1.0396855922820601E-2</v>
      </c>
      <c r="R34" s="95">
        <f>O34/'סכום נכסי הקרן'!$C$42</f>
        <v>1.8175682413247658E-3</v>
      </c>
    </row>
    <row r="35" spans="2:18" ht="409.6">
      <c r="B35" s="86" t="s">
        <v>282</v>
      </c>
      <c r="C35" s="84" t="s">
        <v>283</v>
      </c>
      <c r="D35" s="97" t="s">
        <v>109</v>
      </c>
      <c r="E35" s="84" t="s">
        <v>249</v>
      </c>
      <c r="F35" s="84"/>
      <c r="G35" s="84"/>
      <c r="H35" s="94">
        <v>0.26999999995440016</v>
      </c>
      <c r="I35" s="97" t="s">
        <v>153</v>
      </c>
      <c r="J35" s="98">
        <v>0</v>
      </c>
      <c r="K35" s="95">
        <v>1.8999999991965741E-3</v>
      </c>
      <c r="L35" s="94">
        <v>4607.5814140000002</v>
      </c>
      <c r="M35" s="96">
        <v>99.95</v>
      </c>
      <c r="N35" s="84"/>
      <c r="O35" s="94">
        <v>4.6052776230000001</v>
      </c>
      <c r="P35" s="95">
        <v>4.6075814140000002E-7</v>
      </c>
      <c r="Q35" s="95">
        <f t="shared" si="1"/>
        <v>4.0824642331017316E-3</v>
      </c>
      <c r="R35" s="95">
        <f>O35/'סכום נכסי הקרן'!$C$42</f>
        <v>7.1369242697141562E-4</v>
      </c>
    </row>
    <row r="36" spans="2:18" ht="409.6">
      <c r="B36" s="86" t="s">
        <v>284</v>
      </c>
      <c r="C36" s="84" t="s">
        <v>285</v>
      </c>
      <c r="D36" s="97" t="s">
        <v>109</v>
      </c>
      <c r="E36" s="84" t="s">
        <v>249</v>
      </c>
      <c r="F36" s="84"/>
      <c r="G36" s="84"/>
      <c r="H36" s="94">
        <v>0.35000000000777509</v>
      </c>
      <c r="I36" s="97" t="s">
        <v>153</v>
      </c>
      <c r="J36" s="98">
        <v>0</v>
      </c>
      <c r="K36" s="95">
        <v>1.6999999998600478E-3</v>
      </c>
      <c r="L36" s="94">
        <v>19303.914680000002</v>
      </c>
      <c r="M36" s="96">
        <v>99.94</v>
      </c>
      <c r="N36" s="84"/>
      <c r="O36" s="94">
        <v>19.292332331000001</v>
      </c>
      <c r="P36" s="95">
        <v>1.9303914680000002E-6</v>
      </c>
      <c r="Q36" s="95">
        <f t="shared" si="1"/>
        <v>1.710217345444489E-2</v>
      </c>
      <c r="R36" s="95">
        <f>O36/'סכום נכסי הקרן'!$C$42</f>
        <v>2.9897853311786106E-3</v>
      </c>
    </row>
    <row r="37" spans="2:18" ht="409.6">
      <c r="B37" s="86" t="s">
        <v>286</v>
      </c>
      <c r="C37" s="84" t="s">
        <v>287</v>
      </c>
      <c r="D37" s="97" t="s">
        <v>109</v>
      </c>
      <c r="E37" s="84" t="s">
        <v>249</v>
      </c>
      <c r="F37" s="84"/>
      <c r="G37" s="84"/>
      <c r="H37" s="94">
        <v>0.4200000000342386</v>
      </c>
      <c r="I37" s="97" t="s">
        <v>153</v>
      </c>
      <c r="J37" s="98">
        <v>0</v>
      </c>
      <c r="K37" s="95">
        <v>1.700000000342386E-3</v>
      </c>
      <c r="L37" s="94">
        <v>8183.6326589999999</v>
      </c>
      <c r="M37" s="96">
        <v>99.93</v>
      </c>
      <c r="N37" s="84"/>
      <c r="O37" s="94">
        <v>8.1779041160000006</v>
      </c>
      <c r="P37" s="95">
        <v>8.1836326589999994E-7</v>
      </c>
      <c r="Q37" s="95">
        <f t="shared" si="1"/>
        <v>7.2495088870574769E-3</v>
      </c>
      <c r="R37" s="95">
        <f>O37/'סכום נכסי הקרן'!$C$42</f>
        <v>1.267352093376189E-3</v>
      </c>
    </row>
    <row r="38" spans="2:18" ht="409.6">
      <c r="B38" s="86" t="s">
        <v>288</v>
      </c>
      <c r="C38" s="84" t="s">
        <v>289</v>
      </c>
      <c r="D38" s="97" t="s">
        <v>109</v>
      </c>
      <c r="E38" s="84" t="s">
        <v>249</v>
      </c>
      <c r="F38" s="84"/>
      <c r="G38" s="84"/>
      <c r="H38" s="94">
        <v>0.52000000002746449</v>
      </c>
      <c r="I38" s="97" t="s">
        <v>153</v>
      </c>
      <c r="J38" s="98">
        <v>0</v>
      </c>
      <c r="K38" s="95">
        <v>1.7000000014762181E-3</v>
      </c>
      <c r="L38" s="94">
        <v>2915.472847</v>
      </c>
      <c r="M38" s="96">
        <v>99.91</v>
      </c>
      <c r="N38" s="84"/>
      <c r="O38" s="94">
        <v>2.9128489209999997</v>
      </c>
      <c r="P38" s="95">
        <v>3.2394142744444445E-7</v>
      </c>
      <c r="Q38" s="95">
        <f t="shared" si="1"/>
        <v>2.5821682230451428E-3</v>
      </c>
      <c r="R38" s="95">
        <f>O38/'סכום נכסי הקרן'!$C$42</f>
        <v>4.5141213755433115E-4</v>
      </c>
    </row>
    <row r="39" spans="2:18" ht="409.6">
      <c r="B39" s="86" t="s">
        <v>290</v>
      </c>
      <c r="C39" s="84" t="s">
        <v>291</v>
      </c>
      <c r="D39" s="97" t="s">
        <v>109</v>
      </c>
      <c r="E39" s="84" t="s">
        <v>249</v>
      </c>
      <c r="F39" s="84"/>
      <c r="G39" s="84"/>
      <c r="H39" s="94">
        <v>0.58999999995570906</v>
      </c>
      <c r="I39" s="97" t="s">
        <v>153</v>
      </c>
      <c r="J39" s="98">
        <v>0</v>
      </c>
      <c r="K39" s="95">
        <v>1.300000000373433E-3</v>
      </c>
      <c r="L39" s="94">
        <v>11523.999989</v>
      </c>
      <c r="M39" s="96">
        <v>99.92</v>
      </c>
      <c r="N39" s="84"/>
      <c r="O39" s="94">
        <v>11.514780789</v>
      </c>
      <c r="P39" s="95">
        <v>1.2804444432222223E-6</v>
      </c>
      <c r="Q39" s="95">
        <f t="shared" si="1"/>
        <v>1.0207567180819976E-2</v>
      </c>
      <c r="R39" s="95">
        <f>O39/'סכום נכסי הקרן'!$C$42</f>
        <v>1.7844769675344375E-3</v>
      </c>
    </row>
    <row r="40" spans="2:18" ht="409.6">
      <c r="B40" s="86" t="s">
        <v>292</v>
      </c>
      <c r="C40" s="84" t="s">
        <v>293</v>
      </c>
      <c r="D40" s="97" t="s">
        <v>109</v>
      </c>
      <c r="E40" s="84" t="s">
        <v>249</v>
      </c>
      <c r="F40" s="84"/>
      <c r="G40" s="84"/>
      <c r="H40" s="94">
        <v>0.67</v>
      </c>
      <c r="I40" s="97" t="s">
        <v>153</v>
      </c>
      <c r="J40" s="98">
        <v>0</v>
      </c>
      <c r="K40" s="95">
        <v>1.5000000000000002E-3</v>
      </c>
      <c r="L40" s="94">
        <v>9676.1739739999994</v>
      </c>
      <c r="M40" s="96">
        <v>99.9</v>
      </c>
      <c r="N40" s="84"/>
      <c r="O40" s="94">
        <v>9.6664977999999984</v>
      </c>
      <c r="P40" s="95">
        <v>1.0751304415555554E-6</v>
      </c>
      <c r="Q40" s="95">
        <f t="shared" si="1"/>
        <v>8.5691102162369168E-3</v>
      </c>
      <c r="R40" s="95">
        <f>O40/'סכום נכסי הקרן'!$C$42</f>
        <v>1.4980435144106945E-3</v>
      </c>
    </row>
    <row r="41" spans="2:18" ht="409.6">
      <c r="B41" s="87"/>
      <c r="C41" s="84"/>
      <c r="D41" s="84"/>
      <c r="E41" s="84"/>
      <c r="F41" s="84"/>
      <c r="G41" s="84"/>
      <c r="H41" s="84"/>
      <c r="I41" s="84"/>
      <c r="J41" s="84"/>
      <c r="K41" s="95"/>
      <c r="L41" s="94"/>
      <c r="M41" s="96"/>
      <c r="N41" s="84"/>
      <c r="O41" s="84"/>
      <c r="P41" s="84"/>
      <c r="Q41" s="95"/>
      <c r="R41" s="84"/>
    </row>
    <row r="42" spans="2:18" ht="409.6">
      <c r="B42" s="85" t="s">
        <v>24</v>
      </c>
      <c r="C42" s="82"/>
      <c r="D42" s="82"/>
      <c r="E42" s="82"/>
      <c r="F42" s="82"/>
      <c r="G42" s="82"/>
      <c r="H42" s="91">
        <v>5.9890475213705336</v>
      </c>
      <c r="I42" s="82"/>
      <c r="J42" s="82"/>
      <c r="K42" s="92">
        <v>6.0665051783446288E-3</v>
      </c>
      <c r="L42" s="91"/>
      <c r="M42" s="93"/>
      <c r="N42" s="82"/>
      <c r="O42" s="91">
        <v>627.99372066299998</v>
      </c>
      <c r="P42" s="82"/>
      <c r="Q42" s="92">
        <f t="shared" ref="Q42:Q57" si="2">O42/$O$11</f>
        <v>0.55670083610487631</v>
      </c>
      <c r="R42" s="92">
        <f>O42/'סכום נכסי הקרן'!$C$42</f>
        <v>9.732189876770557E-2</v>
      </c>
    </row>
    <row r="43" spans="2:18" ht="409.6">
      <c r="B43" s="86" t="s">
        <v>294</v>
      </c>
      <c r="C43" s="84" t="s">
        <v>295</v>
      </c>
      <c r="D43" s="97" t="s">
        <v>109</v>
      </c>
      <c r="E43" s="84" t="s">
        <v>249</v>
      </c>
      <c r="F43" s="84"/>
      <c r="G43" s="84"/>
      <c r="H43" s="94">
        <v>5.9000000002345105</v>
      </c>
      <c r="I43" s="97" t="s">
        <v>153</v>
      </c>
      <c r="J43" s="98">
        <v>6.25E-2</v>
      </c>
      <c r="K43" s="95">
        <v>6.5000000001212985E-3</v>
      </c>
      <c r="L43" s="94">
        <v>8937.6823399999994</v>
      </c>
      <c r="M43" s="96">
        <v>138.36000000000001</v>
      </c>
      <c r="N43" s="84"/>
      <c r="O43" s="94">
        <v>12.366177628999999</v>
      </c>
      <c r="P43" s="95">
        <v>5.427194187539844E-7</v>
      </c>
      <c r="Q43" s="95">
        <f t="shared" si="2"/>
        <v>1.0962309333631083E-2</v>
      </c>
      <c r="R43" s="95">
        <f>O43/'סכום נכסי הקרן'!$C$42</f>
        <v>1.9164202566904914E-3</v>
      </c>
    </row>
    <row r="44" spans="2:18" ht="409.6">
      <c r="B44" s="86" t="s">
        <v>296</v>
      </c>
      <c r="C44" s="84" t="s">
        <v>297</v>
      </c>
      <c r="D44" s="97" t="s">
        <v>109</v>
      </c>
      <c r="E44" s="84" t="s">
        <v>249</v>
      </c>
      <c r="F44" s="84"/>
      <c r="G44" s="84"/>
      <c r="H44" s="94">
        <v>3.9300000000134143</v>
      </c>
      <c r="I44" s="97" t="s">
        <v>153</v>
      </c>
      <c r="J44" s="98">
        <v>3.7499999999999999E-2</v>
      </c>
      <c r="K44" s="95">
        <v>3.9000000001043326E-3</v>
      </c>
      <c r="L44" s="94">
        <v>17206.329831999999</v>
      </c>
      <c r="M44" s="96">
        <v>116.98</v>
      </c>
      <c r="N44" s="84"/>
      <c r="O44" s="94">
        <v>20.127965060999998</v>
      </c>
      <c r="P44" s="95">
        <v>1.0603527871411239E-6</v>
      </c>
      <c r="Q44" s="95">
        <f t="shared" si="2"/>
        <v>1.784294111526874E-2</v>
      </c>
      <c r="R44" s="95">
        <f>O44/'סכום נכסי הקרן'!$C$42</f>
        <v>3.1192856132358617E-3</v>
      </c>
    </row>
    <row r="45" spans="2:18" ht="409.6">
      <c r="B45" s="86" t="s">
        <v>298</v>
      </c>
      <c r="C45" s="84" t="s">
        <v>299</v>
      </c>
      <c r="D45" s="97" t="s">
        <v>109</v>
      </c>
      <c r="E45" s="84" t="s">
        <v>249</v>
      </c>
      <c r="F45" s="84"/>
      <c r="G45" s="84"/>
      <c r="H45" s="94">
        <v>18.770000000073534</v>
      </c>
      <c r="I45" s="97" t="s">
        <v>153</v>
      </c>
      <c r="J45" s="98">
        <v>3.7499999999999999E-2</v>
      </c>
      <c r="K45" s="95">
        <v>1.870000000007772E-2</v>
      </c>
      <c r="L45" s="94">
        <v>58571.422201000008</v>
      </c>
      <c r="M45" s="96">
        <v>142.79</v>
      </c>
      <c r="N45" s="84"/>
      <c r="O45" s="94">
        <v>83.634135204999993</v>
      </c>
      <c r="P45" s="95">
        <v>4.0151970662557932E-6</v>
      </c>
      <c r="Q45" s="95">
        <f t="shared" si="2"/>
        <v>7.4139583667137979E-2</v>
      </c>
      <c r="R45" s="95">
        <f>O45/'סכום נכסי הקרן'!$C$42</f>
        <v>1.2961009914800517E-2</v>
      </c>
    </row>
    <row r="46" spans="2:18" ht="409.6">
      <c r="B46" s="86" t="s">
        <v>300</v>
      </c>
      <c r="C46" s="84" t="s">
        <v>301</v>
      </c>
      <c r="D46" s="97" t="s">
        <v>109</v>
      </c>
      <c r="E46" s="84" t="s">
        <v>249</v>
      </c>
      <c r="F46" s="84"/>
      <c r="G46" s="84"/>
      <c r="H46" s="94">
        <v>2.8799999999980876</v>
      </c>
      <c r="I46" s="97" t="s">
        <v>153</v>
      </c>
      <c r="J46" s="98">
        <v>1.2500000000000001E-2</v>
      </c>
      <c r="K46" s="95">
        <v>2.7000000000430291E-3</v>
      </c>
      <c r="L46" s="94">
        <v>40629.508989000002</v>
      </c>
      <c r="M46" s="96">
        <v>102.96</v>
      </c>
      <c r="N46" s="84"/>
      <c r="O46" s="94">
        <v>41.832142066000003</v>
      </c>
      <c r="P46" s="95">
        <v>3.4970505274968544E-6</v>
      </c>
      <c r="Q46" s="95">
        <f t="shared" si="2"/>
        <v>3.7083154971062508E-2</v>
      </c>
      <c r="R46" s="95">
        <f>O46/'סכום נכסי הקרן'!$C$42</f>
        <v>6.4828410881010183E-3</v>
      </c>
    </row>
    <row r="47" spans="2:18" ht="409.6">
      <c r="B47" s="86" t="s">
        <v>302</v>
      </c>
      <c r="C47" s="84" t="s">
        <v>303</v>
      </c>
      <c r="D47" s="97" t="s">
        <v>109</v>
      </c>
      <c r="E47" s="84" t="s">
        <v>249</v>
      </c>
      <c r="F47" s="84"/>
      <c r="G47" s="84"/>
      <c r="H47" s="94">
        <v>3.8300000000549246</v>
      </c>
      <c r="I47" s="97" t="s">
        <v>153</v>
      </c>
      <c r="J47" s="98">
        <v>1.4999999999999999E-2</v>
      </c>
      <c r="K47" s="95">
        <v>3.4999999999295829E-3</v>
      </c>
      <c r="L47" s="94">
        <v>33944.775796000002</v>
      </c>
      <c r="M47" s="96">
        <v>104.59</v>
      </c>
      <c r="N47" s="84"/>
      <c r="O47" s="94">
        <v>35.502839935000004</v>
      </c>
      <c r="P47" s="95">
        <v>2.1547801805634563E-6</v>
      </c>
      <c r="Q47" s="95">
        <f t="shared" si="2"/>
        <v>3.1472385830619294E-2</v>
      </c>
      <c r="R47" s="95">
        <f>O47/'סכום נכסי הקרן'!$C$42</f>
        <v>5.501971883528258E-3</v>
      </c>
    </row>
    <row r="48" spans="2:18" ht="409.6">
      <c r="B48" s="86" t="s">
        <v>304</v>
      </c>
      <c r="C48" s="84" t="s">
        <v>305</v>
      </c>
      <c r="D48" s="97" t="s">
        <v>109</v>
      </c>
      <c r="E48" s="84" t="s">
        <v>249</v>
      </c>
      <c r="F48" s="84"/>
      <c r="G48" s="84"/>
      <c r="H48" s="94">
        <v>1.0799999999928724</v>
      </c>
      <c r="I48" s="97" t="s">
        <v>153</v>
      </c>
      <c r="J48" s="98">
        <v>5.0000000000000001E-3</v>
      </c>
      <c r="K48" s="95">
        <v>1.3999999999389078E-3</v>
      </c>
      <c r="L48" s="94">
        <v>77907.810236000005</v>
      </c>
      <c r="M48" s="96">
        <v>100.85</v>
      </c>
      <c r="N48" s="84"/>
      <c r="O48" s="94">
        <v>78.570029932000011</v>
      </c>
      <c r="P48" s="95">
        <v>4.9800995124849898E-6</v>
      </c>
      <c r="Q48" s="95">
        <f t="shared" si="2"/>
        <v>6.9650380118054939E-2</v>
      </c>
      <c r="R48" s="95">
        <f>O48/'סכום נכסי הקרן'!$C$42</f>
        <v>1.2176211716169507E-2</v>
      </c>
    </row>
    <row r="49" spans="2:18" ht="409.6">
      <c r="B49" s="86" t="s">
        <v>306</v>
      </c>
      <c r="C49" s="84" t="s">
        <v>307</v>
      </c>
      <c r="D49" s="97" t="s">
        <v>109</v>
      </c>
      <c r="E49" s="84" t="s">
        <v>249</v>
      </c>
      <c r="F49" s="84"/>
      <c r="G49" s="84"/>
      <c r="H49" s="94">
        <v>1.9400000000172815</v>
      </c>
      <c r="I49" s="97" t="s">
        <v>153</v>
      </c>
      <c r="J49" s="98">
        <v>5.5E-2</v>
      </c>
      <c r="K49" s="95">
        <v>1.7999999999753125E-3</v>
      </c>
      <c r="L49" s="94">
        <v>69777.784482999996</v>
      </c>
      <c r="M49" s="96">
        <v>116.1</v>
      </c>
      <c r="N49" s="84"/>
      <c r="O49" s="94">
        <v>81.012005489999993</v>
      </c>
      <c r="P49" s="95">
        <v>3.9374569160899744E-6</v>
      </c>
      <c r="Q49" s="95">
        <f t="shared" si="2"/>
        <v>7.1815130799719448E-2</v>
      </c>
      <c r="R49" s="95">
        <f>O49/'סכום נכסי הקרן'!$C$42</f>
        <v>1.2554651325084673E-2</v>
      </c>
    </row>
    <row r="50" spans="2:18" ht="409.6">
      <c r="B50" s="86" t="s">
        <v>308</v>
      </c>
      <c r="C50" s="84" t="s">
        <v>309</v>
      </c>
      <c r="D50" s="97" t="s">
        <v>109</v>
      </c>
      <c r="E50" s="84" t="s">
        <v>249</v>
      </c>
      <c r="F50" s="84"/>
      <c r="G50" s="84"/>
      <c r="H50" s="94">
        <v>15.029999999908508</v>
      </c>
      <c r="I50" s="97" t="s">
        <v>153</v>
      </c>
      <c r="J50" s="98">
        <v>5.5E-2</v>
      </c>
      <c r="K50" s="95">
        <v>1.6199999999967758E-2</v>
      </c>
      <c r="L50" s="94">
        <v>28097.008983</v>
      </c>
      <c r="M50" s="96">
        <v>176.61</v>
      </c>
      <c r="N50" s="84"/>
      <c r="O50" s="94">
        <v>49.622126217999998</v>
      </c>
      <c r="P50" s="95">
        <v>1.5367306782035466E-6</v>
      </c>
      <c r="Q50" s="95">
        <f t="shared" si="2"/>
        <v>4.398878244466798E-2</v>
      </c>
      <c r="R50" s="95">
        <f>O50/'סכום נכסי הקרן'!$C$42</f>
        <v>7.6900761672075062E-3</v>
      </c>
    </row>
    <row r="51" spans="2:18" ht="409.6">
      <c r="B51" s="86" t="s">
        <v>310</v>
      </c>
      <c r="C51" s="84" t="s">
        <v>311</v>
      </c>
      <c r="D51" s="97" t="s">
        <v>109</v>
      </c>
      <c r="E51" s="84" t="s">
        <v>249</v>
      </c>
      <c r="F51" s="84"/>
      <c r="G51" s="84"/>
      <c r="H51" s="94">
        <v>3.0299999999990419</v>
      </c>
      <c r="I51" s="97" t="s">
        <v>153</v>
      </c>
      <c r="J51" s="98">
        <v>4.2500000000000003E-2</v>
      </c>
      <c r="K51" s="95">
        <v>2.9999999999041948E-3</v>
      </c>
      <c r="L51" s="94">
        <v>45010.067509</v>
      </c>
      <c r="M51" s="96">
        <v>115.95</v>
      </c>
      <c r="N51" s="84"/>
      <c r="O51" s="94">
        <v>52.189175434999996</v>
      </c>
      <c r="P51" s="95">
        <v>2.6599826940638998E-6</v>
      </c>
      <c r="Q51" s="95">
        <f t="shared" si="2"/>
        <v>4.6264407818624786E-2</v>
      </c>
      <c r="R51" s="95">
        <f>O51/'סכום נכסי הקרן'!$C$42</f>
        <v>8.0878987820018622E-3</v>
      </c>
    </row>
    <row r="52" spans="2:18" ht="409.6">
      <c r="B52" s="86" t="s">
        <v>312</v>
      </c>
      <c r="C52" s="84" t="s">
        <v>313</v>
      </c>
      <c r="D52" s="97" t="s">
        <v>109</v>
      </c>
      <c r="E52" s="84" t="s">
        <v>249</v>
      </c>
      <c r="F52" s="84"/>
      <c r="G52" s="84"/>
      <c r="H52" s="94">
        <v>6.7500000000368106</v>
      </c>
      <c r="I52" s="97" t="s">
        <v>153</v>
      </c>
      <c r="J52" s="98">
        <v>0.02</v>
      </c>
      <c r="K52" s="95">
        <v>7.2000000002355891E-3</v>
      </c>
      <c r="L52" s="94">
        <v>18435.059191</v>
      </c>
      <c r="M52" s="96">
        <v>110.52</v>
      </c>
      <c r="N52" s="84"/>
      <c r="O52" s="94">
        <v>20.374427291</v>
      </c>
      <c r="P52" s="95">
        <v>1.1319870599907508E-6</v>
      </c>
      <c r="Q52" s="95">
        <f t="shared" si="2"/>
        <v>1.8061423760866568E-2</v>
      </c>
      <c r="R52" s="95">
        <f>O52/'סכום נכסי הקרן'!$C$42</f>
        <v>3.1574805368615312E-3</v>
      </c>
    </row>
    <row r="53" spans="2:18" ht="409.6">
      <c r="B53" s="86" t="s">
        <v>314</v>
      </c>
      <c r="C53" s="84" t="s">
        <v>315</v>
      </c>
      <c r="D53" s="97" t="s">
        <v>109</v>
      </c>
      <c r="E53" s="84" t="s">
        <v>249</v>
      </c>
      <c r="F53" s="84"/>
      <c r="G53" s="84"/>
      <c r="H53" s="94">
        <v>1.3199999999904737</v>
      </c>
      <c r="I53" s="97" t="s">
        <v>153</v>
      </c>
      <c r="J53" s="98">
        <v>0.01</v>
      </c>
      <c r="K53" s="95">
        <v>1.3000000000086605E-3</v>
      </c>
      <c r="L53" s="94">
        <v>45356.76821699999</v>
      </c>
      <c r="M53" s="96">
        <v>101.83</v>
      </c>
      <c r="N53" s="84"/>
      <c r="O53" s="94">
        <v>46.186799091999994</v>
      </c>
      <c r="P53" s="95">
        <v>3.0705444360965773E-6</v>
      </c>
      <c r="Q53" s="95">
        <f t="shared" si="2"/>
        <v>4.0943450269500831E-2</v>
      </c>
      <c r="R53" s="95">
        <f>O53/'סכום נכסי הקרן'!$C$42</f>
        <v>7.1576941579772927E-3</v>
      </c>
    </row>
    <row r="54" spans="2:18" ht="409.6">
      <c r="B54" s="86" t="s">
        <v>316</v>
      </c>
      <c r="C54" s="84" t="s">
        <v>317</v>
      </c>
      <c r="D54" s="97" t="s">
        <v>109</v>
      </c>
      <c r="E54" s="84" t="s">
        <v>249</v>
      </c>
      <c r="F54" s="84"/>
      <c r="G54" s="84"/>
      <c r="H54" s="94">
        <v>2.5600000000082739</v>
      </c>
      <c r="I54" s="97" t="s">
        <v>153</v>
      </c>
      <c r="J54" s="98">
        <v>7.4999999999999997E-3</v>
      </c>
      <c r="K54" s="95">
        <v>2.29999999997242E-3</v>
      </c>
      <c r="L54" s="94">
        <v>57070.987859000008</v>
      </c>
      <c r="M54" s="96">
        <v>101.65</v>
      </c>
      <c r="N54" s="84"/>
      <c r="O54" s="94">
        <v>58.012661192000003</v>
      </c>
      <c r="P54" s="95">
        <v>7.6002879535057411E-6</v>
      </c>
      <c r="Q54" s="95">
        <f t="shared" si="2"/>
        <v>5.1426783306303368E-2</v>
      </c>
      <c r="R54" s="95">
        <f>O54/'סכום נכסי הקרן'!$C$42</f>
        <v>8.9903802442680529E-3</v>
      </c>
    </row>
    <row r="55" spans="2:18" ht="409.6">
      <c r="B55" s="86" t="s">
        <v>318</v>
      </c>
      <c r="C55" s="84" t="s">
        <v>319</v>
      </c>
      <c r="D55" s="97" t="s">
        <v>109</v>
      </c>
      <c r="E55" s="84" t="s">
        <v>249</v>
      </c>
      <c r="F55" s="84"/>
      <c r="G55" s="84"/>
      <c r="H55" s="94">
        <v>5.4300000000389126</v>
      </c>
      <c r="I55" s="97" t="s">
        <v>153</v>
      </c>
      <c r="J55" s="98">
        <v>1.7500000000000002E-2</v>
      </c>
      <c r="K55" s="95">
        <v>5.4000000000000003E-3</v>
      </c>
      <c r="L55" s="94">
        <v>35915.825540999998</v>
      </c>
      <c r="M55" s="96">
        <v>107.33</v>
      </c>
      <c r="N55" s="84"/>
      <c r="O55" s="94">
        <v>38.548455750000002</v>
      </c>
      <c r="P55" s="95">
        <v>1.8412266753495994E-6</v>
      </c>
      <c r="Q55" s="95">
        <f t="shared" si="2"/>
        <v>3.4172248607710003E-2</v>
      </c>
      <c r="R55" s="95">
        <f>O55/'סכום נכסי הקרן'!$C$42</f>
        <v>5.9739592685610658E-3</v>
      </c>
    </row>
    <row r="56" spans="2:18" ht="409.6">
      <c r="B56" s="86" t="s">
        <v>320</v>
      </c>
      <c r="C56" s="84" t="s">
        <v>321</v>
      </c>
      <c r="D56" s="97" t="s">
        <v>109</v>
      </c>
      <c r="E56" s="84" t="s">
        <v>249</v>
      </c>
      <c r="F56" s="84"/>
      <c r="G56" s="84"/>
      <c r="H56" s="94">
        <v>8.0399999999800134</v>
      </c>
      <c r="I56" s="97" t="s">
        <v>153</v>
      </c>
      <c r="J56" s="98">
        <v>2.2499999999999999E-2</v>
      </c>
      <c r="K56" s="95">
        <v>8.4999999995003586E-3</v>
      </c>
      <c r="L56" s="94">
        <v>8905.5865780000004</v>
      </c>
      <c r="M56" s="96">
        <v>112.37</v>
      </c>
      <c r="N56" s="84"/>
      <c r="O56" s="94">
        <v>10.007207430000001</v>
      </c>
      <c r="P56" s="95">
        <v>5.7181262924730719E-7</v>
      </c>
      <c r="Q56" s="95">
        <f t="shared" si="2"/>
        <v>8.8711408411446604E-3</v>
      </c>
      <c r="R56" s="95">
        <f>O56/'סכום נכסי הקרן'!$C$42</f>
        <v>1.5508442145276253E-3</v>
      </c>
    </row>
    <row r="57" spans="2:18" ht="409.6">
      <c r="B57" s="86" t="s">
        <v>322</v>
      </c>
      <c r="C57" s="84" t="s">
        <v>323</v>
      </c>
      <c r="D57" s="97" t="s">
        <v>109</v>
      </c>
      <c r="E57" s="84" t="s">
        <v>249</v>
      </c>
      <c r="F57" s="84"/>
      <c r="G57" s="84"/>
      <c r="H57" s="94">
        <v>8.000000528196656E-2</v>
      </c>
      <c r="I57" s="97" t="s">
        <v>153</v>
      </c>
      <c r="J57" s="98">
        <v>0.05</v>
      </c>
      <c r="K57" s="95">
        <v>3.5000000660245821E-3</v>
      </c>
      <c r="L57" s="94">
        <v>7.2143819999999996</v>
      </c>
      <c r="M57" s="96">
        <v>104.97</v>
      </c>
      <c r="N57" s="84"/>
      <c r="O57" s="94">
        <v>7.5729369999999992E-3</v>
      </c>
      <c r="P57" s="95">
        <v>9.7495940406770215E-10</v>
      </c>
      <c r="Q57" s="95">
        <f t="shared" si="2"/>
        <v>6.7132205640825324E-6</v>
      </c>
      <c r="R57" s="95">
        <f>O57/'סכום נכסי הקרן'!$C$42</f>
        <v>1.1735986903023742E-6</v>
      </c>
    </row>
    <row r="58" spans="2:18" ht="409.6">
      <c r="B58" s="87"/>
      <c r="C58" s="84"/>
      <c r="D58" s="84"/>
      <c r="E58" s="84"/>
      <c r="F58" s="84"/>
      <c r="G58" s="84"/>
      <c r="H58" s="84"/>
      <c r="I58" s="84"/>
      <c r="J58" s="84"/>
      <c r="K58" s="95"/>
      <c r="L58" s="94"/>
      <c r="M58" s="96"/>
      <c r="N58" s="84"/>
      <c r="O58" s="84"/>
      <c r="P58" s="84"/>
      <c r="Q58" s="95"/>
      <c r="R58" s="84"/>
    </row>
    <row r="59" spans="2:18" ht="409.6">
      <c r="B59" s="85" t="s">
        <v>25</v>
      </c>
      <c r="C59" s="82"/>
      <c r="D59" s="82"/>
      <c r="E59" s="82"/>
      <c r="F59" s="82"/>
      <c r="G59" s="82"/>
      <c r="H59" s="91">
        <v>0.40999999988450309</v>
      </c>
      <c r="I59" s="82"/>
      <c r="J59" s="82"/>
      <c r="K59" s="92">
        <v>1.9999999934001795E-3</v>
      </c>
      <c r="L59" s="91"/>
      <c r="M59" s="93"/>
      <c r="N59" s="82"/>
      <c r="O59" s="91">
        <v>0.60607712700000005</v>
      </c>
      <c r="P59" s="82"/>
      <c r="Q59" s="92">
        <f t="shared" ref="Q59:Q60" si="3">O59/$O$11</f>
        <v>5.372723201574846E-4</v>
      </c>
      <c r="R59" s="92">
        <f>O59/'סכום נכסי הקרן'!$C$42</f>
        <v>9.3925424504313963E-5</v>
      </c>
    </row>
    <row r="60" spans="2:18" ht="409.6">
      <c r="B60" s="86" t="s">
        <v>324</v>
      </c>
      <c r="C60" s="84" t="s">
        <v>325</v>
      </c>
      <c r="D60" s="97" t="s">
        <v>109</v>
      </c>
      <c r="E60" s="84" t="s">
        <v>249</v>
      </c>
      <c r="F60" s="84"/>
      <c r="G60" s="84"/>
      <c r="H60" s="94">
        <v>0.40999999988450309</v>
      </c>
      <c r="I60" s="97" t="s">
        <v>153</v>
      </c>
      <c r="J60" s="98">
        <v>1.2999999999999999E-3</v>
      </c>
      <c r="K60" s="95">
        <v>1.9999999934001795E-3</v>
      </c>
      <c r="L60" s="94">
        <v>606.13775699999997</v>
      </c>
      <c r="M60" s="96">
        <v>99.99</v>
      </c>
      <c r="N60" s="84"/>
      <c r="O60" s="94">
        <v>0.60607712700000005</v>
      </c>
      <c r="P60" s="95">
        <v>3.8139161360930516E-8</v>
      </c>
      <c r="Q60" s="95">
        <f t="shared" si="3"/>
        <v>5.372723201574846E-4</v>
      </c>
      <c r="R60" s="95">
        <f>O60/'סכום נכסי הקרן'!$C$42</f>
        <v>9.3925424504313963E-5</v>
      </c>
    </row>
    <row r="61" spans="2:18" ht="409.6">
      <c r="C61" s="1"/>
      <c r="D61" s="1"/>
    </row>
    <row r="62" spans="2:18" ht="409.6">
      <c r="C62" s="1"/>
      <c r="D62" s="1"/>
    </row>
    <row r="63" spans="2:18" ht="409.6">
      <c r="C63" s="1"/>
      <c r="D63" s="1"/>
    </row>
    <row r="64" spans="2:18" ht="409.6">
      <c r="B64" s="99" t="s">
        <v>101</v>
      </c>
      <c r="C64" s="100"/>
      <c r="D64" s="100"/>
    </row>
    <row r="65" spans="2:4" ht="409.6">
      <c r="B65" s="99" t="s">
        <v>220</v>
      </c>
      <c r="C65" s="100"/>
      <c r="D65" s="100"/>
    </row>
    <row r="66" spans="2:4" ht="409.6">
      <c r="B66" s="133" t="s">
        <v>228</v>
      </c>
      <c r="C66" s="133"/>
      <c r="D66" s="133"/>
    </row>
    <row r="67" spans="2:4" ht="409.6">
      <c r="C67" s="1"/>
      <c r="D67" s="1"/>
    </row>
    <row r="68" spans="2:4" ht="409.6">
      <c r="C68" s="1"/>
      <c r="D68" s="1"/>
    </row>
    <row r="69" spans="2:4" ht="409.6">
      <c r="C69" s="1"/>
      <c r="D69" s="1"/>
    </row>
    <row r="70" spans="2:4" ht="409.6">
      <c r="C70" s="1"/>
      <c r="D70" s="1"/>
    </row>
    <row r="71" spans="2:4" ht="409.6">
      <c r="C71" s="1"/>
      <c r="D71" s="1"/>
    </row>
    <row r="72" spans="2:4" ht="409.6">
      <c r="C72" s="1"/>
      <c r="D72" s="1"/>
    </row>
    <row r="73" spans="2:4" ht="409.6">
      <c r="C73" s="1"/>
      <c r="D73" s="1"/>
    </row>
    <row r="74" spans="2:4" ht="409.6">
      <c r="C74" s="1"/>
      <c r="D74" s="1"/>
    </row>
    <row r="75" spans="2:4" ht="409.6">
      <c r="C75" s="1"/>
      <c r="D75" s="1"/>
    </row>
    <row r="76" spans="2:4" ht="409.6">
      <c r="C76" s="1"/>
      <c r="D76" s="1"/>
    </row>
    <row r="77" spans="2:4" ht="409.6">
      <c r="C77" s="1"/>
      <c r="D77" s="1"/>
    </row>
    <row r="78" spans="2:4" ht="409.6">
      <c r="C78" s="1"/>
      <c r="D78" s="1"/>
    </row>
    <row r="79" spans="2:4" ht="409.6">
      <c r="C79" s="1"/>
      <c r="D79" s="1"/>
    </row>
    <row r="80" spans="2:4" ht="409.6">
      <c r="C80" s="1"/>
      <c r="D80" s="1"/>
    </row>
    <row r="81" spans="3:4" ht="409.6">
      <c r="C81" s="1"/>
      <c r="D81" s="1"/>
    </row>
    <row r="82" spans="3:4" ht="409.6">
      <c r="C82" s="1"/>
      <c r="D82" s="1"/>
    </row>
    <row r="83" spans="3:4" ht="409.6">
      <c r="C83" s="1"/>
      <c r="D83" s="1"/>
    </row>
    <row r="84" spans="3:4" ht="409.6">
      <c r="C84" s="1"/>
      <c r="D84" s="1"/>
    </row>
    <row r="85" spans="3:4" ht="409.6">
      <c r="C85" s="1"/>
      <c r="D85" s="1"/>
    </row>
    <row r="86" spans="3:4" ht="409.6">
      <c r="C86" s="1"/>
      <c r="D86" s="1"/>
    </row>
    <row r="87" spans="3:4" ht="409.6">
      <c r="C87" s="1"/>
      <c r="D87" s="1"/>
    </row>
    <row r="88" spans="3:4" ht="409.6">
      <c r="C88" s="1"/>
      <c r="D88" s="1"/>
    </row>
    <row r="89" spans="3:4" ht="409.6">
      <c r="C89" s="1"/>
      <c r="D89" s="1"/>
    </row>
    <row r="90" spans="3:4" ht="409.6">
      <c r="C90" s="1"/>
      <c r="D90" s="1"/>
    </row>
    <row r="91" spans="3:4" ht="409.6">
      <c r="C91" s="1"/>
      <c r="D91" s="1"/>
    </row>
    <row r="92" spans="3:4" ht="409.6">
      <c r="C92" s="1"/>
      <c r="D92" s="1"/>
    </row>
    <row r="93" spans="3:4" ht="409.6">
      <c r="C93" s="1"/>
      <c r="D93" s="1"/>
    </row>
    <row r="94" spans="3:4" ht="409.6">
      <c r="C94" s="1"/>
      <c r="D94" s="1"/>
    </row>
    <row r="95" spans="3:4" ht="409.6">
      <c r="C95" s="1"/>
      <c r="D95" s="1"/>
    </row>
    <row r="96" spans="3:4" ht="409.6">
      <c r="C96" s="1"/>
      <c r="D96" s="1"/>
    </row>
    <row r="97" spans="3:4" ht="409.6">
      <c r="C97" s="1"/>
      <c r="D97" s="1"/>
    </row>
    <row r="98" spans="3:4" ht="409.6">
      <c r="C98" s="1"/>
      <c r="D98" s="1"/>
    </row>
    <row r="99" spans="3:4" ht="409.6">
      <c r="C99" s="1"/>
      <c r="D99" s="1"/>
    </row>
    <row r="100" spans="3:4" ht="409.6">
      <c r="C100" s="1"/>
      <c r="D100" s="1"/>
    </row>
    <row r="101" spans="3:4" ht="409.6">
      <c r="C101" s="1"/>
      <c r="D101" s="1"/>
    </row>
    <row r="102" spans="3:4" ht="409.6">
      <c r="C102" s="1"/>
      <c r="D102" s="1"/>
    </row>
    <row r="103" spans="3:4" ht="409.6">
      <c r="C103" s="1"/>
      <c r="D103" s="1"/>
    </row>
    <row r="104" spans="3:4" ht="409.6">
      <c r="C104" s="1"/>
      <c r="D104" s="1"/>
    </row>
    <row r="105" spans="3:4" ht="409.6">
      <c r="C105" s="1"/>
      <c r="D105" s="1"/>
    </row>
    <row r="106" spans="3:4" ht="409.6">
      <c r="C106" s="1"/>
      <c r="D106" s="1"/>
    </row>
    <row r="107" spans="3:4" ht="409.6">
      <c r="C107" s="1"/>
      <c r="D107" s="1"/>
    </row>
    <row r="108" spans="3:4" ht="409.6">
      <c r="C108" s="1"/>
      <c r="D108" s="1"/>
    </row>
    <row r="109" spans="3:4" ht="409.6">
      <c r="C109" s="1"/>
      <c r="D109" s="1"/>
    </row>
    <row r="110" spans="3:4" ht="409.6">
      <c r="C110" s="1"/>
      <c r="D110" s="1"/>
    </row>
    <row r="111" spans="3:4" ht="409.6">
      <c r="C111" s="1"/>
      <c r="D111" s="1"/>
    </row>
    <row r="112" spans="3:4" ht="409.6">
      <c r="C112" s="1"/>
      <c r="D112" s="1"/>
    </row>
    <row r="113" spans="3:4" ht="409.6">
      <c r="C113" s="1"/>
      <c r="D113" s="1"/>
    </row>
    <row r="114" spans="3:4" ht="409.6">
      <c r="C114" s="1"/>
      <c r="D114" s="1"/>
    </row>
    <row r="115" spans="3:4" ht="409.6">
      <c r="C115" s="1"/>
      <c r="D115" s="1"/>
    </row>
    <row r="116" spans="3:4" ht="409.6">
      <c r="C116" s="1"/>
      <c r="D116" s="1"/>
    </row>
    <row r="117" spans="3:4" ht="409.6">
      <c r="C117" s="1"/>
      <c r="D117" s="1"/>
    </row>
    <row r="118" spans="3:4" ht="409.6">
      <c r="C118" s="1"/>
      <c r="D118" s="1"/>
    </row>
    <row r="119" spans="3:4" ht="409.6">
      <c r="C119" s="1"/>
      <c r="D119" s="1"/>
    </row>
    <row r="120" spans="3:4" ht="409.6">
      <c r="C120" s="1"/>
      <c r="D120" s="1"/>
    </row>
    <row r="121" spans="3:4" ht="409.6">
      <c r="C121" s="1"/>
      <c r="D121" s="1"/>
    </row>
    <row r="122" spans="3:4" ht="409.6">
      <c r="C122" s="1"/>
      <c r="D122" s="1"/>
    </row>
    <row r="123" spans="3:4" ht="409.6">
      <c r="C123" s="1"/>
      <c r="D123" s="1"/>
    </row>
    <row r="124" spans="3:4" ht="409.6">
      <c r="C124" s="1"/>
      <c r="D124" s="1"/>
    </row>
    <row r="125" spans="3:4" ht="409.6">
      <c r="C125" s="1"/>
      <c r="D125" s="1"/>
    </row>
    <row r="126" spans="3:4" ht="409.6">
      <c r="C126" s="1"/>
      <c r="D126" s="1"/>
    </row>
    <row r="127" spans="3:4" ht="409.6">
      <c r="C127" s="1"/>
      <c r="D127" s="1"/>
    </row>
    <row r="128" spans="3:4" ht="409.6">
      <c r="C128" s="1"/>
      <c r="D128" s="1"/>
    </row>
    <row r="129" spans="3:4" ht="409.6">
      <c r="C129" s="1"/>
      <c r="D129" s="1"/>
    </row>
    <row r="130" spans="3:4" ht="409.6">
      <c r="C130" s="1"/>
      <c r="D130" s="1"/>
    </row>
    <row r="131" spans="3:4" ht="409.6">
      <c r="C131" s="1"/>
      <c r="D131" s="1"/>
    </row>
    <row r="132" spans="3:4" ht="409.6">
      <c r="C132" s="1"/>
      <c r="D132" s="1"/>
    </row>
    <row r="133" spans="3:4" ht="409.6">
      <c r="C133" s="1"/>
      <c r="D133" s="1"/>
    </row>
    <row r="134" spans="3:4" ht="409.6">
      <c r="C134" s="1"/>
      <c r="D134" s="1"/>
    </row>
    <row r="135" spans="3:4" ht="409.6">
      <c r="C135" s="1"/>
      <c r="D135" s="1"/>
    </row>
    <row r="136" spans="3:4" ht="409.6">
      <c r="C136" s="1"/>
      <c r="D136" s="1"/>
    </row>
    <row r="137" spans="3:4" ht="409.6">
      <c r="C137" s="1"/>
      <c r="D137" s="1"/>
    </row>
    <row r="138" spans="3:4" ht="409.6">
      <c r="C138" s="1"/>
      <c r="D138" s="1"/>
    </row>
    <row r="139" spans="3:4" ht="409.6">
      <c r="C139" s="1"/>
      <c r="D139" s="1"/>
    </row>
    <row r="140" spans="3:4" ht="409.6">
      <c r="C140" s="1"/>
      <c r="D140" s="1"/>
    </row>
    <row r="141" spans="3:4" ht="409.6">
      <c r="C141" s="1"/>
      <c r="D141" s="1"/>
    </row>
    <row r="142" spans="3:4" ht="409.6">
      <c r="C142" s="1"/>
      <c r="D142" s="1"/>
    </row>
    <row r="143" spans="3:4" ht="409.6">
      <c r="C143" s="1"/>
      <c r="D143" s="1"/>
    </row>
    <row r="144" spans="3:4" ht="409.6">
      <c r="C144" s="1"/>
      <c r="D144" s="1"/>
    </row>
    <row r="145" spans="3:4" ht="409.6">
      <c r="C145" s="1"/>
      <c r="D145" s="1"/>
    </row>
    <row r="146" spans="3:4" ht="409.6">
      <c r="C146" s="1"/>
      <c r="D146" s="1"/>
    </row>
    <row r="147" spans="3:4" ht="409.6">
      <c r="C147" s="1"/>
      <c r="D147" s="1"/>
    </row>
    <row r="148" spans="3:4" ht="409.6">
      <c r="C148" s="1"/>
      <c r="D148" s="1"/>
    </row>
    <row r="149" spans="3:4" ht="409.6">
      <c r="C149" s="1"/>
      <c r="D149" s="1"/>
    </row>
    <row r="150" spans="3:4" ht="409.6">
      <c r="C150" s="1"/>
      <c r="D150" s="1"/>
    </row>
    <row r="151" spans="3:4" ht="409.6">
      <c r="C151" s="1"/>
      <c r="D151" s="1"/>
    </row>
    <row r="152" spans="3:4" ht="409.6">
      <c r="C152" s="1"/>
      <c r="D152" s="1"/>
    </row>
    <row r="153" spans="3:4" ht="409.6">
      <c r="C153" s="1"/>
      <c r="D153" s="1"/>
    </row>
    <row r="154" spans="3:4" ht="409.6">
      <c r="C154" s="1"/>
      <c r="D154" s="1"/>
    </row>
    <row r="155" spans="3:4" ht="409.6">
      <c r="C155" s="1"/>
      <c r="D155" s="1"/>
    </row>
    <row r="156" spans="3:4" ht="409.6">
      <c r="C156" s="1"/>
      <c r="D156" s="1"/>
    </row>
    <row r="157" spans="3:4" ht="409.6">
      <c r="C157" s="1"/>
      <c r="D157" s="1"/>
    </row>
    <row r="158" spans="3:4" ht="409.6">
      <c r="C158" s="1"/>
      <c r="D158" s="1"/>
    </row>
    <row r="159" spans="3:4" ht="409.6">
      <c r="C159" s="1"/>
      <c r="D159" s="1"/>
    </row>
    <row r="160" spans="3:4" ht="409.6">
      <c r="C160" s="1"/>
      <c r="D160" s="1"/>
    </row>
    <row r="161" spans="3:4" ht="409.6">
      <c r="C161" s="1"/>
      <c r="D161" s="1"/>
    </row>
    <row r="162" spans="3:4" ht="409.6">
      <c r="C162" s="1"/>
      <c r="D162" s="1"/>
    </row>
    <row r="163" spans="3:4" ht="409.6">
      <c r="C163" s="1"/>
      <c r="D163" s="1"/>
    </row>
    <row r="164" spans="3:4" ht="409.6">
      <c r="C164" s="1"/>
      <c r="D164" s="1"/>
    </row>
    <row r="165" spans="3:4" ht="409.6">
      <c r="C165" s="1"/>
      <c r="D165" s="1"/>
    </row>
    <row r="166" spans="3:4" ht="409.6">
      <c r="C166" s="1"/>
      <c r="D166" s="1"/>
    </row>
    <row r="167" spans="3:4" ht="409.6">
      <c r="C167" s="1"/>
      <c r="D167" s="1"/>
    </row>
    <row r="168" spans="3:4" ht="409.6">
      <c r="C168" s="1"/>
      <c r="D168" s="1"/>
    </row>
    <row r="169" spans="3:4" ht="409.6">
      <c r="C169" s="1"/>
      <c r="D169" s="1"/>
    </row>
    <row r="170" spans="3:4" ht="409.6">
      <c r="C170" s="1"/>
      <c r="D170" s="1"/>
    </row>
    <row r="171" spans="3:4" ht="409.6">
      <c r="C171" s="1"/>
      <c r="D171" s="1"/>
    </row>
    <row r="172" spans="3:4" ht="409.6">
      <c r="C172" s="1"/>
      <c r="D172" s="1"/>
    </row>
    <row r="173" spans="3:4" ht="409.6">
      <c r="C173" s="1"/>
      <c r="D173" s="1"/>
    </row>
    <row r="174" spans="3:4" ht="409.6">
      <c r="C174" s="1"/>
      <c r="D174" s="1"/>
    </row>
    <row r="175" spans="3:4" ht="409.6">
      <c r="C175" s="1"/>
      <c r="D175" s="1"/>
    </row>
    <row r="176" spans="3:4" ht="409.6">
      <c r="C176" s="1"/>
      <c r="D176" s="1"/>
    </row>
    <row r="177" spans="3:4" ht="409.6">
      <c r="C177" s="1"/>
      <c r="D177" s="1"/>
    </row>
    <row r="178" spans="3:4" ht="409.6">
      <c r="C178" s="1"/>
      <c r="D178" s="1"/>
    </row>
    <row r="179" spans="3:4" ht="409.6">
      <c r="C179" s="1"/>
      <c r="D179" s="1"/>
    </row>
    <row r="180" spans="3:4" ht="409.6">
      <c r="C180" s="1"/>
      <c r="D180" s="1"/>
    </row>
    <row r="181" spans="3:4" ht="409.6">
      <c r="C181" s="1"/>
      <c r="D181" s="1"/>
    </row>
    <row r="182" spans="3:4" ht="409.6">
      <c r="C182" s="1"/>
      <c r="D182" s="1"/>
    </row>
    <row r="183" spans="3:4" ht="409.6">
      <c r="C183" s="1"/>
      <c r="D183" s="1"/>
    </row>
    <row r="184" spans="3:4" ht="409.6">
      <c r="C184" s="1"/>
      <c r="D184" s="1"/>
    </row>
    <row r="185" spans="3:4" ht="409.6">
      <c r="C185" s="1"/>
      <c r="D185" s="1"/>
    </row>
    <row r="186" spans="3:4" ht="409.6">
      <c r="C186" s="1"/>
      <c r="D186" s="1"/>
    </row>
    <row r="187" spans="3:4" ht="409.6">
      <c r="C187" s="1"/>
      <c r="D187" s="1"/>
    </row>
    <row r="188" spans="3:4" ht="409.6">
      <c r="C188" s="1"/>
      <c r="D188" s="1"/>
    </row>
    <row r="189" spans="3:4" ht="409.6">
      <c r="C189" s="1"/>
      <c r="D189" s="1"/>
    </row>
    <row r="190" spans="3:4" ht="409.6">
      <c r="C190" s="1"/>
      <c r="D190" s="1"/>
    </row>
    <row r="191" spans="3:4" ht="409.6">
      <c r="C191" s="1"/>
      <c r="D191" s="1"/>
    </row>
    <row r="192" spans="3:4" ht="409.6">
      <c r="C192" s="1"/>
      <c r="D192" s="1"/>
    </row>
    <row r="193" spans="3:4" ht="409.6">
      <c r="C193" s="1"/>
      <c r="D193" s="1"/>
    </row>
    <row r="194" spans="3:4" ht="409.6">
      <c r="C194" s="1"/>
      <c r="D194" s="1"/>
    </row>
    <row r="195" spans="3:4" ht="409.6">
      <c r="C195" s="1"/>
      <c r="D195" s="1"/>
    </row>
    <row r="196" spans="3:4" ht="409.6">
      <c r="C196" s="1"/>
      <c r="D196" s="1"/>
    </row>
    <row r="197" spans="3:4" ht="409.6">
      <c r="C197" s="1"/>
      <c r="D197" s="1"/>
    </row>
    <row r="198" spans="3:4" ht="409.6">
      <c r="C198" s="1"/>
      <c r="D198" s="1"/>
    </row>
    <row r="199" spans="3:4" ht="409.6">
      <c r="C199" s="1"/>
      <c r="D199" s="1"/>
    </row>
    <row r="200" spans="3:4" ht="409.6">
      <c r="C200" s="1"/>
      <c r="D200" s="1"/>
    </row>
    <row r="201" spans="3:4" ht="409.6">
      <c r="C201" s="1"/>
      <c r="D201" s="1"/>
    </row>
    <row r="202" spans="3:4" ht="409.6">
      <c r="C202" s="1"/>
      <c r="D202" s="1"/>
    </row>
    <row r="203" spans="3:4" ht="409.6">
      <c r="C203" s="1"/>
      <c r="D203" s="1"/>
    </row>
    <row r="204" spans="3:4" ht="409.6">
      <c r="C204" s="1"/>
      <c r="D204" s="1"/>
    </row>
    <row r="205" spans="3:4" ht="409.6">
      <c r="C205" s="1"/>
      <c r="D205" s="1"/>
    </row>
    <row r="206" spans="3:4" ht="409.6">
      <c r="C206" s="1"/>
      <c r="D206" s="1"/>
    </row>
    <row r="207" spans="3:4" ht="409.6">
      <c r="C207" s="1"/>
      <c r="D207" s="1"/>
    </row>
    <row r="208" spans="3:4" ht="409.6">
      <c r="C208" s="1"/>
      <c r="D208" s="1"/>
    </row>
    <row r="209" spans="3:4" ht="409.6">
      <c r="C209" s="1"/>
      <c r="D209" s="1"/>
    </row>
    <row r="210" spans="3:4" ht="409.6">
      <c r="C210" s="1"/>
      <c r="D210" s="1"/>
    </row>
    <row r="211" spans="3:4" ht="409.6">
      <c r="C211" s="1"/>
      <c r="D211" s="1"/>
    </row>
    <row r="212" spans="3:4" ht="409.6">
      <c r="C212" s="1"/>
      <c r="D212" s="1"/>
    </row>
    <row r="213" spans="3:4" ht="409.6">
      <c r="C213" s="1"/>
      <c r="D213" s="1"/>
    </row>
    <row r="214" spans="3:4" ht="409.6">
      <c r="C214" s="1"/>
      <c r="D214" s="1"/>
    </row>
    <row r="215" spans="3:4" ht="409.6">
      <c r="C215" s="1"/>
      <c r="D215" s="1"/>
    </row>
    <row r="216" spans="3:4" ht="409.6">
      <c r="C216" s="1"/>
      <c r="D216" s="1"/>
    </row>
    <row r="217" spans="3:4" ht="409.6">
      <c r="C217" s="1"/>
      <c r="D217" s="1"/>
    </row>
    <row r="218" spans="3:4" ht="409.6">
      <c r="C218" s="1"/>
      <c r="D218" s="1"/>
    </row>
    <row r="219" spans="3:4" ht="409.6">
      <c r="C219" s="1"/>
      <c r="D219" s="1"/>
    </row>
    <row r="220" spans="3:4" ht="409.6">
      <c r="C220" s="1"/>
      <c r="D220" s="1"/>
    </row>
    <row r="221" spans="3:4" ht="409.6">
      <c r="C221" s="1"/>
      <c r="D221" s="1"/>
    </row>
    <row r="222" spans="3:4" ht="409.6">
      <c r="C222" s="1"/>
      <c r="D222" s="1"/>
    </row>
    <row r="223" spans="3:4" ht="409.6">
      <c r="C223" s="1"/>
      <c r="D223" s="1"/>
    </row>
    <row r="224" spans="3:4" ht="409.6">
      <c r="C224" s="1"/>
      <c r="D224" s="1"/>
    </row>
    <row r="225" spans="3:4" ht="409.6">
      <c r="C225" s="1"/>
      <c r="D225" s="1"/>
    </row>
    <row r="226" spans="3:4" ht="409.6">
      <c r="C226" s="1"/>
      <c r="D226" s="1"/>
    </row>
    <row r="227" spans="3:4" ht="409.6">
      <c r="C227" s="1"/>
      <c r="D227" s="1"/>
    </row>
    <row r="228" spans="3:4" ht="409.6">
      <c r="C228" s="1"/>
      <c r="D228" s="1"/>
    </row>
    <row r="229" spans="3:4" ht="409.6">
      <c r="C229" s="1"/>
      <c r="D229" s="1"/>
    </row>
    <row r="230" spans="3:4" ht="409.6">
      <c r="C230" s="1"/>
      <c r="D230" s="1"/>
    </row>
    <row r="231" spans="3:4" ht="409.6">
      <c r="C231" s="1"/>
      <c r="D231" s="1"/>
    </row>
    <row r="232" spans="3:4" ht="409.6">
      <c r="C232" s="1"/>
      <c r="D232" s="1"/>
    </row>
    <row r="233" spans="3:4" ht="409.6">
      <c r="C233" s="1"/>
      <c r="D233" s="1"/>
    </row>
    <row r="234" spans="3:4" ht="409.6">
      <c r="C234" s="1"/>
      <c r="D234" s="1"/>
    </row>
    <row r="235" spans="3:4" ht="409.6">
      <c r="C235" s="1"/>
      <c r="D235" s="1"/>
    </row>
    <row r="236" spans="3:4" ht="409.6">
      <c r="C236" s="1"/>
      <c r="D236" s="1"/>
    </row>
    <row r="237" spans="3:4" ht="409.6">
      <c r="C237" s="1"/>
      <c r="D237" s="1"/>
    </row>
    <row r="238" spans="3:4" ht="409.6">
      <c r="C238" s="1"/>
      <c r="D238" s="1"/>
    </row>
    <row r="239" spans="3:4" ht="409.6">
      <c r="C239" s="1"/>
      <c r="D239" s="1"/>
    </row>
    <row r="240" spans="3:4" ht="409.6">
      <c r="C240" s="1"/>
      <c r="D240" s="1"/>
    </row>
    <row r="241" spans="3:4" ht="409.6">
      <c r="C241" s="1"/>
      <c r="D241" s="1"/>
    </row>
    <row r="242" spans="3:4" ht="409.6">
      <c r="C242" s="1"/>
      <c r="D242" s="1"/>
    </row>
    <row r="243" spans="3:4" ht="409.6">
      <c r="C243" s="1"/>
      <c r="D243" s="1"/>
    </row>
    <row r="244" spans="3:4" ht="409.6">
      <c r="C244" s="1"/>
      <c r="D244" s="1"/>
    </row>
    <row r="245" spans="3:4" ht="409.6">
      <c r="C245" s="1"/>
      <c r="D245" s="1"/>
    </row>
    <row r="246" spans="3:4" ht="409.6">
      <c r="C246" s="1"/>
      <c r="D246" s="1"/>
    </row>
    <row r="247" spans="3:4" ht="409.6">
      <c r="C247" s="1"/>
      <c r="D247" s="1"/>
    </row>
    <row r="248" spans="3:4" ht="409.6">
      <c r="C248" s="1"/>
      <c r="D248" s="1"/>
    </row>
    <row r="249" spans="3:4" ht="409.6">
      <c r="C249" s="1"/>
      <c r="D249" s="1"/>
    </row>
    <row r="250" spans="3:4" ht="409.6">
      <c r="C250" s="1"/>
      <c r="D250" s="1"/>
    </row>
    <row r="251" spans="3:4" ht="409.6">
      <c r="C251" s="1"/>
      <c r="D251" s="1"/>
    </row>
    <row r="252" spans="3:4" ht="409.6">
      <c r="C252" s="1"/>
      <c r="D252" s="1"/>
    </row>
    <row r="253" spans="3:4" ht="409.6">
      <c r="C253" s="1"/>
      <c r="D253" s="1"/>
    </row>
    <row r="254" spans="3:4" ht="409.6">
      <c r="C254" s="1"/>
      <c r="D254" s="1"/>
    </row>
    <row r="255" spans="3:4" ht="409.6">
      <c r="C255" s="1"/>
      <c r="D255" s="1"/>
    </row>
    <row r="256" spans="3:4" ht="409.6">
      <c r="C256" s="1"/>
      <c r="D256" s="1"/>
    </row>
    <row r="257" spans="3:4" ht="409.6">
      <c r="C257" s="1"/>
      <c r="D257" s="1"/>
    </row>
    <row r="258" spans="3:4" ht="409.6">
      <c r="C258" s="1"/>
      <c r="D258" s="1"/>
    </row>
    <row r="259" spans="3:4" ht="409.6">
      <c r="C259" s="1"/>
      <c r="D259" s="1"/>
    </row>
    <row r="260" spans="3:4" ht="409.6">
      <c r="C260" s="1"/>
      <c r="D260" s="1"/>
    </row>
    <row r="261" spans="3:4" ht="409.6">
      <c r="C261" s="1"/>
      <c r="D261" s="1"/>
    </row>
    <row r="262" spans="3:4" ht="409.6">
      <c r="C262" s="1"/>
      <c r="D262" s="1"/>
    </row>
    <row r="263" spans="3:4" ht="409.6">
      <c r="C263" s="1"/>
      <c r="D263" s="1"/>
    </row>
    <row r="264" spans="3:4" ht="409.6">
      <c r="C264" s="1"/>
      <c r="D264" s="1"/>
    </row>
    <row r="265" spans="3:4" ht="409.6">
      <c r="C265" s="1"/>
      <c r="D265" s="1"/>
    </row>
    <row r="266" spans="3:4" ht="409.6">
      <c r="C266" s="1"/>
      <c r="D266" s="1"/>
    </row>
    <row r="267" spans="3:4" ht="409.6">
      <c r="C267" s="1"/>
      <c r="D267" s="1"/>
    </row>
    <row r="268" spans="3:4" ht="409.6">
      <c r="C268" s="1"/>
      <c r="D268" s="1"/>
    </row>
    <row r="269" spans="3:4" ht="409.6">
      <c r="C269" s="1"/>
      <c r="D269" s="1"/>
    </row>
    <row r="270" spans="3:4" ht="409.6">
      <c r="C270" s="1"/>
      <c r="D270" s="1"/>
    </row>
    <row r="271" spans="3:4" ht="409.6">
      <c r="C271" s="1"/>
      <c r="D271" s="1"/>
    </row>
    <row r="272" spans="3:4" ht="409.6">
      <c r="C272" s="1"/>
      <c r="D272" s="1"/>
    </row>
    <row r="273" spans="3:4" ht="409.6">
      <c r="C273" s="1"/>
      <c r="D273" s="1"/>
    </row>
    <row r="274" spans="3:4" ht="409.6">
      <c r="C274" s="1"/>
      <c r="D274" s="1"/>
    </row>
    <row r="275" spans="3:4" ht="409.6">
      <c r="C275" s="1"/>
      <c r="D275" s="1"/>
    </row>
    <row r="276" spans="3:4" ht="409.6">
      <c r="C276" s="1"/>
      <c r="D276" s="1"/>
    </row>
    <row r="277" spans="3:4" ht="409.6">
      <c r="C277" s="1"/>
      <c r="D277" s="1"/>
    </row>
    <row r="278" spans="3:4" ht="409.6">
      <c r="C278" s="1"/>
      <c r="D278" s="1"/>
    </row>
    <row r="279" spans="3:4" ht="409.6">
      <c r="C279" s="1"/>
      <c r="D279" s="1"/>
    </row>
    <row r="280" spans="3:4" ht="409.6">
      <c r="C280" s="1"/>
      <c r="D280" s="1"/>
    </row>
    <row r="281" spans="3:4" ht="409.6">
      <c r="C281" s="1"/>
      <c r="D281" s="1"/>
    </row>
    <row r="282" spans="3:4" ht="409.6">
      <c r="C282" s="1"/>
      <c r="D282" s="1"/>
    </row>
    <row r="283" spans="3:4" ht="409.6">
      <c r="C283" s="1"/>
      <c r="D283" s="1"/>
    </row>
    <row r="284" spans="3:4" ht="409.6">
      <c r="C284" s="1"/>
      <c r="D284" s="1"/>
    </row>
    <row r="285" spans="3:4" ht="409.6">
      <c r="C285" s="1"/>
      <c r="D285" s="1"/>
    </row>
    <row r="286" spans="3:4" ht="409.6">
      <c r="C286" s="1"/>
      <c r="D286" s="1"/>
    </row>
    <row r="287" spans="3:4" ht="409.6">
      <c r="C287" s="1"/>
      <c r="D287" s="1"/>
    </row>
    <row r="288" spans="3:4" ht="409.6">
      <c r="C288" s="1"/>
      <c r="D288" s="1"/>
    </row>
    <row r="289" spans="3:4" ht="409.6">
      <c r="C289" s="1"/>
      <c r="D289" s="1"/>
    </row>
    <row r="290" spans="3:4" ht="409.6">
      <c r="C290" s="1"/>
      <c r="D290" s="1"/>
    </row>
    <row r="291" spans="3:4" ht="409.6">
      <c r="C291" s="1"/>
      <c r="D291" s="1"/>
    </row>
    <row r="292" spans="3:4" ht="409.6">
      <c r="C292" s="1"/>
      <c r="D292" s="1"/>
    </row>
    <row r="293" spans="3:4" ht="409.6">
      <c r="C293" s="1"/>
      <c r="D293" s="1"/>
    </row>
    <row r="294" spans="3:4" ht="409.6">
      <c r="C294" s="1"/>
      <c r="D294" s="1"/>
    </row>
    <row r="295" spans="3:4" ht="409.6">
      <c r="C295" s="1"/>
      <c r="D295" s="1"/>
    </row>
    <row r="296" spans="3:4" ht="409.6">
      <c r="C296" s="1"/>
      <c r="D296" s="1"/>
    </row>
    <row r="297" spans="3:4" ht="409.6">
      <c r="C297" s="1"/>
      <c r="D297" s="1"/>
    </row>
    <row r="298" spans="3:4" ht="409.6">
      <c r="C298" s="1"/>
      <c r="D298" s="1"/>
    </row>
    <row r="299" spans="3:4" ht="409.6">
      <c r="C299" s="1"/>
      <c r="D299" s="1"/>
    </row>
    <row r="300" spans="3:4" ht="409.6">
      <c r="C300" s="1"/>
      <c r="D300" s="1"/>
    </row>
    <row r="301" spans="3:4" ht="409.6">
      <c r="C301" s="1"/>
      <c r="D301" s="1"/>
    </row>
    <row r="302" spans="3:4" ht="409.6">
      <c r="C302" s="1"/>
      <c r="D302" s="1"/>
    </row>
    <row r="303" spans="3:4" ht="409.6">
      <c r="C303" s="1"/>
      <c r="D303" s="1"/>
    </row>
    <row r="304" spans="3:4" ht="409.6">
      <c r="C304" s="1"/>
      <c r="D304" s="1"/>
    </row>
    <row r="305" spans="3:4" ht="409.6">
      <c r="C305" s="1"/>
      <c r="D305" s="1"/>
    </row>
    <row r="306" spans="3:4" ht="409.6">
      <c r="C306" s="1"/>
      <c r="D306" s="1"/>
    </row>
    <row r="307" spans="3:4" ht="409.6">
      <c r="C307" s="1"/>
      <c r="D307" s="1"/>
    </row>
    <row r="308" spans="3:4" ht="409.6">
      <c r="C308" s="1"/>
      <c r="D308" s="1"/>
    </row>
    <row r="309" spans="3:4" ht="409.6">
      <c r="C309" s="1"/>
      <c r="D309" s="1"/>
    </row>
    <row r="310" spans="3:4" ht="409.6">
      <c r="C310" s="1"/>
      <c r="D310" s="1"/>
    </row>
    <row r="311" spans="3:4" ht="409.6">
      <c r="C311" s="1"/>
      <c r="D311" s="1"/>
    </row>
    <row r="312" spans="3:4" ht="409.6">
      <c r="C312" s="1"/>
      <c r="D312" s="1"/>
    </row>
    <row r="313" spans="3:4" ht="409.6">
      <c r="C313" s="1"/>
      <c r="D313" s="1"/>
    </row>
    <row r="314" spans="3:4" ht="409.6">
      <c r="C314" s="1"/>
      <c r="D314" s="1"/>
    </row>
    <row r="315" spans="3:4" ht="409.6">
      <c r="C315" s="1"/>
      <c r="D315" s="1"/>
    </row>
    <row r="316" spans="3:4" ht="409.6">
      <c r="C316" s="1"/>
      <c r="D316" s="1"/>
    </row>
    <row r="317" spans="3:4" ht="409.6">
      <c r="C317" s="1"/>
      <c r="D317" s="1"/>
    </row>
    <row r="318" spans="3:4" ht="409.6">
      <c r="C318" s="1"/>
      <c r="D318" s="1"/>
    </row>
    <row r="319" spans="3:4" ht="409.6">
      <c r="C319" s="1"/>
      <c r="D319" s="1"/>
    </row>
    <row r="320" spans="3:4" ht="409.6">
      <c r="C320" s="1"/>
      <c r="D320" s="1"/>
    </row>
    <row r="321" spans="3:4" ht="409.6">
      <c r="C321" s="1"/>
      <c r="D321" s="1"/>
    </row>
    <row r="322" spans="3:4" ht="409.6">
      <c r="C322" s="1"/>
      <c r="D322" s="1"/>
    </row>
    <row r="323" spans="3:4" ht="409.6">
      <c r="C323" s="1"/>
      <c r="D323" s="1"/>
    </row>
    <row r="324" spans="3:4" ht="409.6">
      <c r="C324" s="1"/>
      <c r="D324" s="1"/>
    </row>
    <row r="325" spans="3:4" ht="409.6">
      <c r="C325" s="1"/>
      <c r="D325" s="1"/>
    </row>
    <row r="326" spans="3:4" ht="409.6">
      <c r="C326" s="1"/>
      <c r="D326" s="1"/>
    </row>
    <row r="327" spans="3:4" ht="409.6">
      <c r="C327" s="1"/>
      <c r="D327" s="1"/>
    </row>
    <row r="328" spans="3:4" ht="409.6">
      <c r="C328" s="1"/>
      <c r="D328" s="1"/>
    </row>
    <row r="329" spans="3:4" ht="409.6">
      <c r="C329" s="1"/>
      <c r="D329" s="1"/>
    </row>
    <row r="330" spans="3:4" ht="409.6">
      <c r="C330" s="1"/>
      <c r="D330" s="1"/>
    </row>
    <row r="331" spans="3:4" ht="409.6">
      <c r="C331" s="1"/>
      <c r="D331" s="1"/>
    </row>
    <row r="332" spans="3:4" ht="409.6">
      <c r="C332" s="1"/>
      <c r="D332" s="1"/>
    </row>
    <row r="333" spans="3:4" ht="409.6">
      <c r="C333" s="1"/>
      <c r="D333" s="1"/>
    </row>
    <row r="334" spans="3:4" ht="409.6">
      <c r="C334" s="1"/>
      <c r="D334" s="1"/>
    </row>
    <row r="335" spans="3:4" ht="409.6">
      <c r="C335" s="1"/>
      <c r="D335" s="1"/>
    </row>
    <row r="336" spans="3:4" ht="409.6">
      <c r="C336" s="1"/>
      <c r="D336" s="1"/>
    </row>
    <row r="337" spans="3:4" ht="409.6">
      <c r="C337" s="1"/>
      <c r="D337" s="1"/>
    </row>
    <row r="338" spans="3:4" ht="409.6">
      <c r="C338" s="1"/>
      <c r="D338" s="1"/>
    </row>
    <row r="339" spans="3:4" ht="409.6">
      <c r="C339" s="1"/>
      <c r="D339" s="1"/>
    </row>
    <row r="340" spans="3:4" ht="409.6">
      <c r="C340" s="1"/>
      <c r="D340" s="1"/>
    </row>
    <row r="341" spans="3:4" ht="409.6">
      <c r="C341" s="1"/>
      <c r="D341" s="1"/>
    </row>
    <row r="342" spans="3:4" ht="409.6">
      <c r="C342" s="1"/>
      <c r="D342" s="1"/>
    </row>
    <row r="343" spans="3:4" ht="409.6">
      <c r="C343" s="1"/>
      <c r="D343" s="1"/>
    </row>
    <row r="344" spans="3:4" ht="409.6">
      <c r="C344" s="1"/>
      <c r="D344" s="1"/>
    </row>
    <row r="345" spans="3:4" ht="409.6">
      <c r="C345" s="1"/>
      <c r="D345" s="1"/>
    </row>
    <row r="346" spans="3:4" ht="409.6">
      <c r="C346" s="1"/>
      <c r="D346" s="1"/>
    </row>
    <row r="347" spans="3:4" ht="409.6">
      <c r="C347" s="1"/>
      <c r="D347" s="1"/>
    </row>
    <row r="348" spans="3:4" ht="409.6">
      <c r="C348" s="1"/>
      <c r="D348" s="1"/>
    </row>
    <row r="349" spans="3:4" ht="409.6">
      <c r="C349" s="1"/>
      <c r="D349" s="1"/>
    </row>
    <row r="350" spans="3:4" ht="409.6">
      <c r="C350" s="1"/>
      <c r="D350" s="1"/>
    </row>
    <row r="351" spans="3:4" ht="409.6">
      <c r="C351" s="1"/>
      <c r="D351" s="1"/>
    </row>
    <row r="352" spans="3:4" ht="409.6">
      <c r="C352" s="1"/>
      <c r="D352" s="1"/>
    </row>
    <row r="353" spans="3:4" ht="409.6">
      <c r="C353" s="1"/>
      <c r="D353" s="1"/>
    </row>
    <row r="354" spans="3:4" ht="409.6">
      <c r="C354" s="1"/>
      <c r="D354" s="1"/>
    </row>
    <row r="355" spans="3:4" ht="409.6">
      <c r="C355" s="1"/>
      <c r="D355" s="1"/>
    </row>
    <row r="356" spans="3:4" ht="409.6">
      <c r="C356" s="1"/>
      <c r="D356" s="1"/>
    </row>
    <row r="357" spans="3:4" ht="409.6">
      <c r="C357" s="1"/>
      <c r="D357" s="1"/>
    </row>
    <row r="358" spans="3:4" ht="409.6">
      <c r="C358" s="1"/>
      <c r="D358" s="1"/>
    </row>
    <row r="359" spans="3:4" ht="409.6">
      <c r="C359" s="1"/>
      <c r="D359" s="1"/>
    </row>
    <row r="360" spans="3:4" ht="409.6">
      <c r="C360" s="1"/>
      <c r="D360" s="1"/>
    </row>
    <row r="361" spans="3:4" ht="409.6">
      <c r="C361" s="1"/>
      <c r="D361" s="1"/>
    </row>
    <row r="362" spans="3:4" ht="409.6">
      <c r="C362" s="1"/>
      <c r="D362" s="1"/>
    </row>
    <row r="363" spans="3:4" ht="409.6">
      <c r="C363" s="1"/>
      <c r="D363" s="1"/>
    </row>
    <row r="364" spans="3:4" ht="409.6">
      <c r="C364" s="1"/>
      <c r="D364" s="1"/>
    </row>
    <row r="365" spans="3:4" ht="409.6">
      <c r="C365" s="1"/>
      <c r="D365" s="1"/>
    </row>
    <row r="366" spans="3:4" ht="409.6">
      <c r="C366" s="1"/>
      <c r="D366" s="1"/>
    </row>
    <row r="367" spans="3:4" ht="409.6">
      <c r="C367" s="1"/>
      <c r="D367" s="1"/>
    </row>
    <row r="368" spans="3:4" ht="409.6">
      <c r="C368" s="1"/>
      <c r="D368" s="1"/>
    </row>
    <row r="369" spans="3:4" ht="409.6">
      <c r="C369" s="1"/>
      <c r="D369" s="1"/>
    </row>
    <row r="370" spans="3:4" ht="409.6">
      <c r="C370" s="1"/>
      <c r="D370" s="1"/>
    </row>
    <row r="371" spans="3:4" ht="409.6">
      <c r="C371" s="1"/>
      <c r="D371" s="1"/>
    </row>
    <row r="372" spans="3:4" ht="409.6">
      <c r="C372" s="1"/>
      <c r="D372" s="1"/>
    </row>
    <row r="373" spans="3:4" ht="409.6">
      <c r="C373" s="1"/>
      <c r="D373" s="1"/>
    </row>
    <row r="374" spans="3:4" ht="409.6">
      <c r="C374" s="1"/>
      <c r="D374" s="1"/>
    </row>
    <row r="375" spans="3:4" ht="409.6">
      <c r="C375" s="1"/>
      <c r="D375" s="1"/>
    </row>
    <row r="376" spans="3:4" ht="409.6">
      <c r="C376" s="1"/>
      <c r="D376" s="1"/>
    </row>
    <row r="377" spans="3:4" ht="409.6">
      <c r="C377" s="1"/>
      <c r="D377" s="1"/>
    </row>
    <row r="378" spans="3:4" ht="409.6">
      <c r="C378" s="1"/>
      <c r="D378" s="1"/>
    </row>
    <row r="379" spans="3:4" ht="409.6">
      <c r="C379" s="1"/>
      <c r="D379" s="1"/>
    </row>
    <row r="380" spans="3:4" ht="409.6">
      <c r="C380" s="1"/>
      <c r="D380" s="1"/>
    </row>
    <row r="381" spans="3:4" ht="409.6">
      <c r="C381" s="1"/>
      <c r="D381" s="1"/>
    </row>
    <row r="382" spans="3:4" ht="409.6">
      <c r="C382" s="1"/>
      <c r="D382" s="1"/>
    </row>
    <row r="383" spans="3:4" ht="409.6">
      <c r="C383" s="1"/>
      <c r="D383" s="1"/>
    </row>
    <row r="384" spans="3:4" ht="409.6">
      <c r="C384" s="1"/>
      <c r="D384" s="1"/>
    </row>
    <row r="385" spans="3:4" ht="409.6">
      <c r="C385" s="1"/>
      <c r="D385" s="1"/>
    </row>
    <row r="386" spans="3:4" ht="409.6">
      <c r="C386" s="1"/>
      <c r="D386" s="1"/>
    </row>
    <row r="387" spans="3:4" ht="409.6">
      <c r="C387" s="1"/>
      <c r="D387" s="1"/>
    </row>
    <row r="388" spans="3:4" ht="409.6">
      <c r="C388" s="1"/>
      <c r="D388" s="1"/>
    </row>
    <row r="389" spans="3:4" ht="409.6">
      <c r="C389" s="1"/>
      <c r="D389" s="1"/>
    </row>
    <row r="390" spans="3:4" ht="409.6">
      <c r="C390" s="1"/>
      <c r="D390" s="1"/>
    </row>
    <row r="391" spans="3:4" ht="409.6">
      <c r="C391" s="1"/>
      <c r="D391" s="1"/>
    </row>
    <row r="392" spans="3:4" ht="409.6">
      <c r="C392" s="1"/>
      <c r="D392" s="1"/>
    </row>
    <row r="393" spans="3:4" ht="409.6">
      <c r="C393" s="1"/>
      <c r="D393" s="1"/>
    </row>
    <row r="394" spans="3:4" ht="409.6">
      <c r="C394" s="1"/>
      <c r="D394" s="1"/>
    </row>
    <row r="395" spans="3:4" ht="409.6">
      <c r="C395" s="1"/>
      <c r="D395" s="1"/>
    </row>
    <row r="396" spans="3:4" ht="409.6">
      <c r="C396" s="1"/>
      <c r="D396" s="1"/>
    </row>
    <row r="397" spans="3:4" ht="409.6">
      <c r="C397" s="1"/>
      <c r="D397" s="1"/>
    </row>
    <row r="398" spans="3:4" ht="409.6">
      <c r="C398" s="1"/>
      <c r="D398" s="1"/>
    </row>
    <row r="399" spans="3:4" ht="409.6">
      <c r="C399" s="1"/>
      <c r="D399" s="1"/>
    </row>
    <row r="400" spans="3:4" ht="409.6">
      <c r="C400" s="1"/>
      <c r="D400" s="1"/>
    </row>
    <row r="401" spans="3:4" ht="409.6">
      <c r="C401" s="1"/>
      <c r="D401" s="1"/>
    </row>
    <row r="402" spans="3:4" ht="409.6">
      <c r="C402" s="1"/>
      <c r="D402" s="1"/>
    </row>
    <row r="403" spans="3:4" ht="409.6">
      <c r="C403" s="1"/>
      <c r="D403" s="1"/>
    </row>
    <row r="404" spans="3:4" ht="409.6">
      <c r="C404" s="1"/>
      <c r="D404" s="1"/>
    </row>
    <row r="405" spans="3:4" ht="409.6">
      <c r="C405" s="1"/>
      <c r="D405" s="1"/>
    </row>
    <row r="406" spans="3:4" ht="409.6">
      <c r="C406" s="1"/>
      <c r="D406" s="1"/>
    </row>
    <row r="407" spans="3:4" ht="409.6">
      <c r="C407" s="1"/>
      <c r="D407" s="1"/>
    </row>
    <row r="408" spans="3:4" ht="409.6">
      <c r="C408" s="1"/>
      <c r="D408" s="1"/>
    </row>
    <row r="409" spans="3:4" ht="409.6">
      <c r="C409" s="1"/>
      <c r="D409" s="1"/>
    </row>
    <row r="410" spans="3:4" ht="409.6">
      <c r="C410" s="1"/>
      <c r="D410" s="1"/>
    </row>
    <row r="411" spans="3:4" ht="409.6">
      <c r="C411" s="1"/>
      <c r="D411" s="1"/>
    </row>
    <row r="412" spans="3:4" ht="409.6">
      <c r="C412" s="1"/>
      <c r="D412" s="1"/>
    </row>
    <row r="413" spans="3:4" ht="409.6">
      <c r="C413" s="1"/>
      <c r="D413" s="1"/>
    </row>
    <row r="414" spans="3:4" ht="409.6">
      <c r="C414" s="1"/>
      <c r="D414" s="1"/>
    </row>
    <row r="415" spans="3:4" ht="409.6">
      <c r="C415" s="1"/>
      <c r="D415" s="1"/>
    </row>
    <row r="416" spans="3:4" ht="409.6">
      <c r="C416" s="1"/>
      <c r="D416" s="1"/>
    </row>
    <row r="417" spans="3:4" ht="409.6">
      <c r="C417" s="1"/>
      <c r="D417" s="1"/>
    </row>
    <row r="418" spans="3:4" ht="409.6">
      <c r="C418" s="1"/>
      <c r="D418" s="1"/>
    </row>
    <row r="419" spans="3:4" ht="409.6">
      <c r="C419" s="1"/>
      <c r="D419" s="1"/>
    </row>
    <row r="420" spans="3:4" ht="409.6">
      <c r="C420" s="1"/>
      <c r="D420" s="1"/>
    </row>
    <row r="421" spans="3:4" ht="409.6">
      <c r="C421" s="1"/>
      <c r="D421" s="1"/>
    </row>
    <row r="422" spans="3:4" ht="409.6">
      <c r="C422" s="1"/>
      <c r="D422" s="1"/>
    </row>
    <row r="423" spans="3:4" ht="409.6">
      <c r="C423" s="1"/>
      <c r="D423" s="1"/>
    </row>
    <row r="424" spans="3:4" ht="409.6">
      <c r="C424" s="1"/>
      <c r="D424" s="1"/>
    </row>
    <row r="425" spans="3:4" ht="409.6">
      <c r="C425" s="1"/>
      <c r="D425" s="1"/>
    </row>
    <row r="426" spans="3:4" ht="409.6">
      <c r="C426" s="1"/>
      <c r="D426" s="1"/>
    </row>
    <row r="427" spans="3:4" ht="409.6">
      <c r="C427" s="1"/>
      <c r="D427" s="1"/>
    </row>
    <row r="428" spans="3:4" ht="409.6">
      <c r="C428" s="1"/>
      <c r="D428" s="1"/>
    </row>
    <row r="429" spans="3:4" ht="409.6">
      <c r="C429" s="1"/>
      <c r="D429" s="1"/>
    </row>
    <row r="430" spans="3:4" ht="409.6">
      <c r="C430" s="1"/>
      <c r="D430" s="1"/>
    </row>
    <row r="431" spans="3:4" ht="409.6">
      <c r="C431" s="1"/>
      <c r="D431" s="1"/>
    </row>
    <row r="432" spans="3:4" ht="409.6">
      <c r="C432" s="1"/>
      <c r="D432" s="1"/>
    </row>
    <row r="433" spans="3:4" ht="409.6">
      <c r="C433" s="1"/>
      <c r="D433" s="1"/>
    </row>
    <row r="434" spans="3:4" ht="409.6">
      <c r="C434" s="1"/>
      <c r="D434" s="1"/>
    </row>
    <row r="435" spans="3:4" ht="409.6">
      <c r="C435" s="1"/>
      <c r="D435" s="1"/>
    </row>
    <row r="436" spans="3:4" ht="409.6">
      <c r="C436" s="1"/>
      <c r="D436" s="1"/>
    </row>
    <row r="437" spans="3:4" ht="409.6">
      <c r="C437" s="1"/>
      <c r="D437" s="1"/>
    </row>
    <row r="438" spans="3:4" ht="409.6">
      <c r="C438" s="1"/>
      <c r="D438" s="1"/>
    </row>
    <row r="439" spans="3:4" ht="409.6">
      <c r="C439" s="1"/>
      <c r="D439" s="1"/>
    </row>
    <row r="440" spans="3:4" ht="409.6">
      <c r="C440" s="1"/>
      <c r="D440" s="1"/>
    </row>
    <row r="441" spans="3:4" ht="409.6">
      <c r="C441" s="1"/>
      <c r="D441" s="1"/>
    </row>
    <row r="442" spans="3:4" ht="409.6">
      <c r="C442" s="1"/>
      <c r="D442" s="1"/>
    </row>
    <row r="443" spans="3:4" ht="409.6">
      <c r="C443" s="1"/>
      <c r="D443" s="1"/>
    </row>
    <row r="444" spans="3:4" ht="409.6">
      <c r="C444" s="1"/>
      <c r="D444" s="1"/>
    </row>
    <row r="445" spans="3:4" ht="409.6">
      <c r="C445" s="1"/>
      <c r="D445" s="1"/>
    </row>
    <row r="446" spans="3:4" ht="409.6">
      <c r="C446" s="1"/>
      <c r="D446" s="1"/>
    </row>
    <row r="447" spans="3:4" ht="409.6">
      <c r="C447" s="1"/>
      <c r="D447" s="1"/>
    </row>
    <row r="448" spans="3:4" ht="409.6">
      <c r="C448" s="1"/>
      <c r="D448" s="1"/>
    </row>
    <row r="449" spans="3:4" ht="409.6">
      <c r="C449" s="1"/>
      <c r="D449" s="1"/>
    </row>
    <row r="450" spans="3:4" ht="409.6">
      <c r="C450" s="1"/>
      <c r="D450" s="1"/>
    </row>
    <row r="451" spans="3:4" ht="409.6">
      <c r="C451" s="1"/>
      <c r="D451" s="1"/>
    </row>
    <row r="452" spans="3:4" ht="409.6">
      <c r="C452" s="1"/>
      <c r="D452" s="1"/>
    </row>
    <row r="453" spans="3:4" ht="409.6">
      <c r="C453" s="1"/>
      <c r="D453" s="1"/>
    </row>
    <row r="454" spans="3:4" ht="409.6">
      <c r="C454" s="1"/>
      <c r="D454" s="1"/>
    </row>
    <row r="455" spans="3:4" ht="409.6">
      <c r="C455" s="1"/>
      <c r="D455" s="1"/>
    </row>
    <row r="456" spans="3:4" ht="409.6">
      <c r="C456" s="1"/>
      <c r="D456" s="1"/>
    </row>
    <row r="457" spans="3:4" ht="409.6">
      <c r="C457" s="1"/>
      <c r="D457" s="1"/>
    </row>
    <row r="458" spans="3:4" ht="409.6">
      <c r="C458" s="1"/>
      <c r="D458" s="1"/>
    </row>
    <row r="459" spans="3:4" ht="409.6">
      <c r="C459" s="1"/>
      <c r="D459" s="1"/>
    </row>
    <row r="460" spans="3:4" ht="409.6">
      <c r="C460" s="1"/>
      <c r="D460" s="1"/>
    </row>
    <row r="461" spans="3:4" ht="409.6">
      <c r="C461" s="1"/>
      <c r="D461" s="1"/>
    </row>
    <row r="462" spans="3:4" ht="409.6">
      <c r="C462" s="1"/>
      <c r="D462" s="1"/>
    </row>
    <row r="463" spans="3:4" ht="409.6">
      <c r="C463" s="1"/>
      <c r="D463" s="1"/>
    </row>
    <row r="464" spans="3:4" ht="409.6">
      <c r="C464" s="1"/>
      <c r="D464" s="1"/>
    </row>
    <row r="465" spans="3:4" ht="409.6">
      <c r="C465" s="1"/>
      <c r="D465" s="1"/>
    </row>
    <row r="466" spans="3:4" ht="409.6">
      <c r="C466" s="1"/>
      <c r="D466" s="1"/>
    </row>
    <row r="467" spans="3:4" ht="409.6">
      <c r="C467" s="1"/>
      <c r="D467" s="1"/>
    </row>
    <row r="468" spans="3:4" ht="409.6">
      <c r="C468" s="1"/>
      <c r="D468" s="1"/>
    </row>
    <row r="469" spans="3:4" ht="409.6">
      <c r="C469" s="1"/>
      <c r="D469" s="1"/>
    </row>
    <row r="470" spans="3:4" ht="409.6">
      <c r="C470" s="1"/>
      <c r="D470" s="1"/>
    </row>
    <row r="471" spans="3:4" ht="409.6">
      <c r="C471" s="1"/>
      <c r="D471" s="1"/>
    </row>
    <row r="472" spans="3:4" ht="409.6">
      <c r="C472" s="1"/>
      <c r="D472" s="1"/>
    </row>
    <row r="473" spans="3:4" ht="409.6">
      <c r="C473" s="1"/>
      <c r="D473" s="1"/>
    </row>
    <row r="474" spans="3:4" ht="409.6">
      <c r="C474" s="1"/>
      <c r="D474" s="1"/>
    </row>
    <row r="475" spans="3:4" ht="409.6">
      <c r="C475" s="1"/>
      <c r="D475" s="1"/>
    </row>
    <row r="476" spans="3:4" ht="409.6">
      <c r="C476" s="1"/>
      <c r="D476" s="1"/>
    </row>
    <row r="477" spans="3:4" ht="409.6">
      <c r="C477" s="1"/>
      <c r="D477" s="1"/>
    </row>
    <row r="478" spans="3:4" ht="409.6">
      <c r="C478" s="1"/>
      <c r="D478" s="1"/>
    </row>
    <row r="479" spans="3:4" ht="409.6">
      <c r="C479" s="1"/>
      <c r="D479" s="1"/>
    </row>
    <row r="480" spans="3:4" ht="409.6">
      <c r="C480" s="1"/>
      <c r="D480" s="1"/>
    </row>
    <row r="481" spans="3:4" ht="409.6">
      <c r="C481" s="1"/>
      <c r="D481" s="1"/>
    </row>
    <row r="482" spans="3:4" ht="409.6">
      <c r="C482" s="1"/>
      <c r="D482" s="1"/>
    </row>
    <row r="483" spans="3:4" ht="409.6">
      <c r="C483" s="1"/>
      <c r="D483" s="1"/>
    </row>
    <row r="484" spans="3:4" ht="409.6">
      <c r="C484" s="1"/>
      <c r="D484" s="1"/>
    </row>
    <row r="485" spans="3:4" ht="409.6">
      <c r="C485" s="1"/>
      <c r="D485" s="1"/>
    </row>
    <row r="486" spans="3:4" ht="409.6">
      <c r="C486" s="1"/>
      <c r="D486" s="1"/>
    </row>
    <row r="487" spans="3:4" ht="409.6">
      <c r="C487" s="1"/>
      <c r="D487" s="1"/>
    </row>
    <row r="488" spans="3:4" ht="409.6">
      <c r="C488" s="1"/>
      <c r="D488" s="1"/>
    </row>
    <row r="489" spans="3:4" ht="409.6">
      <c r="C489" s="1"/>
      <c r="D489" s="1"/>
    </row>
    <row r="490" spans="3:4" ht="409.6">
      <c r="C490" s="1"/>
      <c r="D490" s="1"/>
    </row>
    <row r="491" spans="3:4" ht="409.6">
      <c r="C491" s="1"/>
      <c r="D491" s="1"/>
    </row>
    <row r="492" spans="3:4" ht="409.6">
      <c r="C492" s="1"/>
      <c r="D492" s="1"/>
    </row>
    <row r="493" spans="3:4" ht="409.6">
      <c r="C493" s="1"/>
      <c r="D493" s="1"/>
    </row>
    <row r="494" spans="3:4" ht="409.6">
      <c r="C494" s="1"/>
      <c r="D494" s="1"/>
    </row>
    <row r="495" spans="3:4" ht="409.6">
      <c r="C495" s="1"/>
      <c r="D495" s="1"/>
    </row>
    <row r="496" spans="3:4" ht="409.6">
      <c r="C496" s="1"/>
      <c r="D496" s="1"/>
    </row>
    <row r="497" spans="3:4" ht="409.6">
      <c r="C497" s="1"/>
      <c r="D497" s="1"/>
    </row>
    <row r="498" spans="3:4" ht="409.6">
      <c r="C498" s="1"/>
      <c r="D498" s="1"/>
    </row>
    <row r="499" spans="3:4" ht="409.6">
      <c r="C499" s="1"/>
      <c r="D499" s="1"/>
    </row>
    <row r="500" spans="3:4" ht="409.6">
      <c r="C500" s="1"/>
      <c r="D500" s="1"/>
    </row>
    <row r="501" spans="3:4" ht="409.6">
      <c r="C501" s="1"/>
      <c r="D501" s="1"/>
    </row>
    <row r="502" spans="3:4" ht="409.6">
      <c r="C502" s="1"/>
      <c r="D502" s="1"/>
    </row>
    <row r="503" spans="3:4" ht="409.6">
      <c r="C503" s="1"/>
      <c r="D503" s="1"/>
    </row>
    <row r="504" spans="3:4" ht="409.6">
      <c r="C504" s="1"/>
      <c r="D504" s="1"/>
    </row>
    <row r="505" spans="3:4" ht="409.6">
      <c r="C505" s="1"/>
      <c r="D505" s="1"/>
    </row>
    <row r="506" spans="3:4" ht="409.6">
      <c r="C506" s="1"/>
      <c r="D506" s="1"/>
    </row>
    <row r="507" spans="3:4" ht="409.6">
      <c r="C507" s="1"/>
      <c r="D507" s="1"/>
    </row>
    <row r="508" spans="3:4" ht="409.6">
      <c r="C508" s="1"/>
      <c r="D508" s="1"/>
    </row>
    <row r="509" spans="3:4" ht="409.6">
      <c r="C509" s="1"/>
      <c r="D509" s="1"/>
    </row>
    <row r="510" spans="3:4" ht="409.6">
      <c r="C510" s="1"/>
      <c r="D510" s="1"/>
    </row>
    <row r="511" spans="3:4" ht="409.6">
      <c r="C511" s="1"/>
      <c r="D511" s="1"/>
    </row>
    <row r="512" spans="3:4" ht="409.6">
      <c r="C512" s="1"/>
      <c r="D512" s="1"/>
    </row>
    <row r="513" spans="3:4" ht="409.6">
      <c r="C513" s="1"/>
      <c r="D513" s="1"/>
    </row>
    <row r="514" spans="3:4" ht="409.6">
      <c r="C514" s="1"/>
      <c r="D514" s="1"/>
    </row>
    <row r="515" spans="3:4" ht="409.6">
      <c r="C515" s="1"/>
      <c r="D515" s="1"/>
    </row>
    <row r="516" spans="3:4" ht="409.6">
      <c r="C516" s="1"/>
      <c r="D516" s="1"/>
    </row>
    <row r="517" spans="3:4" ht="409.6">
      <c r="C517" s="1"/>
      <c r="D517" s="1"/>
    </row>
    <row r="518" spans="3:4" ht="409.6">
      <c r="C518" s="1"/>
      <c r="D518" s="1"/>
    </row>
    <row r="519" spans="3:4" ht="409.6">
      <c r="C519" s="1"/>
      <c r="D519" s="1"/>
    </row>
    <row r="520" spans="3:4" ht="409.6">
      <c r="C520" s="1"/>
      <c r="D520" s="1"/>
    </row>
    <row r="521" spans="3:4" ht="409.6">
      <c r="C521" s="1"/>
      <c r="D521" s="1"/>
    </row>
    <row r="522" spans="3:4" ht="409.6">
      <c r="C522" s="1"/>
      <c r="D522" s="1"/>
    </row>
    <row r="523" spans="3:4" ht="409.6">
      <c r="C523" s="1"/>
      <c r="D523" s="1"/>
    </row>
    <row r="524" spans="3:4" ht="409.6">
      <c r="C524" s="1"/>
      <c r="D524" s="1"/>
    </row>
    <row r="525" spans="3:4" ht="409.6">
      <c r="C525" s="1"/>
      <c r="D525" s="1"/>
    </row>
    <row r="526" spans="3:4" ht="409.6">
      <c r="C526" s="1"/>
      <c r="D526" s="1"/>
    </row>
    <row r="527" spans="3:4" ht="409.6">
      <c r="C527" s="1"/>
      <c r="D527" s="1"/>
    </row>
    <row r="528" spans="3:4" ht="409.6">
      <c r="C528" s="1"/>
      <c r="D528" s="1"/>
    </row>
    <row r="529" spans="3:4" ht="409.6">
      <c r="C529" s="1"/>
      <c r="D529" s="1"/>
    </row>
    <row r="530" spans="3:4" ht="409.6">
      <c r="C530" s="1"/>
      <c r="D530" s="1"/>
    </row>
    <row r="531" spans="3:4" ht="409.6">
      <c r="C531" s="1"/>
      <c r="D531" s="1"/>
    </row>
    <row r="532" spans="3:4" ht="409.6">
      <c r="C532" s="1"/>
      <c r="D532" s="1"/>
    </row>
    <row r="533" spans="3:4" ht="409.6">
      <c r="C533" s="1"/>
      <c r="D533" s="1"/>
    </row>
    <row r="534" spans="3:4" ht="409.6">
      <c r="C534" s="1"/>
      <c r="D534" s="1"/>
    </row>
    <row r="535" spans="3:4" ht="409.6">
      <c r="C535" s="1"/>
      <c r="D535" s="1"/>
    </row>
    <row r="536" spans="3:4" ht="409.6">
      <c r="C536" s="1"/>
      <c r="D536" s="1"/>
    </row>
    <row r="537" spans="3:4" ht="409.6">
      <c r="C537" s="1"/>
      <c r="D537" s="1"/>
    </row>
    <row r="538" spans="3:4" ht="409.6">
      <c r="C538" s="1"/>
      <c r="D538" s="1"/>
    </row>
    <row r="539" spans="3:4" ht="409.6">
      <c r="C539" s="1"/>
      <c r="D539" s="1"/>
    </row>
    <row r="540" spans="3:4" ht="409.6">
      <c r="C540" s="1"/>
      <c r="D540" s="1"/>
    </row>
    <row r="541" spans="3:4" ht="409.6">
      <c r="C541" s="1"/>
      <c r="D541" s="1"/>
    </row>
    <row r="542" spans="3:4" ht="409.6">
      <c r="C542" s="1"/>
      <c r="D542" s="1"/>
    </row>
    <row r="543" spans="3:4" ht="409.6">
      <c r="C543" s="1"/>
      <c r="D543" s="1"/>
    </row>
    <row r="544" spans="3:4" ht="409.6">
      <c r="C544" s="1"/>
      <c r="D544" s="1"/>
    </row>
    <row r="545" spans="3:4" ht="409.6">
      <c r="C545" s="1"/>
      <c r="D545" s="1"/>
    </row>
    <row r="546" spans="3:4" ht="409.6">
      <c r="C546" s="1"/>
      <c r="D546" s="1"/>
    </row>
    <row r="547" spans="3:4" ht="409.6">
      <c r="C547" s="1"/>
      <c r="D547" s="1"/>
    </row>
    <row r="548" spans="3:4" ht="409.6">
      <c r="C548" s="1"/>
      <c r="D548" s="1"/>
    </row>
    <row r="549" spans="3:4" ht="409.6">
      <c r="C549" s="1"/>
      <c r="D549" s="1"/>
    </row>
    <row r="550" spans="3:4" ht="409.6">
      <c r="C550" s="1"/>
      <c r="D550" s="1"/>
    </row>
    <row r="551" spans="3:4" ht="409.6">
      <c r="C551" s="1"/>
      <c r="D551" s="1"/>
    </row>
    <row r="552" spans="3:4" ht="409.6">
      <c r="C552" s="1"/>
      <c r="D552" s="1"/>
    </row>
    <row r="553" spans="3:4" ht="409.6">
      <c r="C553" s="1"/>
      <c r="D553" s="1"/>
    </row>
    <row r="554" spans="3:4" ht="409.6">
      <c r="C554" s="1"/>
      <c r="D554" s="1"/>
    </row>
    <row r="555" spans="3:4" ht="409.6">
      <c r="C555" s="1"/>
      <c r="D555" s="1"/>
    </row>
    <row r="556" spans="3:4" ht="409.6">
      <c r="C556" s="1"/>
      <c r="D556" s="1"/>
    </row>
    <row r="557" spans="3:4" ht="409.6">
      <c r="C557" s="1"/>
      <c r="D557" s="1"/>
    </row>
    <row r="558" spans="3:4" ht="409.6">
      <c r="C558" s="1"/>
      <c r="D558" s="1"/>
    </row>
    <row r="559" spans="3:4" ht="409.6">
      <c r="C559" s="1"/>
      <c r="D559" s="1"/>
    </row>
    <row r="560" spans="3:4" ht="409.6">
      <c r="C560" s="1"/>
      <c r="D560" s="1"/>
    </row>
    <row r="561" spans="3:4" ht="409.6">
      <c r="C561" s="1"/>
      <c r="D561" s="1"/>
    </row>
    <row r="562" spans="3:4" ht="409.6">
      <c r="C562" s="1"/>
      <c r="D562" s="1"/>
    </row>
    <row r="563" spans="3:4" ht="409.6">
      <c r="C563" s="1"/>
      <c r="D563" s="1"/>
    </row>
    <row r="564" spans="3:4" ht="409.6">
      <c r="C564" s="1"/>
      <c r="D564" s="1"/>
    </row>
    <row r="565" spans="3:4" ht="409.6">
      <c r="C565" s="1"/>
      <c r="D565" s="1"/>
    </row>
    <row r="566" spans="3:4" ht="409.6">
      <c r="C566" s="1"/>
      <c r="D566" s="1"/>
    </row>
    <row r="567" spans="3:4" ht="409.6">
      <c r="C567" s="1"/>
      <c r="D567" s="1"/>
    </row>
    <row r="568" spans="3:4" ht="409.6">
      <c r="C568" s="1"/>
      <c r="D568" s="1"/>
    </row>
    <row r="569" spans="3:4" ht="409.6">
      <c r="C569" s="1"/>
      <c r="D569" s="1"/>
    </row>
    <row r="570" spans="3:4" ht="409.6">
      <c r="C570" s="1"/>
      <c r="D570" s="1"/>
    </row>
    <row r="571" spans="3:4" ht="409.6">
      <c r="C571" s="1"/>
      <c r="D571" s="1"/>
    </row>
    <row r="572" spans="3:4" ht="409.6">
      <c r="C572" s="1"/>
      <c r="D572" s="1"/>
    </row>
    <row r="573" spans="3:4" ht="409.6">
      <c r="C573" s="1"/>
      <c r="D573" s="1"/>
    </row>
    <row r="574" spans="3:4" ht="409.6">
      <c r="C574" s="1"/>
      <c r="D574" s="1"/>
    </row>
    <row r="575" spans="3:4" ht="409.6">
      <c r="C575" s="1"/>
      <c r="D575" s="1"/>
    </row>
    <row r="576" spans="3:4" ht="409.6">
      <c r="C576" s="1"/>
      <c r="D576" s="1"/>
    </row>
    <row r="577" spans="3:4" ht="409.6">
      <c r="C577" s="1"/>
      <c r="D577" s="1"/>
    </row>
    <row r="578" spans="3:4" ht="409.6">
      <c r="C578" s="1"/>
      <c r="D578" s="1"/>
    </row>
    <row r="579" spans="3:4" ht="409.6">
      <c r="C579" s="1"/>
      <c r="D579" s="1"/>
    </row>
    <row r="580" spans="3:4" ht="409.6">
      <c r="C580" s="1"/>
      <c r="D580" s="1"/>
    </row>
    <row r="581" spans="3:4" ht="409.6">
      <c r="C581" s="1"/>
      <c r="D581" s="1"/>
    </row>
    <row r="582" spans="3:4" ht="409.6">
      <c r="C582" s="1"/>
      <c r="D582" s="1"/>
    </row>
    <row r="583" spans="3:4" ht="409.6">
      <c r="C583" s="1"/>
      <c r="D583" s="1"/>
    </row>
    <row r="584" spans="3:4" ht="409.6">
      <c r="C584" s="1"/>
      <c r="D584" s="1"/>
    </row>
    <row r="585" spans="3:4" ht="409.6">
      <c r="C585" s="1"/>
      <c r="D585" s="1"/>
    </row>
    <row r="586" spans="3:4" ht="409.6">
      <c r="C586" s="1"/>
      <c r="D586" s="1"/>
    </row>
    <row r="587" spans="3:4" ht="409.6">
      <c r="C587" s="1"/>
      <c r="D587" s="1"/>
    </row>
    <row r="588" spans="3:4" ht="409.6">
      <c r="C588" s="1"/>
      <c r="D588" s="1"/>
    </row>
    <row r="589" spans="3:4" ht="409.6">
      <c r="C589" s="1"/>
      <c r="D589" s="1"/>
    </row>
    <row r="590" spans="3:4" ht="409.6">
      <c r="C590" s="1"/>
      <c r="D590" s="1"/>
    </row>
    <row r="591" spans="3:4" ht="409.6">
      <c r="C591" s="1"/>
      <c r="D591" s="1"/>
    </row>
    <row r="592" spans="3:4" ht="409.6">
      <c r="C592" s="1"/>
      <c r="D592" s="1"/>
    </row>
    <row r="593" spans="3:4" ht="409.6">
      <c r="C593" s="1"/>
      <c r="D593" s="1"/>
    </row>
    <row r="594" spans="3:4" ht="409.6">
      <c r="C594" s="1"/>
      <c r="D594" s="1"/>
    </row>
    <row r="595" spans="3:4" ht="409.6">
      <c r="C595" s="1"/>
      <c r="D595" s="1"/>
    </row>
    <row r="596" spans="3:4" ht="409.6">
      <c r="C596" s="1"/>
      <c r="D596" s="1"/>
    </row>
    <row r="597" spans="3:4" ht="409.6">
      <c r="C597" s="1"/>
      <c r="D597" s="1"/>
    </row>
    <row r="598" spans="3:4" ht="409.6">
      <c r="C598" s="1"/>
      <c r="D598" s="1"/>
    </row>
    <row r="599" spans="3:4" ht="409.6">
      <c r="C599" s="1"/>
      <c r="D599" s="1"/>
    </row>
    <row r="600" spans="3:4" ht="409.6">
      <c r="C600" s="1"/>
      <c r="D600" s="1"/>
    </row>
    <row r="601" spans="3:4" ht="409.6">
      <c r="C601" s="1"/>
      <c r="D601" s="1"/>
    </row>
    <row r="602" spans="3:4" ht="409.6">
      <c r="C602" s="1"/>
      <c r="D602" s="1"/>
    </row>
    <row r="603" spans="3:4" ht="409.6">
      <c r="C603" s="1"/>
      <c r="D603" s="1"/>
    </row>
    <row r="604" spans="3:4" ht="409.6">
      <c r="C604" s="1"/>
      <c r="D604" s="1"/>
    </row>
    <row r="605" spans="3:4" ht="409.6">
      <c r="C605" s="1"/>
      <c r="D605" s="1"/>
    </row>
    <row r="606" spans="3:4" ht="409.6">
      <c r="C606" s="1"/>
      <c r="D606" s="1"/>
    </row>
    <row r="607" spans="3:4" ht="409.6">
      <c r="C607" s="1"/>
      <c r="D607" s="1"/>
    </row>
    <row r="608" spans="3:4" ht="409.6">
      <c r="C608" s="1"/>
      <c r="D608" s="1"/>
    </row>
    <row r="609" spans="3:4" ht="409.6">
      <c r="C609" s="1"/>
      <c r="D609" s="1"/>
    </row>
    <row r="610" spans="3:4" ht="409.6">
      <c r="C610" s="1"/>
      <c r="D610" s="1"/>
    </row>
    <row r="611" spans="3:4" ht="409.6">
      <c r="C611" s="1"/>
      <c r="D611" s="1"/>
    </row>
    <row r="612" spans="3:4" ht="409.6">
      <c r="C612" s="1"/>
      <c r="D612" s="1"/>
    </row>
    <row r="613" spans="3:4" ht="409.6">
      <c r="C613" s="1"/>
      <c r="D613" s="1"/>
    </row>
    <row r="614" spans="3:4" ht="409.6">
      <c r="C614" s="1"/>
      <c r="D614" s="1"/>
    </row>
    <row r="615" spans="3:4" ht="409.6">
      <c r="C615" s="1"/>
      <c r="D615" s="1"/>
    </row>
    <row r="616" spans="3:4" ht="409.6">
      <c r="C616" s="1"/>
      <c r="D616" s="1"/>
    </row>
    <row r="617" spans="3:4" ht="409.6">
      <c r="C617" s="1"/>
      <c r="D617" s="1"/>
    </row>
    <row r="618" spans="3:4" ht="409.6">
      <c r="C618" s="1"/>
      <c r="D618" s="1"/>
    </row>
    <row r="619" spans="3:4" ht="409.6">
      <c r="C619" s="1"/>
      <c r="D619" s="1"/>
    </row>
    <row r="620" spans="3:4" ht="409.6">
      <c r="C620" s="1"/>
      <c r="D620" s="1"/>
    </row>
    <row r="621" spans="3:4" ht="409.6">
      <c r="C621" s="1"/>
      <c r="D621" s="1"/>
    </row>
    <row r="622" spans="3:4" ht="409.6">
      <c r="C622" s="1"/>
      <c r="D622" s="1"/>
    </row>
    <row r="623" spans="3:4" ht="409.6">
      <c r="C623" s="1"/>
      <c r="D623" s="1"/>
    </row>
    <row r="624" spans="3:4" ht="409.6">
      <c r="C624" s="1"/>
      <c r="D624" s="1"/>
    </row>
    <row r="625" spans="3:4" ht="409.6">
      <c r="C625" s="1"/>
      <c r="D625" s="1"/>
    </row>
    <row r="626" spans="3:4" ht="409.6">
      <c r="C626" s="1"/>
      <c r="D626" s="1"/>
    </row>
    <row r="627" spans="3:4" ht="409.6">
      <c r="C627" s="1"/>
      <c r="D627" s="1"/>
    </row>
    <row r="628" spans="3:4" ht="409.6">
      <c r="C628" s="1"/>
      <c r="D628" s="1"/>
    </row>
    <row r="629" spans="3:4" ht="409.6">
      <c r="C629" s="1"/>
      <c r="D629" s="1"/>
    </row>
    <row r="630" spans="3:4" ht="409.6">
      <c r="C630" s="1"/>
      <c r="D630" s="1"/>
    </row>
    <row r="631" spans="3:4" ht="409.6">
      <c r="C631" s="1"/>
      <c r="D631" s="1"/>
    </row>
    <row r="632" spans="3:4" ht="409.6">
      <c r="C632" s="1"/>
      <c r="D632" s="1"/>
    </row>
    <row r="633" spans="3:4" ht="409.6">
      <c r="C633" s="1"/>
      <c r="D633" s="1"/>
    </row>
    <row r="634" spans="3:4" ht="409.6">
      <c r="C634" s="1"/>
      <c r="D634" s="1"/>
    </row>
    <row r="635" spans="3:4" ht="409.6">
      <c r="C635" s="1"/>
      <c r="D635" s="1"/>
    </row>
    <row r="636" spans="3:4" ht="409.6">
      <c r="C636" s="1"/>
      <c r="D636" s="1"/>
    </row>
    <row r="637" spans="3:4" ht="409.6">
      <c r="C637" s="1"/>
      <c r="D637" s="1"/>
    </row>
    <row r="638" spans="3:4" ht="409.6">
      <c r="C638" s="1"/>
      <c r="D638" s="1"/>
    </row>
    <row r="639" spans="3:4" ht="409.6">
      <c r="C639" s="1"/>
      <c r="D639" s="1"/>
    </row>
    <row r="640" spans="3:4" ht="409.6">
      <c r="C640" s="1"/>
      <c r="D640" s="1"/>
    </row>
    <row r="641" spans="3:4" ht="409.6">
      <c r="C641" s="1"/>
      <c r="D641" s="1"/>
    </row>
    <row r="642" spans="3:4" ht="409.6">
      <c r="C642" s="1"/>
      <c r="D642" s="1"/>
    </row>
    <row r="643" spans="3:4" ht="409.6">
      <c r="C643" s="1"/>
      <c r="D643" s="1"/>
    </row>
    <row r="644" spans="3:4" ht="409.6">
      <c r="C644" s="1"/>
      <c r="D644" s="1"/>
    </row>
    <row r="645" spans="3:4" ht="409.6">
      <c r="C645" s="1"/>
      <c r="D645" s="1"/>
    </row>
    <row r="646" spans="3:4" ht="409.6">
      <c r="C646" s="1"/>
      <c r="D646" s="1"/>
    </row>
    <row r="647" spans="3:4" ht="409.6">
      <c r="C647" s="1"/>
      <c r="D647" s="1"/>
    </row>
    <row r="648" spans="3:4" ht="409.6">
      <c r="C648" s="1"/>
      <c r="D648" s="1"/>
    </row>
    <row r="649" spans="3:4" ht="409.6">
      <c r="C649" s="1"/>
      <c r="D649" s="1"/>
    </row>
    <row r="650" spans="3:4" ht="409.6">
      <c r="C650" s="1"/>
      <c r="D650" s="1"/>
    </row>
    <row r="651" spans="3:4" ht="409.6">
      <c r="C651" s="1"/>
      <c r="D651" s="1"/>
    </row>
    <row r="652" spans="3:4" ht="409.6">
      <c r="C652" s="1"/>
      <c r="D652" s="1"/>
    </row>
    <row r="653" spans="3:4" ht="409.6">
      <c r="C653" s="1"/>
      <c r="D653" s="1"/>
    </row>
    <row r="654" spans="3:4" ht="409.6">
      <c r="C654" s="1"/>
      <c r="D654" s="1"/>
    </row>
    <row r="655" spans="3:4" ht="409.6">
      <c r="C655" s="1"/>
      <c r="D655" s="1"/>
    </row>
    <row r="656" spans="3:4" ht="409.6">
      <c r="C656" s="1"/>
      <c r="D656" s="1"/>
    </row>
    <row r="657" spans="3:4" ht="409.6">
      <c r="C657" s="1"/>
      <c r="D657" s="1"/>
    </row>
    <row r="658" spans="3:4" ht="409.6">
      <c r="C658" s="1"/>
      <c r="D658" s="1"/>
    </row>
    <row r="659" spans="3:4" ht="409.6">
      <c r="C659" s="1"/>
      <c r="D659" s="1"/>
    </row>
    <row r="660" spans="3:4" ht="409.6">
      <c r="C660" s="1"/>
      <c r="D660" s="1"/>
    </row>
    <row r="661" spans="3:4" ht="409.6">
      <c r="C661" s="1"/>
      <c r="D661" s="1"/>
    </row>
    <row r="662" spans="3:4" ht="409.6">
      <c r="C662" s="1"/>
      <c r="D662" s="1"/>
    </row>
    <row r="663" spans="3:4" ht="409.6">
      <c r="C663" s="1"/>
      <c r="D663" s="1"/>
    </row>
    <row r="664" spans="3:4" ht="409.6">
      <c r="C664" s="1"/>
      <c r="D664" s="1"/>
    </row>
    <row r="665" spans="3:4" ht="409.6">
      <c r="C665" s="1"/>
      <c r="D665" s="1"/>
    </row>
    <row r="666" spans="3:4" ht="409.6">
      <c r="C666" s="1"/>
      <c r="D666" s="1"/>
    </row>
    <row r="667" spans="3:4" ht="409.6">
      <c r="C667" s="1"/>
      <c r="D667" s="1"/>
    </row>
    <row r="668" spans="3:4" ht="409.6">
      <c r="C668" s="1"/>
      <c r="D668" s="1"/>
    </row>
    <row r="669" spans="3:4" ht="409.6">
      <c r="C669" s="1"/>
      <c r="D669" s="1"/>
    </row>
    <row r="670" spans="3:4" ht="409.6">
      <c r="C670" s="1"/>
      <c r="D670" s="1"/>
    </row>
    <row r="671" spans="3:4" ht="409.6">
      <c r="C671" s="1"/>
      <c r="D671" s="1"/>
    </row>
    <row r="672" spans="3:4" ht="409.6">
      <c r="C672" s="1"/>
      <c r="D672" s="1"/>
    </row>
    <row r="673" spans="3:4" ht="409.6">
      <c r="C673" s="1"/>
      <c r="D673" s="1"/>
    </row>
    <row r="674" spans="3:4" ht="409.6">
      <c r="C674" s="1"/>
      <c r="D674" s="1"/>
    </row>
    <row r="675" spans="3:4" ht="409.6">
      <c r="C675" s="1"/>
      <c r="D675" s="1"/>
    </row>
    <row r="676" spans="3:4" ht="409.6">
      <c r="C676" s="1"/>
      <c r="D676" s="1"/>
    </row>
    <row r="677" spans="3:4" ht="409.6">
      <c r="C677" s="1"/>
      <c r="D677" s="1"/>
    </row>
    <row r="678" spans="3:4" ht="409.6">
      <c r="C678" s="1"/>
      <c r="D678" s="1"/>
    </row>
    <row r="679" spans="3:4" ht="409.6">
      <c r="C679" s="1"/>
      <c r="D679" s="1"/>
    </row>
    <row r="680" spans="3:4" ht="409.6">
      <c r="C680" s="1"/>
      <c r="D680" s="1"/>
    </row>
    <row r="681" spans="3:4" ht="409.6">
      <c r="C681" s="1"/>
      <c r="D681" s="1"/>
    </row>
    <row r="682" spans="3:4" ht="409.6">
      <c r="C682" s="1"/>
      <c r="D682" s="1"/>
    </row>
    <row r="683" spans="3:4" ht="409.6">
      <c r="C683" s="1"/>
      <c r="D683" s="1"/>
    </row>
    <row r="684" spans="3:4" ht="409.6">
      <c r="C684" s="1"/>
      <c r="D684" s="1"/>
    </row>
    <row r="685" spans="3:4" ht="409.6">
      <c r="C685" s="1"/>
      <c r="D685" s="1"/>
    </row>
    <row r="686" spans="3:4" ht="409.6">
      <c r="C686" s="1"/>
      <c r="D686" s="1"/>
    </row>
    <row r="687" spans="3:4" ht="409.6">
      <c r="C687" s="1"/>
      <c r="D687" s="1"/>
    </row>
    <row r="688" spans="3:4" ht="409.6">
      <c r="C688" s="1"/>
      <c r="D688" s="1"/>
    </row>
    <row r="689" spans="3:4" ht="409.6">
      <c r="C689" s="1"/>
      <c r="D689" s="1"/>
    </row>
    <row r="690" spans="3:4" ht="409.6">
      <c r="C690" s="1"/>
      <c r="D690" s="1"/>
    </row>
    <row r="691" spans="3:4" ht="409.6">
      <c r="C691" s="1"/>
      <c r="D691" s="1"/>
    </row>
    <row r="692" spans="3:4" ht="409.6">
      <c r="C692" s="1"/>
      <c r="D692" s="1"/>
    </row>
    <row r="693" spans="3:4" ht="409.6">
      <c r="C693" s="1"/>
      <c r="D693" s="1"/>
    </row>
    <row r="694" spans="3:4" ht="409.6">
      <c r="C694" s="1"/>
      <c r="D694" s="1"/>
    </row>
    <row r="695" spans="3:4" ht="409.6">
      <c r="C695" s="1"/>
      <c r="D695" s="1"/>
    </row>
    <row r="696" spans="3:4" ht="409.6">
      <c r="C696" s="1"/>
      <c r="D696" s="1"/>
    </row>
    <row r="697" spans="3:4" ht="409.6">
      <c r="C697" s="1"/>
      <c r="D697" s="1"/>
    </row>
    <row r="698" spans="3:4" ht="409.6">
      <c r="C698" s="1"/>
      <c r="D698" s="1"/>
    </row>
    <row r="699" spans="3:4" ht="409.6">
      <c r="C699" s="1"/>
      <c r="D699" s="1"/>
    </row>
    <row r="700" spans="3:4" ht="409.6">
      <c r="C700" s="1"/>
      <c r="D700" s="1"/>
    </row>
    <row r="701" spans="3:4" ht="409.6">
      <c r="C701" s="1"/>
      <c r="D701" s="1"/>
    </row>
    <row r="702" spans="3:4" ht="409.6">
      <c r="C702" s="1"/>
      <c r="D702" s="1"/>
    </row>
    <row r="703" spans="3:4" ht="409.6">
      <c r="C703" s="1"/>
      <c r="D703" s="1"/>
    </row>
    <row r="704" spans="3:4" ht="409.6">
      <c r="C704" s="1"/>
      <c r="D704" s="1"/>
    </row>
    <row r="705" spans="3:4" ht="409.6">
      <c r="C705" s="1"/>
      <c r="D705" s="1"/>
    </row>
    <row r="706" spans="3:4" ht="409.6">
      <c r="C706" s="1"/>
      <c r="D706" s="1"/>
    </row>
    <row r="707" spans="3:4" ht="409.6">
      <c r="C707" s="1"/>
      <c r="D707" s="1"/>
    </row>
    <row r="708" spans="3:4" ht="409.6">
      <c r="C708" s="1"/>
      <c r="D708" s="1"/>
    </row>
    <row r="709" spans="3:4" ht="409.6">
      <c r="C709" s="1"/>
      <c r="D709" s="1"/>
    </row>
    <row r="710" spans="3:4" ht="409.6">
      <c r="C710" s="1"/>
      <c r="D710" s="1"/>
    </row>
    <row r="711" spans="3:4" ht="409.6">
      <c r="C711" s="1"/>
      <c r="D711" s="1"/>
    </row>
    <row r="712" spans="3:4" ht="409.6">
      <c r="C712" s="1"/>
      <c r="D712" s="1"/>
    </row>
    <row r="713" spans="3:4" ht="409.6">
      <c r="C713" s="1"/>
      <c r="D713" s="1"/>
    </row>
    <row r="714" spans="3:4" ht="409.6">
      <c r="C714" s="1"/>
      <c r="D714" s="1"/>
    </row>
    <row r="715" spans="3:4" ht="409.6">
      <c r="C715" s="1"/>
      <c r="D715" s="1"/>
    </row>
    <row r="716" spans="3:4" ht="409.6">
      <c r="C716" s="1"/>
      <c r="D716" s="1"/>
    </row>
    <row r="717" spans="3:4" ht="409.6">
      <c r="C717" s="1"/>
      <c r="D717" s="1"/>
    </row>
    <row r="718" spans="3:4" ht="409.6">
      <c r="C718" s="1"/>
      <c r="D718" s="1"/>
    </row>
    <row r="719" spans="3:4" ht="409.6">
      <c r="C719" s="1"/>
      <c r="D719" s="1"/>
    </row>
    <row r="720" spans="3:4" ht="409.6">
      <c r="C720" s="1"/>
      <c r="D720" s="1"/>
    </row>
    <row r="721" spans="3:4" ht="409.6">
      <c r="C721" s="1"/>
      <c r="D721" s="1"/>
    </row>
    <row r="722" spans="3:4" ht="409.6">
      <c r="C722" s="1"/>
      <c r="D722" s="1"/>
    </row>
    <row r="723" spans="3:4" ht="409.6">
      <c r="C723" s="1"/>
      <c r="D723" s="1"/>
    </row>
    <row r="724" spans="3:4" ht="409.6">
      <c r="C724" s="1"/>
      <c r="D724" s="1"/>
    </row>
    <row r="725" spans="3:4" ht="409.6">
      <c r="C725" s="1"/>
      <c r="D725" s="1"/>
    </row>
    <row r="726" spans="3:4" ht="409.6">
      <c r="C726" s="1"/>
      <c r="D726" s="1"/>
    </row>
    <row r="727" spans="3:4" ht="409.6">
      <c r="C727" s="1"/>
      <c r="D727" s="1"/>
    </row>
    <row r="728" spans="3:4" ht="409.6">
      <c r="C728" s="1"/>
      <c r="D728" s="1"/>
    </row>
    <row r="729" spans="3:4" ht="409.6">
      <c r="C729" s="1"/>
      <c r="D729" s="1"/>
    </row>
    <row r="730" spans="3:4" ht="409.6">
      <c r="C730" s="1"/>
      <c r="D730" s="1"/>
    </row>
    <row r="731" spans="3:4" ht="409.6">
      <c r="C731" s="1"/>
      <c r="D731" s="1"/>
    </row>
    <row r="732" spans="3:4" ht="409.6">
      <c r="C732" s="1"/>
      <c r="D732" s="1"/>
    </row>
    <row r="733" spans="3:4" ht="409.6">
      <c r="C733" s="1"/>
      <c r="D733" s="1"/>
    </row>
    <row r="734" spans="3:4" ht="409.6">
      <c r="C734" s="1"/>
      <c r="D734" s="1"/>
    </row>
    <row r="735" spans="3:4" ht="409.6">
      <c r="C735" s="1"/>
      <c r="D735" s="1"/>
    </row>
    <row r="736" spans="3:4" ht="409.6">
      <c r="C736" s="1"/>
      <c r="D736" s="1"/>
    </row>
    <row r="737" spans="3:4" ht="409.6">
      <c r="C737" s="1"/>
      <c r="D737" s="1"/>
    </row>
    <row r="738" spans="3:4" ht="409.6">
      <c r="C738" s="1"/>
      <c r="D738" s="1"/>
    </row>
    <row r="739" spans="3:4" ht="409.6">
      <c r="C739" s="1"/>
      <c r="D739" s="1"/>
    </row>
    <row r="740" spans="3:4" ht="409.6">
      <c r="C740" s="1"/>
      <c r="D740" s="1"/>
    </row>
    <row r="741" spans="3:4" ht="409.6">
      <c r="C741" s="1"/>
      <c r="D741" s="1"/>
    </row>
    <row r="742" spans="3:4" ht="409.6">
      <c r="C742" s="1"/>
      <c r="D742" s="1"/>
    </row>
    <row r="743" spans="3:4" ht="409.6">
      <c r="C743" s="1"/>
      <c r="D743" s="1"/>
    </row>
    <row r="744" spans="3:4" ht="409.6">
      <c r="C744" s="1"/>
      <c r="D744" s="1"/>
    </row>
    <row r="745" spans="3:4" ht="409.6">
      <c r="C745" s="1"/>
      <c r="D745" s="1"/>
    </row>
    <row r="746" spans="3:4" ht="409.6">
      <c r="C746" s="1"/>
      <c r="D746" s="1"/>
    </row>
    <row r="747" spans="3:4" ht="409.6">
      <c r="C747" s="1"/>
      <c r="D747" s="1"/>
    </row>
    <row r="748" spans="3:4" ht="409.6">
      <c r="C748" s="1"/>
      <c r="D748" s="1"/>
    </row>
    <row r="749" spans="3:4" ht="409.6">
      <c r="C749" s="1"/>
      <c r="D749" s="1"/>
    </row>
    <row r="750" spans="3:4" ht="409.6">
      <c r="C750" s="1"/>
      <c r="D750" s="1"/>
    </row>
    <row r="751" spans="3:4" ht="409.6">
      <c r="C751" s="1"/>
      <c r="D751" s="1"/>
    </row>
    <row r="752" spans="3:4" ht="409.6">
      <c r="C752" s="1"/>
      <c r="D752" s="1"/>
    </row>
    <row r="753" spans="3:4" ht="409.6">
      <c r="C753" s="1"/>
      <c r="D753" s="1"/>
    </row>
    <row r="754" spans="3:4" ht="409.6">
      <c r="C754" s="1"/>
      <c r="D754" s="1"/>
    </row>
    <row r="755" spans="3:4" ht="409.6">
      <c r="C755" s="1"/>
      <c r="D755" s="1"/>
    </row>
    <row r="756" spans="3:4" ht="409.6">
      <c r="C756" s="1"/>
      <c r="D756" s="1"/>
    </row>
    <row r="757" spans="3:4" ht="409.6">
      <c r="C757" s="1"/>
      <c r="D757" s="1"/>
    </row>
    <row r="758" spans="3:4" ht="409.6">
      <c r="C758" s="1"/>
      <c r="D758" s="1"/>
    </row>
    <row r="759" spans="3:4" ht="409.6">
      <c r="C759" s="1"/>
      <c r="D759" s="1"/>
    </row>
    <row r="760" spans="3:4" ht="409.6">
      <c r="C760" s="1"/>
      <c r="D760" s="1"/>
    </row>
    <row r="761" spans="3:4" ht="409.6">
      <c r="C761" s="1"/>
      <c r="D761" s="1"/>
    </row>
    <row r="762" spans="3:4" ht="409.6">
      <c r="C762" s="1"/>
      <c r="D762" s="1"/>
    </row>
    <row r="763" spans="3:4" ht="409.6">
      <c r="C763" s="1"/>
      <c r="D763" s="1"/>
    </row>
    <row r="764" spans="3:4" ht="409.6">
      <c r="C764" s="1"/>
      <c r="D764" s="1"/>
    </row>
    <row r="765" spans="3:4" ht="409.6">
      <c r="C765" s="1"/>
      <c r="D765" s="1"/>
    </row>
    <row r="766" spans="3:4" ht="409.6">
      <c r="C766" s="1"/>
      <c r="D766" s="1"/>
    </row>
    <row r="767" spans="3:4" ht="409.6">
      <c r="C767" s="1"/>
      <c r="D767" s="1"/>
    </row>
    <row r="768" spans="3:4" ht="409.6">
      <c r="C768" s="1"/>
      <c r="D768" s="1"/>
    </row>
    <row r="769" spans="3:4" ht="409.6">
      <c r="C769" s="1"/>
      <c r="D769" s="1"/>
    </row>
    <row r="770" spans="3:4" ht="409.6">
      <c r="C770" s="1"/>
      <c r="D770" s="1"/>
    </row>
    <row r="771" spans="3:4" ht="409.6">
      <c r="C771" s="1"/>
      <c r="D771" s="1"/>
    </row>
    <row r="772" spans="3:4" ht="409.6">
      <c r="C772" s="1"/>
      <c r="D772" s="1"/>
    </row>
    <row r="773" spans="3:4" ht="409.6">
      <c r="C773" s="1"/>
      <c r="D773" s="1"/>
    </row>
    <row r="774" spans="3:4" ht="409.6">
      <c r="C774" s="1"/>
      <c r="D774" s="1"/>
    </row>
    <row r="775" spans="3:4" ht="409.6">
      <c r="C775" s="1"/>
      <c r="D775" s="1"/>
    </row>
    <row r="776" spans="3:4" ht="409.6">
      <c r="C776" s="1"/>
      <c r="D776" s="1"/>
    </row>
    <row r="777" spans="3:4" ht="409.6">
      <c r="C777" s="1"/>
      <c r="D777" s="1"/>
    </row>
    <row r="778" spans="3:4" ht="409.6">
      <c r="C778" s="1"/>
      <c r="D778" s="1"/>
    </row>
    <row r="779" spans="3:4" ht="409.6">
      <c r="C779" s="1"/>
      <c r="D779" s="1"/>
    </row>
    <row r="780" spans="3:4" ht="409.6">
      <c r="C780" s="1"/>
      <c r="D780" s="1"/>
    </row>
    <row r="781" spans="3:4" ht="409.6">
      <c r="C781" s="1"/>
      <c r="D781" s="1"/>
    </row>
    <row r="782" spans="3:4" ht="409.6">
      <c r="C782" s="1"/>
      <c r="D782" s="1"/>
    </row>
    <row r="783" spans="3:4" ht="409.6">
      <c r="C783" s="1"/>
      <c r="D783" s="1"/>
    </row>
    <row r="784" spans="3:4" ht="409.6">
      <c r="C784" s="1"/>
      <c r="D784" s="1"/>
    </row>
    <row r="785" spans="3:4" ht="409.6">
      <c r="C785" s="1"/>
      <c r="D785" s="1"/>
    </row>
    <row r="786" spans="3:4" ht="409.6">
      <c r="C786" s="1"/>
      <c r="D786" s="1"/>
    </row>
    <row r="787" spans="3:4" ht="409.6">
      <c r="C787" s="1"/>
      <c r="D787" s="1"/>
    </row>
    <row r="788" spans="3:4" ht="409.6">
      <c r="C788" s="1"/>
      <c r="D788" s="1"/>
    </row>
    <row r="789" spans="3:4" ht="409.6">
      <c r="C789" s="1"/>
      <c r="D789" s="1"/>
    </row>
    <row r="790" spans="3:4" ht="409.6">
      <c r="C790" s="1"/>
      <c r="D790" s="1"/>
    </row>
    <row r="791" spans="3:4" ht="409.6">
      <c r="C791" s="1"/>
      <c r="D791" s="1"/>
    </row>
    <row r="792" spans="3:4" ht="409.6">
      <c r="C792" s="1"/>
      <c r="D792" s="1"/>
    </row>
    <row r="793" spans="3:4" ht="409.6">
      <c r="C793" s="1"/>
      <c r="D793" s="1"/>
    </row>
    <row r="794" spans="3:4" ht="409.6">
      <c r="C794" s="1"/>
      <c r="D794" s="1"/>
    </row>
    <row r="795" spans="3:4" ht="409.6">
      <c r="C795" s="1"/>
      <c r="D795" s="1"/>
    </row>
    <row r="796" spans="3:4" ht="409.6">
      <c r="C796" s="1"/>
      <c r="D796" s="1"/>
    </row>
    <row r="797" spans="3:4" ht="409.6">
      <c r="C797" s="1"/>
      <c r="D797" s="1"/>
    </row>
    <row r="798" spans="3:4" ht="409.6">
      <c r="C798" s="1"/>
      <c r="D798" s="1"/>
    </row>
    <row r="799" spans="3:4" ht="409.6">
      <c r="C799" s="1"/>
      <c r="D799" s="1"/>
    </row>
    <row r="800" spans="3:4" ht="409.6">
      <c r="C800" s="1"/>
      <c r="D800" s="1"/>
    </row>
    <row r="801" spans="3:4" ht="409.6">
      <c r="C801" s="1"/>
      <c r="D801" s="1"/>
    </row>
    <row r="802" spans="3:4" ht="409.6">
      <c r="C802" s="1"/>
      <c r="D802" s="1"/>
    </row>
    <row r="803" spans="3:4" ht="409.6">
      <c r="C803" s="1"/>
      <c r="D803" s="1"/>
    </row>
    <row r="804" spans="3:4" ht="409.6">
      <c r="C804" s="1"/>
      <c r="D804" s="1"/>
    </row>
    <row r="805" spans="3:4" ht="409.6">
      <c r="C805" s="1"/>
      <c r="D805" s="1"/>
    </row>
    <row r="806" spans="3:4" ht="409.6">
      <c r="C806" s="1"/>
      <c r="D806" s="1"/>
    </row>
    <row r="807" spans="3:4" ht="409.6">
      <c r="C807" s="1"/>
      <c r="D807" s="1"/>
    </row>
    <row r="808" spans="3:4" ht="409.6">
      <c r="C808" s="1"/>
      <c r="D808" s="1"/>
    </row>
    <row r="809" spans="3:4" ht="409.6">
      <c r="C809" s="1"/>
      <c r="D809" s="1"/>
    </row>
    <row r="810" spans="3:4" ht="409.6">
      <c r="C810" s="1"/>
      <c r="D810" s="1"/>
    </row>
    <row r="811" spans="3:4" ht="409.6">
      <c r="C811" s="1"/>
      <c r="D811" s="1"/>
    </row>
    <row r="812" spans="3:4" ht="409.6">
      <c r="C812" s="1"/>
      <c r="D812" s="1"/>
    </row>
    <row r="813" spans="3:4" ht="409.6">
      <c r="C813" s="1"/>
      <c r="D813" s="1"/>
    </row>
    <row r="814" spans="3:4" ht="409.6">
      <c r="C814" s="1"/>
      <c r="D814" s="1"/>
    </row>
    <row r="815" spans="3:4" ht="409.6">
      <c r="C815" s="1"/>
      <c r="D815" s="1"/>
    </row>
    <row r="816" spans="3:4" ht="409.6">
      <c r="C816" s="1"/>
      <c r="D816" s="1"/>
    </row>
    <row r="817" spans="3:4" ht="409.6">
      <c r="C817" s="1"/>
      <c r="D817" s="1"/>
    </row>
    <row r="818" spans="3:4" ht="409.6">
      <c r="C818" s="1"/>
      <c r="D818" s="1"/>
    </row>
    <row r="819" spans="3:4" ht="409.6">
      <c r="C819" s="1"/>
      <c r="D819" s="1"/>
    </row>
    <row r="820" spans="3:4" ht="409.6">
      <c r="C820" s="1"/>
      <c r="D820" s="1"/>
    </row>
    <row r="821" spans="3:4" ht="409.6">
      <c r="C821" s="1"/>
      <c r="D821" s="1"/>
    </row>
    <row r="822" spans="3:4" ht="409.6">
      <c r="C822" s="1"/>
      <c r="D822" s="1"/>
    </row>
    <row r="823" spans="3:4" ht="409.6">
      <c r="C823" s="1"/>
      <c r="D823" s="1"/>
    </row>
    <row r="824" spans="3:4" ht="409.6">
      <c r="C824" s="1"/>
      <c r="D824" s="1"/>
    </row>
    <row r="825" spans="3:4" ht="409.6">
      <c r="C825" s="1"/>
      <c r="D825" s="1"/>
    </row>
    <row r="826" spans="3:4" ht="409.6">
      <c r="C826" s="1"/>
      <c r="D826" s="1"/>
    </row>
    <row r="827" spans="3:4" ht="409.6">
      <c r="C827" s="1"/>
      <c r="D827" s="1"/>
    </row>
    <row r="828" spans="3:4" ht="409.6">
      <c r="C828" s="1"/>
      <c r="D828" s="1"/>
    </row>
    <row r="829" spans="3:4" ht="409.6">
      <c r="C829" s="1"/>
      <c r="D829" s="1"/>
    </row>
    <row r="830" spans="3:4" ht="409.6">
      <c r="C830" s="1"/>
      <c r="D830" s="1"/>
    </row>
    <row r="831" spans="3:4" ht="409.6">
      <c r="C831" s="1"/>
      <c r="D831" s="1"/>
    </row>
    <row r="832" spans="3:4" ht="409.6">
      <c r="C832" s="1"/>
      <c r="D832" s="1"/>
    </row>
    <row r="833" spans="3:4" ht="409.6">
      <c r="C833" s="1"/>
      <c r="D833" s="1"/>
    </row>
    <row r="834" spans="3:4" ht="409.6">
      <c r="C834" s="1"/>
      <c r="D834" s="1"/>
    </row>
    <row r="835" spans="3:4" ht="409.6">
      <c r="C835" s="1"/>
      <c r="D835" s="1"/>
    </row>
    <row r="836" spans="3:4" ht="409.6">
      <c r="C836" s="1"/>
      <c r="D836" s="1"/>
    </row>
    <row r="837" spans="3:4" ht="409.6">
      <c r="C837" s="1"/>
      <c r="D837" s="1"/>
    </row>
    <row r="838" spans="3:4" ht="409.6">
      <c r="C838" s="1"/>
      <c r="D838" s="1"/>
    </row>
    <row r="839" spans="3:4" ht="409.6">
      <c r="C839" s="1"/>
      <c r="D839" s="1"/>
    </row>
    <row r="840" spans="3:4" ht="409.6">
      <c r="C840" s="1"/>
      <c r="D840" s="1"/>
    </row>
    <row r="841" spans="3:4" ht="409.6">
      <c r="C841" s="1"/>
      <c r="D841" s="1"/>
    </row>
    <row r="842" spans="3:4" ht="409.6">
      <c r="C842" s="1"/>
      <c r="D842" s="1"/>
    </row>
    <row r="843" spans="3:4" ht="409.6">
      <c r="C843" s="1"/>
      <c r="D843" s="1"/>
    </row>
    <row r="844" spans="3:4" ht="409.6">
      <c r="C844" s="1"/>
      <c r="D844" s="1"/>
    </row>
    <row r="845" spans="3:4" ht="409.6">
      <c r="C845" s="1"/>
      <c r="D845" s="1"/>
    </row>
    <row r="846" spans="3:4" ht="409.6">
      <c r="C846" s="1"/>
      <c r="D846" s="1"/>
    </row>
    <row r="847" spans="3:4" ht="409.6">
      <c r="C847" s="1"/>
      <c r="D847" s="1"/>
    </row>
    <row r="848" spans="3:4" ht="409.6">
      <c r="C848" s="1"/>
      <c r="D848" s="1"/>
    </row>
    <row r="849" spans="3:4" ht="409.6">
      <c r="C849" s="1"/>
      <c r="D849" s="1"/>
    </row>
    <row r="850" spans="3:4" ht="409.6">
      <c r="C850" s="1"/>
      <c r="D850" s="1"/>
    </row>
    <row r="851" spans="3:4" ht="409.6">
      <c r="C851" s="1"/>
      <c r="D851" s="1"/>
    </row>
    <row r="852" spans="3:4" ht="409.6">
      <c r="C852" s="1"/>
      <c r="D852" s="1"/>
    </row>
    <row r="853" spans="3:4" ht="409.6">
      <c r="C853" s="1"/>
      <c r="D853" s="1"/>
    </row>
    <row r="854" spans="3:4" ht="409.6">
      <c r="C854" s="1"/>
      <c r="D854" s="1"/>
    </row>
    <row r="855" spans="3:4" ht="409.6">
      <c r="C855" s="1"/>
      <c r="D855" s="1"/>
    </row>
    <row r="856" spans="3:4" ht="409.6">
      <c r="C856" s="1"/>
      <c r="D856" s="1"/>
    </row>
    <row r="857" spans="3:4" ht="409.6">
      <c r="C857" s="1"/>
      <c r="D857" s="1"/>
    </row>
    <row r="858" spans="3:4" ht="409.6">
      <c r="C858" s="1"/>
      <c r="D858" s="1"/>
    </row>
    <row r="859" spans="3:4" ht="409.6">
      <c r="C859" s="1"/>
      <c r="D859" s="1"/>
    </row>
    <row r="860" spans="3:4" ht="409.6">
      <c r="C860" s="1"/>
      <c r="D860" s="1"/>
    </row>
    <row r="861" spans="3:4" ht="409.6">
      <c r="C861" s="1"/>
      <c r="D861" s="1"/>
    </row>
    <row r="862" spans="3:4" ht="409.6">
      <c r="C862" s="1"/>
      <c r="D862" s="1"/>
    </row>
    <row r="863" spans="3:4" ht="409.6">
      <c r="C863" s="1"/>
      <c r="D863" s="1"/>
    </row>
    <row r="864" spans="3:4" ht="409.6">
      <c r="C864" s="1"/>
      <c r="D864" s="1"/>
    </row>
    <row r="865" spans="3:4" ht="409.6">
      <c r="C865" s="1"/>
      <c r="D865" s="1"/>
    </row>
    <row r="866" spans="3:4" ht="409.6">
      <c r="C866" s="1"/>
      <c r="D866" s="1"/>
    </row>
    <row r="867" spans="3:4" ht="409.6">
      <c r="C867" s="1"/>
      <c r="D867" s="1"/>
    </row>
    <row r="868" spans="3:4" ht="409.6">
      <c r="C868" s="1"/>
      <c r="D868" s="1"/>
    </row>
    <row r="869" spans="3:4" ht="409.6">
      <c r="C869" s="1"/>
      <c r="D869" s="1"/>
    </row>
    <row r="870" spans="3:4" ht="409.6">
      <c r="C870" s="1"/>
      <c r="D870" s="1"/>
    </row>
    <row r="871" spans="3:4" ht="409.6">
      <c r="C871" s="1"/>
      <c r="D871" s="1"/>
    </row>
    <row r="872" spans="3:4" ht="409.6">
      <c r="C872" s="1"/>
      <c r="D872" s="1"/>
    </row>
    <row r="873" spans="3:4" ht="409.6">
      <c r="C873" s="1"/>
      <c r="D873" s="1"/>
    </row>
    <row r="874" spans="3:4" ht="409.6">
      <c r="C874" s="1"/>
      <c r="D874" s="1"/>
    </row>
    <row r="875" spans="3:4" ht="409.6">
      <c r="C875" s="1"/>
      <c r="D875" s="1"/>
    </row>
    <row r="876" spans="3:4" ht="409.6">
      <c r="C876" s="1"/>
      <c r="D876" s="1"/>
    </row>
    <row r="877" spans="3:4" ht="409.6">
      <c r="C877" s="1"/>
      <c r="D877" s="1"/>
    </row>
    <row r="878" spans="3:4" ht="409.6">
      <c r="C878" s="1"/>
      <c r="D878" s="1"/>
    </row>
  </sheetData>
  <sheetProtection sheet="1" objects="1" scenarios="1"/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N32:N1048576 C5:C29 O1:Q9 O11:Q1048576 B67:B1048576 J1:M1048576 E1:I30 B64:B66 D1:D29 R1:AF1048576 AJ1:XFD1048576 AG1:AI27 AG31:AI1048576 C64:D65 A1:A1048576 B1:B63 E32:I1048576 C32:D63 C67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168</v>
      </c>
      <c r="C1" s="78" t="s" vm="1">
        <v>244</v>
      </c>
    </row>
    <row r="2" spans="2:67">
      <c r="B2" s="57" t="s">
        <v>167</v>
      </c>
      <c r="C2" s="78" t="s">
        <v>245</v>
      </c>
    </row>
    <row r="3" spans="2:67">
      <c r="B3" s="57" t="s">
        <v>169</v>
      </c>
      <c r="C3" s="78" t="s">
        <v>246</v>
      </c>
    </row>
    <row r="4" spans="2:67">
      <c r="B4" s="57" t="s">
        <v>170</v>
      </c>
      <c r="C4" s="78">
        <v>12148</v>
      </c>
    </row>
    <row r="6" spans="2:67" ht="26.25" customHeight="1">
      <c r="B6" s="130" t="s">
        <v>198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5"/>
      <c r="BO6" s="3"/>
    </row>
    <row r="7" spans="2:67" ht="26.25" customHeight="1">
      <c r="B7" s="130" t="s">
        <v>77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AZ7" s="44"/>
      <c r="BJ7" s="3"/>
      <c r="BO7" s="3"/>
    </row>
    <row r="8" spans="2:67" s="3" customFormat="1" ht="78.75">
      <c r="B8" s="38" t="s">
        <v>104</v>
      </c>
      <c r="C8" s="14" t="s">
        <v>38</v>
      </c>
      <c r="D8" s="14" t="s">
        <v>108</v>
      </c>
      <c r="E8" s="14" t="s">
        <v>214</v>
      </c>
      <c r="F8" s="14" t="s">
        <v>106</v>
      </c>
      <c r="G8" s="14" t="s">
        <v>55</v>
      </c>
      <c r="H8" s="14" t="s">
        <v>15</v>
      </c>
      <c r="I8" s="14" t="s">
        <v>56</v>
      </c>
      <c r="J8" s="14" t="s">
        <v>91</v>
      </c>
      <c r="K8" s="14" t="s">
        <v>18</v>
      </c>
      <c r="L8" s="14" t="s">
        <v>90</v>
      </c>
      <c r="M8" s="14" t="s">
        <v>17</v>
      </c>
      <c r="N8" s="14" t="s">
        <v>19</v>
      </c>
      <c r="O8" s="14" t="s">
        <v>222</v>
      </c>
      <c r="P8" s="14" t="s">
        <v>221</v>
      </c>
      <c r="Q8" s="14" t="s">
        <v>52</v>
      </c>
      <c r="R8" s="14" t="s">
        <v>51</v>
      </c>
      <c r="S8" s="14" t="s">
        <v>171</v>
      </c>
      <c r="T8" s="39" t="s">
        <v>173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229</v>
      </c>
      <c r="P9" s="17"/>
      <c r="Q9" s="17" t="s">
        <v>225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102</v>
      </c>
      <c r="R10" s="20" t="s">
        <v>103</v>
      </c>
      <c r="S10" s="46" t="s">
        <v>174</v>
      </c>
      <c r="T10" s="73" t="s">
        <v>215</v>
      </c>
      <c r="U10" s="5"/>
      <c r="BJ10" s="1"/>
      <c r="BK10" s="3"/>
      <c r="BL10" s="1"/>
      <c r="BO10" s="1"/>
    </row>
    <row r="11" spans="2:67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5"/>
      <c r="BJ11" s="1"/>
      <c r="BK11" s="3"/>
      <c r="BL11" s="1"/>
      <c r="BO11" s="1"/>
    </row>
    <row r="12" spans="2:67" ht="20.25">
      <c r="B12" s="99" t="s">
        <v>238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BK12" s="4"/>
    </row>
    <row r="13" spans="2:67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67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67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67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BJ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 ht="409.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 ht="409.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2:20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2:20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2:20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2:20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2:20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2:20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2:20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2:20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2:20" ht="409.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2:20" ht="409.6">
      <c r="C111" s="1"/>
      <c r="D111" s="1"/>
      <c r="E111" s="1"/>
      <c r="F111" s="1"/>
      <c r="G111" s="1"/>
    </row>
    <row r="112" spans="2:20" ht="409.6">
      <c r="C112" s="1"/>
      <c r="D112" s="1"/>
      <c r="E112" s="1"/>
      <c r="F112" s="1"/>
      <c r="G112" s="1"/>
    </row>
    <row r="113" spans="3:7" ht="409.6">
      <c r="C113" s="1"/>
      <c r="D113" s="1"/>
      <c r="E113" s="1"/>
      <c r="F113" s="1"/>
      <c r="G113" s="1"/>
    </row>
    <row r="114" spans="3:7" ht="409.6">
      <c r="C114" s="1"/>
      <c r="D114" s="1"/>
      <c r="E114" s="1"/>
      <c r="F114" s="1"/>
      <c r="G114" s="1"/>
    </row>
    <row r="115" spans="3:7" ht="409.6">
      <c r="C115" s="1"/>
      <c r="D115" s="1"/>
      <c r="E115" s="1"/>
      <c r="F115" s="1"/>
      <c r="G115" s="1"/>
    </row>
    <row r="116" spans="3:7" ht="409.6">
      <c r="C116" s="1"/>
      <c r="D116" s="1"/>
      <c r="E116" s="1"/>
      <c r="F116" s="1"/>
      <c r="G116" s="1"/>
    </row>
    <row r="117" spans="3:7" ht="409.6">
      <c r="C117" s="1"/>
      <c r="D117" s="1"/>
      <c r="E117" s="1"/>
      <c r="F117" s="1"/>
      <c r="G117" s="1"/>
    </row>
    <row r="118" spans="3:7" ht="409.6">
      <c r="C118" s="1"/>
      <c r="D118" s="1"/>
      <c r="E118" s="1"/>
      <c r="F118" s="1"/>
      <c r="G118" s="1"/>
    </row>
    <row r="119" spans="3:7" ht="409.6">
      <c r="C119" s="1"/>
      <c r="D119" s="1"/>
      <c r="E119" s="1"/>
      <c r="F119" s="1"/>
      <c r="G119" s="1"/>
    </row>
    <row r="120" spans="3:7" ht="409.6">
      <c r="C120" s="1"/>
      <c r="D120" s="1"/>
      <c r="E120" s="1"/>
      <c r="F120" s="1"/>
      <c r="G120" s="1"/>
    </row>
    <row r="121" spans="3:7" ht="409.6">
      <c r="C121" s="1"/>
      <c r="D121" s="1"/>
      <c r="E121" s="1"/>
      <c r="F121" s="1"/>
      <c r="G121" s="1"/>
    </row>
    <row r="122" spans="3:7" ht="409.6">
      <c r="C122" s="1"/>
      <c r="D122" s="1"/>
      <c r="E122" s="1"/>
      <c r="F122" s="1"/>
      <c r="G122" s="1"/>
    </row>
    <row r="123" spans="3:7" ht="409.6">
      <c r="C123" s="1"/>
      <c r="D123" s="1"/>
      <c r="E123" s="1"/>
      <c r="F123" s="1"/>
      <c r="G123" s="1"/>
    </row>
    <row r="124" spans="3:7" ht="409.6">
      <c r="C124" s="1"/>
      <c r="D124" s="1"/>
      <c r="E124" s="1"/>
      <c r="F124" s="1"/>
      <c r="G124" s="1"/>
    </row>
    <row r="125" spans="3:7" ht="409.6">
      <c r="C125" s="1"/>
      <c r="D125" s="1"/>
      <c r="E125" s="1"/>
      <c r="F125" s="1"/>
      <c r="G125" s="1"/>
    </row>
    <row r="126" spans="3:7" ht="409.6">
      <c r="C126" s="1"/>
      <c r="D126" s="1"/>
      <c r="E126" s="1"/>
      <c r="F126" s="1"/>
      <c r="G126" s="1"/>
    </row>
    <row r="127" spans="3:7" ht="409.6">
      <c r="C127" s="1"/>
      <c r="D127" s="1"/>
      <c r="E127" s="1"/>
      <c r="F127" s="1"/>
      <c r="G127" s="1"/>
    </row>
    <row r="128" spans="3:7" ht="409.6">
      <c r="C128" s="1"/>
      <c r="D128" s="1"/>
      <c r="E128" s="1"/>
      <c r="F128" s="1"/>
      <c r="G128" s="1"/>
    </row>
    <row r="129" spans="3:7" ht="409.6">
      <c r="C129" s="1"/>
      <c r="D129" s="1"/>
      <c r="E129" s="1"/>
      <c r="F129" s="1"/>
      <c r="G129" s="1"/>
    </row>
    <row r="130" spans="3:7" ht="409.6">
      <c r="C130" s="1"/>
      <c r="D130" s="1"/>
      <c r="E130" s="1"/>
      <c r="F130" s="1"/>
      <c r="G130" s="1"/>
    </row>
    <row r="131" spans="3:7" ht="409.6">
      <c r="C131" s="1"/>
      <c r="D131" s="1"/>
      <c r="E131" s="1"/>
      <c r="F131" s="1"/>
      <c r="G131" s="1"/>
    </row>
    <row r="132" spans="3:7" ht="409.6">
      <c r="C132" s="1"/>
      <c r="D132" s="1"/>
      <c r="E132" s="1"/>
      <c r="F132" s="1"/>
      <c r="G132" s="1"/>
    </row>
    <row r="133" spans="3:7" ht="409.6">
      <c r="C133" s="1"/>
      <c r="D133" s="1"/>
      <c r="E133" s="1"/>
      <c r="F133" s="1"/>
      <c r="G133" s="1"/>
    </row>
    <row r="134" spans="3:7" ht="409.6">
      <c r="C134" s="1"/>
      <c r="D134" s="1"/>
      <c r="E134" s="1"/>
      <c r="F134" s="1"/>
      <c r="G134" s="1"/>
    </row>
    <row r="135" spans="3:7" ht="409.6">
      <c r="C135" s="1"/>
      <c r="D135" s="1"/>
      <c r="E135" s="1"/>
      <c r="F135" s="1"/>
      <c r="G135" s="1"/>
    </row>
    <row r="136" spans="3:7" ht="409.6">
      <c r="C136" s="1"/>
      <c r="D136" s="1"/>
      <c r="E136" s="1"/>
      <c r="F136" s="1"/>
      <c r="G136" s="1"/>
    </row>
    <row r="137" spans="3:7" ht="409.6">
      <c r="C137" s="1"/>
      <c r="D137" s="1"/>
      <c r="E137" s="1"/>
      <c r="F137" s="1"/>
      <c r="G137" s="1"/>
    </row>
    <row r="138" spans="3:7" ht="409.6">
      <c r="C138" s="1"/>
      <c r="D138" s="1"/>
      <c r="E138" s="1"/>
      <c r="F138" s="1"/>
      <c r="G138" s="1"/>
    </row>
    <row r="139" spans="3:7" ht="409.6">
      <c r="C139" s="1"/>
      <c r="D139" s="1"/>
      <c r="E139" s="1"/>
      <c r="F139" s="1"/>
      <c r="G139" s="1"/>
    </row>
    <row r="140" spans="3:7" ht="409.6">
      <c r="C140" s="1"/>
      <c r="D140" s="1"/>
      <c r="E140" s="1"/>
      <c r="F140" s="1"/>
      <c r="G140" s="1"/>
    </row>
    <row r="141" spans="3:7" ht="409.6">
      <c r="C141" s="1"/>
      <c r="D141" s="1"/>
      <c r="E141" s="1"/>
      <c r="F141" s="1"/>
      <c r="G141" s="1"/>
    </row>
    <row r="142" spans="3:7" ht="409.6">
      <c r="C142" s="1"/>
      <c r="D142" s="1"/>
      <c r="E142" s="1"/>
      <c r="F142" s="1"/>
      <c r="G142" s="1"/>
    </row>
    <row r="143" spans="3:7" ht="409.6">
      <c r="C143" s="1"/>
      <c r="D143" s="1"/>
      <c r="E143" s="1"/>
      <c r="F143" s="1"/>
      <c r="G143" s="1"/>
    </row>
    <row r="144" spans="3:7" ht="409.6">
      <c r="C144" s="1"/>
      <c r="D144" s="1"/>
      <c r="E144" s="1"/>
      <c r="F144" s="1"/>
      <c r="G144" s="1"/>
    </row>
    <row r="145" spans="3:7" ht="409.6">
      <c r="C145" s="1"/>
      <c r="D145" s="1"/>
      <c r="E145" s="1"/>
      <c r="F145" s="1"/>
      <c r="G145" s="1"/>
    </row>
    <row r="146" spans="3:7" ht="409.6">
      <c r="C146" s="1"/>
      <c r="D146" s="1"/>
      <c r="E146" s="1"/>
      <c r="F146" s="1"/>
      <c r="G146" s="1"/>
    </row>
    <row r="147" spans="3:7" ht="409.6">
      <c r="C147" s="1"/>
      <c r="D147" s="1"/>
      <c r="E147" s="1"/>
      <c r="F147" s="1"/>
      <c r="G147" s="1"/>
    </row>
    <row r="148" spans="3:7" ht="409.6">
      <c r="C148" s="1"/>
      <c r="D148" s="1"/>
      <c r="E148" s="1"/>
      <c r="F148" s="1"/>
      <c r="G148" s="1"/>
    </row>
    <row r="149" spans="3:7" ht="409.6">
      <c r="C149" s="1"/>
      <c r="D149" s="1"/>
      <c r="E149" s="1"/>
      <c r="F149" s="1"/>
      <c r="G149" s="1"/>
    </row>
    <row r="150" spans="3:7" ht="409.6">
      <c r="C150" s="1"/>
      <c r="D150" s="1"/>
      <c r="E150" s="1"/>
      <c r="F150" s="1"/>
      <c r="G150" s="1"/>
    </row>
    <row r="151" spans="3:7" ht="409.6">
      <c r="C151" s="1"/>
      <c r="D151" s="1"/>
      <c r="E151" s="1"/>
      <c r="F151" s="1"/>
      <c r="G151" s="1"/>
    </row>
    <row r="152" spans="3:7" ht="409.6">
      <c r="C152" s="1"/>
      <c r="D152" s="1"/>
      <c r="E152" s="1"/>
      <c r="F152" s="1"/>
      <c r="G152" s="1"/>
    </row>
    <row r="153" spans="3:7" ht="409.6">
      <c r="C153" s="1"/>
      <c r="D153" s="1"/>
      <c r="E153" s="1"/>
      <c r="F153" s="1"/>
      <c r="G153" s="1"/>
    </row>
    <row r="154" spans="3:7" ht="409.6">
      <c r="C154" s="1"/>
      <c r="D154" s="1"/>
      <c r="E154" s="1"/>
      <c r="F154" s="1"/>
      <c r="G154" s="1"/>
    </row>
    <row r="155" spans="3:7" ht="409.6">
      <c r="C155" s="1"/>
      <c r="D155" s="1"/>
      <c r="E155" s="1"/>
      <c r="F155" s="1"/>
      <c r="G155" s="1"/>
    </row>
    <row r="156" spans="3:7" ht="409.6">
      <c r="C156" s="1"/>
      <c r="D156" s="1"/>
      <c r="E156" s="1"/>
      <c r="F156" s="1"/>
      <c r="G156" s="1"/>
    </row>
    <row r="157" spans="3:7" ht="409.6">
      <c r="C157" s="1"/>
      <c r="D157" s="1"/>
      <c r="E157" s="1"/>
      <c r="F157" s="1"/>
      <c r="G157" s="1"/>
    </row>
    <row r="158" spans="3:7" ht="409.6">
      <c r="C158" s="1"/>
      <c r="D158" s="1"/>
      <c r="E158" s="1"/>
      <c r="F158" s="1"/>
      <c r="G158" s="1"/>
    </row>
    <row r="159" spans="3:7" ht="409.6">
      <c r="C159" s="1"/>
      <c r="D159" s="1"/>
      <c r="E159" s="1"/>
      <c r="F159" s="1"/>
      <c r="G159" s="1"/>
    </row>
    <row r="160" spans="3:7" ht="409.6">
      <c r="C160" s="1"/>
      <c r="D160" s="1"/>
      <c r="E160" s="1"/>
      <c r="F160" s="1"/>
      <c r="G160" s="1"/>
    </row>
    <row r="161" spans="3:7" ht="409.6">
      <c r="C161" s="1"/>
      <c r="D161" s="1"/>
      <c r="E161" s="1"/>
      <c r="F161" s="1"/>
      <c r="G161" s="1"/>
    </row>
    <row r="162" spans="3:7" ht="409.6">
      <c r="C162" s="1"/>
      <c r="D162" s="1"/>
      <c r="E162" s="1"/>
      <c r="F162" s="1"/>
      <c r="G162" s="1"/>
    </row>
    <row r="163" spans="3:7" ht="409.6">
      <c r="C163" s="1"/>
      <c r="D163" s="1"/>
      <c r="E163" s="1"/>
      <c r="F163" s="1"/>
      <c r="G163" s="1"/>
    </row>
    <row r="164" spans="3:7" ht="409.6">
      <c r="C164" s="1"/>
      <c r="D164" s="1"/>
      <c r="E164" s="1"/>
      <c r="F164" s="1"/>
      <c r="G164" s="1"/>
    </row>
    <row r="165" spans="3:7" ht="409.6">
      <c r="C165" s="1"/>
      <c r="D165" s="1"/>
      <c r="E165" s="1"/>
      <c r="F165" s="1"/>
      <c r="G165" s="1"/>
    </row>
    <row r="166" spans="3:7" ht="409.6">
      <c r="C166" s="1"/>
      <c r="D166" s="1"/>
      <c r="E166" s="1"/>
      <c r="F166" s="1"/>
      <c r="G166" s="1"/>
    </row>
    <row r="167" spans="3:7" ht="409.6">
      <c r="C167" s="1"/>
      <c r="D167" s="1"/>
      <c r="E167" s="1"/>
      <c r="F167" s="1"/>
      <c r="G167" s="1"/>
    </row>
    <row r="168" spans="3:7" ht="409.6">
      <c r="C168" s="1"/>
      <c r="D168" s="1"/>
      <c r="E168" s="1"/>
      <c r="F168" s="1"/>
      <c r="G168" s="1"/>
    </row>
    <row r="169" spans="3:7" ht="409.6">
      <c r="C169" s="1"/>
      <c r="D169" s="1"/>
      <c r="E169" s="1"/>
      <c r="F169" s="1"/>
      <c r="G169" s="1"/>
    </row>
    <row r="170" spans="3:7" ht="409.6">
      <c r="C170" s="1"/>
      <c r="D170" s="1"/>
      <c r="E170" s="1"/>
      <c r="F170" s="1"/>
      <c r="G170" s="1"/>
    </row>
    <row r="171" spans="3:7" ht="409.6">
      <c r="C171" s="1"/>
      <c r="D171" s="1"/>
      <c r="E171" s="1"/>
      <c r="F171" s="1"/>
      <c r="G171" s="1"/>
    </row>
    <row r="172" spans="3:7" ht="409.6">
      <c r="C172" s="1"/>
      <c r="D172" s="1"/>
      <c r="E172" s="1"/>
      <c r="F172" s="1"/>
      <c r="G172" s="1"/>
    </row>
    <row r="173" spans="3:7" ht="409.6">
      <c r="C173" s="1"/>
      <c r="D173" s="1"/>
      <c r="E173" s="1"/>
      <c r="F173" s="1"/>
      <c r="G173" s="1"/>
    </row>
    <row r="174" spans="3:7" ht="409.6">
      <c r="C174" s="1"/>
      <c r="D174" s="1"/>
      <c r="E174" s="1"/>
      <c r="F174" s="1"/>
      <c r="G174" s="1"/>
    </row>
    <row r="175" spans="3:7" ht="409.6">
      <c r="C175" s="1"/>
      <c r="D175" s="1"/>
      <c r="E175" s="1"/>
      <c r="F175" s="1"/>
      <c r="G175" s="1"/>
    </row>
    <row r="176" spans="3:7" ht="409.6">
      <c r="C176" s="1"/>
      <c r="D176" s="1"/>
      <c r="E176" s="1"/>
      <c r="F176" s="1"/>
      <c r="G176" s="1"/>
    </row>
    <row r="177" spans="3:7" ht="409.6">
      <c r="C177" s="1"/>
      <c r="D177" s="1"/>
      <c r="E177" s="1"/>
      <c r="F177" s="1"/>
      <c r="G177" s="1"/>
    </row>
    <row r="178" spans="3:7" ht="409.6">
      <c r="C178" s="1"/>
      <c r="D178" s="1"/>
      <c r="E178" s="1"/>
      <c r="F178" s="1"/>
      <c r="G178" s="1"/>
    </row>
    <row r="179" spans="3:7" ht="409.6">
      <c r="C179" s="1"/>
      <c r="D179" s="1"/>
      <c r="E179" s="1"/>
      <c r="F179" s="1"/>
      <c r="G179" s="1"/>
    </row>
    <row r="180" spans="3:7" ht="409.6">
      <c r="C180" s="1"/>
      <c r="D180" s="1"/>
      <c r="E180" s="1"/>
      <c r="F180" s="1"/>
      <c r="G180" s="1"/>
    </row>
    <row r="181" spans="3:7" ht="409.6">
      <c r="C181" s="1"/>
      <c r="D181" s="1"/>
      <c r="E181" s="1"/>
      <c r="F181" s="1"/>
      <c r="G181" s="1"/>
    </row>
    <row r="182" spans="3:7" ht="409.6">
      <c r="C182" s="1"/>
      <c r="D182" s="1"/>
      <c r="E182" s="1"/>
      <c r="F182" s="1"/>
      <c r="G182" s="1"/>
    </row>
    <row r="183" spans="3:7" ht="409.6">
      <c r="C183" s="1"/>
      <c r="D183" s="1"/>
      <c r="E183" s="1"/>
      <c r="F183" s="1"/>
      <c r="G183" s="1"/>
    </row>
    <row r="184" spans="3:7" ht="409.6">
      <c r="C184" s="1"/>
      <c r="D184" s="1"/>
      <c r="E184" s="1"/>
      <c r="F184" s="1"/>
      <c r="G184" s="1"/>
    </row>
    <row r="185" spans="3:7" ht="409.6">
      <c r="C185" s="1"/>
      <c r="D185" s="1"/>
      <c r="E185" s="1"/>
      <c r="F185" s="1"/>
      <c r="G185" s="1"/>
    </row>
    <row r="186" spans="3:7" ht="409.6">
      <c r="C186" s="1"/>
      <c r="D186" s="1"/>
      <c r="E186" s="1"/>
      <c r="F186" s="1"/>
      <c r="G186" s="1"/>
    </row>
    <row r="187" spans="3:7" ht="409.6">
      <c r="C187" s="1"/>
      <c r="D187" s="1"/>
      <c r="E187" s="1"/>
      <c r="F187" s="1"/>
      <c r="G187" s="1"/>
    </row>
    <row r="188" spans="3:7" ht="409.6">
      <c r="C188" s="1"/>
      <c r="D188" s="1"/>
      <c r="E188" s="1"/>
      <c r="F188" s="1"/>
      <c r="G188" s="1"/>
    </row>
    <row r="189" spans="3:7" ht="409.6">
      <c r="C189" s="1"/>
      <c r="D189" s="1"/>
      <c r="E189" s="1"/>
      <c r="F189" s="1"/>
      <c r="G189" s="1"/>
    </row>
    <row r="190" spans="3:7" ht="409.6">
      <c r="C190" s="1"/>
      <c r="D190" s="1"/>
      <c r="E190" s="1"/>
      <c r="F190" s="1"/>
      <c r="G190" s="1"/>
    </row>
    <row r="191" spans="3:7" ht="409.6">
      <c r="C191" s="1"/>
      <c r="D191" s="1"/>
      <c r="E191" s="1"/>
      <c r="F191" s="1"/>
      <c r="G191" s="1"/>
    </row>
    <row r="192" spans="3:7" ht="409.6">
      <c r="C192" s="1"/>
      <c r="D192" s="1"/>
      <c r="E192" s="1"/>
      <c r="F192" s="1"/>
      <c r="G192" s="1"/>
    </row>
    <row r="193" spans="3:7" ht="409.6">
      <c r="C193" s="1"/>
      <c r="D193" s="1"/>
      <c r="E193" s="1"/>
      <c r="F193" s="1"/>
      <c r="G193" s="1"/>
    </row>
    <row r="194" spans="3:7" ht="409.6">
      <c r="C194" s="1"/>
      <c r="D194" s="1"/>
      <c r="E194" s="1"/>
      <c r="F194" s="1"/>
      <c r="G194" s="1"/>
    </row>
    <row r="195" spans="3:7" ht="409.6">
      <c r="C195" s="1"/>
      <c r="D195" s="1"/>
      <c r="E195" s="1"/>
      <c r="F195" s="1"/>
      <c r="G195" s="1"/>
    </row>
    <row r="196" spans="3:7" ht="409.6">
      <c r="C196" s="1"/>
      <c r="D196" s="1"/>
      <c r="E196" s="1"/>
      <c r="F196" s="1"/>
      <c r="G196" s="1"/>
    </row>
    <row r="197" spans="3:7" ht="409.6">
      <c r="C197" s="1"/>
      <c r="D197" s="1"/>
      <c r="E197" s="1"/>
      <c r="F197" s="1"/>
      <c r="G197" s="1"/>
    </row>
    <row r="198" spans="3:7" ht="409.6">
      <c r="C198" s="1"/>
      <c r="D198" s="1"/>
      <c r="E198" s="1"/>
      <c r="F198" s="1"/>
      <c r="G198" s="1"/>
    </row>
    <row r="199" spans="3:7" ht="409.6">
      <c r="C199" s="1"/>
      <c r="D199" s="1"/>
      <c r="E199" s="1"/>
      <c r="F199" s="1"/>
      <c r="G199" s="1"/>
    </row>
    <row r="200" spans="3:7" ht="409.6">
      <c r="C200" s="1"/>
      <c r="D200" s="1"/>
      <c r="E200" s="1"/>
      <c r="F200" s="1"/>
      <c r="G200" s="1"/>
    </row>
    <row r="201" spans="3:7" ht="409.6">
      <c r="C201" s="1"/>
      <c r="D201" s="1"/>
      <c r="E201" s="1"/>
      <c r="F201" s="1"/>
      <c r="G201" s="1"/>
    </row>
    <row r="202" spans="3:7" ht="409.6">
      <c r="C202" s="1"/>
      <c r="D202" s="1"/>
      <c r="E202" s="1"/>
      <c r="F202" s="1"/>
      <c r="G202" s="1"/>
    </row>
    <row r="203" spans="3:7" ht="409.6">
      <c r="C203" s="1"/>
      <c r="D203" s="1"/>
      <c r="E203" s="1"/>
      <c r="F203" s="1"/>
      <c r="G203" s="1"/>
    </row>
    <row r="204" spans="3:7" ht="409.6">
      <c r="C204" s="1"/>
      <c r="D204" s="1"/>
      <c r="E204" s="1"/>
      <c r="F204" s="1"/>
      <c r="G204" s="1"/>
    </row>
    <row r="205" spans="3:7" ht="409.6">
      <c r="C205" s="1"/>
      <c r="D205" s="1"/>
      <c r="E205" s="1"/>
      <c r="F205" s="1"/>
      <c r="G205" s="1"/>
    </row>
    <row r="206" spans="3:7" ht="409.6">
      <c r="C206" s="1"/>
      <c r="D206" s="1"/>
      <c r="E206" s="1"/>
      <c r="F206" s="1"/>
      <c r="G206" s="1"/>
    </row>
    <row r="207" spans="3:7" ht="409.6">
      <c r="C207" s="1"/>
      <c r="D207" s="1"/>
      <c r="E207" s="1"/>
      <c r="F207" s="1"/>
      <c r="G207" s="1"/>
    </row>
    <row r="208" spans="3:7" ht="409.6">
      <c r="C208" s="1"/>
      <c r="D208" s="1"/>
      <c r="E208" s="1"/>
      <c r="F208" s="1"/>
      <c r="G208" s="1"/>
    </row>
    <row r="209" spans="3:7" ht="409.6">
      <c r="C209" s="1"/>
      <c r="D209" s="1"/>
      <c r="E209" s="1"/>
      <c r="F209" s="1"/>
      <c r="G209" s="1"/>
    </row>
    <row r="210" spans="3:7" ht="409.6">
      <c r="C210" s="1"/>
      <c r="D210" s="1"/>
      <c r="E210" s="1"/>
      <c r="F210" s="1"/>
      <c r="G210" s="1"/>
    </row>
    <row r="211" spans="3:7" ht="409.6">
      <c r="C211" s="1"/>
      <c r="D211" s="1"/>
      <c r="E211" s="1"/>
      <c r="F211" s="1"/>
      <c r="G211" s="1"/>
    </row>
    <row r="212" spans="3:7" ht="409.6">
      <c r="C212" s="1"/>
      <c r="D212" s="1"/>
      <c r="E212" s="1"/>
      <c r="F212" s="1"/>
      <c r="G212" s="1"/>
    </row>
    <row r="213" spans="3:7" ht="409.6">
      <c r="C213" s="1"/>
      <c r="D213" s="1"/>
      <c r="E213" s="1"/>
      <c r="F213" s="1"/>
      <c r="G213" s="1"/>
    </row>
    <row r="214" spans="3:7" ht="409.6">
      <c r="C214" s="1"/>
      <c r="D214" s="1"/>
      <c r="E214" s="1"/>
      <c r="F214" s="1"/>
      <c r="G214" s="1"/>
    </row>
    <row r="215" spans="3:7" ht="409.6">
      <c r="C215" s="1"/>
      <c r="D215" s="1"/>
      <c r="E215" s="1"/>
      <c r="F215" s="1"/>
      <c r="G215" s="1"/>
    </row>
    <row r="216" spans="3:7" ht="409.6">
      <c r="C216" s="1"/>
      <c r="D216" s="1"/>
      <c r="E216" s="1"/>
      <c r="F216" s="1"/>
      <c r="G216" s="1"/>
    </row>
    <row r="217" spans="3:7" ht="409.6">
      <c r="C217" s="1"/>
      <c r="D217" s="1"/>
      <c r="E217" s="1"/>
      <c r="F217" s="1"/>
      <c r="G217" s="1"/>
    </row>
    <row r="218" spans="3:7" ht="409.6">
      <c r="C218" s="1"/>
      <c r="D218" s="1"/>
      <c r="E218" s="1"/>
      <c r="F218" s="1"/>
      <c r="G218" s="1"/>
    </row>
    <row r="219" spans="3:7" ht="409.6">
      <c r="C219" s="1"/>
      <c r="D219" s="1"/>
      <c r="E219" s="1"/>
      <c r="F219" s="1"/>
      <c r="G219" s="1"/>
    </row>
    <row r="220" spans="3:7" ht="409.6">
      <c r="C220" s="1"/>
      <c r="D220" s="1"/>
      <c r="E220" s="1"/>
      <c r="F220" s="1"/>
      <c r="G220" s="1"/>
    </row>
    <row r="221" spans="3:7" ht="409.6">
      <c r="C221" s="1"/>
      <c r="D221" s="1"/>
      <c r="E221" s="1"/>
      <c r="F221" s="1"/>
      <c r="G221" s="1"/>
    </row>
    <row r="222" spans="3:7" ht="409.6">
      <c r="C222" s="1"/>
      <c r="D222" s="1"/>
      <c r="E222" s="1"/>
      <c r="F222" s="1"/>
      <c r="G222" s="1"/>
    </row>
    <row r="223" spans="3:7" ht="409.6">
      <c r="C223" s="1"/>
      <c r="D223" s="1"/>
      <c r="E223" s="1"/>
      <c r="F223" s="1"/>
      <c r="G223" s="1"/>
    </row>
    <row r="224" spans="3:7" ht="409.6">
      <c r="C224" s="1"/>
      <c r="D224" s="1"/>
      <c r="E224" s="1"/>
      <c r="F224" s="1"/>
      <c r="G224" s="1"/>
    </row>
    <row r="225" spans="3:7" ht="409.6">
      <c r="C225" s="1"/>
      <c r="D225" s="1"/>
      <c r="E225" s="1"/>
      <c r="F225" s="1"/>
      <c r="G225" s="1"/>
    </row>
    <row r="226" spans="3:7" ht="409.6">
      <c r="C226" s="1"/>
      <c r="D226" s="1"/>
      <c r="E226" s="1"/>
      <c r="F226" s="1"/>
      <c r="G226" s="1"/>
    </row>
    <row r="227" spans="3:7" ht="409.6">
      <c r="C227" s="1"/>
      <c r="D227" s="1"/>
      <c r="E227" s="1"/>
      <c r="F227" s="1"/>
      <c r="G227" s="1"/>
    </row>
    <row r="228" spans="3:7" ht="409.6">
      <c r="C228" s="1"/>
      <c r="D228" s="1"/>
      <c r="E228" s="1"/>
      <c r="F228" s="1"/>
      <c r="G228" s="1"/>
    </row>
    <row r="229" spans="3:7" ht="409.6">
      <c r="C229" s="1"/>
      <c r="D229" s="1"/>
      <c r="E229" s="1"/>
      <c r="F229" s="1"/>
      <c r="G229" s="1"/>
    </row>
    <row r="230" spans="3:7" ht="409.6">
      <c r="C230" s="1"/>
      <c r="D230" s="1"/>
      <c r="E230" s="1"/>
      <c r="F230" s="1"/>
      <c r="G230" s="1"/>
    </row>
    <row r="231" spans="3:7" ht="409.6">
      <c r="C231" s="1"/>
      <c r="D231" s="1"/>
      <c r="E231" s="1"/>
      <c r="F231" s="1"/>
      <c r="G231" s="1"/>
    </row>
    <row r="232" spans="3:7" ht="409.6">
      <c r="C232" s="1"/>
      <c r="D232" s="1"/>
      <c r="E232" s="1"/>
      <c r="F232" s="1"/>
      <c r="G232" s="1"/>
    </row>
    <row r="233" spans="3:7" ht="409.6">
      <c r="C233" s="1"/>
      <c r="D233" s="1"/>
      <c r="E233" s="1"/>
      <c r="F233" s="1"/>
      <c r="G233" s="1"/>
    </row>
    <row r="234" spans="3:7" ht="409.6">
      <c r="C234" s="1"/>
      <c r="D234" s="1"/>
      <c r="E234" s="1"/>
      <c r="F234" s="1"/>
      <c r="G234" s="1"/>
    </row>
    <row r="235" spans="3:7" ht="409.6">
      <c r="C235" s="1"/>
      <c r="D235" s="1"/>
      <c r="E235" s="1"/>
      <c r="F235" s="1"/>
      <c r="G235" s="1"/>
    </row>
    <row r="236" spans="3:7" ht="409.6">
      <c r="C236" s="1"/>
      <c r="D236" s="1"/>
      <c r="E236" s="1"/>
      <c r="F236" s="1"/>
      <c r="G236" s="1"/>
    </row>
    <row r="237" spans="3:7" ht="409.6">
      <c r="C237" s="1"/>
      <c r="D237" s="1"/>
      <c r="E237" s="1"/>
      <c r="F237" s="1"/>
      <c r="G237" s="1"/>
    </row>
    <row r="238" spans="3:7" ht="409.6">
      <c r="C238" s="1"/>
      <c r="D238" s="1"/>
      <c r="E238" s="1"/>
      <c r="F238" s="1"/>
      <c r="G238" s="1"/>
    </row>
    <row r="239" spans="3:7" ht="409.6">
      <c r="C239" s="1"/>
      <c r="D239" s="1"/>
      <c r="E239" s="1"/>
      <c r="F239" s="1"/>
      <c r="G239" s="1"/>
    </row>
    <row r="240" spans="3:7" ht="409.6">
      <c r="C240" s="1"/>
      <c r="D240" s="1"/>
      <c r="E240" s="1"/>
      <c r="F240" s="1"/>
      <c r="G240" s="1"/>
    </row>
    <row r="241" spans="3:7" ht="409.6">
      <c r="C241" s="1"/>
      <c r="D241" s="1"/>
      <c r="E241" s="1"/>
      <c r="F241" s="1"/>
      <c r="G241" s="1"/>
    </row>
    <row r="242" spans="3:7" ht="409.6">
      <c r="C242" s="1"/>
      <c r="D242" s="1"/>
      <c r="E242" s="1"/>
      <c r="F242" s="1"/>
      <c r="G242" s="1"/>
    </row>
    <row r="243" spans="3:7" ht="409.6">
      <c r="C243" s="1"/>
      <c r="D243" s="1"/>
      <c r="E243" s="1"/>
      <c r="F243" s="1"/>
      <c r="G243" s="1"/>
    </row>
    <row r="244" spans="3:7" ht="409.6">
      <c r="C244" s="1"/>
      <c r="D244" s="1"/>
      <c r="E244" s="1"/>
      <c r="F244" s="1"/>
      <c r="G244" s="1"/>
    </row>
    <row r="245" spans="3:7" ht="409.6">
      <c r="C245" s="1"/>
      <c r="D245" s="1"/>
      <c r="E245" s="1"/>
      <c r="F245" s="1"/>
      <c r="G245" s="1"/>
    </row>
    <row r="246" spans="3:7" ht="409.6">
      <c r="C246" s="1"/>
      <c r="D246" s="1"/>
      <c r="E246" s="1"/>
      <c r="F246" s="1"/>
      <c r="G246" s="1"/>
    </row>
    <row r="247" spans="3:7" ht="409.6">
      <c r="C247" s="1"/>
      <c r="D247" s="1"/>
      <c r="E247" s="1"/>
      <c r="F247" s="1"/>
      <c r="G247" s="1"/>
    </row>
    <row r="248" spans="3:7" ht="409.6">
      <c r="C248" s="1"/>
      <c r="D248" s="1"/>
      <c r="E248" s="1"/>
      <c r="F248" s="1"/>
      <c r="G248" s="1"/>
    </row>
    <row r="249" spans="3:7" ht="409.6">
      <c r="C249" s="1"/>
      <c r="D249" s="1"/>
      <c r="E249" s="1"/>
      <c r="F249" s="1"/>
      <c r="G249" s="1"/>
    </row>
    <row r="250" spans="3:7" ht="409.6">
      <c r="C250" s="1"/>
      <c r="D250" s="1"/>
      <c r="E250" s="1"/>
      <c r="F250" s="1"/>
      <c r="G250" s="1"/>
    </row>
    <row r="251" spans="3:7" ht="409.6">
      <c r="C251" s="1"/>
      <c r="D251" s="1"/>
      <c r="E251" s="1"/>
      <c r="F251" s="1"/>
      <c r="G251" s="1"/>
    </row>
    <row r="252" spans="3:7" ht="409.6">
      <c r="C252" s="1"/>
      <c r="D252" s="1"/>
      <c r="E252" s="1"/>
      <c r="F252" s="1"/>
      <c r="G252" s="1"/>
    </row>
    <row r="253" spans="3:7" ht="409.6">
      <c r="C253" s="1"/>
      <c r="D253" s="1"/>
      <c r="E253" s="1"/>
      <c r="F253" s="1"/>
      <c r="G253" s="1"/>
    </row>
    <row r="254" spans="3:7" ht="409.6">
      <c r="C254" s="1"/>
      <c r="D254" s="1"/>
      <c r="E254" s="1"/>
      <c r="F254" s="1"/>
      <c r="G254" s="1"/>
    </row>
    <row r="255" spans="3:7" ht="409.6">
      <c r="C255" s="1"/>
      <c r="D255" s="1"/>
      <c r="E255" s="1"/>
      <c r="F255" s="1"/>
      <c r="G255" s="1"/>
    </row>
    <row r="256" spans="3:7" ht="409.6">
      <c r="C256" s="1"/>
      <c r="D256" s="1"/>
      <c r="E256" s="1"/>
      <c r="F256" s="1"/>
      <c r="G256" s="1"/>
    </row>
    <row r="257" spans="3:7" ht="409.6">
      <c r="C257" s="1"/>
      <c r="D257" s="1"/>
      <c r="E257" s="1"/>
      <c r="F257" s="1"/>
      <c r="G257" s="1"/>
    </row>
    <row r="258" spans="3:7" ht="409.6">
      <c r="C258" s="1"/>
      <c r="D258" s="1"/>
      <c r="E258" s="1"/>
      <c r="F258" s="1"/>
      <c r="G258" s="1"/>
    </row>
    <row r="259" spans="3:7" ht="409.6">
      <c r="C259" s="1"/>
      <c r="D259" s="1"/>
      <c r="E259" s="1"/>
      <c r="F259" s="1"/>
      <c r="G259" s="1"/>
    </row>
    <row r="260" spans="3:7" ht="409.6">
      <c r="C260" s="1"/>
      <c r="D260" s="1"/>
      <c r="E260" s="1"/>
      <c r="F260" s="1"/>
      <c r="G260" s="1"/>
    </row>
    <row r="261" spans="3:7" ht="409.6">
      <c r="C261" s="1"/>
      <c r="D261" s="1"/>
      <c r="E261" s="1"/>
      <c r="F261" s="1"/>
      <c r="G261" s="1"/>
    </row>
    <row r="262" spans="3:7" ht="409.6">
      <c r="C262" s="1"/>
      <c r="D262" s="1"/>
      <c r="E262" s="1"/>
      <c r="F262" s="1"/>
      <c r="G262" s="1"/>
    </row>
    <row r="263" spans="3:7" ht="409.6">
      <c r="C263" s="1"/>
      <c r="D263" s="1"/>
      <c r="E263" s="1"/>
      <c r="F263" s="1"/>
      <c r="G263" s="1"/>
    </row>
    <row r="264" spans="3:7" ht="409.6">
      <c r="C264" s="1"/>
      <c r="D264" s="1"/>
      <c r="E264" s="1"/>
      <c r="F264" s="1"/>
      <c r="G264" s="1"/>
    </row>
    <row r="265" spans="3:7" ht="409.6">
      <c r="C265" s="1"/>
      <c r="D265" s="1"/>
      <c r="E265" s="1"/>
      <c r="F265" s="1"/>
      <c r="G265" s="1"/>
    </row>
    <row r="266" spans="3:7" ht="409.6">
      <c r="C266" s="1"/>
      <c r="D266" s="1"/>
      <c r="E266" s="1"/>
      <c r="F266" s="1"/>
      <c r="G266" s="1"/>
    </row>
    <row r="267" spans="3:7" ht="409.6">
      <c r="C267" s="1"/>
      <c r="D267" s="1"/>
      <c r="E267" s="1"/>
      <c r="F267" s="1"/>
      <c r="G267" s="1"/>
    </row>
    <row r="268" spans="3:7" ht="409.6">
      <c r="C268" s="1"/>
      <c r="D268" s="1"/>
      <c r="E268" s="1"/>
      <c r="F268" s="1"/>
      <c r="G268" s="1"/>
    </row>
    <row r="269" spans="3:7" ht="409.6">
      <c r="C269" s="1"/>
      <c r="D269" s="1"/>
      <c r="E269" s="1"/>
      <c r="F269" s="1"/>
      <c r="G269" s="1"/>
    </row>
    <row r="270" spans="3:7" ht="409.6">
      <c r="C270" s="1"/>
      <c r="D270" s="1"/>
      <c r="E270" s="1"/>
      <c r="F270" s="1"/>
      <c r="G270" s="1"/>
    </row>
    <row r="271" spans="3:7" ht="409.6">
      <c r="C271" s="1"/>
      <c r="D271" s="1"/>
      <c r="E271" s="1"/>
      <c r="F271" s="1"/>
      <c r="G271" s="1"/>
    </row>
    <row r="272" spans="3:7" ht="409.6">
      <c r="C272" s="1"/>
      <c r="D272" s="1"/>
      <c r="E272" s="1"/>
      <c r="F272" s="1"/>
      <c r="G272" s="1"/>
    </row>
    <row r="273" spans="3:7" ht="409.6">
      <c r="C273" s="1"/>
      <c r="D273" s="1"/>
      <c r="E273" s="1"/>
      <c r="F273" s="1"/>
      <c r="G273" s="1"/>
    </row>
    <row r="274" spans="3:7" ht="409.6">
      <c r="C274" s="1"/>
      <c r="D274" s="1"/>
      <c r="E274" s="1"/>
      <c r="F274" s="1"/>
      <c r="G274" s="1"/>
    </row>
    <row r="275" spans="3:7" ht="409.6">
      <c r="C275" s="1"/>
      <c r="D275" s="1"/>
      <c r="E275" s="1"/>
      <c r="F275" s="1"/>
      <c r="G275" s="1"/>
    </row>
    <row r="276" spans="3:7" ht="409.6">
      <c r="C276" s="1"/>
      <c r="D276" s="1"/>
      <c r="E276" s="1"/>
      <c r="F276" s="1"/>
      <c r="G276" s="1"/>
    </row>
    <row r="277" spans="3:7" ht="409.6">
      <c r="C277" s="1"/>
      <c r="D277" s="1"/>
      <c r="E277" s="1"/>
      <c r="F277" s="1"/>
      <c r="G277" s="1"/>
    </row>
    <row r="278" spans="3:7" ht="409.6">
      <c r="C278" s="1"/>
      <c r="D278" s="1"/>
      <c r="E278" s="1"/>
      <c r="F278" s="1"/>
      <c r="G278" s="1"/>
    </row>
    <row r="279" spans="3:7" ht="409.6">
      <c r="C279" s="1"/>
      <c r="D279" s="1"/>
      <c r="E279" s="1"/>
      <c r="F279" s="1"/>
      <c r="G279" s="1"/>
    </row>
    <row r="280" spans="3:7" ht="409.6">
      <c r="C280" s="1"/>
      <c r="D280" s="1"/>
      <c r="E280" s="1"/>
      <c r="F280" s="1"/>
      <c r="G280" s="1"/>
    </row>
    <row r="281" spans="3:7" ht="409.6">
      <c r="C281" s="1"/>
      <c r="D281" s="1"/>
      <c r="E281" s="1"/>
      <c r="F281" s="1"/>
      <c r="G281" s="1"/>
    </row>
    <row r="282" spans="3:7" ht="409.6">
      <c r="C282" s="1"/>
      <c r="D282" s="1"/>
      <c r="E282" s="1"/>
      <c r="F282" s="1"/>
      <c r="G282" s="1"/>
    </row>
    <row r="283" spans="3:7" ht="409.6">
      <c r="C283" s="1"/>
      <c r="D283" s="1"/>
      <c r="E283" s="1"/>
      <c r="F283" s="1"/>
      <c r="G283" s="1"/>
    </row>
    <row r="284" spans="3:7" ht="409.6">
      <c r="C284" s="1"/>
      <c r="D284" s="1"/>
      <c r="E284" s="1"/>
      <c r="F284" s="1"/>
      <c r="G284" s="1"/>
    </row>
    <row r="285" spans="3:7" ht="409.6">
      <c r="C285" s="1"/>
      <c r="D285" s="1"/>
      <c r="E285" s="1"/>
      <c r="F285" s="1"/>
      <c r="G285" s="1"/>
    </row>
    <row r="286" spans="3:7" ht="409.6">
      <c r="C286" s="1"/>
      <c r="D286" s="1"/>
      <c r="E286" s="1"/>
      <c r="F286" s="1"/>
      <c r="G286" s="1"/>
    </row>
    <row r="287" spans="3:7" ht="409.6">
      <c r="C287" s="1"/>
      <c r="D287" s="1"/>
      <c r="E287" s="1"/>
      <c r="F287" s="1"/>
      <c r="G287" s="1"/>
    </row>
    <row r="288" spans="3:7" ht="409.6">
      <c r="C288" s="1"/>
      <c r="D288" s="1"/>
      <c r="E288" s="1"/>
      <c r="F288" s="1"/>
      <c r="G288" s="1"/>
    </row>
    <row r="289" spans="3:7" ht="409.6">
      <c r="C289" s="1"/>
      <c r="D289" s="1"/>
      <c r="E289" s="1"/>
      <c r="F289" s="1"/>
      <c r="G289" s="1"/>
    </row>
    <row r="290" spans="3:7" ht="409.6">
      <c r="C290" s="1"/>
      <c r="D290" s="1"/>
      <c r="E290" s="1"/>
      <c r="F290" s="1"/>
      <c r="G290" s="1"/>
    </row>
    <row r="291" spans="3:7" ht="409.6">
      <c r="C291" s="1"/>
      <c r="D291" s="1"/>
      <c r="E291" s="1"/>
      <c r="F291" s="1"/>
      <c r="G291" s="1"/>
    </row>
    <row r="292" spans="3:7" ht="409.6">
      <c r="C292" s="1"/>
      <c r="D292" s="1"/>
      <c r="E292" s="1"/>
      <c r="F292" s="1"/>
      <c r="G292" s="1"/>
    </row>
    <row r="293" spans="3:7" ht="409.6">
      <c r="C293" s="1"/>
      <c r="D293" s="1"/>
      <c r="E293" s="1"/>
      <c r="F293" s="1"/>
      <c r="G293" s="1"/>
    </row>
    <row r="294" spans="3:7" ht="409.6">
      <c r="C294" s="1"/>
      <c r="D294" s="1"/>
      <c r="E294" s="1"/>
      <c r="F294" s="1"/>
      <c r="G294" s="1"/>
    </row>
    <row r="295" spans="3:7" ht="409.6">
      <c r="C295" s="1"/>
      <c r="D295" s="1"/>
      <c r="E295" s="1"/>
      <c r="F295" s="1"/>
      <c r="G295" s="1"/>
    </row>
    <row r="296" spans="3:7" ht="409.6">
      <c r="C296" s="1"/>
      <c r="D296" s="1"/>
      <c r="E296" s="1"/>
      <c r="F296" s="1"/>
      <c r="G296" s="1"/>
    </row>
    <row r="297" spans="3:7" ht="409.6">
      <c r="C297" s="1"/>
      <c r="D297" s="1"/>
      <c r="E297" s="1"/>
      <c r="F297" s="1"/>
      <c r="G297" s="1"/>
    </row>
    <row r="298" spans="3:7" ht="409.6">
      <c r="C298" s="1"/>
      <c r="D298" s="1"/>
      <c r="E298" s="1"/>
      <c r="F298" s="1"/>
      <c r="G298" s="1"/>
    </row>
    <row r="299" spans="3:7" ht="409.6">
      <c r="C299" s="1"/>
      <c r="D299" s="1"/>
      <c r="E299" s="1"/>
      <c r="F299" s="1"/>
      <c r="G299" s="1"/>
    </row>
    <row r="300" spans="3:7" ht="409.6">
      <c r="C300" s="1"/>
      <c r="D300" s="1"/>
      <c r="E300" s="1"/>
      <c r="F300" s="1"/>
      <c r="G300" s="1"/>
    </row>
    <row r="301" spans="3:7" ht="409.6">
      <c r="C301" s="1"/>
      <c r="D301" s="1"/>
      <c r="E301" s="1"/>
      <c r="F301" s="1"/>
      <c r="G301" s="1"/>
    </row>
    <row r="302" spans="3:7" ht="409.6">
      <c r="C302" s="1"/>
      <c r="D302" s="1"/>
      <c r="E302" s="1"/>
      <c r="F302" s="1"/>
      <c r="G302" s="1"/>
    </row>
    <row r="303" spans="3:7" ht="409.6">
      <c r="C303" s="1"/>
      <c r="D303" s="1"/>
      <c r="E303" s="1"/>
      <c r="F303" s="1"/>
      <c r="G303" s="1"/>
    </row>
    <row r="304" spans="3:7" ht="409.6">
      <c r="C304" s="1"/>
      <c r="D304" s="1"/>
      <c r="E304" s="1"/>
      <c r="F304" s="1"/>
      <c r="G304" s="1"/>
    </row>
    <row r="305" spans="3:7" ht="409.6">
      <c r="C305" s="1"/>
      <c r="D305" s="1"/>
      <c r="E305" s="1"/>
      <c r="F305" s="1"/>
      <c r="G305" s="1"/>
    </row>
    <row r="306" spans="3:7" ht="409.6">
      <c r="C306" s="1"/>
      <c r="D306" s="1"/>
      <c r="E306" s="1"/>
      <c r="F306" s="1"/>
      <c r="G306" s="1"/>
    </row>
    <row r="307" spans="3:7" ht="409.6">
      <c r="C307" s="1"/>
      <c r="D307" s="1"/>
      <c r="E307" s="1"/>
      <c r="F307" s="1"/>
      <c r="G307" s="1"/>
    </row>
    <row r="308" spans="3:7" ht="409.6">
      <c r="C308" s="1"/>
      <c r="D308" s="1"/>
      <c r="E308" s="1"/>
      <c r="F308" s="1"/>
      <c r="G308" s="1"/>
    </row>
    <row r="309" spans="3:7" ht="409.6">
      <c r="C309" s="1"/>
      <c r="D309" s="1"/>
      <c r="E309" s="1"/>
      <c r="F309" s="1"/>
      <c r="G309" s="1"/>
    </row>
    <row r="310" spans="3:7" ht="409.6">
      <c r="C310" s="1"/>
      <c r="D310" s="1"/>
      <c r="E310" s="1"/>
      <c r="F310" s="1"/>
      <c r="G310" s="1"/>
    </row>
    <row r="311" spans="3:7" ht="409.6">
      <c r="C311" s="1"/>
      <c r="D311" s="1"/>
      <c r="E311" s="1"/>
      <c r="F311" s="1"/>
      <c r="G311" s="1"/>
    </row>
    <row r="312" spans="3:7" ht="409.6">
      <c r="C312" s="1"/>
      <c r="D312" s="1"/>
      <c r="E312" s="1"/>
      <c r="F312" s="1"/>
      <c r="G312" s="1"/>
    </row>
    <row r="313" spans="3:7" ht="409.6">
      <c r="C313" s="1"/>
      <c r="D313" s="1"/>
      <c r="E313" s="1"/>
      <c r="F313" s="1"/>
      <c r="G313" s="1"/>
    </row>
    <row r="314" spans="3:7" ht="409.6">
      <c r="C314" s="1"/>
      <c r="D314" s="1"/>
      <c r="E314" s="1"/>
      <c r="F314" s="1"/>
      <c r="G314" s="1"/>
    </row>
    <row r="315" spans="3:7" ht="409.6">
      <c r="C315" s="1"/>
      <c r="D315" s="1"/>
      <c r="E315" s="1"/>
      <c r="F315" s="1"/>
      <c r="G315" s="1"/>
    </row>
    <row r="316" spans="3:7" ht="409.6">
      <c r="C316" s="1"/>
      <c r="D316" s="1"/>
      <c r="E316" s="1"/>
      <c r="F316" s="1"/>
      <c r="G316" s="1"/>
    </row>
    <row r="317" spans="3:7" ht="409.6">
      <c r="C317" s="1"/>
      <c r="D317" s="1"/>
      <c r="E317" s="1"/>
      <c r="F317" s="1"/>
      <c r="G317" s="1"/>
    </row>
    <row r="318" spans="3:7" ht="409.6">
      <c r="C318" s="1"/>
      <c r="D318" s="1"/>
      <c r="E318" s="1"/>
      <c r="F318" s="1"/>
      <c r="G318" s="1"/>
    </row>
    <row r="319" spans="3:7" ht="409.6">
      <c r="C319" s="1"/>
      <c r="D319" s="1"/>
      <c r="E319" s="1"/>
      <c r="F319" s="1"/>
      <c r="G319" s="1"/>
    </row>
    <row r="320" spans="3:7" ht="409.6">
      <c r="C320" s="1"/>
      <c r="D320" s="1"/>
      <c r="E320" s="1"/>
      <c r="F320" s="1"/>
      <c r="G320" s="1"/>
    </row>
    <row r="321" spans="3:7" ht="409.6">
      <c r="C321" s="1"/>
      <c r="D321" s="1"/>
      <c r="E321" s="1"/>
      <c r="F321" s="1"/>
      <c r="G321" s="1"/>
    </row>
    <row r="322" spans="3:7" ht="409.6">
      <c r="C322" s="1"/>
      <c r="D322" s="1"/>
      <c r="E322" s="1"/>
      <c r="F322" s="1"/>
      <c r="G322" s="1"/>
    </row>
    <row r="323" spans="3:7" ht="409.6">
      <c r="C323" s="1"/>
      <c r="D323" s="1"/>
      <c r="E323" s="1"/>
      <c r="F323" s="1"/>
      <c r="G323" s="1"/>
    </row>
    <row r="324" spans="3:7" ht="409.6">
      <c r="C324" s="1"/>
      <c r="D324" s="1"/>
      <c r="E324" s="1"/>
      <c r="F324" s="1"/>
      <c r="G324" s="1"/>
    </row>
    <row r="325" spans="3:7" ht="409.6">
      <c r="C325" s="1"/>
      <c r="D325" s="1"/>
      <c r="E325" s="1"/>
      <c r="F325" s="1"/>
      <c r="G325" s="1"/>
    </row>
    <row r="326" spans="3:7" ht="409.6">
      <c r="C326" s="1"/>
      <c r="D326" s="1"/>
      <c r="E326" s="1"/>
      <c r="F326" s="1"/>
      <c r="G326" s="1"/>
    </row>
    <row r="327" spans="3:7" ht="409.6">
      <c r="C327" s="1"/>
      <c r="D327" s="1"/>
      <c r="E327" s="1"/>
      <c r="F327" s="1"/>
      <c r="G327" s="1"/>
    </row>
    <row r="328" spans="3:7" ht="409.6">
      <c r="C328" s="1"/>
      <c r="D328" s="1"/>
      <c r="E328" s="1"/>
      <c r="F328" s="1"/>
      <c r="G328" s="1"/>
    </row>
    <row r="329" spans="3:7" ht="409.6">
      <c r="C329" s="1"/>
      <c r="D329" s="1"/>
      <c r="E329" s="1"/>
      <c r="F329" s="1"/>
      <c r="G329" s="1"/>
    </row>
    <row r="330" spans="3:7" ht="409.6">
      <c r="C330" s="1"/>
      <c r="D330" s="1"/>
      <c r="E330" s="1"/>
      <c r="F330" s="1"/>
      <c r="G330" s="1"/>
    </row>
    <row r="331" spans="3:7" ht="409.6">
      <c r="C331" s="1"/>
      <c r="D331" s="1"/>
      <c r="E331" s="1"/>
      <c r="F331" s="1"/>
      <c r="G331" s="1"/>
    </row>
    <row r="332" spans="3:7" ht="409.6">
      <c r="C332" s="1"/>
      <c r="D332" s="1"/>
      <c r="E332" s="1"/>
      <c r="F332" s="1"/>
      <c r="G332" s="1"/>
    </row>
    <row r="333" spans="3:7" ht="409.6">
      <c r="C333" s="1"/>
      <c r="D333" s="1"/>
      <c r="E333" s="1"/>
      <c r="F333" s="1"/>
      <c r="G333" s="1"/>
    </row>
    <row r="334" spans="3:7" ht="409.6">
      <c r="C334" s="1"/>
      <c r="D334" s="1"/>
      <c r="E334" s="1"/>
      <c r="F334" s="1"/>
      <c r="G334" s="1"/>
    </row>
    <row r="335" spans="3:7" ht="409.6">
      <c r="C335" s="1"/>
      <c r="D335" s="1"/>
      <c r="E335" s="1"/>
      <c r="F335" s="1"/>
      <c r="G335" s="1"/>
    </row>
    <row r="336" spans="3:7" ht="409.6">
      <c r="C336" s="1"/>
      <c r="D336" s="1"/>
      <c r="E336" s="1"/>
      <c r="F336" s="1"/>
      <c r="G336" s="1"/>
    </row>
    <row r="337" spans="3:7" ht="409.6">
      <c r="C337" s="1"/>
      <c r="D337" s="1"/>
      <c r="E337" s="1"/>
      <c r="F337" s="1"/>
      <c r="G337" s="1"/>
    </row>
    <row r="338" spans="3:7" ht="409.6">
      <c r="C338" s="1"/>
      <c r="D338" s="1"/>
      <c r="E338" s="1"/>
      <c r="F338" s="1"/>
      <c r="G338" s="1"/>
    </row>
    <row r="339" spans="3:7" ht="409.6">
      <c r="C339" s="1"/>
      <c r="D339" s="1"/>
      <c r="E339" s="1"/>
      <c r="F339" s="1"/>
      <c r="G339" s="1"/>
    </row>
    <row r="340" spans="3:7" ht="409.6">
      <c r="C340" s="1"/>
      <c r="D340" s="1"/>
      <c r="E340" s="1"/>
      <c r="F340" s="1"/>
      <c r="G340" s="1"/>
    </row>
    <row r="341" spans="3:7" ht="409.6">
      <c r="C341" s="1"/>
      <c r="D341" s="1"/>
      <c r="E341" s="1"/>
      <c r="F341" s="1"/>
      <c r="G341" s="1"/>
    </row>
    <row r="342" spans="3:7" ht="409.6">
      <c r="C342" s="1"/>
      <c r="D342" s="1"/>
      <c r="E342" s="1"/>
      <c r="F342" s="1"/>
      <c r="G342" s="1"/>
    </row>
    <row r="343" spans="3:7" ht="409.6">
      <c r="C343" s="1"/>
      <c r="D343" s="1"/>
      <c r="E343" s="1"/>
      <c r="F343" s="1"/>
      <c r="G343" s="1"/>
    </row>
    <row r="344" spans="3:7" ht="409.6">
      <c r="C344" s="1"/>
      <c r="D344" s="1"/>
      <c r="E344" s="1"/>
      <c r="F344" s="1"/>
      <c r="G344" s="1"/>
    </row>
    <row r="345" spans="3:7" ht="409.6">
      <c r="C345" s="1"/>
      <c r="D345" s="1"/>
      <c r="E345" s="1"/>
      <c r="F345" s="1"/>
      <c r="G345" s="1"/>
    </row>
    <row r="346" spans="3:7" ht="409.6">
      <c r="C346" s="1"/>
      <c r="D346" s="1"/>
      <c r="E346" s="1"/>
      <c r="F346" s="1"/>
      <c r="G346" s="1"/>
    </row>
    <row r="347" spans="3:7" ht="409.6">
      <c r="C347" s="1"/>
      <c r="D347" s="1"/>
      <c r="E347" s="1"/>
      <c r="F347" s="1"/>
      <c r="G347" s="1"/>
    </row>
    <row r="348" spans="3:7" ht="409.6">
      <c r="C348" s="1"/>
      <c r="D348" s="1"/>
      <c r="E348" s="1"/>
      <c r="F348" s="1"/>
      <c r="G348" s="1"/>
    </row>
    <row r="349" spans="3:7" ht="409.6">
      <c r="C349" s="1"/>
      <c r="D349" s="1"/>
      <c r="E349" s="1"/>
      <c r="F349" s="1"/>
      <c r="G349" s="1"/>
    </row>
    <row r="350" spans="3:7" ht="409.6">
      <c r="C350" s="1"/>
      <c r="D350" s="1"/>
      <c r="E350" s="1"/>
      <c r="F350" s="1"/>
      <c r="G350" s="1"/>
    </row>
    <row r="351" spans="3:7" ht="409.6">
      <c r="C351" s="1"/>
      <c r="D351" s="1"/>
      <c r="E351" s="1"/>
      <c r="F351" s="1"/>
      <c r="G351" s="1"/>
    </row>
    <row r="352" spans="3:7" ht="409.6">
      <c r="C352" s="1"/>
      <c r="D352" s="1"/>
      <c r="E352" s="1"/>
      <c r="F352" s="1"/>
      <c r="G352" s="1"/>
    </row>
    <row r="353" spans="3:7" ht="409.6">
      <c r="C353" s="1"/>
      <c r="D353" s="1"/>
      <c r="E353" s="1"/>
      <c r="F353" s="1"/>
      <c r="G353" s="1"/>
    </row>
    <row r="354" spans="3:7" ht="409.6">
      <c r="C354" s="1"/>
      <c r="D354" s="1"/>
      <c r="E354" s="1"/>
      <c r="F354" s="1"/>
      <c r="G354" s="1"/>
    </row>
    <row r="355" spans="3:7" ht="409.6">
      <c r="C355" s="1"/>
      <c r="D355" s="1"/>
      <c r="E355" s="1"/>
      <c r="F355" s="1"/>
      <c r="G355" s="1"/>
    </row>
    <row r="356" spans="3:7" ht="409.6">
      <c r="C356" s="1"/>
      <c r="D356" s="1"/>
      <c r="E356" s="1"/>
      <c r="F356" s="1"/>
      <c r="G356" s="1"/>
    </row>
    <row r="357" spans="3:7" ht="409.6">
      <c r="C357" s="1"/>
      <c r="D357" s="1"/>
      <c r="E357" s="1"/>
      <c r="F357" s="1"/>
      <c r="G357" s="1"/>
    </row>
    <row r="358" spans="3:7" ht="409.6">
      <c r="C358" s="1"/>
      <c r="D358" s="1"/>
      <c r="E358" s="1"/>
      <c r="F358" s="1"/>
      <c r="G358" s="1"/>
    </row>
    <row r="359" spans="3:7" ht="409.6">
      <c r="C359" s="1"/>
      <c r="D359" s="1"/>
      <c r="E359" s="1"/>
      <c r="F359" s="1"/>
      <c r="G359" s="1"/>
    </row>
    <row r="360" spans="3:7" ht="409.6">
      <c r="C360" s="1"/>
      <c r="D360" s="1"/>
      <c r="E360" s="1"/>
      <c r="F360" s="1"/>
      <c r="G360" s="1"/>
    </row>
    <row r="361" spans="3:7" ht="409.6">
      <c r="C361" s="1"/>
      <c r="D361" s="1"/>
      <c r="E361" s="1"/>
      <c r="F361" s="1"/>
      <c r="G361" s="1"/>
    </row>
    <row r="362" spans="3:7" ht="409.6">
      <c r="C362" s="1"/>
      <c r="D362" s="1"/>
      <c r="E362" s="1"/>
      <c r="F362" s="1"/>
      <c r="G362" s="1"/>
    </row>
    <row r="363" spans="3:7" ht="409.6">
      <c r="C363" s="1"/>
      <c r="D363" s="1"/>
      <c r="E363" s="1"/>
      <c r="F363" s="1"/>
      <c r="G363" s="1"/>
    </row>
    <row r="364" spans="3:7" ht="409.6">
      <c r="C364" s="1"/>
      <c r="D364" s="1"/>
      <c r="E364" s="1"/>
      <c r="F364" s="1"/>
      <c r="G364" s="1"/>
    </row>
    <row r="365" spans="3:7" ht="409.6">
      <c r="C365" s="1"/>
      <c r="D365" s="1"/>
      <c r="E365" s="1"/>
      <c r="F365" s="1"/>
      <c r="G365" s="1"/>
    </row>
    <row r="366" spans="3:7" ht="409.6">
      <c r="C366" s="1"/>
      <c r="D366" s="1"/>
      <c r="E366" s="1"/>
      <c r="F366" s="1"/>
      <c r="G366" s="1"/>
    </row>
    <row r="367" spans="3:7" ht="409.6">
      <c r="C367" s="1"/>
      <c r="D367" s="1"/>
      <c r="E367" s="1"/>
      <c r="F367" s="1"/>
      <c r="G367" s="1"/>
    </row>
    <row r="368" spans="3:7" ht="409.6">
      <c r="C368" s="1"/>
      <c r="D368" s="1"/>
      <c r="E368" s="1"/>
      <c r="F368" s="1"/>
      <c r="G368" s="1"/>
    </row>
    <row r="369" spans="3:7" ht="409.6">
      <c r="C369" s="1"/>
      <c r="D369" s="1"/>
      <c r="E369" s="1"/>
      <c r="F369" s="1"/>
      <c r="G369" s="1"/>
    </row>
    <row r="370" spans="3:7" ht="409.6">
      <c r="C370" s="1"/>
      <c r="D370" s="1"/>
      <c r="E370" s="1"/>
      <c r="F370" s="1"/>
      <c r="G370" s="1"/>
    </row>
    <row r="371" spans="3:7" ht="409.6">
      <c r="C371" s="1"/>
      <c r="D371" s="1"/>
      <c r="E371" s="1"/>
      <c r="F371" s="1"/>
      <c r="G371" s="1"/>
    </row>
    <row r="372" spans="3:7" ht="409.6">
      <c r="C372" s="1"/>
      <c r="D372" s="1"/>
      <c r="E372" s="1"/>
      <c r="F372" s="1"/>
      <c r="G372" s="1"/>
    </row>
    <row r="373" spans="3:7" ht="409.6">
      <c r="C373" s="1"/>
      <c r="D373" s="1"/>
      <c r="E373" s="1"/>
      <c r="F373" s="1"/>
      <c r="G373" s="1"/>
    </row>
    <row r="374" spans="3:7" ht="409.6">
      <c r="C374" s="1"/>
      <c r="D374" s="1"/>
      <c r="E374" s="1"/>
      <c r="F374" s="1"/>
      <c r="G374" s="1"/>
    </row>
    <row r="375" spans="3:7" ht="409.6">
      <c r="C375" s="1"/>
      <c r="D375" s="1"/>
      <c r="E375" s="1"/>
      <c r="F375" s="1"/>
      <c r="G375" s="1"/>
    </row>
    <row r="376" spans="3:7" ht="409.6">
      <c r="C376" s="1"/>
      <c r="D376" s="1"/>
      <c r="E376" s="1"/>
      <c r="F376" s="1"/>
      <c r="G376" s="1"/>
    </row>
    <row r="377" spans="3:7" ht="409.6">
      <c r="C377" s="1"/>
      <c r="D377" s="1"/>
      <c r="E377" s="1"/>
      <c r="F377" s="1"/>
      <c r="G377" s="1"/>
    </row>
    <row r="378" spans="3:7" ht="409.6">
      <c r="C378" s="1"/>
      <c r="D378" s="1"/>
      <c r="E378" s="1"/>
      <c r="F378" s="1"/>
      <c r="G378" s="1"/>
    </row>
    <row r="379" spans="3:7" ht="409.6">
      <c r="C379" s="1"/>
      <c r="D379" s="1"/>
      <c r="E379" s="1"/>
      <c r="F379" s="1"/>
      <c r="G379" s="1"/>
    </row>
    <row r="380" spans="3:7" ht="409.6">
      <c r="C380" s="1"/>
      <c r="D380" s="1"/>
      <c r="E380" s="1"/>
      <c r="F380" s="1"/>
      <c r="G380" s="1"/>
    </row>
    <row r="381" spans="3:7" ht="409.6">
      <c r="C381" s="1"/>
      <c r="D381" s="1"/>
      <c r="E381" s="1"/>
      <c r="F381" s="1"/>
      <c r="G381" s="1"/>
    </row>
    <row r="382" spans="3:7" ht="409.6">
      <c r="C382" s="1"/>
      <c r="D382" s="1"/>
      <c r="E382" s="1"/>
      <c r="F382" s="1"/>
      <c r="G382" s="1"/>
    </row>
    <row r="383" spans="3:7" ht="409.6">
      <c r="C383" s="1"/>
      <c r="D383" s="1"/>
      <c r="E383" s="1"/>
      <c r="F383" s="1"/>
      <c r="G383" s="1"/>
    </row>
    <row r="384" spans="3:7" ht="409.6">
      <c r="C384" s="1"/>
      <c r="D384" s="1"/>
      <c r="E384" s="1"/>
      <c r="F384" s="1"/>
      <c r="G384" s="1"/>
    </row>
    <row r="385" spans="3:7" ht="409.6">
      <c r="C385" s="1"/>
      <c r="D385" s="1"/>
      <c r="E385" s="1"/>
      <c r="F385" s="1"/>
      <c r="G385" s="1"/>
    </row>
    <row r="386" spans="3:7" ht="409.6">
      <c r="C386" s="1"/>
      <c r="D386" s="1"/>
      <c r="E386" s="1"/>
      <c r="F386" s="1"/>
      <c r="G386" s="1"/>
    </row>
    <row r="387" spans="3:7" ht="409.6">
      <c r="C387" s="1"/>
      <c r="D387" s="1"/>
      <c r="E387" s="1"/>
      <c r="F387" s="1"/>
      <c r="G387" s="1"/>
    </row>
    <row r="388" spans="3:7" ht="409.6">
      <c r="C388" s="1"/>
      <c r="D388" s="1"/>
      <c r="E388" s="1"/>
      <c r="F388" s="1"/>
      <c r="G388" s="1"/>
    </row>
    <row r="389" spans="3:7" ht="409.6">
      <c r="C389" s="1"/>
      <c r="D389" s="1"/>
      <c r="E389" s="1"/>
      <c r="F389" s="1"/>
      <c r="G389" s="1"/>
    </row>
    <row r="390" spans="3:7" ht="409.6">
      <c r="C390" s="1"/>
      <c r="D390" s="1"/>
      <c r="E390" s="1"/>
      <c r="F390" s="1"/>
      <c r="G390" s="1"/>
    </row>
    <row r="391" spans="3:7" ht="409.6">
      <c r="C391" s="1"/>
      <c r="D391" s="1"/>
      <c r="E391" s="1"/>
      <c r="F391" s="1"/>
      <c r="G391" s="1"/>
    </row>
    <row r="392" spans="3:7" ht="409.6">
      <c r="C392" s="1"/>
      <c r="D392" s="1"/>
      <c r="E392" s="1"/>
      <c r="F392" s="1"/>
      <c r="G392" s="1"/>
    </row>
    <row r="393" spans="3:7" ht="409.6">
      <c r="C393" s="1"/>
      <c r="D393" s="1"/>
      <c r="E393" s="1"/>
      <c r="F393" s="1"/>
      <c r="G393" s="1"/>
    </row>
    <row r="394" spans="3:7" ht="409.6">
      <c r="C394" s="1"/>
      <c r="D394" s="1"/>
      <c r="E394" s="1"/>
      <c r="F394" s="1"/>
      <c r="G394" s="1"/>
    </row>
    <row r="395" spans="3:7" ht="409.6">
      <c r="C395" s="1"/>
      <c r="D395" s="1"/>
      <c r="E395" s="1"/>
      <c r="F395" s="1"/>
      <c r="G395" s="1"/>
    </row>
    <row r="396" spans="3:7" ht="409.6">
      <c r="C396" s="1"/>
      <c r="D396" s="1"/>
      <c r="E396" s="1"/>
      <c r="F396" s="1"/>
      <c r="G396" s="1"/>
    </row>
    <row r="397" spans="3:7" ht="409.6">
      <c r="C397" s="1"/>
      <c r="D397" s="1"/>
      <c r="E397" s="1"/>
      <c r="F397" s="1"/>
      <c r="G397" s="1"/>
    </row>
    <row r="398" spans="3:7" ht="409.6">
      <c r="C398" s="1"/>
      <c r="D398" s="1"/>
      <c r="E398" s="1"/>
      <c r="F398" s="1"/>
      <c r="G398" s="1"/>
    </row>
    <row r="399" spans="3:7" ht="409.6">
      <c r="C399" s="1"/>
      <c r="D399" s="1"/>
      <c r="E399" s="1"/>
      <c r="F399" s="1"/>
      <c r="G399" s="1"/>
    </row>
    <row r="400" spans="3:7" ht="409.6">
      <c r="C400" s="1"/>
      <c r="D400" s="1"/>
      <c r="E400" s="1"/>
      <c r="F400" s="1"/>
      <c r="G400" s="1"/>
    </row>
    <row r="401" spans="3:7" ht="409.6">
      <c r="C401" s="1"/>
      <c r="D401" s="1"/>
      <c r="E401" s="1"/>
      <c r="F401" s="1"/>
      <c r="G401" s="1"/>
    </row>
    <row r="402" spans="3:7" ht="409.6">
      <c r="C402" s="1"/>
      <c r="D402" s="1"/>
      <c r="E402" s="1"/>
      <c r="F402" s="1"/>
      <c r="G402" s="1"/>
    </row>
    <row r="403" spans="3:7" ht="409.6">
      <c r="C403" s="1"/>
      <c r="D403" s="1"/>
      <c r="E403" s="1"/>
      <c r="F403" s="1"/>
      <c r="G403" s="1"/>
    </row>
    <row r="404" spans="3:7" ht="409.6">
      <c r="C404" s="1"/>
      <c r="D404" s="1"/>
      <c r="E404" s="1"/>
      <c r="F404" s="1"/>
      <c r="G404" s="1"/>
    </row>
    <row r="405" spans="3:7" ht="409.6">
      <c r="C405" s="1"/>
      <c r="D405" s="1"/>
      <c r="E405" s="1"/>
      <c r="F405" s="1"/>
      <c r="G405" s="1"/>
    </row>
    <row r="406" spans="3:7" ht="409.6">
      <c r="C406" s="1"/>
      <c r="D406" s="1"/>
      <c r="E406" s="1"/>
      <c r="F406" s="1"/>
      <c r="G406" s="1"/>
    </row>
    <row r="407" spans="3:7" ht="409.6">
      <c r="C407" s="1"/>
      <c r="D407" s="1"/>
      <c r="E407" s="1"/>
      <c r="F407" s="1"/>
      <c r="G407" s="1"/>
    </row>
    <row r="408" spans="3:7" ht="409.6">
      <c r="C408" s="1"/>
      <c r="D408" s="1"/>
      <c r="E408" s="1"/>
      <c r="F408" s="1"/>
      <c r="G408" s="1"/>
    </row>
    <row r="409" spans="3:7" ht="409.6">
      <c r="C409" s="1"/>
      <c r="D409" s="1"/>
      <c r="E409" s="1"/>
      <c r="F409" s="1"/>
      <c r="G409" s="1"/>
    </row>
    <row r="410" spans="3:7" ht="409.6">
      <c r="C410" s="1"/>
      <c r="D410" s="1"/>
      <c r="E410" s="1"/>
      <c r="F410" s="1"/>
      <c r="G410" s="1"/>
    </row>
    <row r="411" spans="3:7" ht="409.6">
      <c r="C411" s="1"/>
      <c r="D411" s="1"/>
      <c r="E411" s="1"/>
      <c r="F411" s="1"/>
      <c r="G411" s="1"/>
    </row>
    <row r="412" spans="3:7" ht="409.6">
      <c r="C412" s="1"/>
      <c r="D412" s="1"/>
      <c r="E412" s="1"/>
      <c r="F412" s="1"/>
      <c r="G412" s="1"/>
    </row>
    <row r="413" spans="3:7" ht="409.6">
      <c r="C413" s="1"/>
      <c r="D413" s="1"/>
      <c r="E413" s="1"/>
      <c r="F413" s="1"/>
      <c r="G413" s="1"/>
    </row>
    <row r="414" spans="3:7" ht="409.6">
      <c r="C414" s="1"/>
      <c r="D414" s="1"/>
      <c r="E414" s="1"/>
      <c r="F414" s="1"/>
      <c r="G414" s="1"/>
    </row>
    <row r="415" spans="3:7" ht="409.6">
      <c r="C415" s="1"/>
      <c r="D415" s="1"/>
      <c r="E415" s="1"/>
      <c r="F415" s="1"/>
      <c r="G415" s="1"/>
    </row>
    <row r="416" spans="3:7" ht="409.6">
      <c r="C416" s="1"/>
      <c r="D416" s="1"/>
      <c r="E416" s="1"/>
      <c r="F416" s="1"/>
      <c r="G416" s="1"/>
    </row>
    <row r="417" spans="3:7" ht="409.6">
      <c r="C417" s="1"/>
      <c r="D417" s="1"/>
      <c r="E417" s="1"/>
      <c r="F417" s="1"/>
      <c r="G417" s="1"/>
    </row>
    <row r="418" spans="3:7" ht="409.6">
      <c r="C418" s="1"/>
      <c r="D418" s="1"/>
      <c r="E418" s="1"/>
      <c r="F418" s="1"/>
      <c r="G418" s="1"/>
    </row>
    <row r="419" spans="3:7" ht="409.6">
      <c r="C419" s="1"/>
      <c r="D419" s="1"/>
      <c r="E419" s="1"/>
      <c r="F419" s="1"/>
      <c r="G419" s="1"/>
    </row>
    <row r="420" spans="3:7" ht="409.6">
      <c r="C420" s="1"/>
      <c r="D420" s="1"/>
      <c r="E420" s="1"/>
      <c r="F420" s="1"/>
      <c r="G420" s="1"/>
    </row>
    <row r="421" spans="3:7" ht="409.6">
      <c r="C421" s="1"/>
      <c r="D421" s="1"/>
      <c r="E421" s="1"/>
      <c r="F421" s="1"/>
      <c r="G421" s="1"/>
    </row>
    <row r="422" spans="3:7" ht="409.6">
      <c r="C422" s="1"/>
      <c r="D422" s="1"/>
      <c r="E422" s="1"/>
      <c r="F422" s="1"/>
      <c r="G422" s="1"/>
    </row>
    <row r="423" spans="3:7" ht="409.6">
      <c r="C423" s="1"/>
      <c r="D423" s="1"/>
      <c r="E423" s="1"/>
      <c r="F423" s="1"/>
      <c r="G423" s="1"/>
    </row>
    <row r="424" spans="3:7" ht="409.6">
      <c r="C424" s="1"/>
      <c r="D424" s="1"/>
      <c r="E424" s="1"/>
      <c r="F424" s="1"/>
      <c r="G424" s="1"/>
    </row>
    <row r="425" spans="3:7" ht="409.6">
      <c r="C425" s="1"/>
      <c r="D425" s="1"/>
      <c r="E425" s="1"/>
      <c r="F425" s="1"/>
      <c r="G425" s="1"/>
    </row>
    <row r="426" spans="3:7" ht="409.6">
      <c r="C426" s="1"/>
      <c r="D426" s="1"/>
      <c r="E426" s="1"/>
      <c r="F426" s="1"/>
      <c r="G426" s="1"/>
    </row>
    <row r="427" spans="3:7" ht="409.6">
      <c r="C427" s="1"/>
      <c r="D427" s="1"/>
      <c r="E427" s="1"/>
      <c r="F427" s="1"/>
      <c r="G427" s="1"/>
    </row>
    <row r="428" spans="3:7" ht="409.6">
      <c r="C428" s="1"/>
      <c r="D428" s="1"/>
      <c r="E428" s="1"/>
      <c r="F428" s="1"/>
      <c r="G428" s="1"/>
    </row>
    <row r="429" spans="3:7" ht="409.6">
      <c r="C429" s="1"/>
      <c r="D429" s="1"/>
      <c r="E429" s="1"/>
      <c r="F429" s="1"/>
      <c r="G429" s="1"/>
    </row>
    <row r="430" spans="3:7" ht="409.6">
      <c r="C430" s="1"/>
      <c r="D430" s="1"/>
      <c r="E430" s="1"/>
      <c r="F430" s="1"/>
      <c r="G430" s="1"/>
    </row>
    <row r="431" spans="3:7" ht="409.6">
      <c r="C431" s="1"/>
      <c r="D431" s="1"/>
      <c r="E431" s="1"/>
      <c r="F431" s="1"/>
      <c r="G431" s="1"/>
    </row>
    <row r="432" spans="3:7" ht="409.6">
      <c r="C432" s="1"/>
      <c r="D432" s="1"/>
      <c r="E432" s="1"/>
      <c r="F432" s="1"/>
      <c r="G432" s="1"/>
    </row>
    <row r="433" spans="3:7" ht="409.6">
      <c r="C433" s="1"/>
      <c r="D433" s="1"/>
      <c r="E433" s="1"/>
      <c r="F433" s="1"/>
      <c r="G433" s="1"/>
    </row>
    <row r="434" spans="3:7" ht="409.6">
      <c r="C434" s="1"/>
      <c r="D434" s="1"/>
      <c r="E434" s="1"/>
      <c r="F434" s="1"/>
      <c r="G434" s="1"/>
    </row>
    <row r="435" spans="3:7" ht="409.6">
      <c r="C435" s="1"/>
      <c r="D435" s="1"/>
      <c r="E435" s="1"/>
      <c r="F435" s="1"/>
      <c r="G435" s="1"/>
    </row>
    <row r="436" spans="3:7" ht="409.6">
      <c r="C436" s="1"/>
      <c r="D436" s="1"/>
      <c r="E436" s="1"/>
      <c r="F436" s="1"/>
      <c r="G436" s="1"/>
    </row>
    <row r="437" spans="3:7" ht="409.6">
      <c r="C437" s="1"/>
      <c r="D437" s="1"/>
      <c r="E437" s="1"/>
      <c r="F437" s="1"/>
      <c r="G437" s="1"/>
    </row>
    <row r="438" spans="3:7" ht="409.6">
      <c r="C438" s="1"/>
      <c r="D438" s="1"/>
      <c r="E438" s="1"/>
      <c r="F438" s="1"/>
      <c r="G438" s="1"/>
    </row>
    <row r="439" spans="3:7" ht="409.6">
      <c r="C439" s="1"/>
      <c r="D439" s="1"/>
      <c r="E439" s="1"/>
      <c r="F439" s="1"/>
      <c r="G439" s="1"/>
    </row>
    <row r="440" spans="3:7" ht="409.6">
      <c r="C440" s="1"/>
      <c r="D440" s="1"/>
      <c r="E440" s="1"/>
      <c r="F440" s="1"/>
      <c r="G440" s="1"/>
    </row>
    <row r="441" spans="3:7" ht="409.6">
      <c r="C441" s="1"/>
      <c r="D441" s="1"/>
      <c r="E441" s="1"/>
      <c r="F441" s="1"/>
      <c r="G441" s="1"/>
    </row>
    <row r="442" spans="3:7" ht="409.6">
      <c r="C442" s="1"/>
      <c r="D442" s="1"/>
      <c r="E442" s="1"/>
      <c r="F442" s="1"/>
      <c r="G442" s="1"/>
    </row>
    <row r="443" spans="3:7" ht="409.6">
      <c r="C443" s="1"/>
      <c r="D443" s="1"/>
      <c r="E443" s="1"/>
      <c r="F443" s="1"/>
      <c r="G443" s="1"/>
    </row>
    <row r="444" spans="3:7" ht="409.6">
      <c r="C444" s="1"/>
      <c r="D444" s="1"/>
      <c r="E444" s="1"/>
      <c r="F444" s="1"/>
      <c r="G444" s="1"/>
    </row>
    <row r="445" spans="3:7" ht="409.6">
      <c r="C445" s="1"/>
      <c r="D445" s="1"/>
      <c r="E445" s="1"/>
      <c r="F445" s="1"/>
      <c r="G445" s="1"/>
    </row>
    <row r="446" spans="3:7" ht="409.6">
      <c r="C446" s="1"/>
      <c r="D446" s="1"/>
      <c r="E446" s="1"/>
      <c r="F446" s="1"/>
      <c r="G446" s="1"/>
    </row>
    <row r="447" spans="3:7" ht="409.6">
      <c r="C447" s="1"/>
      <c r="D447" s="1"/>
      <c r="E447" s="1"/>
      <c r="F447" s="1"/>
      <c r="G447" s="1"/>
    </row>
    <row r="448" spans="3:7" ht="409.6">
      <c r="C448" s="1"/>
      <c r="D448" s="1"/>
      <c r="E448" s="1"/>
      <c r="F448" s="1"/>
      <c r="G448" s="1"/>
    </row>
    <row r="449" spans="3:7" ht="409.6">
      <c r="C449" s="1"/>
      <c r="D449" s="1"/>
      <c r="E449" s="1"/>
      <c r="F449" s="1"/>
      <c r="G449" s="1"/>
    </row>
    <row r="450" spans="3:7" ht="409.6">
      <c r="C450" s="1"/>
      <c r="D450" s="1"/>
      <c r="E450" s="1"/>
      <c r="F450" s="1"/>
      <c r="G450" s="1"/>
    </row>
    <row r="451" spans="3:7" ht="409.6">
      <c r="C451" s="1"/>
      <c r="D451" s="1"/>
      <c r="E451" s="1"/>
      <c r="F451" s="1"/>
      <c r="G451" s="1"/>
    </row>
    <row r="452" spans="3:7" ht="409.6">
      <c r="C452" s="1"/>
      <c r="D452" s="1"/>
      <c r="E452" s="1"/>
      <c r="F452" s="1"/>
      <c r="G452" s="1"/>
    </row>
    <row r="453" spans="3:7" ht="409.6">
      <c r="C453" s="1"/>
      <c r="D453" s="1"/>
      <c r="E453" s="1"/>
      <c r="F453" s="1"/>
      <c r="G453" s="1"/>
    </row>
    <row r="454" spans="3:7" ht="409.6">
      <c r="C454" s="1"/>
      <c r="D454" s="1"/>
      <c r="E454" s="1"/>
      <c r="F454" s="1"/>
      <c r="G454" s="1"/>
    </row>
    <row r="455" spans="3:7" ht="409.6">
      <c r="C455" s="1"/>
      <c r="D455" s="1"/>
      <c r="E455" s="1"/>
      <c r="F455" s="1"/>
      <c r="G455" s="1"/>
    </row>
    <row r="456" spans="3:7" ht="409.6">
      <c r="C456" s="1"/>
      <c r="D456" s="1"/>
      <c r="E456" s="1"/>
      <c r="F456" s="1"/>
      <c r="G456" s="1"/>
    </row>
    <row r="457" spans="3:7" ht="409.6">
      <c r="C457" s="1"/>
      <c r="D457" s="1"/>
      <c r="E457" s="1"/>
      <c r="F457" s="1"/>
      <c r="G457" s="1"/>
    </row>
    <row r="458" spans="3:7" ht="409.6">
      <c r="C458" s="1"/>
      <c r="D458" s="1"/>
      <c r="E458" s="1"/>
      <c r="F458" s="1"/>
      <c r="G458" s="1"/>
    </row>
    <row r="459" spans="3:7" ht="409.6">
      <c r="C459" s="1"/>
      <c r="D459" s="1"/>
      <c r="E459" s="1"/>
      <c r="F459" s="1"/>
      <c r="G459" s="1"/>
    </row>
    <row r="460" spans="3:7" ht="409.6">
      <c r="C460" s="1"/>
      <c r="D460" s="1"/>
      <c r="E460" s="1"/>
      <c r="F460" s="1"/>
      <c r="G460" s="1"/>
    </row>
    <row r="461" spans="3:7" ht="409.6">
      <c r="C461" s="1"/>
      <c r="D461" s="1"/>
      <c r="E461" s="1"/>
      <c r="F461" s="1"/>
      <c r="G461" s="1"/>
    </row>
    <row r="462" spans="3:7" ht="409.6">
      <c r="C462" s="1"/>
      <c r="D462" s="1"/>
      <c r="E462" s="1"/>
      <c r="F462" s="1"/>
      <c r="G462" s="1"/>
    </row>
    <row r="463" spans="3:7" ht="409.6">
      <c r="C463" s="1"/>
      <c r="D463" s="1"/>
      <c r="E463" s="1"/>
      <c r="F463" s="1"/>
      <c r="G463" s="1"/>
    </row>
    <row r="464" spans="3:7" ht="409.6">
      <c r="C464" s="1"/>
      <c r="D464" s="1"/>
      <c r="E464" s="1"/>
      <c r="F464" s="1"/>
      <c r="G464" s="1"/>
    </row>
    <row r="465" spans="3:7" ht="409.6">
      <c r="C465" s="1"/>
      <c r="D465" s="1"/>
      <c r="E465" s="1"/>
      <c r="F465" s="1"/>
      <c r="G465" s="1"/>
    </row>
    <row r="466" spans="3:7" ht="409.6">
      <c r="C466" s="1"/>
      <c r="D466" s="1"/>
      <c r="E466" s="1"/>
      <c r="F466" s="1"/>
      <c r="G466" s="1"/>
    </row>
    <row r="467" spans="3:7" ht="409.6">
      <c r="C467" s="1"/>
      <c r="D467" s="1"/>
      <c r="E467" s="1"/>
      <c r="F467" s="1"/>
      <c r="G467" s="1"/>
    </row>
    <row r="468" spans="3:7" ht="409.6">
      <c r="C468" s="1"/>
      <c r="D468" s="1"/>
      <c r="E468" s="1"/>
      <c r="F468" s="1"/>
      <c r="G468" s="1"/>
    </row>
    <row r="469" spans="3:7" ht="409.6">
      <c r="C469" s="1"/>
      <c r="D469" s="1"/>
      <c r="E469" s="1"/>
      <c r="F469" s="1"/>
      <c r="G469" s="1"/>
    </row>
    <row r="470" spans="3:7" ht="409.6">
      <c r="C470" s="1"/>
      <c r="D470" s="1"/>
      <c r="E470" s="1"/>
      <c r="F470" s="1"/>
      <c r="G470" s="1"/>
    </row>
    <row r="471" spans="3:7" ht="409.6">
      <c r="C471" s="1"/>
      <c r="D471" s="1"/>
      <c r="E471" s="1"/>
      <c r="F471" s="1"/>
      <c r="G471" s="1"/>
    </row>
    <row r="472" spans="3:7" ht="409.6">
      <c r="C472" s="1"/>
      <c r="D472" s="1"/>
      <c r="E472" s="1"/>
      <c r="F472" s="1"/>
      <c r="G472" s="1"/>
    </row>
    <row r="473" spans="3:7" ht="409.6">
      <c r="C473" s="1"/>
      <c r="D473" s="1"/>
      <c r="E473" s="1"/>
      <c r="F473" s="1"/>
      <c r="G473" s="1"/>
    </row>
    <row r="474" spans="3:7" ht="409.6">
      <c r="C474" s="1"/>
      <c r="D474" s="1"/>
      <c r="E474" s="1"/>
      <c r="F474" s="1"/>
      <c r="G474" s="1"/>
    </row>
    <row r="475" spans="3:7" ht="409.6">
      <c r="C475" s="1"/>
      <c r="D475" s="1"/>
      <c r="E475" s="1"/>
      <c r="F475" s="1"/>
      <c r="G475" s="1"/>
    </row>
    <row r="476" spans="3:7" ht="409.6">
      <c r="C476" s="1"/>
      <c r="D476" s="1"/>
      <c r="E476" s="1"/>
      <c r="F476" s="1"/>
      <c r="G476" s="1"/>
    </row>
    <row r="477" spans="3:7" ht="409.6">
      <c r="C477" s="1"/>
      <c r="D477" s="1"/>
      <c r="E477" s="1"/>
      <c r="F477" s="1"/>
      <c r="G477" s="1"/>
    </row>
    <row r="478" spans="3:7" ht="409.6">
      <c r="C478" s="1"/>
      <c r="D478" s="1"/>
      <c r="E478" s="1"/>
      <c r="F478" s="1"/>
      <c r="G478" s="1"/>
    </row>
    <row r="479" spans="3:7" ht="409.6">
      <c r="C479" s="1"/>
      <c r="D479" s="1"/>
      <c r="E479" s="1"/>
      <c r="F479" s="1"/>
      <c r="G479" s="1"/>
    </row>
    <row r="480" spans="3:7" ht="409.6">
      <c r="C480" s="1"/>
      <c r="D480" s="1"/>
      <c r="E480" s="1"/>
      <c r="F480" s="1"/>
      <c r="G480" s="1"/>
    </row>
    <row r="481" spans="3:7" ht="409.6">
      <c r="C481" s="1"/>
      <c r="D481" s="1"/>
      <c r="E481" s="1"/>
      <c r="F481" s="1"/>
      <c r="G481" s="1"/>
    </row>
    <row r="482" spans="3:7" ht="409.6">
      <c r="C482" s="1"/>
      <c r="D482" s="1"/>
      <c r="E482" s="1"/>
      <c r="F482" s="1"/>
      <c r="G482" s="1"/>
    </row>
    <row r="483" spans="3:7" ht="409.6">
      <c r="C483" s="1"/>
      <c r="D483" s="1"/>
      <c r="E483" s="1"/>
      <c r="F483" s="1"/>
      <c r="G483" s="1"/>
    </row>
    <row r="484" spans="3:7" ht="409.6">
      <c r="C484" s="1"/>
      <c r="D484" s="1"/>
      <c r="E484" s="1"/>
      <c r="F484" s="1"/>
      <c r="G484" s="1"/>
    </row>
    <row r="485" spans="3:7" ht="409.6">
      <c r="C485" s="1"/>
      <c r="D485" s="1"/>
      <c r="E485" s="1"/>
      <c r="F485" s="1"/>
      <c r="G485" s="1"/>
    </row>
    <row r="486" spans="3:7" ht="409.6">
      <c r="C486" s="1"/>
      <c r="D486" s="1"/>
      <c r="E486" s="1"/>
      <c r="F486" s="1"/>
      <c r="G486" s="1"/>
    </row>
    <row r="487" spans="3:7" ht="409.6">
      <c r="C487" s="1"/>
      <c r="D487" s="1"/>
      <c r="E487" s="1"/>
      <c r="F487" s="1"/>
      <c r="G487" s="1"/>
    </row>
    <row r="488" spans="3:7" ht="409.6">
      <c r="C488" s="1"/>
      <c r="D488" s="1"/>
      <c r="E488" s="1"/>
      <c r="F488" s="1"/>
      <c r="G488" s="1"/>
    </row>
    <row r="489" spans="3:7" ht="409.6">
      <c r="C489" s="1"/>
      <c r="D489" s="1"/>
      <c r="E489" s="1"/>
      <c r="F489" s="1"/>
      <c r="G489" s="1"/>
    </row>
    <row r="490" spans="3:7" ht="409.6">
      <c r="C490" s="1"/>
      <c r="D490" s="1"/>
      <c r="E490" s="1"/>
      <c r="F490" s="1"/>
      <c r="G490" s="1"/>
    </row>
    <row r="491" spans="3:7" ht="409.6">
      <c r="C491" s="1"/>
      <c r="D491" s="1"/>
      <c r="E491" s="1"/>
      <c r="F491" s="1"/>
      <c r="G491" s="1"/>
    </row>
    <row r="492" spans="3:7" ht="409.6">
      <c r="C492" s="1"/>
      <c r="D492" s="1"/>
      <c r="E492" s="1"/>
      <c r="F492" s="1"/>
      <c r="G492" s="1"/>
    </row>
    <row r="493" spans="3:7" ht="409.6">
      <c r="C493" s="1"/>
      <c r="D493" s="1"/>
      <c r="E493" s="1"/>
      <c r="F493" s="1"/>
      <c r="G493" s="1"/>
    </row>
    <row r="494" spans="3:7" ht="409.6">
      <c r="C494" s="1"/>
      <c r="D494" s="1"/>
      <c r="E494" s="1"/>
      <c r="F494" s="1"/>
      <c r="G494" s="1"/>
    </row>
    <row r="495" spans="3:7" ht="409.6">
      <c r="C495" s="1"/>
      <c r="D495" s="1"/>
      <c r="E495" s="1"/>
      <c r="F495" s="1"/>
      <c r="G495" s="1"/>
    </row>
    <row r="496" spans="3:7" ht="409.6">
      <c r="C496" s="1"/>
      <c r="D496" s="1"/>
      <c r="E496" s="1"/>
      <c r="F496" s="1"/>
      <c r="G496" s="1"/>
    </row>
    <row r="497" spans="3:7" ht="409.6">
      <c r="C497" s="1"/>
      <c r="D497" s="1"/>
      <c r="E497" s="1"/>
      <c r="F497" s="1"/>
      <c r="G497" s="1"/>
    </row>
    <row r="498" spans="3:7" ht="409.6">
      <c r="C498" s="1"/>
      <c r="D498" s="1"/>
      <c r="E498" s="1"/>
      <c r="F498" s="1"/>
      <c r="G498" s="1"/>
    </row>
    <row r="499" spans="3:7" ht="409.6">
      <c r="C499" s="1"/>
      <c r="D499" s="1"/>
      <c r="E499" s="1"/>
      <c r="F499" s="1"/>
      <c r="G499" s="1"/>
    </row>
    <row r="500" spans="3:7" ht="409.6">
      <c r="C500" s="1"/>
      <c r="D500" s="1"/>
      <c r="E500" s="1"/>
      <c r="F500" s="1"/>
      <c r="G500" s="1"/>
    </row>
    <row r="501" spans="3:7" ht="409.6">
      <c r="C501" s="1"/>
      <c r="D501" s="1"/>
      <c r="E501" s="1"/>
      <c r="F501" s="1"/>
      <c r="G501" s="1"/>
    </row>
    <row r="502" spans="3:7" ht="409.6">
      <c r="C502" s="1"/>
      <c r="D502" s="1"/>
      <c r="E502" s="1"/>
      <c r="F502" s="1"/>
      <c r="G502" s="1"/>
    </row>
    <row r="503" spans="3:7" ht="409.6">
      <c r="C503" s="1"/>
      <c r="D503" s="1"/>
      <c r="E503" s="1"/>
      <c r="F503" s="1"/>
      <c r="G503" s="1"/>
    </row>
    <row r="504" spans="3:7" ht="409.6">
      <c r="C504" s="1"/>
      <c r="D504" s="1"/>
      <c r="E504" s="1"/>
      <c r="F504" s="1"/>
      <c r="G504" s="1"/>
    </row>
    <row r="505" spans="3:7" ht="409.6">
      <c r="C505" s="1"/>
      <c r="D505" s="1"/>
      <c r="E505" s="1"/>
      <c r="F505" s="1"/>
      <c r="G505" s="1"/>
    </row>
    <row r="506" spans="3:7" ht="409.6">
      <c r="C506" s="1"/>
      <c r="D506" s="1"/>
      <c r="E506" s="1"/>
      <c r="F506" s="1"/>
      <c r="G506" s="1"/>
    </row>
    <row r="507" spans="3:7" ht="409.6">
      <c r="C507" s="1"/>
      <c r="D507" s="1"/>
      <c r="E507" s="1"/>
      <c r="F507" s="1"/>
      <c r="G507" s="1"/>
    </row>
    <row r="508" spans="3:7" ht="409.6">
      <c r="C508" s="1"/>
      <c r="D508" s="1"/>
      <c r="E508" s="1"/>
      <c r="F508" s="1"/>
      <c r="G508" s="1"/>
    </row>
    <row r="509" spans="3:7" ht="409.6">
      <c r="C509" s="1"/>
      <c r="D509" s="1"/>
      <c r="E509" s="1"/>
      <c r="F509" s="1"/>
      <c r="G509" s="1"/>
    </row>
    <row r="510" spans="3:7" ht="409.6">
      <c r="C510" s="1"/>
      <c r="D510" s="1"/>
      <c r="E510" s="1"/>
      <c r="F510" s="1"/>
      <c r="G510" s="1"/>
    </row>
    <row r="511" spans="3:7" ht="409.6">
      <c r="C511" s="1"/>
      <c r="D511" s="1"/>
      <c r="E511" s="1"/>
      <c r="F511" s="1"/>
      <c r="G511" s="1"/>
    </row>
    <row r="512" spans="3:7" ht="409.6">
      <c r="C512" s="1"/>
      <c r="D512" s="1"/>
      <c r="E512" s="1"/>
      <c r="F512" s="1"/>
      <c r="G512" s="1"/>
    </row>
    <row r="513" spans="3:7" ht="409.6">
      <c r="C513" s="1"/>
      <c r="D513" s="1"/>
      <c r="E513" s="1"/>
      <c r="F513" s="1"/>
      <c r="G513" s="1"/>
    </row>
    <row r="514" spans="3:7" ht="409.6">
      <c r="C514" s="1"/>
      <c r="D514" s="1"/>
      <c r="E514" s="1"/>
      <c r="F514" s="1"/>
      <c r="G514" s="1"/>
    </row>
    <row r="515" spans="3:7" ht="409.6">
      <c r="C515" s="1"/>
      <c r="D515" s="1"/>
      <c r="E515" s="1"/>
      <c r="F515" s="1"/>
      <c r="G515" s="1"/>
    </row>
    <row r="516" spans="3:7" ht="409.6">
      <c r="C516" s="1"/>
      <c r="D516" s="1"/>
      <c r="E516" s="1"/>
      <c r="F516" s="1"/>
      <c r="G516" s="1"/>
    </row>
    <row r="517" spans="3:7" ht="409.6">
      <c r="C517" s="1"/>
      <c r="D517" s="1"/>
      <c r="E517" s="1"/>
      <c r="F517" s="1"/>
      <c r="G517" s="1"/>
    </row>
    <row r="518" spans="3:7" ht="409.6">
      <c r="C518" s="1"/>
      <c r="D518" s="1"/>
      <c r="E518" s="1"/>
      <c r="F518" s="1"/>
      <c r="G518" s="1"/>
    </row>
    <row r="519" spans="3:7" ht="409.6">
      <c r="C519" s="1"/>
      <c r="D519" s="1"/>
      <c r="E519" s="1"/>
      <c r="F519" s="1"/>
      <c r="G519" s="1"/>
    </row>
    <row r="520" spans="3:7" ht="409.6">
      <c r="C520" s="1"/>
      <c r="D520" s="1"/>
      <c r="E520" s="1"/>
      <c r="F520" s="1"/>
      <c r="G520" s="1"/>
    </row>
    <row r="521" spans="3:7" ht="409.6">
      <c r="C521" s="1"/>
      <c r="D521" s="1"/>
      <c r="E521" s="1"/>
      <c r="F521" s="1"/>
      <c r="G521" s="1"/>
    </row>
    <row r="522" spans="3:7" ht="409.6">
      <c r="C522" s="1"/>
      <c r="D522" s="1"/>
      <c r="E522" s="1"/>
      <c r="F522" s="1"/>
      <c r="G522" s="1"/>
    </row>
    <row r="523" spans="3:7" ht="409.6">
      <c r="C523" s="1"/>
      <c r="D523" s="1"/>
      <c r="E523" s="1"/>
      <c r="F523" s="1"/>
      <c r="G523" s="1"/>
    </row>
    <row r="524" spans="3:7" ht="409.6">
      <c r="C524" s="1"/>
      <c r="D524" s="1"/>
      <c r="E524" s="1"/>
      <c r="F524" s="1"/>
      <c r="G524" s="1"/>
    </row>
    <row r="525" spans="3:7" ht="409.6">
      <c r="C525" s="1"/>
      <c r="D525" s="1"/>
      <c r="E525" s="1"/>
      <c r="F525" s="1"/>
      <c r="G525" s="1"/>
    </row>
    <row r="526" spans="3:7" ht="409.6">
      <c r="C526" s="1"/>
      <c r="D526" s="1"/>
      <c r="E526" s="1"/>
      <c r="F526" s="1"/>
      <c r="G526" s="1"/>
    </row>
    <row r="527" spans="3:7" ht="409.6">
      <c r="C527" s="1"/>
      <c r="D527" s="1"/>
      <c r="E527" s="1"/>
      <c r="F527" s="1"/>
      <c r="G527" s="1"/>
    </row>
    <row r="528" spans="3:7" ht="409.6">
      <c r="C528" s="1"/>
      <c r="D528" s="1"/>
      <c r="E528" s="1"/>
      <c r="F528" s="1"/>
      <c r="G528" s="1"/>
    </row>
    <row r="529" spans="3:7" ht="409.6">
      <c r="C529" s="1"/>
      <c r="D529" s="1"/>
      <c r="E529" s="1"/>
      <c r="F529" s="1"/>
      <c r="G529" s="1"/>
    </row>
    <row r="530" spans="3:7" ht="409.6">
      <c r="C530" s="1"/>
      <c r="D530" s="1"/>
      <c r="E530" s="1"/>
      <c r="F530" s="1"/>
      <c r="G530" s="1"/>
    </row>
    <row r="531" spans="3:7" ht="409.6">
      <c r="C531" s="1"/>
      <c r="D531" s="1"/>
      <c r="E531" s="1"/>
      <c r="F531" s="1"/>
      <c r="G531" s="1"/>
    </row>
    <row r="532" spans="3:7" ht="409.6">
      <c r="C532" s="1"/>
      <c r="D532" s="1"/>
      <c r="E532" s="1"/>
      <c r="F532" s="1"/>
      <c r="G532" s="1"/>
    </row>
    <row r="533" spans="3:7" ht="409.6">
      <c r="C533" s="1"/>
      <c r="D533" s="1"/>
      <c r="E533" s="1"/>
      <c r="F533" s="1"/>
      <c r="G533" s="1"/>
    </row>
    <row r="534" spans="3:7" ht="409.6">
      <c r="C534" s="1"/>
      <c r="D534" s="1"/>
      <c r="E534" s="1"/>
      <c r="F534" s="1"/>
      <c r="G534" s="1"/>
    </row>
    <row r="535" spans="3:7" ht="409.6">
      <c r="C535" s="1"/>
      <c r="D535" s="1"/>
      <c r="E535" s="1"/>
      <c r="F535" s="1"/>
      <c r="G535" s="1"/>
    </row>
    <row r="536" spans="3:7" ht="409.6">
      <c r="C536" s="1"/>
      <c r="D536" s="1"/>
      <c r="E536" s="1"/>
      <c r="F536" s="1"/>
      <c r="G536" s="1"/>
    </row>
    <row r="537" spans="3:7" ht="409.6">
      <c r="C537" s="1"/>
      <c r="D537" s="1"/>
      <c r="E537" s="1"/>
      <c r="F537" s="1"/>
      <c r="G537" s="1"/>
    </row>
    <row r="538" spans="3:7" ht="409.6">
      <c r="C538" s="1"/>
      <c r="D538" s="1"/>
      <c r="E538" s="1"/>
      <c r="F538" s="1"/>
      <c r="G538" s="1"/>
    </row>
    <row r="539" spans="3:7" ht="409.6">
      <c r="C539" s="1"/>
      <c r="D539" s="1"/>
      <c r="E539" s="1"/>
      <c r="F539" s="1"/>
      <c r="G539" s="1"/>
    </row>
    <row r="540" spans="3:7" ht="409.6">
      <c r="C540" s="1"/>
      <c r="D540" s="1"/>
      <c r="E540" s="1"/>
      <c r="F540" s="1"/>
      <c r="G540" s="1"/>
    </row>
    <row r="541" spans="3:7" ht="409.6">
      <c r="C541" s="1"/>
      <c r="D541" s="1"/>
      <c r="E541" s="1"/>
      <c r="F541" s="1"/>
      <c r="G541" s="1"/>
    </row>
    <row r="542" spans="3:7" ht="409.6">
      <c r="C542" s="1"/>
      <c r="D542" s="1"/>
      <c r="E542" s="1"/>
      <c r="F542" s="1"/>
      <c r="G542" s="1"/>
    </row>
    <row r="543" spans="3:7" ht="409.6">
      <c r="C543" s="1"/>
      <c r="D543" s="1"/>
      <c r="E543" s="1"/>
      <c r="F543" s="1"/>
      <c r="G543" s="1"/>
    </row>
    <row r="544" spans="3:7" ht="409.6">
      <c r="C544" s="1"/>
      <c r="D544" s="1"/>
      <c r="E544" s="1"/>
      <c r="F544" s="1"/>
      <c r="G544" s="1"/>
    </row>
    <row r="545" spans="3:7" ht="409.6">
      <c r="C545" s="1"/>
      <c r="D545" s="1"/>
      <c r="E545" s="1"/>
      <c r="F545" s="1"/>
      <c r="G545" s="1"/>
    </row>
    <row r="546" spans="3:7" ht="409.6">
      <c r="C546" s="1"/>
      <c r="D546" s="1"/>
      <c r="E546" s="1"/>
      <c r="F546" s="1"/>
      <c r="G546" s="1"/>
    </row>
    <row r="547" spans="3:7" ht="409.6">
      <c r="C547" s="1"/>
      <c r="D547" s="1"/>
      <c r="E547" s="1"/>
      <c r="F547" s="1"/>
      <c r="G547" s="1"/>
    </row>
    <row r="548" spans="3:7" ht="409.6">
      <c r="C548" s="1"/>
      <c r="D548" s="1"/>
      <c r="E548" s="1"/>
      <c r="F548" s="1"/>
      <c r="G548" s="1"/>
    </row>
    <row r="549" spans="3:7" ht="409.6">
      <c r="C549" s="1"/>
      <c r="D549" s="1"/>
      <c r="E549" s="1"/>
      <c r="F549" s="1"/>
      <c r="G549" s="1"/>
    </row>
    <row r="550" spans="3:7" ht="409.6">
      <c r="C550" s="1"/>
      <c r="D550" s="1"/>
      <c r="E550" s="1"/>
      <c r="F550" s="1"/>
      <c r="G550" s="1"/>
    </row>
    <row r="551" spans="3:7" ht="409.6">
      <c r="C551" s="1"/>
      <c r="D551" s="1"/>
      <c r="E551" s="1"/>
      <c r="F551" s="1"/>
      <c r="G551" s="1"/>
    </row>
    <row r="552" spans="3:7" ht="409.6">
      <c r="C552" s="1"/>
      <c r="D552" s="1"/>
      <c r="E552" s="1"/>
      <c r="F552" s="1"/>
      <c r="G552" s="1"/>
    </row>
    <row r="553" spans="3:7" ht="409.6">
      <c r="C553" s="1"/>
      <c r="D553" s="1"/>
      <c r="E553" s="1"/>
      <c r="F553" s="1"/>
      <c r="G553" s="1"/>
    </row>
    <row r="554" spans="3:7" ht="409.6">
      <c r="C554" s="1"/>
      <c r="D554" s="1"/>
      <c r="E554" s="1"/>
      <c r="F554" s="1"/>
      <c r="G554" s="1"/>
    </row>
    <row r="555" spans="3:7" ht="409.6">
      <c r="C555" s="1"/>
      <c r="D555" s="1"/>
      <c r="E555" s="1"/>
      <c r="F555" s="1"/>
      <c r="G555" s="1"/>
    </row>
    <row r="556" spans="3:7" ht="409.6">
      <c r="C556" s="1"/>
      <c r="D556" s="1"/>
      <c r="E556" s="1"/>
      <c r="F556" s="1"/>
      <c r="G556" s="1"/>
    </row>
    <row r="557" spans="3:7" ht="409.6">
      <c r="C557" s="1"/>
      <c r="D557" s="1"/>
      <c r="E557" s="1"/>
      <c r="F557" s="1"/>
      <c r="G557" s="1"/>
    </row>
    <row r="558" spans="3:7" ht="409.6">
      <c r="C558" s="1"/>
      <c r="D558" s="1"/>
      <c r="E558" s="1"/>
      <c r="F558" s="1"/>
      <c r="G558" s="1"/>
    </row>
    <row r="559" spans="3:7" ht="409.6">
      <c r="C559" s="1"/>
      <c r="D559" s="1"/>
      <c r="E559" s="1"/>
      <c r="F559" s="1"/>
      <c r="G559" s="1"/>
    </row>
    <row r="560" spans="3:7" ht="409.6">
      <c r="C560" s="1"/>
      <c r="D560" s="1"/>
      <c r="E560" s="1"/>
      <c r="F560" s="1"/>
      <c r="G560" s="1"/>
    </row>
    <row r="561" spans="3:7" ht="409.6">
      <c r="C561" s="1"/>
      <c r="D561" s="1"/>
      <c r="E561" s="1"/>
      <c r="F561" s="1"/>
      <c r="G561" s="1"/>
    </row>
    <row r="562" spans="3:7" ht="409.6">
      <c r="C562" s="1"/>
      <c r="D562" s="1"/>
      <c r="E562" s="1"/>
      <c r="F562" s="1"/>
      <c r="G562" s="1"/>
    </row>
    <row r="563" spans="3:7" ht="409.6">
      <c r="C563" s="1"/>
      <c r="D563" s="1"/>
      <c r="E563" s="1"/>
      <c r="F563" s="1"/>
      <c r="G563" s="1"/>
    </row>
    <row r="564" spans="3:7" ht="409.6">
      <c r="C564" s="1"/>
      <c r="D564" s="1"/>
      <c r="E564" s="1"/>
      <c r="F564" s="1"/>
      <c r="G564" s="1"/>
    </row>
    <row r="565" spans="3:7" ht="409.6">
      <c r="C565" s="1"/>
      <c r="D565" s="1"/>
      <c r="E565" s="1"/>
      <c r="F565" s="1"/>
      <c r="G565" s="1"/>
    </row>
    <row r="566" spans="3:7" ht="409.6">
      <c r="C566" s="1"/>
      <c r="D566" s="1"/>
      <c r="E566" s="1"/>
      <c r="F566" s="1"/>
      <c r="G566" s="1"/>
    </row>
    <row r="567" spans="3:7" ht="409.6">
      <c r="C567" s="1"/>
      <c r="D567" s="1"/>
      <c r="E567" s="1"/>
      <c r="F567" s="1"/>
      <c r="G567" s="1"/>
    </row>
    <row r="568" spans="3:7" ht="409.6">
      <c r="C568" s="1"/>
      <c r="D568" s="1"/>
      <c r="E568" s="1"/>
      <c r="F568" s="1"/>
      <c r="G568" s="1"/>
    </row>
    <row r="569" spans="3:7" ht="409.6">
      <c r="C569" s="1"/>
      <c r="D569" s="1"/>
      <c r="E569" s="1"/>
      <c r="F569" s="1"/>
      <c r="G569" s="1"/>
    </row>
    <row r="570" spans="3:7" ht="409.6">
      <c r="C570" s="1"/>
      <c r="D570" s="1"/>
      <c r="E570" s="1"/>
      <c r="F570" s="1"/>
      <c r="G570" s="1"/>
    </row>
    <row r="571" spans="3:7" ht="409.6">
      <c r="C571" s="1"/>
      <c r="D571" s="1"/>
      <c r="E571" s="1"/>
      <c r="F571" s="1"/>
      <c r="G571" s="1"/>
    </row>
    <row r="572" spans="3:7" ht="409.6">
      <c r="C572" s="1"/>
      <c r="D572" s="1"/>
      <c r="E572" s="1"/>
      <c r="F572" s="1"/>
      <c r="G572" s="1"/>
    </row>
    <row r="573" spans="3:7" ht="409.6">
      <c r="C573" s="1"/>
      <c r="D573" s="1"/>
      <c r="E573" s="1"/>
      <c r="F573" s="1"/>
      <c r="G573" s="1"/>
    </row>
    <row r="574" spans="3:7" ht="409.6">
      <c r="C574" s="1"/>
      <c r="D574" s="1"/>
      <c r="E574" s="1"/>
      <c r="F574" s="1"/>
      <c r="G574" s="1"/>
    </row>
    <row r="575" spans="3:7" ht="409.6">
      <c r="C575" s="1"/>
      <c r="D575" s="1"/>
      <c r="E575" s="1"/>
      <c r="F575" s="1"/>
      <c r="G575" s="1"/>
    </row>
    <row r="576" spans="3:7" ht="409.6">
      <c r="C576" s="1"/>
      <c r="D576" s="1"/>
      <c r="E576" s="1"/>
      <c r="F576" s="1"/>
      <c r="G576" s="1"/>
    </row>
    <row r="577" spans="3:7" ht="409.6">
      <c r="C577" s="1"/>
      <c r="D577" s="1"/>
      <c r="E577" s="1"/>
      <c r="F577" s="1"/>
      <c r="G577" s="1"/>
    </row>
    <row r="578" spans="3:7" ht="409.6">
      <c r="C578" s="1"/>
      <c r="D578" s="1"/>
      <c r="E578" s="1"/>
      <c r="F578" s="1"/>
      <c r="G578" s="1"/>
    </row>
    <row r="579" spans="3:7" ht="409.6">
      <c r="C579" s="1"/>
      <c r="D579" s="1"/>
      <c r="E579" s="1"/>
      <c r="F579" s="1"/>
      <c r="G579" s="1"/>
    </row>
    <row r="580" spans="3:7" ht="409.6">
      <c r="C580" s="1"/>
      <c r="D580" s="1"/>
      <c r="E580" s="1"/>
      <c r="F580" s="1"/>
      <c r="G580" s="1"/>
    </row>
    <row r="581" spans="3:7" ht="409.6">
      <c r="C581" s="1"/>
      <c r="D581" s="1"/>
      <c r="E581" s="1"/>
      <c r="F581" s="1"/>
      <c r="G581" s="1"/>
    </row>
    <row r="582" spans="3:7" ht="409.6">
      <c r="C582" s="1"/>
      <c r="D582" s="1"/>
      <c r="E582" s="1"/>
      <c r="F582" s="1"/>
      <c r="G582" s="1"/>
    </row>
    <row r="583" spans="3:7" ht="409.6">
      <c r="C583" s="1"/>
      <c r="D583" s="1"/>
      <c r="E583" s="1"/>
      <c r="F583" s="1"/>
      <c r="G583" s="1"/>
    </row>
    <row r="584" spans="3:7" ht="409.6">
      <c r="C584" s="1"/>
      <c r="D584" s="1"/>
      <c r="E584" s="1"/>
      <c r="F584" s="1"/>
      <c r="G584" s="1"/>
    </row>
    <row r="585" spans="3:7" ht="409.6">
      <c r="C585" s="1"/>
      <c r="D585" s="1"/>
      <c r="E585" s="1"/>
      <c r="F585" s="1"/>
      <c r="G585" s="1"/>
    </row>
    <row r="586" spans="3:7" ht="409.6">
      <c r="C586" s="1"/>
      <c r="D586" s="1"/>
      <c r="E586" s="1"/>
      <c r="F586" s="1"/>
      <c r="G586" s="1"/>
    </row>
    <row r="587" spans="3:7" ht="409.6">
      <c r="C587" s="1"/>
      <c r="D587" s="1"/>
      <c r="E587" s="1"/>
      <c r="F587" s="1"/>
      <c r="G587" s="1"/>
    </row>
    <row r="588" spans="3:7" ht="409.6">
      <c r="C588" s="1"/>
      <c r="D588" s="1"/>
      <c r="E588" s="1"/>
      <c r="F588" s="1"/>
      <c r="G588" s="1"/>
    </row>
    <row r="589" spans="3:7" ht="409.6">
      <c r="C589" s="1"/>
      <c r="D589" s="1"/>
      <c r="E589" s="1"/>
      <c r="F589" s="1"/>
      <c r="G589" s="1"/>
    </row>
    <row r="590" spans="3:7" ht="409.6">
      <c r="C590" s="1"/>
      <c r="D590" s="1"/>
      <c r="E590" s="1"/>
      <c r="F590" s="1"/>
      <c r="G590" s="1"/>
    </row>
    <row r="591" spans="3:7" ht="409.6">
      <c r="C591" s="1"/>
      <c r="D591" s="1"/>
      <c r="E591" s="1"/>
      <c r="F591" s="1"/>
      <c r="G591" s="1"/>
    </row>
    <row r="592" spans="3:7" ht="409.6">
      <c r="C592" s="1"/>
      <c r="D592" s="1"/>
      <c r="E592" s="1"/>
      <c r="F592" s="1"/>
      <c r="G592" s="1"/>
    </row>
    <row r="593" spans="3:7" ht="409.6">
      <c r="C593" s="1"/>
      <c r="D593" s="1"/>
      <c r="E593" s="1"/>
      <c r="F593" s="1"/>
      <c r="G593" s="1"/>
    </row>
    <row r="594" spans="3:7" ht="409.6">
      <c r="C594" s="1"/>
      <c r="D594" s="1"/>
      <c r="E594" s="1"/>
      <c r="F594" s="1"/>
      <c r="G594" s="1"/>
    </row>
    <row r="595" spans="3:7" ht="409.6">
      <c r="C595" s="1"/>
      <c r="D595" s="1"/>
      <c r="E595" s="1"/>
      <c r="F595" s="1"/>
      <c r="G595" s="1"/>
    </row>
    <row r="596" spans="3:7" ht="409.6">
      <c r="C596" s="1"/>
      <c r="D596" s="1"/>
      <c r="E596" s="1"/>
      <c r="F596" s="1"/>
      <c r="G596" s="1"/>
    </row>
    <row r="597" spans="3:7" ht="409.6">
      <c r="C597" s="1"/>
      <c r="D597" s="1"/>
      <c r="E597" s="1"/>
      <c r="F597" s="1"/>
      <c r="G597" s="1"/>
    </row>
    <row r="598" spans="3:7" ht="409.6">
      <c r="C598" s="1"/>
      <c r="D598" s="1"/>
      <c r="E598" s="1"/>
      <c r="F598" s="1"/>
      <c r="G598" s="1"/>
    </row>
    <row r="599" spans="3:7" ht="409.6">
      <c r="C599" s="1"/>
      <c r="D599" s="1"/>
      <c r="E599" s="1"/>
      <c r="F599" s="1"/>
      <c r="G599" s="1"/>
    </row>
    <row r="600" spans="3:7" ht="409.6">
      <c r="C600" s="1"/>
      <c r="D600" s="1"/>
      <c r="E600" s="1"/>
      <c r="F600" s="1"/>
      <c r="G600" s="1"/>
    </row>
    <row r="601" spans="3:7" ht="409.6">
      <c r="C601" s="1"/>
      <c r="D601" s="1"/>
      <c r="E601" s="1"/>
      <c r="F601" s="1"/>
      <c r="G601" s="1"/>
    </row>
    <row r="602" spans="3:7" ht="409.6">
      <c r="C602" s="1"/>
      <c r="D602" s="1"/>
      <c r="E602" s="1"/>
      <c r="F602" s="1"/>
      <c r="G602" s="1"/>
    </row>
    <row r="603" spans="3:7" ht="409.6">
      <c r="C603" s="1"/>
      <c r="D603" s="1"/>
      <c r="E603" s="1"/>
      <c r="F603" s="1"/>
      <c r="G603" s="1"/>
    </row>
    <row r="604" spans="3:7" ht="409.6">
      <c r="C604" s="1"/>
      <c r="D604" s="1"/>
      <c r="E604" s="1"/>
      <c r="F604" s="1"/>
      <c r="G604" s="1"/>
    </row>
    <row r="605" spans="3:7" ht="409.6">
      <c r="C605" s="1"/>
      <c r="D605" s="1"/>
      <c r="E605" s="1"/>
      <c r="F605" s="1"/>
      <c r="G605" s="1"/>
    </row>
    <row r="606" spans="3:7" ht="409.6">
      <c r="C606" s="1"/>
      <c r="D606" s="1"/>
      <c r="E606" s="1"/>
      <c r="F606" s="1"/>
      <c r="G606" s="1"/>
    </row>
    <row r="607" spans="3:7" ht="409.6">
      <c r="C607" s="1"/>
      <c r="D607" s="1"/>
      <c r="E607" s="1"/>
      <c r="F607" s="1"/>
      <c r="G607" s="1"/>
    </row>
    <row r="608" spans="3:7" ht="409.6">
      <c r="C608" s="1"/>
      <c r="D608" s="1"/>
      <c r="E608" s="1"/>
      <c r="F608" s="1"/>
      <c r="G608" s="1"/>
    </row>
    <row r="609" spans="3:7" ht="409.6">
      <c r="C609" s="1"/>
      <c r="D609" s="1"/>
      <c r="E609" s="1"/>
      <c r="F609" s="1"/>
      <c r="G609" s="1"/>
    </row>
    <row r="610" spans="3:7" ht="409.6">
      <c r="C610" s="1"/>
      <c r="D610" s="1"/>
      <c r="E610" s="1"/>
      <c r="F610" s="1"/>
      <c r="G610" s="1"/>
    </row>
    <row r="611" spans="3:7" ht="409.6">
      <c r="C611" s="1"/>
      <c r="D611" s="1"/>
      <c r="E611" s="1"/>
      <c r="F611" s="1"/>
      <c r="G611" s="1"/>
    </row>
    <row r="612" spans="3:7" ht="409.6">
      <c r="C612" s="1"/>
      <c r="D612" s="1"/>
      <c r="E612" s="1"/>
      <c r="F612" s="1"/>
      <c r="G612" s="1"/>
    </row>
    <row r="613" spans="3:7" ht="409.6">
      <c r="C613" s="1"/>
      <c r="D613" s="1"/>
      <c r="E613" s="1"/>
      <c r="F613" s="1"/>
      <c r="G613" s="1"/>
    </row>
    <row r="614" spans="3:7" ht="409.6">
      <c r="C614" s="1"/>
      <c r="D614" s="1"/>
      <c r="E614" s="1"/>
      <c r="F614" s="1"/>
      <c r="G614" s="1"/>
    </row>
    <row r="615" spans="3:7" ht="409.6">
      <c r="C615" s="1"/>
      <c r="D615" s="1"/>
      <c r="E615" s="1"/>
      <c r="F615" s="1"/>
      <c r="G615" s="1"/>
    </row>
    <row r="616" spans="3:7" ht="409.6">
      <c r="C616" s="1"/>
      <c r="D616" s="1"/>
      <c r="E616" s="1"/>
      <c r="F616" s="1"/>
      <c r="G616" s="1"/>
    </row>
    <row r="617" spans="3:7" ht="409.6">
      <c r="C617" s="1"/>
      <c r="D617" s="1"/>
      <c r="E617" s="1"/>
      <c r="F617" s="1"/>
      <c r="G617" s="1"/>
    </row>
    <row r="618" spans="3:7" ht="409.6">
      <c r="C618" s="1"/>
      <c r="D618" s="1"/>
      <c r="E618" s="1"/>
      <c r="F618" s="1"/>
      <c r="G618" s="1"/>
    </row>
    <row r="619" spans="3:7" ht="409.6">
      <c r="C619" s="1"/>
      <c r="D619" s="1"/>
      <c r="E619" s="1"/>
      <c r="F619" s="1"/>
      <c r="G619" s="1"/>
    </row>
    <row r="620" spans="3:7" ht="409.6">
      <c r="C620" s="1"/>
      <c r="D620" s="1"/>
      <c r="E620" s="1"/>
      <c r="F620" s="1"/>
      <c r="G620" s="1"/>
    </row>
    <row r="621" spans="3:7" ht="409.6">
      <c r="C621" s="1"/>
      <c r="D621" s="1"/>
      <c r="E621" s="1"/>
      <c r="F621" s="1"/>
      <c r="G621" s="1"/>
    </row>
    <row r="622" spans="3:7" ht="409.6">
      <c r="C622" s="1"/>
      <c r="D622" s="1"/>
      <c r="E622" s="1"/>
      <c r="F622" s="1"/>
      <c r="G622" s="1"/>
    </row>
    <row r="623" spans="3:7" ht="409.6">
      <c r="C623" s="1"/>
      <c r="D623" s="1"/>
      <c r="E623" s="1"/>
      <c r="F623" s="1"/>
      <c r="G623" s="1"/>
    </row>
    <row r="624" spans="3:7" ht="409.6">
      <c r="C624" s="1"/>
      <c r="D624" s="1"/>
      <c r="E624" s="1"/>
      <c r="F624" s="1"/>
      <c r="G624" s="1"/>
    </row>
    <row r="625" spans="3:7" ht="409.6">
      <c r="C625" s="1"/>
      <c r="D625" s="1"/>
      <c r="E625" s="1"/>
      <c r="F625" s="1"/>
      <c r="G625" s="1"/>
    </row>
    <row r="626" spans="3:7" ht="409.6">
      <c r="C626" s="1"/>
      <c r="D626" s="1"/>
      <c r="E626" s="1"/>
      <c r="F626" s="1"/>
      <c r="G626" s="1"/>
    </row>
    <row r="627" spans="3:7" ht="409.6">
      <c r="C627" s="1"/>
      <c r="D627" s="1"/>
      <c r="E627" s="1"/>
      <c r="F627" s="1"/>
      <c r="G627" s="1"/>
    </row>
    <row r="628" spans="3:7" ht="409.6">
      <c r="C628" s="1"/>
      <c r="D628" s="1"/>
      <c r="E628" s="1"/>
      <c r="F628" s="1"/>
      <c r="G628" s="1"/>
    </row>
    <row r="629" spans="3:7" ht="409.6">
      <c r="C629" s="1"/>
      <c r="D629" s="1"/>
      <c r="E629" s="1"/>
      <c r="F629" s="1"/>
      <c r="G629" s="1"/>
    </row>
    <row r="630" spans="3:7" ht="409.6">
      <c r="C630" s="1"/>
      <c r="D630" s="1"/>
      <c r="E630" s="1"/>
      <c r="F630" s="1"/>
      <c r="G630" s="1"/>
    </row>
    <row r="631" spans="3:7" ht="409.6">
      <c r="C631" s="1"/>
      <c r="D631" s="1"/>
      <c r="E631" s="1"/>
      <c r="F631" s="1"/>
      <c r="G631" s="1"/>
    </row>
    <row r="632" spans="3:7" ht="409.6">
      <c r="C632" s="1"/>
      <c r="D632" s="1"/>
      <c r="E632" s="1"/>
      <c r="F632" s="1"/>
      <c r="G632" s="1"/>
    </row>
    <row r="633" spans="3:7" ht="409.6">
      <c r="C633" s="1"/>
      <c r="D633" s="1"/>
      <c r="E633" s="1"/>
      <c r="F633" s="1"/>
      <c r="G633" s="1"/>
    </row>
    <row r="634" spans="3:7" ht="409.6">
      <c r="C634" s="1"/>
      <c r="D634" s="1"/>
      <c r="E634" s="1"/>
      <c r="F634" s="1"/>
      <c r="G634" s="1"/>
    </row>
    <row r="635" spans="3:7" ht="409.6">
      <c r="C635" s="1"/>
      <c r="D635" s="1"/>
      <c r="E635" s="1"/>
      <c r="F635" s="1"/>
      <c r="G635" s="1"/>
    </row>
    <row r="636" spans="3:7" ht="409.6">
      <c r="C636" s="1"/>
      <c r="D636" s="1"/>
      <c r="E636" s="1"/>
      <c r="F636" s="1"/>
      <c r="G636" s="1"/>
    </row>
    <row r="637" spans="3:7" ht="409.6">
      <c r="C637" s="1"/>
      <c r="D637" s="1"/>
      <c r="E637" s="1"/>
      <c r="F637" s="1"/>
      <c r="G637" s="1"/>
    </row>
    <row r="638" spans="3:7" ht="409.6">
      <c r="C638" s="1"/>
      <c r="D638" s="1"/>
      <c r="E638" s="1"/>
      <c r="F638" s="1"/>
      <c r="G638" s="1"/>
    </row>
    <row r="639" spans="3:7" ht="409.6">
      <c r="C639" s="1"/>
      <c r="D639" s="1"/>
      <c r="E639" s="1"/>
      <c r="F639" s="1"/>
      <c r="G639" s="1"/>
    </row>
    <row r="640" spans="3:7" ht="409.6">
      <c r="C640" s="1"/>
      <c r="D640" s="1"/>
      <c r="E640" s="1"/>
      <c r="F640" s="1"/>
      <c r="G640" s="1"/>
    </row>
    <row r="641" spans="3:7" ht="409.6">
      <c r="C641" s="1"/>
      <c r="D641" s="1"/>
      <c r="E641" s="1"/>
      <c r="F641" s="1"/>
      <c r="G641" s="1"/>
    </row>
    <row r="642" spans="3:7" ht="409.6">
      <c r="C642" s="1"/>
      <c r="D642" s="1"/>
      <c r="E642" s="1"/>
      <c r="F642" s="1"/>
      <c r="G642" s="1"/>
    </row>
    <row r="643" spans="3:7" ht="409.6">
      <c r="C643" s="1"/>
      <c r="D643" s="1"/>
      <c r="E643" s="1"/>
      <c r="F643" s="1"/>
      <c r="G643" s="1"/>
    </row>
    <row r="644" spans="3:7" ht="409.6">
      <c r="C644" s="1"/>
      <c r="D644" s="1"/>
      <c r="E644" s="1"/>
      <c r="F644" s="1"/>
      <c r="G644" s="1"/>
    </row>
    <row r="645" spans="3:7" ht="409.6">
      <c r="C645" s="1"/>
      <c r="D645" s="1"/>
      <c r="E645" s="1"/>
      <c r="F645" s="1"/>
      <c r="G645" s="1"/>
    </row>
    <row r="646" spans="3:7" ht="409.6">
      <c r="C646" s="1"/>
      <c r="D646" s="1"/>
      <c r="E646" s="1"/>
      <c r="F646" s="1"/>
      <c r="G646" s="1"/>
    </row>
    <row r="647" spans="3:7" ht="409.6">
      <c r="C647" s="1"/>
      <c r="D647" s="1"/>
      <c r="E647" s="1"/>
      <c r="F647" s="1"/>
      <c r="G647" s="1"/>
    </row>
    <row r="648" spans="3:7" ht="409.6">
      <c r="C648" s="1"/>
      <c r="D648" s="1"/>
      <c r="E648" s="1"/>
      <c r="F648" s="1"/>
      <c r="G648" s="1"/>
    </row>
    <row r="649" spans="3:7" ht="409.6">
      <c r="C649" s="1"/>
      <c r="D649" s="1"/>
      <c r="E649" s="1"/>
      <c r="F649" s="1"/>
      <c r="G649" s="1"/>
    </row>
    <row r="650" spans="3:7" ht="409.6">
      <c r="C650" s="1"/>
      <c r="D650" s="1"/>
      <c r="E650" s="1"/>
      <c r="F650" s="1"/>
      <c r="G650" s="1"/>
    </row>
    <row r="651" spans="3:7" ht="409.6">
      <c r="C651" s="1"/>
      <c r="D651" s="1"/>
      <c r="E651" s="1"/>
      <c r="F651" s="1"/>
      <c r="G651" s="1"/>
    </row>
    <row r="652" spans="3:7" ht="409.6">
      <c r="C652" s="1"/>
      <c r="D652" s="1"/>
      <c r="E652" s="1"/>
      <c r="F652" s="1"/>
      <c r="G652" s="1"/>
    </row>
    <row r="653" spans="3:7" ht="409.6">
      <c r="C653" s="1"/>
      <c r="D653" s="1"/>
      <c r="E653" s="1"/>
      <c r="F653" s="1"/>
      <c r="G653" s="1"/>
    </row>
    <row r="654" spans="3:7" ht="409.6">
      <c r="C654" s="1"/>
      <c r="D654" s="1"/>
      <c r="E654" s="1"/>
      <c r="F654" s="1"/>
      <c r="G654" s="1"/>
    </row>
    <row r="655" spans="3:7" ht="409.6">
      <c r="C655" s="1"/>
      <c r="D655" s="1"/>
      <c r="E655" s="1"/>
      <c r="F655" s="1"/>
      <c r="G655" s="1"/>
    </row>
    <row r="656" spans="3:7" ht="409.6">
      <c r="C656" s="1"/>
      <c r="D656" s="1"/>
      <c r="E656" s="1"/>
      <c r="F656" s="1"/>
      <c r="G656" s="1"/>
    </row>
    <row r="657" spans="3:7" ht="409.6">
      <c r="C657" s="1"/>
      <c r="D657" s="1"/>
      <c r="E657" s="1"/>
      <c r="F657" s="1"/>
      <c r="G657" s="1"/>
    </row>
    <row r="658" spans="3:7" ht="409.6">
      <c r="C658" s="1"/>
      <c r="D658" s="1"/>
      <c r="E658" s="1"/>
      <c r="F658" s="1"/>
      <c r="G658" s="1"/>
    </row>
    <row r="659" spans="3:7" ht="409.6">
      <c r="C659" s="1"/>
      <c r="D659" s="1"/>
      <c r="E659" s="1"/>
      <c r="F659" s="1"/>
      <c r="G659" s="1"/>
    </row>
    <row r="660" spans="3:7" ht="409.6">
      <c r="C660" s="1"/>
      <c r="D660" s="1"/>
      <c r="E660" s="1"/>
      <c r="F660" s="1"/>
      <c r="G660" s="1"/>
    </row>
    <row r="661" spans="3:7" ht="409.6">
      <c r="C661" s="1"/>
      <c r="D661" s="1"/>
      <c r="E661" s="1"/>
      <c r="F661" s="1"/>
      <c r="G661" s="1"/>
    </row>
    <row r="662" spans="3:7" ht="409.6">
      <c r="C662" s="1"/>
      <c r="D662" s="1"/>
      <c r="E662" s="1"/>
      <c r="F662" s="1"/>
      <c r="G662" s="1"/>
    </row>
    <row r="663" spans="3:7" ht="409.6">
      <c r="C663" s="1"/>
      <c r="D663" s="1"/>
      <c r="E663" s="1"/>
      <c r="F663" s="1"/>
      <c r="G663" s="1"/>
    </row>
    <row r="664" spans="3:7" ht="409.6">
      <c r="C664" s="1"/>
      <c r="D664" s="1"/>
      <c r="E664" s="1"/>
      <c r="F664" s="1"/>
      <c r="G664" s="1"/>
    </row>
    <row r="665" spans="3:7" ht="409.6">
      <c r="C665" s="1"/>
      <c r="D665" s="1"/>
      <c r="E665" s="1"/>
      <c r="F665" s="1"/>
      <c r="G665" s="1"/>
    </row>
    <row r="666" spans="3:7" ht="409.6">
      <c r="C666" s="1"/>
      <c r="D666" s="1"/>
      <c r="E666" s="1"/>
      <c r="F666" s="1"/>
      <c r="G666" s="1"/>
    </row>
    <row r="667" spans="3:7" ht="409.6">
      <c r="C667" s="1"/>
      <c r="D667" s="1"/>
      <c r="E667" s="1"/>
      <c r="F667" s="1"/>
      <c r="G667" s="1"/>
    </row>
    <row r="668" spans="3:7" ht="409.6">
      <c r="C668" s="1"/>
      <c r="D668" s="1"/>
      <c r="E668" s="1"/>
      <c r="F668" s="1"/>
      <c r="G668" s="1"/>
    </row>
    <row r="669" spans="3:7" ht="409.6">
      <c r="C669" s="1"/>
      <c r="D669" s="1"/>
      <c r="E669" s="1"/>
      <c r="F669" s="1"/>
      <c r="G669" s="1"/>
    </row>
    <row r="670" spans="3:7" ht="409.6">
      <c r="C670" s="1"/>
      <c r="D670" s="1"/>
      <c r="E670" s="1"/>
      <c r="F670" s="1"/>
      <c r="G670" s="1"/>
    </row>
    <row r="671" spans="3:7" ht="409.6">
      <c r="C671" s="1"/>
      <c r="D671" s="1"/>
      <c r="E671" s="1"/>
      <c r="F671" s="1"/>
      <c r="G671" s="1"/>
    </row>
    <row r="672" spans="3:7" ht="409.6">
      <c r="C672" s="1"/>
      <c r="D672" s="1"/>
      <c r="E672" s="1"/>
      <c r="F672" s="1"/>
      <c r="G672" s="1"/>
    </row>
    <row r="673" spans="3:7" ht="409.6">
      <c r="C673" s="1"/>
      <c r="D673" s="1"/>
      <c r="E673" s="1"/>
      <c r="F673" s="1"/>
      <c r="G673" s="1"/>
    </row>
    <row r="674" spans="3:7" ht="409.6">
      <c r="C674" s="1"/>
      <c r="D674" s="1"/>
      <c r="E674" s="1"/>
      <c r="F674" s="1"/>
      <c r="G674" s="1"/>
    </row>
    <row r="675" spans="3:7" ht="409.6">
      <c r="C675" s="1"/>
      <c r="D675" s="1"/>
      <c r="E675" s="1"/>
      <c r="F675" s="1"/>
      <c r="G675" s="1"/>
    </row>
    <row r="676" spans="3:7" ht="409.6">
      <c r="C676" s="1"/>
      <c r="D676" s="1"/>
      <c r="E676" s="1"/>
      <c r="F676" s="1"/>
      <c r="G676" s="1"/>
    </row>
    <row r="677" spans="3:7" ht="409.6">
      <c r="C677" s="1"/>
      <c r="D677" s="1"/>
      <c r="E677" s="1"/>
      <c r="F677" s="1"/>
      <c r="G677" s="1"/>
    </row>
    <row r="678" spans="3:7" ht="409.6">
      <c r="C678" s="1"/>
      <c r="D678" s="1"/>
      <c r="E678" s="1"/>
      <c r="F678" s="1"/>
      <c r="G678" s="1"/>
    </row>
    <row r="679" spans="3:7" ht="409.6">
      <c r="C679" s="1"/>
      <c r="D679" s="1"/>
      <c r="E679" s="1"/>
      <c r="F679" s="1"/>
      <c r="G679" s="1"/>
    </row>
    <row r="680" spans="3:7" ht="409.6">
      <c r="C680" s="1"/>
      <c r="D680" s="1"/>
      <c r="E680" s="1"/>
      <c r="F680" s="1"/>
      <c r="G680" s="1"/>
    </row>
    <row r="681" spans="3:7" ht="409.6">
      <c r="C681" s="1"/>
      <c r="D681" s="1"/>
      <c r="E681" s="1"/>
      <c r="F681" s="1"/>
      <c r="G681" s="1"/>
    </row>
    <row r="682" spans="3:7" ht="409.6">
      <c r="C682" s="1"/>
      <c r="D682" s="1"/>
      <c r="E682" s="1"/>
      <c r="F682" s="1"/>
      <c r="G682" s="1"/>
    </row>
    <row r="683" spans="3:7" ht="409.6">
      <c r="C683" s="1"/>
      <c r="D683" s="1"/>
      <c r="E683" s="1"/>
      <c r="F683" s="1"/>
      <c r="G683" s="1"/>
    </row>
    <row r="684" spans="3:7" ht="409.6">
      <c r="C684" s="1"/>
      <c r="D684" s="1"/>
      <c r="E684" s="1"/>
      <c r="F684" s="1"/>
      <c r="G684" s="1"/>
    </row>
    <row r="685" spans="3:7" ht="409.6">
      <c r="C685" s="1"/>
      <c r="D685" s="1"/>
      <c r="E685" s="1"/>
      <c r="F685" s="1"/>
      <c r="G685" s="1"/>
    </row>
    <row r="686" spans="3:7" ht="409.6">
      <c r="C686" s="1"/>
      <c r="D686" s="1"/>
      <c r="E686" s="1"/>
      <c r="F686" s="1"/>
      <c r="G686" s="1"/>
    </row>
    <row r="687" spans="3:7" ht="409.6">
      <c r="C687" s="1"/>
      <c r="D687" s="1"/>
      <c r="E687" s="1"/>
      <c r="F687" s="1"/>
      <c r="G687" s="1"/>
    </row>
    <row r="688" spans="3:7" ht="409.6">
      <c r="C688" s="1"/>
      <c r="D688" s="1"/>
      <c r="E688" s="1"/>
      <c r="F688" s="1"/>
      <c r="G688" s="1"/>
    </row>
    <row r="689" spans="2:7" ht="409.6">
      <c r="C689" s="1"/>
      <c r="D689" s="1"/>
      <c r="E689" s="1"/>
      <c r="F689" s="1"/>
      <c r="G689" s="1"/>
    </row>
    <row r="690" spans="2:7" ht="409.6">
      <c r="C690" s="1"/>
      <c r="D690" s="1"/>
      <c r="E690" s="1"/>
      <c r="F690" s="1"/>
      <c r="G690" s="1"/>
    </row>
    <row r="691" spans="2:7" ht="409.6">
      <c r="C691" s="1"/>
      <c r="D691" s="1"/>
      <c r="E691" s="1"/>
      <c r="F691" s="1"/>
      <c r="G691" s="1"/>
    </row>
    <row r="692" spans="2:7" ht="409.6">
      <c r="C692" s="1"/>
      <c r="D692" s="1"/>
      <c r="E692" s="1"/>
      <c r="F692" s="1"/>
      <c r="G692" s="1"/>
    </row>
    <row r="693" spans="2:7" ht="409.6">
      <c r="C693" s="1"/>
      <c r="D693" s="1"/>
      <c r="E693" s="1"/>
      <c r="F693" s="1"/>
      <c r="G693" s="1"/>
    </row>
    <row r="694" spans="2:7" ht="409.6">
      <c r="C694" s="1"/>
      <c r="D694" s="1"/>
      <c r="E694" s="1"/>
      <c r="F694" s="1"/>
      <c r="G694" s="1"/>
    </row>
    <row r="695" spans="2:7" ht="409.6">
      <c r="C695" s="1"/>
      <c r="D695" s="1"/>
      <c r="E695" s="1"/>
      <c r="F695" s="1"/>
      <c r="G695" s="1"/>
    </row>
    <row r="696" spans="2:7" ht="409.6">
      <c r="C696" s="1"/>
      <c r="D696" s="1"/>
      <c r="E696" s="1"/>
      <c r="F696" s="1"/>
      <c r="G696" s="1"/>
    </row>
    <row r="697" spans="2:7" ht="409.6">
      <c r="B697" s="44"/>
      <c r="C697" s="1"/>
      <c r="D697" s="1"/>
      <c r="E697" s="1"/>
      <c r="F697" s="1"/>
      <c r="G697" s="1"/>
    </row>
    <row r="698" spans="2:7" ht="409.6">
      <c r="B698" s="44"/>
      <c r="C698" s="1"/>
      <c r="D698" s="1"/>
      <c r="E698" s="1"/>
      <c r="F698" s="1"/>
      <c r="G698" s="1"/>
    </row>
    <row r="699" spans="2:7" ht="409.6">
      <c r="B699" s="3"/>
      <c r="C699" s="1"/>
      <c r="D699" s="1"/>
      <c r="E699" s="1"/>
      <c r="F699" s="1"/>
      <c r="G699" s="1"/>
    </row>
    <row r="700" spans="2:7" ht="409.6">
      <c r="C700" s="1"/>
      <c r="D700" s="1"/>
      <c r="E700" s="1"/>
      <c r="F700" s="1"/>
      <c r="G700" s="1"/>
    </row>
    <row r="701" spans="2:7" ht="409.6">
      <c r="C701" s="1"/>
      <c r="D701" s="1"/>
      <c r="E701" s="1"/>
      <c r="F701" s="1"/>
      <c r="G701" s="1"/>
    </row>
    <row r="702" spans="2:7" ht="409.6">
      <c r="C702" s="1"/>
      <c r="D702" s="1"/>
      <c r="E702" s="1"/>
      <c r="F702" s="1"/>
      <c r="G702" s="1"/>
    </row>
    <row r="703" spans="2:7" ht="409.6">
      <c r="C703" s="1"/>
      <c r="D703" s="1"/>
      <c r="E703" s="1"/>
      <c r="F703" s="1"/>
      <c r="G703" s="1"/>
    </row>
    <row r="704" spans="2:7" ht="409.6">
      <c r="C704" s="1"/>
      <c r="D704" s="1"/>
      <c r="E704" s="1"/>
      <c r="F704" s="1"/>
      <c r="G704" s="1"/>
    </row>
    <row r="705" spans="3:7" ht="409.6">
      <c r="C705" s="1"/>
      <c r="D705" s="1"/>
      <c r="E705" s="1"/>
      <c r="F705" s="1"/>
      <c r="G705" s="1"/>
    </row>
    <row r="706" spans="3:7" ht="409.6">
      <c r="C706" s="1"/>
      <c r="D706" s="1"/>
      <c r="E706" s="1"/>
      <c r="F706" s="1"/>
      <c r="G706" s="1"/>
    </row>
    <row r="707" spans="3:7" ht="409.6">
      <c r="C707" s="1"/>
      <c r="D707" s="1"/>
      <c r="E707" s="1"/>
      <c r="F707" s="1"/>
      <c r="G707" s="1"/>
    </row>
    <row r="708" spans="3:7" ht="409.6">
      <c r="C708" s="1"/>
      <c r="D708" s="1"/>
      <c r="E708" s="1"/>
      <c r="F708" s="1"/>
      <c r="G708" s="1"/>
    </row>
    <row r="709" spans="3:7" ht="409.6">
      <c r="C709" s="1"/>
      <c r="D709" s="1"/>
      <c r="E709" s="1"/>
      <c r="F709" s="1"/>
      <c r="G709" s="1"/>
    </row>
    <row r="710" spans="3:7" ht="409.6">
      <c r="C710" s="1"/>
      <c r="D710" s="1"/>
      <c r="E710" s="1"/>
      <c r="F710" s="1"/>
      <c r="G710" s="1"/>
    </row>
    <row r="711" spans="3:7" ht="409.6">
      <c r="C711" s="1"/>
      <c r="D711" s="1"/>
      <c r="E711" s="1"/>
      <c r="F711" s="1"/>
      <c r="G711" s="1"/>
    </row>
    <row r="712" spans="3:7" ht="409.6">
      <c r="C712" s="1"/>
      <c r="D712" s="1"/>
      <c r="E712" s="1"/>
      <c r="F712" s="1"/>
      <c r="G712" s="1"/>
    </row>
    <row r="713" spans="3:7" ht="409.6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29"/>
  <sheetViews>
    <sheetView rightToLeft="1" topLeftCell="A136" zoomScale="80" zoomScaleNormal="80" workbookViewId="0">
      <selection activeCell="N158" sqref="N158"/>
    </sheetView>
  </sheetViews>
  <sheetFormatPr defaultColWidth="9.140625" defaultRowHeight="18"/>
  <cols>
    <col min="1" max="1" width="6.28515625" style="1" customWidth="1"/>
    <col min="2" max="2" width="49.7109375" style="2" bestFit="1" customWidth="1"/>
    <col min="3" max="3" width="62.8554687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0.140625" style="1" bestFit="1" customWidth="1"/>
    <col min="16" max="16" width="13" style="1" bestFit="1" customWidth="1"/>
    <col min="17" max="17" width="8.28515625" style="1" bestFit="1" customWidth="1"/>
    <col min="18" max="18" width="9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7" t="s">
        <v>168</v>
      </c>
      <c r="C1" s="78" t="s" vm="1">
        <v>244</v>
      </c>
    </row>
    <row r="2" spans="2:66">
      <c r="B2" s="57" t="s">
        <v>167</v>
      </c>
      <c r="C2" s="78" t="s">
        <v>245</v>
      </c>
    </row>
    <row r="3" spans="2:66">
      <c r="B3" s="57" t="s">
        <v>169</v>
      </c>
      <c r="C3" s="78" t="s">
        <v>246</v>
      </c>
    </row>
    <row r="4" spans="2:66">
      <c r="B4" s="57" t="s">
        <v>170</v>
      </c>
      <c r="C4" s="78">
        <v>12148</v>
      </c>
    </row>
    <row r="6" spans="2:66" ht="26.25" customHeight="1">
      <c r="B6" s="136" t="s">
        <v>198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</row>
    <row r="7" spans="2:66" ht="26.25" customHeight="1">
      <c r="B7" s="136" t="s">
        <v>78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  <c r="BN7" s="3"/>
    </row>
    <row r="8" spans="2:66" s="3" customFormat="1" ht="78.75">
      <c r="B8" s="23" t="s">
        <v>104</v>
      </c>
      <c r="C8" s="31" t="s">
        <v>38</v>
      </c>
      <c r="D8" s="31" t="s">
        <v>108</v>
      </c>
      <c r="E8" s="31" t="s">
        <v>214</v>
      </c>
      <c r="F8" s="31" t="s">
        <v>106</v>
      </c>
      <c r="G8" s="31" t="s">
        <v>55</v>
      </c>
      <c r="H8" s="31" t="s">
        <v>15</v>
      </c>
      <c r="I8" s="31" t="s">
        <v>56</v>
      </c>
      <c r="J8" s="31" t="s">
        <v>91</v>
      </c>
      <c r="K8" s="31" t="s">
        <v>18</v>
      </c>
      <c r="L8" s="31" t="s">
        <v>90</v>
      </c>
      <c r="M8" s="31" t="s">
        <v>17</v>
      </c>
      <c r="N8" s="31" t="s">
        <v>19</v>
      </c>
      <c r="O8" s="14" t="s">
        <v>222</v>
      </c>
      <c r="P8" s="31" t="s">
        <v>221</v>
      </c>
      <c r="Q8" s="31" t="s">
        <v>237</v>
      </c>
      <c r="R8" s="31" t="s">
        <v>52</v>
      </c>
      <c r="S8" s="14" t="s">
        <v>51</v>
      </c>
      <c r="T8" s="31" t="s">
        <v>171</v>
      </c>
      <c r="U8" s="15" t="s">
        <v>173</v>
      </c>
      <c r="V8" s="1"/>
      <c r="W8" s="1"/>
      <c r="BJ8" s="1"/>
      <c r="BK8" s="1"/>
    </row>
    <row r="9" spans="2:66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229</v>
      </c>
      <c r="P9" s="33"/>
      <c r="Q9" s="17" t="s">
        <v>225</v>
      </c>
      <c r="R9" s="33" t="s">
        <v>225</v>
      </c>
      <c r="S9" s="17" t="s">
        <v>20</v>
      </c>
      <c r="T9" s="33" t="s">
        <v>225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102</v>
      </c>
      <c r="R10" s="20" t="s">
        <v>103</v>
      </c>
      <c r="S10" s="20" t="s">
        <v>174</v>
      </c>
      <c r="T10" s="21" t="s">
        <v>215</v>
      </c>
      <c r="U10" s="21" t="s">
        <v>231</v>
      </c>
      <c r="V10" s="5"/>
      <c r="BI10" s="1"/>
      <c r="BJ10" s="3"/>
      <c r="BK10" s="1"/>
    </row>
    <row r="11" spans="2:66" s="4" customFormat="1" ht="18" customHeight="1">
      <c r="B11" s="79" t="s">
        <v>32</v>
      </c>
      <c r="C11" s="80"/>
      <c r="D11" s="80"/>
      <c r="E11" s="80"/>
      <c r="F11" s="80"/>
      <c r="G11" s="80"/>
      <c r="H11" s="80"/>
      <c r="I11" s="80"/>
      <c r="J11" s="80"/>
      <c r="K11" s="88">
        <v>4.4773621911092354</v>
      </c>
      <c r="L11" s="80"/>
      <c r="M11" s="80"/>
      <c r="N11" s="103">
        <v>1.3942135459584195E-2</v>
      </c>
      <c r="O11" s="88"/>
      <c r="P11" s="90"/>
      <c r="Q11" s="88">
        <v>3.8492520099999998</v>
      </c>
      <c r="R11" s="88">
        <f>R12+R249</f>
        <v>1125.2012046279995</v>
      </c>
      <c r="S11" s="80"/>
      <c r="T11" s="89">
        <f>R11/$R$11</f>
        <v>1</v>
      </c>
      <c r="U11" s="89">
        <f>R11/'סכום נכסי הקרן'!$C$42</f>
        <v>0.17437549791818868</v>
      </c>
      <c r="V11" s="5"/>
      <c r="BI11" s="1"/>
      <c r="BJ11" s="3"/>
      <c r="BK11" s="1"/>
      <c r="BN11" s="1"/>
    </row>
    <row r="12" spans="2:66">
      <c r="B12" s="81" t="s">
        <v>219</v>
      </c>
      <c r="C12" s="82"/>
      <c r="D12" s="82"/>
      <c r="E12" s="82"/>
      <c r="F12" s="82"/>
      <c r="G12" s="82"/>
      <c r="H12" s="82"/>
      <c r="I12" s="82"/>
      <c r="J12" s="82"/>
      <c r="K12" s="91">
        <v>4.1851214610621259</v>
      </c>
      <c r="L12" s="82"/>
      <c r="M12" s="82"/>
      <c r="N12" s="104">
        <v>1.0119262707081068E-2</v>
      </c>
      <c r="O12" s="91"/>
      <c r="P12" s="93"/>
      <c r="Q12" s="91">
        <v>3.8492520100000003</v>
      </c>
      <c r="R12" s="91">
        <f>R13+R160+R243</f>
        <v>958.24463420699954</v>
      </c>
      <c r="S12" s="82"/>
      <c r="T12" s="92">
        <f t="shared" ref="T12:T75" si="0">R12/$R$11</f>
        <v>0.8516206970501804</v>
      </c>
      <c r="U12" s="92">
        <f>R12/'סכום נכסי הקרן'!$C$42</f>
        <v>0.14850178308556011</v>
      </c>
      <c r="BJ12" s="3"/>
    </row>
    <row r="13" spans="2:66" ht="20.25">
      <c r="B13" s="102" t="s">
        <v>31</v>
      </c>
      <c r="C13" s="82"/>
      <c r="D13" s="82"/>
      <c r="E13" s="82"/>
      <c r="F13" s="82"/>
      <c r="G13" s="82"/>
      <c r="H13" s="82"/>
      <c r="I13" s="82"/>
      <c r="J13" s="82"/>
      <c r="K13" s="91">
        <v>4.0930035721781604</v>
      </c>
      <c r="L13" s="82"/>
      <c r="M13" s="82"/>
      <c r="N13" s="104">
        <v>6.5016465026100801E-3</v>
      </c>
      <c r="O13" s="91"/>
      <c r="P13" s="93"/>
      <c r="Q13" s="91">
        <v>3.5284482429999997</v>
      </c>
      <c r="R13" s="91">
        <f>SUM(R14:R158)</f>
        <v>750.51537423799948</v>
      </c>
      <c r="S13" s="82"/>
      <c r="T13" s="92">
        <f t="shared" si="0"/>
        <v>0.66700548413128113</v>
      </c>
      <c r="U13" s="92">
        <f>R13/'סכום נכסי הקרן'!$C$42</f>
        <v>0.11630941340955464</v>
      </c>
      <c r="BJ13" s="4"/>
    </row>
    <row r="14" spans="2:66">
      <c r="B14" s="87" t="s">
        <v>326</v>
      </c>
      <c r="C14" s="84" t="s">
        <v>327</v>
      </c>
      <c r="D14" s="97" t="s">
        <v>109</v>
      </c>
      <c r="E14" s="97" t="s">
        <v>328</v>
      </c>
      <c r="F14" s="84" t="s">
        <v>329</v>
      </c>
      <c r="G14" s="97" t="s">
        <v>330</v>
      </c>
      <c r="H14" s="84" t="s">
        <v>331</v>
      </c>
      <c r="I14" s="84" t="s">
        <v>332</v>
      </c>
      <c r="J14" s="84"/>
      <c r="K14" s="94">
        <v>2.8200000000087626</v>
      </c>
      <c r="L14" s="97" t="s">
        <v>153</v>
      </c>
      <c r="M14" s="98">
        <v>6.1999999999999998E-3</v>
      </c>
      <c r="N14" s="98">
        <v>-2.5000000002738253E-3</v>
      </c>
      <c r="O14" s="94">
        <v>17537.281926</v>
      </c>
      <c r="P14" s="96">
        <v>104.12</v>
      </c>
      <c r="Q14" s="84"/>
      <c r="R14" s="94">
        <v>18.259817761999997</v>
      </c>
      <c r="S14" s="95">
        <v>3.5411633022084008E-6</v>
      </c>
      <c r="T14" s="95">
        <f t="shared" si="0"/>
        <v>1.6228046759012172E-2</v>
      </c>
      <c r="U14" s="95">
        <f>R14/'סכום נכסי הקרן'!$C$42</f>
        <v>2.8297737338423955E-3</v>
      </c>
    </row>
    <row r="15" spans="2:66">
      <c r="B15" s="87" t="s">
        <v>333</v>
      </c>
      <c r="C15" s="84" t="s">
        <v>334</v>
      </c>
      <c r="D15" s="97" t="s">
        <v>109</v>
      </c>
      <c r="E15" s="97" t="s">
        <v>328</v>
      </c>
      <c r="F15" s="84" t="s">
        <v>335</v>
      </c>
      <c r="G15" s="97" t="s">
        <v>336</v>
      </c>
      <c r="H15" s="84" t="s">
        <v>331</v>
      </c>
      <c r="I15" s="84" t="s">
        <v>332</v>
      </c>
      <c r="J15" s="84"/>
      <c r="K15" s="94">
        <v>2.0499999996988958</v>
      </c>
      <c r="L15" s="97" t="s">
        <v>153</v>
      </c>
      <c r="M15" s="98">
        <v>3.5499999999999997E-2</v>
      </c>
      <c r="N15" s="98">
        <v>-2.6999999968794681E-3</v>
      </c>
      <c r="O15" s="94">
        <v>1537.0343350000001</v>
      </c>
      <c r="P15" s="96">
        <v>118.84</v>
      </c>
      <c r="Q15" s="84"/>
      <c r="R15" s="94">
        <v>1.826611591</v>
      </c>
      <c r="S15" s="95">
        <v>5.3913341938697303E-6</v>
      </c>
      <c r="T15" s="95">
        <f t="shared" si="0"/>
        <v>1.6233644111711492E-3</v>
      </c>
      <c r="U15" s="95">
        <f>R15/'סכום נכסי הקרן'!$C$42</f>
        <v>2.8307497750063634E-4</v>
      </c>
    </row>
    <row r="16" spans="2:66">
      <c r="B16" s="87" t="s">
        <v>337</v>
      </c>
      <c r="C16" s="84" t="s">
        <v>338</v>
      </c>
      <c r="D16" s="97" t="s">
        <v>109</v>
      </c>
      <c r="E16" s="97" t="s">
        <v>328</v>
      </c>
      <c r="F16" s="84" t="s">
        <v>335</v>
      </c>
      <c r="G16" s="97" t="s">
        <v>336</v>
      </c>
      <c r="H16" s="84" t="s">
        <v>331</v>
      </c>
      <c r="I16" s="84" t="s">
        <v>332</v>
      </c>
      <c r="J16" s="84"/>
      <c r="K16" s="94">
        <v>0.94000000012676388</v>
      </c>
      <c r="L16" s="97" t="s">
        <v>153</v>
      </c>
      <c r="M16" s="98">
        <v>4.6500000000000007E-2</v>
      </c>
      <c r="N16" s="98">
        <v>-4.2999999961970811E-3</v>
      </c>
      <c r="O16" s="94">
        <v>496.10429299999998</v>
      </c>
      <c r="P16" s="96">
        <v>127.21</v>
      </c>
      <c r="Q16" s="84"/>
      <c r="R16" s="94">
        <v>0.63109426800000001</v>
      </c>
      <c r="S16" s="95">
        <v>2.4977305411897853E-6</v>
      </c>
      <c r="T16" s="95">
        <f t="shared" si="0"/>
        <v>5.6087237145168616E-4</v>
      </c>
      <c r="U16" s="95">
        <f>R16/'סכום נכסי הקרן'!$C$42</f>
        <v>9.7802399040443046E-5</v>
      </c>
    </row>
    <row r="17" spans="2:61" ht="20.25">
      <c r="B17" s="87" t="s">
        <v>339</v>
      </c>
      <c r="C17" s="84" t="s">
        <v>340</v>
      </c>
      <c r="D17" s="97" t="s">
        <v>109</v>
      </c>
      <c r="E17" s="97" t="s">
        <v>328</v>
      </c>
      <c r="F17" s="84" t="s">
        <v>335</v>
      </c>
      <c r="G17" s="97" t="s">
        <v>336</v>
      </c>
      <c r="H17" s="84" t="s">
        <v>331</v>
      </c>
      <c r="I17" s="84" t="s">
        <v>332</v>
      </c>
      <c r="J17" s="84"/>
      <c r="K17" s="94">
        <v>4.9799999997888156</v>
      </c>
      <c r="L17" s="97" t="s">
        <v>153</v>
      </c>
      <c r="M17" s="98">
        <v>1.4999999999999999E-2</v>
      </c>
      <c r="N17" s="98">
        <v>-2.1999999997653497E-3</v>
      </c>
      <c r="O17" s="94">
        <v>4612.1853090000004</v>
      </c>
      <c r="P17" s="96">
        <v>110.88</v>
      </c>
      <c r="Q17" s="84"/>
      <c r="R17" s="94">
        <v>5.1139908960000007</v>
      </c>
      <c r="S17" s="95">
        <v>9.0226927196141408E-6</v>
      </c>
      <c r="T17" s="95">
        <f t="shared" si="0"/>
        <v>4.5449568263577602E-3</v>
      </c>
      <c r="U17" s="95">
        <f>R17/'סכום נכסי הקרן'!$C$42</f>
        <v>7.9252910961280499E-4</v>
      </c>
      <c r="BI17" s="4"/>
    </row>
    <row r="18" spans="2:61">
      <c r="B18" s="87" t="s">
        <v>341</v>
      </c>
      <c r="C18" s="84" t="s">
        <v>342</v>
      </c>
      <c r="D18" s="97" t="s">
        <v>109</v>
      </c>
      <c r="E18" s="97" t="s">
        <v>328</v>
      </c>
      <c r="F18" s="84" t="s">
        <v>343</v>
      </c>
      <c r="G18" s="97" t="s">
        <v>336</v>
      </c>
      <c r="H18" s="84" t="s">
        <v>344</v>
      </c>
      <c r="I18" s="84" t="s">
        <v>149</v>
      </c>
      <c r="J18" s="84"/>
      <c r="K18" s="94">
        <v>5.6800000005746414</v>
      </c>
      <c r="L18" s="97" t="s">
        <v>153</v>
      </c>
      <c r="M18" s="98">
        <v>1E-3</v>
      </c>
      <c r="N18" s="98">
        <v>-1.5000000002112651E-3</v>
      </c>
      <c r="O18" s="94">
        <v>4665.7365110000001</v>
      </c>
      <c r="P18" s="96">
        <v>101.45</v>
      </c>
      <c r="Q18" s="84"/>
      <c r="R18" s="94">
        <v>4.7333898459999997</v>
      </c>
      <c r="S18" s="95">
        <v>6.6653378728571428E-6</v>
      </c>
      <c r="T18" s="95">
        <f t="shared" si="0"/>
        <v>4.2067052777151051E-3</v>
      </c>
      <c r="U18" s="95">
        <f>R18/'סכום נכסי הקרן'!$C$42</f>
        <v>7.3354632739664372E-4</v>
      </c>
    </row>
    <row r="19" spans="2:61">
      <c r="B19" s="87" t="s">
        <v>345</v>
      </c>
      <c r="C19" s="84" t="s">
        <v>346</v>
      </c>
      <c r="D19" s="97" t="s">
        <v>109</v>
      </c>
      <c r="E19" s="97" t="s">
        <v>328</v>
      </c>
      <c r="F19" s="84" t="s">
        <v>343</v>
      </c>
      <c r="G19" s="97" t="s">
        <v>336</v>
      </c>
      <c r="H19" s="84" t="s">
        <v>344</v>
      </c>
      <c r="I19" s="84" t="s">
        <v>149</v>
      </c>
      <c r="J19" s="84"/>
      <c r="K19" s="94">
        <v>0.74000000016886636</v>
      </c>
      <c r="L19" s="97" t="s">
        <v>153</v>
      </c>
      <c r="M19" s="98">
        <v>8.0000000000000002E-3</v>
      </c>
      <c r="N19" s="98">
        <v>5.1999999992612088E-3</v>
      </c>
      <c r="O19" s="94">
        <v>3677.8070950000001</v>
      </c>
      <c r="P19" s="96">
        <v>103.05</v>
      </c>
      <c r="Q19" s="84"/>
      <c r="R19" s="94">
        <v>3.7899802140000003</v>
      </c>
      <c r="S19" s="95">
        <v>8.5591396755159099E-6</v>
      </c>
      <c r="T19" s="95">
        <f t="shared" si="0"/>
        <v>3.3682688912984216E-3</v>
      </c>
      <c r="U19" s="95">
        <f>R19/'סכום נכסי הקרן'!$C$42</f>
        <v>5.8734356504250762E-4</v>
      </c>
      <c r="BI19" s="3"/>
    </row>
    <row r="20" spans="2:61">
      <c r="B20" s="87" t="s">
        <v>347</v>
      </c>
      <c r="C20" s="84" t="s">
        <v>348</v>
      </c>
      <c r="D20" s="97" t="s">
        <v>109</v>
      </c>
      <c r="E20" s="97" t="s">
        <v>328</v>
      </c>
      <c r="F20" s="84" t="s">
        <v>349</v>
      </c>
      <c r="G20" s="97" t="s">
        <v>336</v>
      </c>
      <c r="H20" s="84" t="s">
        <v>344</v>
      </c>
      <c r="I20" s="84" t="s">
        <v>149</v>
      </c>
      <c r="J20" s="84"/>
      <c r="K20" s="94">
        <v>0.5</v>
      </c>
      <c r="L20" s="97" t="s">
        <v>153</v>
      </c>
      <c r="M20" s="98">
        <v>5.8999999999999999E-3</v>
      </c>
      <c r="N20" s="98">
        <v>-4.2999999997661688E-3</v>
      </c>
      <c r="O20" s="94">
        <v>18575.596326999999</v>
      </c>
      <c r="P20" s="96">
        <v>101.3</v>
      </c>
      <c r="Q20" s="84"/>
      <c r="R20" s="94">
        <v>18.817079008</v>
      </c>
      <c r="S20" s="95">
        <v>3.4797809816545092E-6</v>
      </c>
      <c r="T20" s="95">
        <f t="shared" si="0"/>
        <v>1.6723301513191215E-2</v>
      </c>
      <c r="U20" s="95">
        <f>R20/'סכום נכסי הקרן'!$C$42</f>
        <v>2.9161340281987163E-3</v>
      </c>
    </row>
    <row r="21" spans="2:61">
      <c r="B21" s="87" t="s">
        <v>350</v>
      </c>
      <c r="C21" s="84" t="s">
        <v>351</v>
      </c>
      <c r="D21" s="97" t="s">
        <v>109</v>
      </c>
      <c r="E21" s="97" t="s">
        <v>328</v>
      </c>
      <c r="F21" s="84" t="s">
        <v>349</v>
      </c>
      <c r="G21" s="97" t="s">
        <v>336</v>
      </c>
      <c r="H21" s="84" t="s">
        <v>344</v>
      </c>
      <c r="I21" s="84" t="s">
        <v>149</v>
      </c>
      <c r="J21" s="84"/>
      <c r="K21" s="94">
        <v>5.3899999997398975</v>
      </c>
      <c r="L21" s="97" t="s">
        <v>153</v>
      </c>
      <c r="M21" s="98">
        <v>8.3000000000000001E-3</v>
      </c>
      <c r="N21" s="98">
        <v>-3.1000000004335038E-3</v>
      </c>
      <c r="O21" s="94">
        <v>6012.8437009999998</v>
      </c>
      <c r="P21" s="96">
        <v>107.42</v>
      </c>
      <c r="Q21" s="84"/>
      <c r="R21" s="94">
        <v>6.4589969119999999</v>
      </c>
      <c r="S21" s="95">
        <v>4.6757262618879136E-6</v>
      </c>
      <c r="T21" s="95">
        <f t="shared" si="0"/>
        <v>5.7403039433604197E-3</v>
      </c>
      <c r="U21" s="95">
        <f>R21/'סכום נכסי הקרן'!$C$42</f>
        <v>1.0009683583252151E-3</v>
      </c>
    </row>
    <row r="22" spans="2:61">
      <c r="B22" s="87" t="s">
        <v>352</v>
      </c>
      <c r="C22" s="84" t="s">
        <v>353</v>
      </c>
      <c r="D22" s="97" t="s">
        <v>109</v>
      </c>
      <c r="E22" s="97" t="s">
        <v>328</v>
      </c>
      <c r="F22" s="84" t="s">
        <v>354</v>
      </c>
      <c r="G22" s="97" t="s">
        <v>336</v>
      </c>
      <c r="H22" s="84" t="s">
        <v>344</v>
      </c>
      <c r="I22" s="84" t="s">
        <v>149</v>
      </c>
      <c r="J22" s="84"/>
      <c r="K22" s="94">
        <v>1.1999999998444066</v>
      </c>
      <c r="L22" s="97" t="s">
        <v>153</v>
      </c>
      <c r="M22" s="98">
        <v>4.0999999999999995E-3</v>
      </c>
      <c r="N22" s="98">
        <v>-2.7000000006223734E-3</v>
      </c>
      <c r="O22" s="94">
        <v>1269.6584780000001</v>
      </c>
      <c r="P22" s="96">
        <v>101.24</v>
      </c>
      <c r="Q22" s="84"/>
      <c r="R22" s="94">
        <v>1.285402296</v>
      </c>
      <c r="S22" s="95">
        <v>1.5447107528628679E-6</v>
      </c>
      <c r="T22" s="95">
        <f t="shared" si="0"/>
        <v>1.1423755064543894E-3</v>
      </c>
      <c r="U22" s="95">
        <f>R22/'סכום נכסי הקרן'!$C$42</f>
        <v>1.9920229774752712E-4</v>
      </c>
    </row>
    <row r="23" spans="2:61">
      <c r="B23" s="87" t="s">
        <v>355</v>
      </c>
      <c r="C23" s="84" t="s">
        <v>356</v>
      </c>
      <c r="D23" s="97" t="s">
        <v>109</v>
      </c>
      <c r="E23" s="97" t="s">
        <v>328</v>
      </c>
      <c r="F23" s="84" t="s">
        <v>354</v>
      </c>
      <c r="G23" s="97" t="s">
        <v>336</v>
      </c>
      <c r="H23" s="84" t="s">
        <v>344</v>
      </c>
      <c r="I23" s="84" t="s">
        <v>149</v>
      </c>
      <c r="J23" s="84"/>
      <c r="K23" s="94">
        <v>9.000000001725697E-2</v>
      </c>
      <c r="L23" s="97" t="s">
        <v>153</v>
      </c>
      <c r="M23" s="98">
        <v>6.4000000000000003E-3</v>
      </c>
      <c r="N23" s="98">
        <v>8.3000000000075028E-3</v>
      </c>
      <c r="O23" s="94">
        <v>13175.113877999998</v>
      </c>
      <c r="P23" s="96">
        <v>101.16</v>
      </c>
      <c r="Q23" s="84"/>
      <c r="R23" s="94">
        <v>13.327944553000002</v>
      </c>
      <c r="S23" s="95">
        <v>4.1824496969139018E-6</v>
      </c>
      <c r="T23" s="95">
        <f t="shared" si="0"/>
        <v>1.184494337384426E-2</v>
      </c>
      <c r="U23" s="95">
        <f>R23/'סכום נכסי הקרן'!$C$42</f>
        <v>2.0654678986268427E-3</v>
      </c>
    </row>
    <row r="24" spans="2:61">
      <c r="B24" s="87" t="s">
        <v>357</v>
      </c>
      <c r="C24" s="84" t="s">
        <v>358</v>
      </c>
      <c r="D24" s="97" t="s">
        <v>109</v>
      </c>
      <c r="E24" s="97" t="s">
        <v>328</v>
      </c>
      <c r="F24" s="84" t="s">
        <v>354</v>
      </c>
      <c r="G24" s="97" t="s">
        <v>336</v>
      </c>
      <c r="H24" s="84" t="s">
        <v>344</v>
      </c>
      <c r="I24" s="84" t="s">
        <v>149</v>
      </c>
      <c r="J24" s="84"/>
      <c r="K24" s="94">
        <v>1.5500000000313152</v>
      </c>
      <c r="L24" s="97" t="s">
        <v>153</v>
      </c>
      <c r="M24" s="98">
        <v>0.04</v>
      </c>
      <c r="N24" s="98">
        <v>-5.2999999997703565E-3</v>
      </c>
      <c r="O24" s="94">
        <v>8615.9293030000008</v>
      </c>
      <c r="P24" s="96">
        <v>111.19</v>
      </c>
      <c r="Q24" s="84"/>
      <c r="R24" s="94">
        <v>9.5800519739999999</v>
      </c>
      <c r="S24" s="95">
        <v>4.1588772208856899E-6</v>
      </c>
      <c r="T24" s="95">
        <f t="shared" si="0"/>
        <v>8.5140790239086554E-3</v>
      </c>
      <c r="U24" s="95">
        <f>R24/'סכום נכסי הקרן'!$C$42</f>
        <v>1.4846467691088776E-3</v>
      </c>
    </row>
    <row r="25" spans="2:61">
      <c r="B25" s="87" t="s">
        <v>359</v>
      </c>
      <c r="C25" s="84" t="s">
        <v>360</v>
      </c>
      <c r="D25" s="97" t="s">
        <v>109</v>
      </c>
      <c r="E25" s="97" t="s">
        <v>328</v>
      </c>
      <c r="F25" s="84" t="s">
        <v>354</v>
      </c>
      <c r="G25" s="97" t="s">
        <v>336</v>
      </c>
      <c r="H25" s="84" t="s">
        <v>344</v>
      </c>
      <c r="I25" s="84" t="s">
        <v>149</v>
      </c>
      <c r="J25" s="84"/>
      <c r="K25" s="94">
        <v>2.7099999999615556</v>
      </c>
      <c r="L25" s="97" t="s">
        <v>153</v>
      </c>
      <c r="M25" s="98">
        <v>9.8999999999999991E-3</v>
      </c>
      <c r="N25" s="98">
        <v>-4.0000000000000001E-3</v>
      </c>
      <c r="O25" s="94">
        <v>12311.424395999999</v>
      </c>
      <c r="P25" s="96">
        <v>105.64</v>
      </c>
      <c r="Q25" s="84"/>
      <c r="R25" s="94">
        <v>13.005788749999999</v>
      </c>
      <c r="S25" s="95">
        <v>4.0849167536532714E-6</v>
      </c>
      <c r="T25" s="95">
        <f t="shared" si="0"/>
        <v>1.1558633866109143E-2</v>
      </c>
      <c r="U25" s="95">
        <f>R25/'סכום נכסי הקרן'!$C$42</f>
        <v>2.0155425356568201E-3</v>
      </c>
    </row>
    <row r="26" spans="2:61">
      <c r="B26" s="87" t="s">
        <v>361</v>
      </c>
      <c r="C26" s="84" t="s">
        <v>362</v>
      </c>
      <c r="D26" s="97" t="s">
        <v>109</v>
      </c>
      <c r="E26" s="97" t="s">
        <v>328</v>
      </c>
      <c r="F26" s="84" t="s">
        <v>354</v>
      </c>
      <c r="G26" s="97" t="s">
        <v>336</v>
      </c>
      <c r="H26" s="84" t="s">
        <v>344</v>
      </c>
      <c r="I26" s="84" t="s">
        <v>149</v>
      </c>
      <c r="J26" s="84"/>
      <c r="K26" s="94">
        <v>4.6699999999463184</v>
      </c>
      <c r="L26" s="97" t="s">
        <v>153</v>
      </c>
      <c r="M26" s="98">
        <v>8.6E-3</v>
      </c>
      <c r="N26" s="98">
        <v>-2.5000000000000001E-3</v>
      </c>
      <c r="O26" s="94">
        <v>11120.554307999999</v>
      </c>
      <c r="P26" s="96">
        <v>107.21</v>
      </c>
      <c r="Q26" s="84"/>
      <c r="R26" s="94">
        <v>11.922345692</v>
      </c>
      <c r="S26" s="95">
        <v>4.4458192025029672E-6</v>
      </c>
      <c r="T26" s="95">
        <f t="shared" si="0"/>
        <v>1.0595745581290613E-2</v>
      </c>
      <c r="U26" s="95">
        <f>R26/'סכום נכסי הקרן'!$C$42</f>
        <v>1.8476384115519982E-3</v>
      </c>
    </row>
    <row r="27" spans="2:61">
      <c r="B27" s="87" t="s">
        <v>363</v>
      </c>
      <c r="C27" s="84" t="s">
        <v>364</v>
      </c>
      <c r="D27" s="97" t="s">
        <v>109</v>
      </c>
      <c r="E27" s="97" t="s">
        <v>328</v>
      </c>
      <c r="F27" s="84" t="s">
        <v>354</v>
      </c>
      <c r="G27" s="97" t="s">
        <v>336</v>
      </c>
      <c r="H27" s="84" t="s">
        <v>344</v>
      </c>
      <c r="I27" s="84" t="s">
        <v>149</v>
      </c>
      <c r="J27" s="84"/>
      <c r="K27" s="94">
        <v>7.4300000067205989</v>
      </c>
      <c r="L27" s="97" t="s">
        <v>153</v>
      </c>
      <c r="M27" s="98">
        <v>1.2199999999999999E-2</v>
      </c>
      <c r="N27" s="98">
        <v>-9.9999990399140672E-5</v>
      </c>
      <c r="O27" s="94">
        <v>391.99</v>
      </c>
      <c r="P27" s="96">
        <v>111.6</v>
      </c>
      <c r="Q27" s="84"/>
      <c r="R27" s="94">
        <v>0.43746084200000007</v>
      </c>
      <c r="S27" s="95">
        <v>4.8900460075248751E-7</v>
      </c>
      <c r="T27" s="95">
        <f t="shared" si="0"/>
        <v>3.8878454822186947E-4</v>
      </c>
      <c r="U27" s="95">
        <f>R27/'סכום נכסי הקרן'!$C$42</f>
        <v>6.7794499179086529E-5</v>
      </c>
    </row>
    <row r="28" spans="2:61">
      <c r="B28" s="87" t="s">
        <v>365</v>
      </c>
      <c r="C28" s="84" t="s">
        <v>366</v>
      </c>
      <c r="D28" s="97" t="s">
        <v>109</v>
      </c>
      <c r="E28" s="97" t="s">
        <v>328</v>
      </c>
      <c r="F28" s="84" t="s">
        <v>354</v>
      </c>
      <c r="G28" s="97" t="s">
        <v>336</v>
      </c>
      <c r="H28" s="84" t="s">
        <v>344</v>
      </c>
      <c r="I28" s="84" t="s">
        <v>149</v>
      </c>
      <c r="J28" s="84"/>
      <c r="K28" s="94">
        <v>6.3999999999625352</v>
      </c>
      <c r="L28" s="97" t="s">
        <v>153</v>
      </c>
      <c r="M28" s="98">
        <v>3.8E-3</v>
      </c>
      <c r="N28" s="98">
        <v>-1.3000000002060552E-3</v>
      </c>
      <c r="O28" s="94">
        <v>15604.716818000001</v>
      </c>
      <c r="P28" s="96">
        <v>102.63</v>
      </c>
      <c r="Q28" s="84"/>
      <c r="R28" s="94">
        <v>16.015121159</v>
      </c>
      <c r="S28" s="95">
        <v>5.2015722726666671E-6</v>
      </c>
      <c r="T28" s="95">
        <f t="shared" si="0"/>
        <v>1.4233117679868399E-2</v>
      </c>
      <c r="U28" s="95">
        <f>R28/'סכום נכסי הקרן'!$C$42</f>
        <v>2.4819069823552265E-3</v>
      </c>
    </row>
    <row r="29" spans="2:61">
      <c r="B29" s="87" t="s">
        <v>367</v>
      </c>
      <c r="C29" s="84" t="s">
        <v>368</v>
      </c>
      <c r="D29" s="97" t="s">
        <v>109</v>
      </c>
      <c r="E29" s="97" t="s">
        <v>328</v>
      </c>
      <c r="F29" s="84" t="s">
        <v>354</v>
      </c>
      <c r="G29" s="97" t="s">
        <v>336</v>
      </c>
      <c r="H29" s="84" t="s">
        <v>344</v>
      </c>
      <c r="I29" s="84" t="s">
        <v>149</v>
      </c>
      <c r="J29" s="84"/>
      <c r="K29" s="94">
        <v>3.8199999996931298</v>
      </c>
      <c r="L29" s="97" t="s">
        <v>153</v>
      </c>
      <c r="M29" s="98">
        <v>1E-3</v>
      </c>
      <c r="N29" s="98">
        <v>-3.2000000000840744E-3</v>
      </c>
      <c r="O29" s="94">
        <v>4681.8610989999997</v>
      </c>
      <c r="P29" s="96">
        <v>101.62</v>
      </c>
      <c r="Q29" s="84"/>
      <c r="R29" s="94">
        <v>4.7577073529999998</v>
      </c>
      <c r="S29" s="95">
        <v>1.8403310567634369E-6</v>
      </c>
      <c r="T29" s="95">
        <f t="shared" si="0"/>
        <v>4.2283169742721137E-3</v>
      </c>
      <c r="U29" s="95">
        <f>R29/'סכום נכסי הקרן'!$C$42</f>
        <v>7.3731487774462881E-4</v>
      </c>
    </row>
    <row r="30" spans="2:61">
      <c r="B30" s="87" t="s">
        <v>369</v>
      </c>
      <c r="C30" s="84" t="s">
        <v>370</v>
      </c>
      <c r="D30" s="97" t="s">
        <v>109</v>
      </c>
      <c r="E30" s="97" t="s">
        <v>328</v>
      </c>
      <c r="F30" s="84" t="s">
        <v>354</v>
      </c>
      <c r="G30" s="97" t="s">
        <v>336</v>
      </c>
      <c r="H30" s="84" t="s">
        <v>344</v>
      </c>
      <c r="I30" s="84" t="s">
        <v>149</v>
      </c>
      <c r="J30" s="84"/>
      <c r="K30" s="94">
        <v>10.259999999064197</v>
      </c>
      <c r="L30" s="97" t="s">
        <v>153</v>
      </c>
      <c r="M30" s="98">
        <v>3.0000000000000001E-3</v>
      </c>
      <c r="N30" s="98">
        <v>3.4999999996838506E-3</v>
      </c>
      <c r="O30" s="94">
        <v>3127.1013229999999</v>
      </c>
      <c r="P30" s="96">
        <v>101.15</v>
      </c>
      <c r="Q30" s="84"/>
      <c r="R30" s="94">
        <v>3.1630630460000004</v>
      </c>
      <c r="S30" s="95">
        <v>4.4550235608546186E-6</v>
      </c>
      <c r="T30" s="95">
        <f t="shared" si="0"/>
        <v>2.8111088336825363E-3</v>
      </c>
      <c r="U30" s="95">
        <f>R30/'סכום נכסי הקרן'!$C$42</f>
        <v>4.9018850257561092E-4</v>
      </c>
    </row>
    <row r="31" spans="2:61">
      <c r="B31" s="87" t="s">
        <v>371</v>
      </c>
      <c r="C31" s="84" t="s">
        <v>372</v>
      </c>
      <c r="D31" s="97" t="s">
        <v>109</v>
      </c>
      <c r="E31" s="97" t="s">
        <v>328</v>
      </c>
      <c r="F31" s="84" t="s">
        <v>373</v>
      </c>
      <c r="G31" s="97" t="s">
        <v>145</v>
      </c>
      <c r="H31" s="84" t="s">
        <v>331</v>
      </c>
      <c r="I31" s="84" t="s">
        <v>332</v>
      </c>
      <c r="J31" s="84"/>
      <c r="K31" s="94">
        <v>15.560000001458757</v>
      </c>
      <c r="L31" s="97" t="s">
        <v>153</v>
      </c>
      <c r="M31" s="98">
        <v>2.07E-2</v>
      </c>
      <c r="N31" s="98">
        <v>9.7000000023882305E-3</v>
      </c>
      <c r="O31" s="94">
        <v>2651.2595689999998</v>
      </c>
      <c r="P31" s="96">
        <v>116.87</v>
      </c>
      <c r="Q31" s="84"/>
      <c r="R31" s="94">
        <v>3.0985270580000002</v>
      </c>
      <c r="S31" s="95">
        <v>3.9571038343283582E-6</v>
      </c>
      <c r="T31" s="95">
        <f t="shared" si="0"/>
        <v>2.7537537688865151E-3</v>
      </c>
      <c r="U31" s="95">
        <f>R31/'סכום נכסי הקרן'!$C$42</f>
        <v>4.8018718459367474E-4</v>
      </c>
    </row>
    <row r="32" spans="2:61">
      <c r="B32" s="87" t="s">
        <v>374</v>
      </c>
      <c r="C32" s="84" t="s">
        <v>375</v>
      </c>
      <c r="D32" s="97" t="s">
        <v>109</v>
      </c>
      <c r="E32" s="97" t="s">
        <v>328</v>
      </c>
      <c r="F32" s="84" t="s">
        <v>376</v>
      </c>
      <c r="G32" s="97" t="s">
        <v>336</v>
      </c>
      <c r="H32" s="84" t="s">
        <v>344</v>
      </c>
      <c r="I32" s="84" t="s">
        <v>149</v>
      </c>
      <c r="J32" s="84"/>
      <c r="K32" s="94">
        <v>2.4600000000699547</v>
      </c>
      <c r="L32" s="97" t="s">
        <v>153</v>
      </c>
      <c r="M32" s="98">
        <v>0.05</v>
      </c>
      <c r="N32" s="98">
        <v>-4.1000000001165911E-3</v>
      </c>
      <c r="O32" s="94">
        <v>16346.535522</v>
      </c>
      <c r="P32" s="96">
        <v>120.68</v>
      </c>
      <c r="Q32" s="84"/>
      <c r="R32" s="94">
        <v>19.726999097</v>
      </c>
      <c r="S32" s="95">
        <v>5.1867303004467244E-6</v>
      </c>
      <c r="T32" s="95">
        <f t="shared" si="0"/>
        <v>1.7531974740039407E-2</v>
      </c>
      <c r="U32" s="95">
        <f>R32/'סכום נכסי הקרן'!$C$42</f>
        <v>3.0571468247834787E-3</v>
      </c>
    </row>
    <row r="33" spans="2:21">
      <c r="B33" s="87" t="s">
        <v>377</v>
      </c>
      <c r="C33" s="84" t="s">
        <v>378</v>
      </c>
      <c r="D33" s="97" t="s">
        <v>109</v>
      </c>
      <c r="E33" s="97" t="s">
        <v>328</v>
      </c>
      <c r="F33" s="84" t="s">
        <v>376</v>
      </c>
      <c r="G33" s="97" t="s">
        <v>336</v>
      </c>
      <c r="H33" s="84" t="s">
        <v>344</v>
      </c>
      <c r="I33" s="84" t="s">
        <v>149</v>
      </c>
      <c r="J33" s="84"/>
      <c r="K33" s="94">
        <v>0.70999999905935762</v>
      </c>
      <c r="L33" s="97" t="s">
        <v>153</v>
      </c>
      <c r="M33" s="98">
        <v>1.6E-2</v>
      </c>
      <c r="N33" s="98">
        <v>-1.4000000083126533E-3</v>
      </c>
      <c r="O33" s="94">
        <v>448.17101300000002</v>
      </c>
      <c r="P33" s="96">
        <v>102</v>
      </c>
      <c r="Q33" s="84"/>
      <c r="R33" s="94">
        <v>0.45713443300000001</v>
      </c>
      <c r="S33" s="95">
        <v>4.2698954299856584E-7</v>
      </c>
      <c r="T33" s="95">
        <f t="shared" si="0"/>
        <v>4.0626905758702267E-4</v>
      </c>
      <c r="U33" s="95">
        <f>R33/'סכום נכסי הקרן'!$C$42</f>
        <v>7.0843369205490358E-5</v>
      </c>
    </row>
    <row r="34" spans="2:21">
      <c r="B34" s="87" t="s">
        <v>379</v>
      </c>
      <c r="C34" s="84" t="s">
        <v>380</v>
      </c>
      <c r="D34" s="97" t="s">
        <v>109</v>
      </c>
      <c r="E34" s="97" t="s">
        <v>328</v>
      </c>
      <c r="F34" s="84" t="s">
        <v>376</v>
      </c>
      <c r="G34" s="97" t="s">
        <v>336</v>
      </c>
      <c r="H34" s="84" t="s">
        <v>344</v>
      </c>
      <c r="I34" s="84" t="s">
        <v>149</v>
      </c>
      <c r="J34" s="84"/>
      <c r="K34" s="94">
        <v>1.7300000000270517</v>
      </c>
      <c r="L34" s="97" t="s">
        <v>153</v>
      </c>
      <c r="M34" s="98">
        <v>6.9999999999999993E-3</v>
      </c>
      <c r="N34" s="98">
        <v>-2.8999999998149091E-3</v>
      </c>
      <c r="O34" s="94">
        <v>6719.1876179999999</v>
      </c>
      <c r="P34" s="96">
        <v>104.53</v>
      </c>
      <c r="Q34" s="84"/>
      <c r="R34" s="94">
        <v>7.0235668969999994</v>
      </c>
      <c r="S34" s="95">
        <v>2.3630953078373356E-6</v>
      </c>
      <c r="T34" s="95">
        <f t="shared" si="0"/>
        <v>6.2420541927184006E-3</v>
      </c>
      <c r="U34" s="95">
        <f>R34/'סכום נכסי הקרן'!$C$42</f>
        <v>1.0884613078875885E-3</v>
      </c>
    </row>
    <row r="35" spans="2:21">
      <c r="B35" s="87" t="s">
        <v>381</v>
      </c>
      <c r="C35" s="84" t="s">
        <v>382</v>
      </c>
      <c r="D35" s="97" t="s">
        <v>109</v>
      </c>
      <c r="E35" s="97" t="s">
        <v>328</v>
      </c>
      <c r="F35" s="84" t="s">
        <v>376</v>
      </c>
      <c r="G35" s="97" t="s">
        <v>336</v>
      </c>
      <c r="H35" s="84" t="s">
        <v>344</v>
      </c>
      <c r="I35" s="84" t="s">
        <v>149</v>
      </c>
      <c r="J35" s="84"/>
      <c r="K35" s="94">
        <v>4.3099999997814287</v>
      </c>
      <c r="L35" s="97" t="s">
        <v>153</v>
      </c>
      <c r="M35" s="98">
        <v>6.0000000000000001E-3</v>
      </c>
      <c r="N35" s="98">
        <v>-2.9999999992794341E-3</v>
      </c>
      <c r="O35" s="94">
        <v>7861.3944549999987</v>
      </c>
      <c r="P35" s="96">
        <v>105.92</v>
      </c>
      <c r="Q35" s="84"/>
      <c r="R35" s="94">
        <v>8.3267886220000005</v>
      </c>
      <c r="S35" s="95">
        <v>3.9272991319261001E-6</v>
      </c>
      <c r="T35" s="95">
        <f t="shared" si="0"/>
        <v>7.4002663592534134E-3</v>
      </c>
      <c r="U35" s="95">
        <f>R35/'סכום נכסי הקרן'!$C$42</f>
        <v>1.2904251311220353E-3</v>
      </c>
    </row>
    <row r="36" spans="2:21">
      <c r="B36" s="87" t="s">
        <v>383</v>
      </c>
      <c r="C36" s="84" t="s">
        <v>384</v>
      </c>
      <c r="D36" s="97" t="s">
        <v>109</v>
      </c>
      <c r="E36" s="97" t="s">
        <v>328</v>
      </c>
      <c r="F36" s="84" t="s">
        <v>376</v>
      </c>
      <c r="G36" s="97" t="s">
        <v>336</v>
      </c>
      <c r="H36" s="84" t="s">
        <v>344</v>
      </c>
      <c r="I36" s="84" t="s">
        <v>149</v>
      </c>
      <c r="J36" s="84"/>
      <c r="K36" s="94">
        <v>5.7900000000602327</v>
      </c>
      <c r="L36" s="97" t="s">
        <v>153</v>
      </c>
      <c r="M36" s="98">
        <v>1.7500000000000002E-2</v>
      </c>
      <c r="N36" s="98">
        <v>-2.5999999997862728E-3</v>
      </c>
      <c r="O36" s="94">
        <v>18350.089743</v>
      </c>
      <c r="P36" s="96">
        <v>112.19</v>
      </c>
      <c r="Q36" s="84"/>
      <c r="R36" s="94">
        <v>20.586965943999999</v>
      </c>
      <c r="S36" s="95">
        <v>4.6275685194396146E-6</v>
      </c>
      <c r="T36" s="95">
        <f t="shared" si="0"/>
        <v>1.8296253025081158E-2</v>
      </c>
      <c r="U36" s="95">
        <f>R36/'סכום נכסי הקרן'!$C$42</f>
        <v>3.1904182312856928E-3</v>
      </c>
    </row>
    <row r="37" spans="2:21">
      <c r="B37" s="87" t="s">
        <v>385</v>
      </c>
      <c r="C37" s="84" t="s">
        <v>386</v>
      </c>
      <c r="D37" s="97" t="s">
        <v>109</v>
      </c>
      <c r="E37" s="97" t="s">
        <v>328</v>
      </c>
      <c r="F37" s="84" t="s">
        <v>343</v>
      </c>
      <c r="G37" s="97" t="s">
        <v>336</v>
      </c>
      <c r="H37" s="84" t="s">
        <v>387</v>
      </c>
      <c r="I37" s="84" t="s">
        <v>149</v>
      </c>
      <c r="J37" s="84"/>
      <c r="K37" s="94">
        <v>0.56999999990142936</v>
      </c>
      <c r="L37" s="97" t="s">
        <v>153</v>
      </c>
      <c r="M37" s="98">
        <v>3.1E-2</v>
      </c>
      <c r="N37" s="98">
        <v>3.7999999993428625E-3</v>
      </c>
      <c r="O37" s="94">
        <v>2188.585877</v>
      </c>
      <c r="P37" s="96">
        <v>111.25</v>
      </c>
      <c r="Q37" s="84"/>
      <c r="R37" s="94">
        <v>2.4348018320000002</v>
      </c>
      <c r="S37" s="95">
        <v>6.3615246975015317E-6</v>
      </c>
      <c r="T37" s="95">
        <f t="shared" si="0"/>
        <v>2.1638812880625784E-3</v>
      </c>
      <c r="U37" s="95">
        <f>R37/'סכום נכסי הקרן'!$C$42</f>
        <v>3.773278770417636E-4</v>
      </c>
    </row>
    <row r="38" spans="2:21">
      <c r="B38" s="87" t="s">
        <v>388</v>
      </c>
      <c r="C38" s="84" t="s">
        <v>389</v>
      </c>
      <c r="D38" s="97" t="s">
        <v>109</v>
      </c>
      <c r="E38" s="97" t="s">
        <v>328</v>
      </c>
      <c r="F38" s="84" t="s">
        <v>343</v>
      </c>
      <c r="G38" s="97" t="s">
        <v>336</v>
      </c>
      <c r="H38" s="84" t="s">
        <v>387</v>
      </c>
      <c r="I38" s="84" t="s">
        <v>149</v>
      </c>
      <c r="J38" s="84"/>
      <c r="K38" s="94">
        <v>0.70999999875503994</v>
      </c>
      <c r="L38" s="97" t="s">
        <v>153</v>
      </c>
      <c r="M38" s="98">
        <v>4.2000000000000003E-2</v>
      </c>
      <c r="N38" s="98">
        <v>6.4000000124496016E-3</v>
      </c>
      <c r="O38" s="94">
        <v>126.873896</v>
      </c>
      <c r="P38" s="96">
        <v>126.62</v>
      </c>
      <c r="Q38" s="84"/>
      <c r="R38" s="94">
        <v>0.16064771999999999</v>
      </c>
      <c r="S38" s="95">
        <v>2.4321185446459379E-6</v>
      </c>
      <c r="T38" s="95">
        <f t="shared" si="0"/>
        <v>1.4277243868852007E-4</v>
      </c>
      <c r="U38" s="95">
        <f>R38/'סכום נכסי הקרן'!$C$42</f>
        <v>2.4896015085304754E-5</v>
      </c>
    </row>
    <row r="39" spans="2:21">
      <c r="B39" s="87" t="s">
        <v>390</v>
      </c>
      <c r="C39" s="84" t="s">
        <v>391</v>
      </c>
      <c r="D39" s="97" t="s">
        <v>109</v>
      </c>
      <c r="E39" s="97" t="s">
        <v>328</v>
      </c>
      <c r="F39" s="84" t="s">
        <v>392</v>
      </c>
      <c r="G39" s="97" t="s">
        <v>336</v>
      </c>
      <c r="H39" s="84" t="s">
        <v>387</v>
      </c>
      <c r="I39" s="84" t="s">
        <v>149</v>
      </c>
      <c r="J39" s="84"/>
      <c r="K39" s="94">
        <v>1.4300000000571365</v>
      </c>
      <c r="L39" s="97" t="s">
        <v>153</v>
      </c>
      <c r="M39" s="98">
        <v>3.85E-2</v>
      </c>
      <c r="N39" s="98">
        <v>-1.5999999997143182E-3</v>
      </c>
      <c r="O39" s="94">
        <v>1216.682652</v>
      </c>
      <c r="P39" s="96">
        <v>115.08</v>
      </c>
      <c r="Q39" s="84"/>
      <c r="R39" s="94">
        <v>1.4001584439999999</v>
      </c>
      <c r="S39" s="95">
        <v>3.8086824359699764E-6</v>
      </c>
      <c r="T39" s="95">
        <f t="shared" si="0"/>
        <v>1.2443627310751977E-3</v>
      </c>
      <c r="U39" s="95">
        <f>R39/'סכום נכסי הקרן'!$C$42</f>
        <v>2.1698637082207475E-4</v>
      </c>
    </row>
    <row r="40" spans="2:21">
      <c r="B40" s="87" t="s">
        <v>393</v>
      </c>
      <c r="C40" s="84" t="s">
        <v>394</v>
      </c>
      <c r="D40" s="97" t="s">
        <v>109</v>
      </c>
      <c r="E40" s="97" t="s">
        <v>328</v>
      </c>
      <c r="F40" s="84" t="s">
        <v>392</v>
      </c>
      <c r="G40" s="97" t="s">
        <v>336</v>
      </c>
      <c r="H40" s="84" t="s">
        <v>387</v>
      </c>
      <c r="I40" s="84" t="s">
        <v>149</v>
      </c>
      <c r="J40" s="84"/>
      <c r="K40" s="94">
        <v>1.800000000569935</v>
      </c>
      <c r="L40" s="97" t="s">
        <v>153</v>
      </c>
      <c r="M40" s="98">
        <v>4.7500000000000001E-2</v>
      </c>
      <c r="N40" s="98">
        <v>-4.6999999999050111E-3</v>
      </c>
      <c r="O40" s="94">
        <v>802.34087799999998</v>
      </c>
      <c r="P40" s="96">
        <v>131.21</v>
      </c>
      <c r="Q40" s="84"/>
      <c r="R40" s="94">
        <v>1.052751483</v>
      </c>
      <c r="S40" s="95">
        <v>3.6858884385317651E-6</v>
      </c>
      <c r="T40" s="95">
        <f t="shared" si="0"/>
        <v>9.3561176318509903E-4</v>
      </c>
      <c r="U40" s="95">
        <f>R40/'סכום נכסי הקרן'!$C$42</f>
        <v>1.6314776706351607E-4</v>
      </c>
    </row>
    <row r="41" spans="2:21">
      <c r="B41" s="87" t="s">
        <v>395</v>
      </c>
      <c r="C41" s="84" t="s">
        <v>396</v>
      </c>
      <c r="D41" s="97" t="s">
        <v>109</v>
      </c>
      <c r="E41" s="97" t="s">
        <v>328</v>
      </c>
      <c r="F41" s="84" t="s">
        <v>397</v>
      </c>
      <c r="G41" s="97" t="s">
        <v>398</v>
      </c>
      <c r="H41" s="84" t="s">
        <v>399</v>
      </c>
      <c r="I41" s="84" t="s">
        <v>332</v>
      </c>
      <c r="J41" s="84"/>
      <c r="K41" s="94">
        <v>1.6399999996298218</v>
      </c>
      <c r="L41" s="97" t="s">
        <v>153</v>
      </c>
      <c r="M41" s="98">
        <v>3.6400000000000002E-2</v>
      </c>
      <c r="N41" s="98">
        <v>-5.999999851928645E-4</v>
      </c>
      <c r="O41" s="94">
        <v>183.45672300000001</v>
      </c>
      <c r="P41" s="96">
        <v>117.8</v>
      </c>
      <c r="Q41" s="84"/>
      <c r="R41" s="94">
        <v>0.21611202199999999</v>
      </c>
      <c r="S41" s="95">
        <v>3.3280131156462586E-6</v>
      </c>
      <c r="T41" s="95">
        <f t="shared" si="0"/>
        <v>1.9206522452262068E-4</v>
      </c>
      <c r="U41" s="95">
        <f>R41/'סכום נכסי הקרן'!$C$42</f>
        <v>3.3491469158900689E-5</v>
      </c>
    </row>
    <row r="42" spans="2:21">
      <c r="B42" s="87" t="s">
        <v>400</v>
      </c>
      <c r="C42" s="84" t="s">
        <v>401</v>
      </c>
      <c r="D42" s="97" t="s">
        <v>109</v>
      </c>
      <c r="E42" s="97" t="s">
        <v>328</v>
      </c>
      <c r="F42" s="84" t="s">
        <v>349</v>
      </c>
      <c r="G42" s="97" t="s">
        <v>336</v>
      </c>
      <c r="H42" s="84" t="s">
        <v>387</v>
      </c>
      <c r="I42" s="84" t="s">
        <v>149</v>
      </c>
      <c r="J42" s="84"/>
      <c r="K42" s="94">
        <v>0.85999999975118346</v>
      </c>
      <c r="L42" s="97" t="s">
        <v>153</v>
      </c>
      <c r="M42" s="98">
        <v>3.4000000000000002E-2</v>
      </c>
      <c r="N42" s="98">
        <v>-3.3999999979642281E-3</v>
      </c>
      <c r="O42" s="94">
        <v>2462.227187</v>
      </c>
      <c r="P42" s="96">
        <v>107.73</v>
      </c>
      <c r="Q42" s="84"/>
      <c r="R42" s="94">
        <v>2.6525572310000003</v>
      </c>
      <c r="S42" s="95">
        <v>2.7546500983001619E-6</v>
      </c>
      <c r="T42" s="95">
        <f t="shared" si="0"/>
        <v>2.3574070309291544E-3</v>
      </c>
      <c r="U42" s="95">
        <f>R42/'סכום נכסי הקרן'!$C$42</f>
        <v>4.1107402481411017E-4</v>
      </c>
    </row>
    <row r="43" spans="2:21">
      <c r="B43" s="87" t="s">
        <v>402</v>
      </c>
      <c r="C43" s="84" t="s">
        <v>403</v>
      </c>
      <c r="D43" s="97" t="s">
        <v>109</v>
      </c>
      <c r="E43" s="97" t="s">
        <v>328</v>
      </c>
      <c r="F43" s="84" t="s">
        <v>404</v>
      </c>
      <c r="G43" s="97" t="s">
        <v>398</v>
      </c>
      <c r="H43" s="84" t="s">
        <v>387</v>
      </c>
      <c r="I43" s="84" t="s">
        <v>149</v>
      </c>
      <c r="J43" s="84"/>
      <c r="K43" s="94">
        <v>5.5300000000044358</v>
      </c>
      <c r="L43" s="97" t="s">
        <v>153</v>
      </c>
      <c r="M43" s="98">
        <v>8.3000000000000001E-3</v>
      </c>
      <c r="N43" s="98">
        <v>-3.8000000002661742E-3</v>
      </c>
      <c r="O43" s="94">
        <v>10386.902044</v>
      </c>
      <c r="P43" s="96">
        <v>108.51</v>
      </c>
      <c r="Q43" s="84"/>
      <c r="R43" s="94">
        <v>11.270827414999999</v>
      </c>
      <c r="S43" s="95">
        <v>6.7825211104450637E-6</v>
      </c>
      <c r="T43" s="95">
        <f t="shared" si="0"/>
        <v>1.0016721781529042E-2</v>
      </c>
      <c r="U43" s="95">
        <f>R43/'סכום נכסי הקרן'!$C$42</f>
        <v>1.7466708481620927E-3</v>
      </c>
    </row>
    <row r="44" spans="2:21">
      <c r="B44" s="87" t="s">
        <v>405</v>
      </c>
      <c r="C44" s="84" t="s">
        <v>406</v>
      </c>
      <c r="D44" s="97" t="s">
        <v>109</v>
      </c>
      <c r="E44" s="97" t="s">
        <v>328</v>
      </c>
      <c r="F44" s="84" t="s">
        <v>404</v>
      </c>
      <c r="G44" s="97" t="s">
        <v>398</v>
      </c>
      <c r="H44" s="84" t="s">
        <v>387</v>
      </c>
      <c r="I44" s="84" t="s">
        <v>149</v>
      </c>
      <c r="J44" s="84"/>
      <c r="K44" s="94">
        <v>9.3200000004871093</v>
      </c>
      <c r="L44" s="97" t="s">
        <v>153</v>
      </c>
      <c r="M44" s="98">
        <v>1.6500000000000001E-2</v>
      </c>
      <c r="N44" s="98">
        <v>3.7000000010038352E-3</v>
      </c>
      <c r="O44" s="94">
        <v>5318.3020070000002</v>
      </c>
      <c r="P44" s="96">
        <v>114.26</v>
      </c>
      <c r="Q44" s="84"/>
      <c r="R44" s="94">
        <v>6.0766918470000002</v>
      </c>
      <c r="S44" s="95">
        <v>3.6425977596350762E-6</v>
      </c>
      <c r="T44" s="95">
        <f t="shared" si="0"/>
        <v>5.40053798556766E-3</v>
      </c>
      <c r="U44" s="95">
        <f>R44/'סכום נכסי הקרן'!$C$42</f>
        <v>9.4172150025945232E-4</v>
      </c>
    </row>
    <row r="45" spans="2:21">
      <c r="B45" s="87" t="s">
        <v>407</v>
      </c>
      <c r="C45" s="84" t="s">
        <v>408</v>
      </c>
      <c r="D45" s="97" t="s">
        <v>109</v>
      </c>
      <c r="E45" s="97" t="s">
        <v>328</v>
      </c>
      <c r="F45" s="84" t="s">
        <v>409</v>
      </c>
      <c r="G45" s="97" t="s">
        <v>145</v>
      </c>
      <c r="H45" s="84" t="s">
        <v>387</v>
      </c>
      <c r="I45" s="84" t="s">
        <v>149</v>
      </c>
      <c r="J45" s="84"/>
      <c r="K45" s="94">
        <v>9.2300000026231821</v>
      </c>
      <c r="L45" s="97" t="s">
        <v>153</v>
      </c>
      <c r="M45" s="98">
        <v>2.6499999999999999E-2</v>
      </c>
      <c r="N45" s="98">
        <v>3.2000000073205072E-3</v>
      </c>
      <c r="O45" s="94">
        <v>525.47871299999997</v>
      </c>
      <c r="P45" s="96">
        <v>124.78</v>
      </c>
      <c r="Q45" s="84"/>
      <c r="R45" s="94">
        <v>0.65569233599999999</v>
      </c>
      <c r="S45" s="95">
        <v>4.5191325463067736E-7</v>
      </c>
      <c r="T45" s="95">
        <f t="shared" si="0"/>
        <v>5.8273341096962041E-4</v>
      </c>
      <c r="U45" s="95">
        <f>R45/'סכום נכסי הקרן'!$C$42</f>
        <v>1.0161442869139204E-4</v>
      </c>
    </row>
    <row r="46" spans="2:21">
      <c r="B46" s="87" t="s">
        <v>410</v>
      </c>
      <c r="C46" s="84" t="s">
        <v>411</v>
      </c>
      <c r="D46" s="97" t="s">
        <v>109</v>
      </c>
      <c r="E46" s="97" t="s">
        <v>328</v>
      </c>
      <c r="F46" s="84" t="s">
        <v>412</v>
      </c>
      <c r="G46" s="97" t="s">
        <v>398</v>
      </c>
      <c r="H46" s="84" t="s">
        <v>399</v>
      </c>
      <c r="I46" s="84" t="s">
        <v>332</v>
      </c>
      <c r="J46" s="84"/>
      <c r="K46" s="94">
        <v>2.7399999997721629</v>
      </c>
      <c r="L46" s="97" t="s">
        <v>153</v>
      </c>
      <c r="M46" s="98">
        <v>6.5000000000000006E-3</v>
      </c>
      <c r="N46" s="98">
        <v>-2.7999999986980735E-3</v>
      </c>
      <c r="O46" s="94">
        <v>3567.3367459999995</v>
      </c>
      <c r="P46" s="96">
        <v>103.35</v>
      </c>
      <c r="Q46" s="84"/>
      <c r="R46" s="94">
        <v>3.6868424659999999</v>
      </c>
      <c r="S46" s="95">
        <v>3.9384058634865629E-6</v>
      </c>
      <c r="T46" s="95">
        <f t="shared" si="0"/>
        <v>3.2766072866220399E-3</v>
      </c>
      <c r="U46" s="95">
        <f>R46/'סכום נכסי הקרן'!$C$42</f>
        <v>5.7136002708708337E-4</v>
      </c>
    </row>
    <row r="47" spans="2:21">
      <c r="B47" s="87" t="s">
        <v>413</v>
      </c>
      <c r="C47" s="84" t="s">
        <v>414</v>
      </c>
      <c r="D47" s="97" t="s">
        <v>109</v>
      </c>
      <c r="E47" s="97" t="s">
        <v>328</v>
      </c>
      <c r="F47" s="84" t="s">
        <v>412</v>
      </c>
      <c r="G47" s="97" t="s">
        <v>398</v>
      </c>
      <c r="H47" s="84" t="s">
        <v>387</v>
      </c>
      <c r="I47" s="84" t="s">
        <v>149</v>
      </c>
      <c r="J47" s="84"/>
      <c r="K47" s="94">
        <v>5.3999999999704951</v>
      </c>
      <c r="L47" s="97" t="s">
        <v>153</v>
      </c>
      <c r="M47" s="98">
        <v>1.34E-2</v>
      </c>
      <c r="N47" s="98">
        <v>9.9999999826657761E-5</v>
      </c>
      <c r="O47" s="94">
        <v>23585.953197999999</v>
      </c>
      <c r="P47" s="96">
        <v>109.39</v>
      </c>
      <c r="Q47" s="94">
        <v>1.3133193439999999</v>
      </c>
      <c r="R47" s="94">
        <v>27.113993547000003</v>
      </c>
      <c r="S47" s="95">
        <v>6.4724581840200215E-6</v>
      </c>
      <c r="T47" s="95">
        <f t="shared" si="0"/>
        <v>2.4097017880427979E-2</v>
      </c>
      <c r="U47" s="95">
        <f>R47/'סכום נכסי הקרן'!$C$42</f>
        <v>4.2019294912431244E-3</v>
      </c>
    </row>
    <row r="48" spans="2:21">
      <c r="B48" s="87" t="s">
        <v>415</v>
      </c>
      <c r="C48" s="84" t="s">
        <v>416</v>
      </c>
      <c r="D48" s="97" t="s">
        <v>109</v>
      </c>
      <c r="E48" s="97" t="s">
        <v>328</v>
      </c>
      <c r="F48" s="84" t="s">
        <v>412</v>
      </c>
      <c r="G48" s="97" t="s">
        <v>398</v>
      </c>
      <c r="H48" s="84" t="s">
        <v>387</v>
      </c>
      <c r="I48" s="84" t="s">
        <v>149</v>
      </c>
      <c r="J48" s="84"/>
      <c r="K48" s="94">
        <v>6.2700000000308487</v>
      </c>
      <c r="L48" s="97" t="s">
        <v>153</v>
      </c>
      <c r="M48" s="98">
        <v>1.77E-2</v>
      </c>
      <c r="N48" s="98">
        <v>2.7000000003084856E-3</v>
      </c>
      <c r="O48" s="94">
        <v>10859.275439999999</v>
      </c>
      <c r="P48" s="96">
        <v>110.45</v>
      </c>
      <c r="Q48" s="84"/>
      <c r="R48" s="94">
        <v>11.994069669</v>
      </c>
      <c r="S48" s="95">
        <v>4.46393097956937E-6</v>
      </c>
      <c r="T48" s="95">
        <f t="shared" si="0"/>
        <v>1.0659488827125221E-2</v>
      </c>
      <c r="U48" s="95">
        <f>R48/'סכום נכסי הקרן'!$C$42</f>
        <v>1.8587536717833296E-3</v>
      </c>
    </row>
    <row r="49" spans="2:21">
      <c r="B49" s="87" t="s">
        <v>417</v>
      </c>
      <c r="C49" s="84" t="s">
        <v>418</v>
      </c>
      <c r="D49" s="97" t="s">
        <v>109</v>
      </c>
      <c r="E49" s="97" t="s">
        <v>328</v>
      </c>
      <c r="F49" s="84" t="s">
        <v>412</v>
      </c>
      <c r="G49" s="97" t="s">
        <v>398</v>
      </c>
      <c r="H49" s="84" t="s">
        <v>387</v>
      </c>
      <c r="I49" s="84" t="s">
        <v>149</v>
      </c>
      <c r="J49" s="84"/>
      <c r="K49" s="94">
        <v>9.6000000000946066</v>
      </c>
      <c r="L49" s="97" t="s">
        <v>153</v>
      </c>
      <c r="M49" s="98">
        <v>2.4799999999999999E-2</v>
      </c>
      <c r="N49" s="98">
        <v>7.8999999999053924E-3</v>
      </c>
      <c r="O49" s="94">
        <v>5376.8790189999991</v>
      </c>
      <c r="P49" s="96">
        <v>117.95</v>
      </c>
      <c r="Q49" s="84"/>
      <c r="R49" s="94">
        <v>6.3420288140000007</v>
      </c>
      <c r="S49" s="95">
        <v>4.4954851997638913E-6</v>
      </c>
      <c r="T49" s="95">
        <f t="shared" si="0"/>
        <v>5.6363508925470146E-3</v>
      </c>
      <c r="U49" s="95">
        <f>R49/'סכום נכסי הקרן'!$C$42</f>
        <v>9.828414933295128E-4</v>
      </c>
    </row>
    <row r="50" spans="2:21">
      <c r="B50" s="87" t="s">
        <v>419</v>
      </c>
      <c r="C50" s="84" t="s">
        <v>420</v>
      </c>
      <c r="D50" s="97" t="s">
        <v>109</v>
      </c>
      <c r="E50" s="97" t="s">
        <v>328</v>
      </c>
      <c r="F50" s="84" t="s">
        <v>376</v>
      </c>
      <c r="G50" s="97" t="s">
        <v>336</v>
      </c>
      <c r="H50" s="84" t="s">
        <v>387</v>
      </c>
      <c r="I50" s="84" t="s">
        <v>149</v>
      </c>
      <c r="J50" s="84"/>
      <c r="K50" s="94">
        <v>2.3200000001079215</v>
      </c>
      <c r="L50" s="97" t="s">
        <v>153</v>
      </c>
      <c r="M50" s="98">
        <v>4.2000000000000003E-2</v>
      </c>
      <c r="N50" s="98">
        <v>-4.699999997931502E-3</v>
      </c>
      <c r="O50" s="94">
        <v>1904.132427</v>
      </c>
      <c r="P50" s="96">
        <v>116.79</v>
      </c>
      <c r="Q50" s="84"/>
      <c r="R50" s="94">
        <v>2.2238362179999998</v>
      </c>
      <c r="S50" s="95">
        <v>1.9084569905405651E-6</v>
      </c>
      <c r="T50" s="95">
        <f t="shared" si="0"/>
        <v>1.9763898304172344E-3</v>
      </c>
      <c r="U50" s="95">
        <f>R50/'סכום נכסי הקרן'!$C$42</f>
        <v>3.4463396075944976E-4</v>
      </c>
    </row>
    <row r="51" spans="2:21">
      <c r="B51" s="87" t="s">
        <v>421</v>
      </c>
      <c r="C51" s="84" t="s">
        <v>422</v>
      </c>
      <c r="D51" s="97" t="s">
        <v>109</v>
      </c>
      <c r="E51" s="97" t="s">
        <v>328</v>
      </c>
      <c r="F51" s="84" t="s">
        <v>376</v>
      </c>
      <c r="G51" s="97" t="s">
        <v>336</v>
      </c>
      <c r="H51" s="84" t="s">
        <v>387</v>
      </c>
      <c r="I51" s="84" t="s">
        <v>149</v>
      </c>
      <c r="J51" s="84"/>
      <c r="K51" s="94">
        <v>0.72999999999383769</v>
      </c>
      <c r="L51" s="97" t="s">
        <v>153</v>
      </c>
      <c r="M51" s="98">
        <v>4.0999999999999995E-2</v>
      </c>
      <c r="N51" s="98">
        <v>7.2000000004577742E-3</v>
      </c>
      <c r="O51" s="94">
        <v>8812.4964209999998</v>
      </c>
      <c r="P51" s="96">
        <v>128.9</v>
      </c>
      <c r="Q51" s="84"/>
      <c r="R51" s="94">
        <v>11.359307459</v>
      </c>
      <c r="S51" s="95">
        <v>5.6554790630710833E-6</v>
      </c>
      <c r="T51" s="95">
        <f t="shared" si="0"/>
        <v>1.0095356645796943E-2</v>
      </c>
      <c r="U51" s="95">
        <f>R51/'סכום נכסי הקרן'!$C$42</f>
        <v>1.7603828417725371E-3</v>
      </c>
    </row>
    <row r="52" spans="2:21">
      <c r="B52" s="87" t="s">
        <v>423</v>
      </c>
      <c r="C52" s="84" t="s">
        <v>424</v>
      </c>
      <c r="D52" s="97" t="s">
        <v>109</v>
      </c>
      <c r="E52" s="97" t="s">
        <v>328</v>
      </c>
      <c r="F52" s="84" t="s">
        <v>376</v>
      </c>
      <c r="G52" s="97" t="s">
        <v>336</v>
      </c>
      <c r="H52" s="84" t="s">
        <v>387</v>
      </c>
      <c r="I52" s="84" t="s">
        <v>149</v>
      </c>
      <c r="J52" s="84"/>
      <c r="K52" s="94">
        <v>1.8899999998813304</v>
      </c>
      <c r="L52" s="97" t="s">
        <v>153</v>
      </c>
      <c r="M52" s="98">
        <v>0.04</v>
      </c>
      <c r="N52" s="98">
        <v>-5.0000000000000001E-3</v>
      </c>
      <c r="O52" s="94">
        <v>7102.5937169999997</v>
      </c>
      <c r="P52" s="96">
        <v>116.27</v>
      </c>
      <c r="Q52" s="84"/>
      <c r="R52" s="94">
        <v>8.2581856819999988</v>
      </c>
      <c r="S52" s="95">
        <v>3.2603157183358494E-6</v>
      </c>
      <c r="T52" s="95">
        <f t="shared" si="0"/>
        <v>7.3392968724471114E-3</v>
      </c>
      <c r="U52" s="95">
        <f>R52/'סכום נכסי הקרן'!$C$42</f>
        <v>1.27979354650237E-3</v>
      </c>
    </row>
    <row r="53" spans="2:21">
      <c r="B53" s="87" t="s">
        <v>425</v>
      </c>
      <c r="C53" s="84" t="s">
        <v>426</v>
      </c>
      <c r="D53" s="97" t="s">
        <v>109</v>
      </c>
      <c r="E53" s="97" t="s">
        <v>328</v>
      </c>
      <c r="F53" s="84" t="s">
        <v>427</v>
      </c>
      <c r="G53" s="97" t="s">
        <v>398</v>
      </c>
      <c r="H53" s="84" t="s">
        <v>428</v>
      </c>
      <c r="I53" s="84" t="s">
        <v>332</v>
      </c>
      <c r="J53" s="84"/>
      <c r="K53" s="94">
        <v>4.5399999999433778</v>
      </c>
      <c r="L53" s="97" t="s">
        <v>153</v>
      </c>
      <c r="M53" s="98">
        <v>2.3399999999999997E-2</v>
      </c>
      <c r="N53" s="98">
        <v>2.0000000002461846E-3</v>
      </c>
      <c r="O53" s="94">
        <v>14445.197214</v>
      </c>
      <c r="P53" s="96">
        <v>112.48</v>
      </c>
      <c r="Q53" s="84"/>
      <c r="R53" s="94">
        <v>16.247958797999999</v>
      </c>
      <c r="S53" s="95">
        <v>4.3677975446964359E-6</v>
      </c>
      <c r="T53" s="95">
        <f t="shared" si="0"/>
        <v>1.4440047460997613E-2</v>
      </c>
      <c r="U53" s="95">
        <f>R53/'סכום נכסי הקרן'!$C$42</f>
        <v>2.5179904659737352E-3</v>
      </c>
    </row>
    <row r="54" spans="2:21">
      <c r="B54" s="87" t="s">
        <v>429</v>
      </c>
      <c r="C54" s="84" t="s">
        <v>430</v>
      </c>
      <c r="D54" s="97" t="s">
        <v>109</v>
      </c>
      <c r="E54" s="97" t="s">
        <v>328</v>
      </c>
      <c r="F54" s="84" t="s">
        <v>427</v>
      </c>
      <c r="G54" s="97" t="s">
        <v>398</v>
      </c>
      <c r="H54" s="84" t="s">
        <v>428</v>
      </c>
      <c r="I54" s="84" t="s">
        <v>332</v>
      </c>
      <c r="J54" s="84"/>
      <c r="K54" s="94">
        <v>1.590000000054586</v>
      </c>
      <c r="L54" s="97" t="s">
        <v>153</v>
      </c>
      <c r="M54" s="98">
        <v>0.03</v>
      </c>
      <c r="N54" s="98">
        <v>-4.6999999998180468E-3</v>
      </c>
      <c r="O54" s="94">
        <v>3538.5847320000003</v>
      </c>
      <c r="P54" s="96">
        <v>108.72</v>
      </c>
      <c r="Q54" s="84"/>
      <c r="R54" s="94">
        <v>3.8471494809999998</v>
      </c>
      <c r="S54" s="95">
        <v>8.4042463149538929E-6</v>
      </c>
      <c r="T54" s="95">
        <f t="shared" si="0"/>
        <v>3.4190769305760724E-3</v>
      </c>
      <c r="U54" s="95">
        <f>R54/'סכום נכסי הקרן'!$C$42</f>
        <v>5.9620324218979492E-4</v>
      </c>
    </row>
    <row r="55" spans="2:21">
      <c r="B55" s="87" t="s">
        <v>431</v>
      </c>
      <c r="C55" s="84" t="s">
        <v>432</v>
      </c>
      <c r="D55" s="97" t="s">
        <v>109</v>
      </c>
      <c r="E55" s="97" t="s">
        <v>328</v>
      </c>
      <c r="F55" s="84" t="s">
        <v>427</v>
      </c>
      <c r="G55" s="97" t="s">
        <v>398</v>
      </c>
      <c r="H55" s="84" t="s">
        <v>428</v>
      </c>
      <c r="I55" s="84" t="s">
        <v>332</v>
      </c>
      <c r="J55" s="84"/>
      <c r="K55" s="94">
        <v>8.4700000015950341</v>
      </c>
      <c r="L55" s="97" t="s">
        <v>153</v>
      </c>
      <c r="M55" s="98">
        <v>6.5000000000000006E-3</v>
      </c>
      <c r="N55" s="98">
        <v>6.8000000019994723E-3</v>
      </c>
      <c r="O55" s="94">
        <v>2203.003596</v>
      </c>
      <c r="P55" s="96">
        <v>99.89</v>
      </c>
      <c r="Q55" s="84"/>
      <c r="R55" s="94">
        <v>2.2005803670000001</v>
      </c>
      <c r="S55" s="95">
        <v>7.3433453199999997E-6</v>
      </c>
      <c r="T55" s="95">
        <f t="shared" si="0"/>
        <v>1.9557216593342787E-3</v>
      </c>
      <c r="U55" s="95">
        <f>R55/'סכום נכסי הקרן'!$C$42</f>
        <v>3.4102993813580099E-4</v>
      </c>
    </row>
    <row r="56" spans="2:21">
      <c r="B56" s="87" t="s">
        <v>433</v>
      </c>
      <c r="C56" s="84" t="s">
        <v>434</v>
      </c>
      <c r="D56" s="97" t="s">
        <v>109</v>
      </c>
      <c r="E56" s="97" t="s">
        <v>328</v>
      </c>
      <c r="F56" s="84" t="s">
        <v>435</v>
      </c>
      <c r="G56" s="97" t="s">
        <v>398</v>
      </c>
      <c r="H56" s="84" t="s">
        <v>436</v>
      </c>
      <c r="I56" s="84" t="s">
        <v>149</v>
      </c>
      <c r="J56" s="84"/>
      <c r="K56" s="94">
        <v>1.4800000000427445</v>
      </c>
      <c r="L56" s="97" t="s">
        <v>153</v>
      </c>
      <c r="M56" s="98">
        <v>4.8000000000000001E-2</v>
      </c>
      <c r="N56" s="98">
        <v>-5.2000000003945635E-3</v>
      </c>
      <c r="O56" s="94">
        <v>10734.430721999997</v>
      </c>
      <c r="P56" s="96">
        <v>113.33</v>
      </c>
      <c r="Q56" s="84"/>
      <c r="R56" s="94">
        <v>12.165331201000001</v>
      </c>
      <c r="S56" s="95">
        <v>8.7728883367437834E-6</v>
      </c>
      <c r="T56" s="95">
        <f t="shared" si="0"/>
        <v>1.081169407832438E-2</v>
      </c>
      <c r="U56" s="95">
        <f>R56/'סכום נכסי הקרן'!$C$42</f>
        <v>1.8852945382469457E-3</v>
      </c>
    </row>
    <row r="57" spans="2:21">
      <c r="B57" s="87" t="s">
        <v>437</v>
      </c>
      <c r="C57" s="84" t="s">
        <v>438</v>
      </c>
      <c r="D57" s="97" t="s">
        <v>109</v>
      </c>
      <c r="E57" s="97" t="s">
        <v>328</v>
      </c>
      <c r="F57" s="84" t="s">
        <v>435</v>
      </c>
      <c r="G57" s="97" t="s">
        <v>398</v>
      </c>
      <c r="H57" s="84" t="s">
        <v>436</v>
      </c>
      <c r="I57" s="84" t="s">
        <v>149</v>
      </c>
      <c r="J57" s="84"/>
      <c r="K57" s="94">
        <v>1</v>
      </c>
      <c r="L57" s="97" t="s">
        <v>153</v>
      </c>
      <c r="M57" s="98">
        <v>4.9000000000000002E-2</v>
      </c>
      <c r="N57" s="98">
        <v>-1.6999999979757357E-3</v>
      </c>
      <c r="O57" s="94">
        <v>690.31506200000001</v>
      </c>
      <c r="P57" s="96">
        <v>114.5</v>
      </c>
      <c r="Q57" s="84"/>
      <c r="R57" s="94">
        <v>0.790410748</v>
      </c>
      <c r="S57" s="95">
        <v>6.9692282425047908E-6</v>
      </c>
      <c r="T57" s="95">
        <f t="shared" si="0"/>
        <v>7.0246169729378861E-4</v>
      </c>
      <c r="U57" s="95">
        <f>R57/'סכום נכסי הקרן'!$C$42</f>
        <v>1.2249210823406031E-4</v>
      </c>
    </row>
    <row r="58" spans="2:21">
      <c r="B58" s="87" t="s">
        <v>439</v>
      </c>
      <c r="C58" s="84" t="s">
        <v>440</v>
      </c>
      <c r="D58" s="97" t="s">
        <v>109</v>
      </c>
      <c r="E58" s="97" t="s">
        <v>328</v>
      </c>
      <c r="F58" s="84" t="s">
        <v>435</v>
      </c>
      <c r="G58" s="97" t="s">
        <v>398</v>
      </c>
      <c r="H58" s="84" t="s">
        <v>436</v>
      </c>
      <c r="I58" s="84" t="s">
        <v>149</v>
      </c>
      <c r="J58" s="84"/>
      <c r="K58" s="94">
        <v>5.3900000001190964</v>
      </c>
      <c r="L58" s="97" t="s">
        <v>153</v>
      </c>
      <c r="M58" s="98">
        <v>3.2000000000000001E-2</v>
      </c>
      <c r="N58" s="98">
        <v>1.0999999998917306E-3</v>
      </c>
      <c r="O58" s="94">
        <v>11554.908803</v>
      </c>
      <c r="P58" s="96">
        <v>119.9</v>
      </c>
      <c r="Q58" s="84"/>
      <c r="R58" s="94">
        <v>13.854336365000002</v>
      </c>
      <c r="S58" s="95">
        <v>7.0046051947847259E-6</v>
      </c>
      <c r="T58" s="95">
        <f t="shared" si="0"/>
        <v>1.2312763537771323E-2</v>
      </c>
      <c r="U58" s="95">
        <f>R58/'סכום נכסי הקרן'!$C$42</f>
        <v>2.1470442726477931E-3</v>
      </c>
    </row>
    <row r="59" spans="2:21">
      <c r="B59" s="87" t="s">
        <v>441</v>
      </c>
      <c r="C59" s="84" t="s">
        <v>442</v>
      </c>
      <c r="D59" s="97" t="s">
        <v>109</v>
      </c>
      <c r="E59" s="97" t="s">
        <v>328</v>
      </c>
      <c r="F59" s="84" t="s">
        <v>435</v>
      </c>
      <c r="G59" s="97" t="s">
        <v>398</v>
      </c>
      <c r="H59" s="84" t="s">
        <v>436</v>
      </c>
      <c r="I59" s="84" t="s">
        <v>149</v>
      </c>
      <c r="J59" s="84"/>
      <c r="K59" s="94">
        <v>7.8300000001596661</v>
      </c>
      <c r="L59" s="97" t="s">
        <v>153</v>
      </c>
      <c r="M59" s="98">
        <v>1.1399999999999999E-2</v>
      </c>
      <c r="N59" s="98">
        <v>6.3999999994677785E-3</v>
      </c>
      <c r="O59" s="94">
        <v>6549.2658059999994</v>
      </c>
      <c r="P59" s="96">
        <v>103.28</v>
      </c>
      <c r="Q59" s="84"/>
      <c r="R59" s="94">
        <v>6.7640817239999995</v>
      </c>
      <c r="S59" s="95">
        <v>6.5304320399966495E-6</v>
      </c>
      <c r="T59" s="95">
        <f t="shared" si="0"/>
        <v>6.0114419502743594E-3</v>
      </c>
      <c r="U59" s="95">
        <f>R59/'סכום נכסי הקרן'!$C$42</f>
        <v>1.0482481832853787E-3</v>
      </c>
    </row>
    <row r="60" spans="2:21">
      <c r="B60" s="87" t="s">
        <v>443</v>
      </c>
      <c r="C60" s="84" t="s">
        <v>444</v>
      </c>
      <c r="D60" s="97" t="s">
        <v>109</v>
      </c>
      <c r="E60" s="97" t="s">
        <v>328</v>
      </c>
      <c r="F60" s="84" t="s">
        <v>445</v>
      </c>
      <c r="G60" s="97" t="s">
        <v>398</v>
      </c>
      <c r="H60" s="84" t="s">
        <v>428</v>
      </c>
      <c r="I60" s="84" t="s">
        <v>332</v>
      </c>
      <c r="J60" s="84"/>
      <c r="K60" s="94">
        <v>6.2699999994095972</v>
      </c>
      <c r="L60" s="97" t="s">
        <v>153</v>
      </c>
      <c r="M60" s="98">
        <v>1.8200000000000001E-2</v>
      </c>
      <c r="N60" s="98">
        <v>2.899999999545844E-3</v>
      </c>
      <c r="O60" s="94">
        <v>3575.1355099999996</v>
      </c>
      <c r="P60" s="96">
        <v>110.86</v>
      </c>
      <c r="Q60" s="84"/>
      <c r="R60" s="94">
        <v>3.9633953419999997</v>
      </c>
      <c r="S60" s="95">
        <v>7.9562379214420826E-6</v>
      </c>
      <c r="T60" s="95">
        <f t="shared" si="0"/>
        <v>3.5223881077432102E-3</v>
      </c>
      <c r="U60" s="95">
        <f>R60/'סכום נכסי הקרן'!$C$42</f>
        <v>6.1421818014882872E-4</v>
      </c>
    </row>
    <row r="61" spans="2:21">
      <c r="B61" s="87" t="s">
        <v>446</v>
      </c>
      <c r="C61" s="84" t="s">
        <v>447</v>
      </c>
      <c r="D61" s="97" t="s">
        <v>109</v>
      </c>
      <c r="E61" s="97" t="s">
        <v>328</v>
      </c>
      <c r="F61" s="84" t="s">
        <v>445</v>
      </c>
      <c r="G61" s="97" t="s">
        <v>398</v>
      </c>
      <c r="H61" s="84" t="s">
        <v>428</v>
      </c>
      <c r="I61" s="84" t="s">
        <v>332</v>
      </c>
      <c r="J61" s="84"/>
      <c r="K61" s="94">
        <v>7.0700000035857045</v>
      </c>
      <c r="L61" s="97" t="s">
        <v>153</v>
      </c>
      <c r="M61" s="98">
        <v>7.8000000000000005E-3</v>
      </c>
      <c r="N61" s="98">
        <v>4.9000000087219856E-3</v>
      </c>
      <c r="O61" s="94">
        <v>202.18968599999999</v>
      </c>
      <c r="P61" s="96">
        <v>102.07</v>
      </c>
      <c r="Q61" s="84"/>
      <c r="R61" s="94">
        <v>0.20637501800000002</v>
      </c>
      <c r="S61" s="95">
        <v>4.2122851249999997E-7</v>
      </c>
      <c r="T61" s="95">
        <f t="shared" si="0"/>
        <v>1.8341165753393347E-4</v>
      </c>
      <c r="U61" s="95">
        <f>R61/'סכום נכסי הקרן'!$C$42</f>
        <v>3.1982499106479947E-5</v>
      </c>
    </row>
    <row r="62" spans="2:21">
      <c r="B62" s="87" t="s">
        <v>448</v>
      </c>
      <c r="C62" s="84" t="s">
        <v>449</v>
      </c>
      <c r="D62" s="97" t="s">
        <v>109</v>
      </c>
      <c r="E62" s="97" t="s">
        <v>328</v>
      </c>
      <c r="F62" s="84" t="s">
        <v>445</v>
      </c>
      <c r="G62" s="97" t="s">
        <v>398</v>
      </c>
      <c r="H62" s="84" t="s">
        <v>428</v>
      </c>
      <c r="I62" s="84" t="s">
        <v>332</v>
      </c>
      <c r="J62" s="84"/>
      <c r="K62" s="94">
        <v>5.2900000007338157</v>
      </c>
      <c r="L62" s="97" t="s">
        <v>153</v>
      </c>
      <c r="M62" s="98">
        <v>2E-3</v>
      </c>
      <c r="N62" s="98">
        <v>6.9999999884134306E-4</v>
      </c>
      <c r="O62" s="94">
        <v>2581.717474</v>
      </c>
      <c r="P62" s="96">
        <v>100.29</v>
      </c>
      <c r="Q62" s="84"/>
      <c r="R62" s="94">
        <v>2.5892044900000002</v>
      </c>
      <c r="S62" s="95">
        <v>6.8845799306666665E-6</v>
      </c>
      <c r="T62" s="95">
        <f t="shared" si="0"/>
        <v>2.3011035531694192E-3</v>
      </c>
      <c r="U62" s="95">
        <f>R62/'סכום נכסי הקרן'!$C$42</f>
        <v>4.0125607784523065E-4</v>
      </c>
    </row>
    <row r="63" spans="2:21">
      <c r="B63" s="87" t="s">
        <v>450</v>
      </c>
      <c r="C63" s="84" t="s">
        <v>451</v>
      </c>
      <c r="D63" s="97" t="s">
        <v>109</v>
      </c>
      <c r="E63" s="97" t="s">
        <v>328</v>
      </c>
      <c r="F63" s="84" t="s">
        <v>349</v>
      </c>
      <c r="G63" s="97" t="s">
        <v>336</v>
      </c>
      <c r="H63" s="84" t="s">
        <v>436</v>
      </c>
      <c r="I63" s="84" t="s">
        <v>149</v>
      </c>
      <c r="J63" s="84"/>
      <c r="K63" s="94">
        <v>1.0700000000040768</v>
      </c>
      <c r="L63" s="97" t="s">
        <v>153</v>
      </c>
      <c r="M63" s="98">
        <v>0.04</v>
      </c>
      <c r="N63" s="98">
        <v>-3.5000000002038362E-3</v>
      </c>
      <c r="O63" s="94">
        <v>10678.906852</v>
      </c>
      <c r="P63" s="96">
        <v>114.85</v>
      </c>
      <c r="Q63" s="84"/>
      <c r="R63" s="94">
        <v>12.264725085</v>
      </c>
      <c r="S63" s="95">
        <v>7.910313090834209E-6</v>
      </c>
      <c r="T63" s="95">
        <f t="shared" si="0"/>
        <v>1.0900028398969601E-2</v>
      </c>
      <c r="U63" s="95">
        <f>R63/'סכום נכסי הקרן'!$C$42</f>
        <v>1.9006978793927214E-3</v>
      </c>
    </row>
    <row r="64" spans="2:21">
      <c r="B64" s="87" t="s">
        <v>452</v>
      </c>
      <c r="C64" s="84" t="s">
        <v>453</v>
      </c>
      <c r="D64" s="97" t="s">
        <v>109</v>
      </c>
      <c r="E64" s="97" t="s">
        <v>328</v>
      </c>
      <c r="F64" s="84" t="s">
        <v>454</v>
      </c>
      <c r="G64" s="97" t="s">
        <v>398</v>
      </c>
      <c r="H64" s="84" t="s">
        <v>436</v>
      </c>
      <c r="I64" s="84" t="s">
        <v>149</v>
      </c>
      <c r="J64" s="84"/>
      <c r="K64" s="94">
        <v>3.5299999999854101</v>
      </c>
      <c r="L64" s="97" t="s">
        <v>153</v>
      </c>
      <c r="M64" s="98">
        <v>4.7500000000000001E-2</v>
      </c>
      <c r="N64" s="98">
        <v>-6.0000000024857129E-4</v>
      </c>
      <c r="O64" s="94">
        <v>12710.869269999999</v>
      </c>
      <c r="P64" s="96">
        <v>145.59</v>
      </c>
      <c r="Q64" s="84"/>
      <c r="R64" s="94">
        <v>18.505755159</v>
      </c>
      <c r="S64" s="95">
        <v>6.7349490118158212E-6</v>
      </c>
      <c r="T64" s="95">
        <f t="shared" si="0"/>
        <v>1.6446618687293489E-2</v>
      </c>
      <c r="U64" s="95">
        <f>R64/'סכום נכסי הקרן'!$C$42</f>
        <v>2.8678873226673889E-3</v>
      </c>
    </row>
    <row r="65" spans="2:21">
      <c r="B65" s="87" t="s">
        <v>455</v>
      </c>
      <c r="C65" s="84" t="s">
        <v>456</v>
      </c>
      <c r="D65" s="97" t="s">
        <v>109</v>
      </c>
      <c r="E65" s="97" t="s">
        <v>328</v>
      </c>
      <c r="F65" s="84" t="s">
        <v>457</v>
      </c>
      <c r="G65" s="97" t="s">
        <v>458</v>
      </c>
      <c r="H65" s="84" t="s">
        <v>428</v>
      </c>
      <c r="I65" s="84" t="s">
        <v>332</v>
      </c>
      <c r="J65" s="84"/>
      <c r="K65" s="94">
        <v>1.490000023667075</v>
      </c>
      <c r="L65" s="97" t="s">
        <v>153</v>
      </c>
      <c r="M65" s="98">
        <v>4.6500000000000007E-2</v>
      </c>
      <c r="N65" s="98">
        <v>0</v>
      </c>
      <c r="O65" s="94">
        <v>16.933682000000001</v>
      </c>
      <c r="P65" s="96">
        <v>129.75</v>
      </c>
      <c r="Q65" s="84"/>
      <c r="R65" s="94">
        <v>2.1971451999999999E-2</v>
      </c>
      <c r="S65" s="95">
        <v>3.3422474104941715E-7</v>
      </c>
      <c r="T65" s="95">
        <f t="shared" si="0"/>
        <v>1.9526687235696603E-5</v>
      </c>
      <c r="U65" s="95">
        <f>R65/'סכום נכסי הקרן'!$C$42</f>
        <v>3.4049758094173346E-6</v>
      </c>
    </row>
    <row r="66" spans="2:21">
      <c r="B66" s="87" t="s">
        <v>459</v>
      </c>
      <c r="C66" s="84" t="s">
        <v>460</v>
      </c>
      <c r="D66" s="97" t="s">
        <v>109</v>
      </c>
      <c r="E66" s="97" t="s">
        <v>328</v>
      </c>
      <c r="F66" s="84" t="s">
        <v>461</v>
      </c>
      <c r="G66" s="97" t="s">
        <v>462</v>
      </c>
      <c r="H66" s="84" t="s">
        <v>436</v>
      </c>
      <c r="I66" s="84" t="s">
        <v>149</v>
      </c>
      <c r="J66" s="84"/>
      <c r="K66" s="94">
        <v>7.1499999997279486</v>
      </c>
      <c r="L66" s="97" t="s">
        <v>153</v>
      </c>
      <c r="M66" s="98">
        <v>3.85E-2</v>
      </c>
      <c r="N66" s="98">
        <v>3.8999999999581457E-3</v>
      </c>
      <c r="O66" s="94">
        <v>9189.4192340000009</v>
      </c>
      <c r="P66" s="96">
        <v>130</v>
      </c>
      <c r="Q66" s="84"/>
      <c r="R66" s="94">
        <v>11.946244994999999</v>
      </c>
      <c r="S66" s="95">
        <v>3.4114330607890965E-6</v>
      </c>
      <c r="T66" s="95">
        <f t="shared" si="0"/>
        <v>1.061698560743145E-2</v>
      </c>
      <c r="U66" s="95">
        <f>R66/'סכום נכסי הקרן'!$C$42</f>
        <v>1.8513421516861018E-3</v>
      </c>
    </row>
    <row r="67" spans="2:21">
      <c r="B67" s="87" t="s">
        <v>463</v>
      </c>
      <c r="C67" s="84" t="s">
        <v>464</v>
      </c>
      <c r="D67" s="97" t="s">
        <v>109</v>
      </c>
      <c r="E67" s="97" t="s">
        <v>328</v>
      </c>
      <c r="F67" s="84" t="s">
        <v>461</v>
      </c>
      <c r="G67" s="97" t="s">
        <v>462</v>
      </c>
      <c r="H67" s="84" t="s">
        <v>436</v>
      </c>
      <c r="I67" s="84" t="s">
        <v>149</v>
      </c>
      <c r="J67" s="84"/>
      <c r="K67" s="94">
        <v>5.0899999999280281</v>
      </c>
      <c r="L67" s="97" t="s">
        <v>153</v>
      </c>
      <c r="M67" s="98">
        <v>4.4999999999999998E-2</v>
      </c>
      <c r="N67" s="98">
        <v>-5.9999999988368078E-4</v>
      </c>
      <c r="O67" s="94">
        <v>21165.171965000001</v>
      </c>
      <c r="P67" s="96">
        <v>129.97999999999999</v>
      </c>
      <c r="Q67" s="84"/>
      <c r="R67" s="94">
        <v>27.510489721999999</v>
      </c>
      <c r="S67" s="95">
        <v>7.1657454377587105E-6</v>
      </c>
      <c r="T67" s="95">
        <f t="shared" si="0"/>
        <v>2.4449395902571211E-2</v>
      </c>
      <c r="U67" s="95">
        <f>R67/'סכום נכסי הקרן'!$C$42</f>
        <v>4.2633755843097766E-3</v>
      </c>
    </row>
    <row r="68" spans="2:21">
      <c r="B68" s="87" t="s">
        <v>465</v>
      </c>
      <c r="C68" s="84" t="s">
        <v>466</v>
      </c>
      <c r="D68" s="97" t="s">
        <v>109</v>
      </c>
      <c r="E68" s="97" t="s">
        <v>328</v>
      </c>
      <c r="F68" s="84" t="s">
        <v>461</v>
      </c>
      <c r="G68" s="97" t="s">
        <v>462</v>
      </c>
      <c r="H68" s="84" t="s">
        <v>436</v>
      </c>
      <c r="I68" s="84" t="s">
        <v>149</v>
      </c>
      <c r="J68" s="84"/>
      <c r="K68" s="94">
        <v>9.7899999997660831</v>
      </c>
      <c r="L68" s="97" t="s">
        <v>153</v>
      </c>
      <c r="M68" s="98">
        <v>2.3900000000000001E-2</v>
      </c>
      <c r="N68" s="98">
        <v>7.4000000000433172E-3</v>
      </c>
      <c r="O68" s="94">
        <v>7797.7120000000004</v>
      </c>
      <c r="P68" s="96">
        <v>118.42</v>
      </c>
      <c r="Q68" s="84"/>
      <c r="R68" s="94">
        <v>9.2340508040000007</v>
      </c>
      <c r="S68" s="95">
        <v>6.2925929781494194E-6</v>
      </c>
      <c r="T68" s="95">
        <f t="shared" si="0"/>
        <v>8.2065774245707913E-3</v>
      </c>
      <c r="U68" s="95">
        <f>R68/'סכום נכסי הקרן'!$C$42</f>
        <v>1.4310260246136984E-3</v>
      </c>
    </row>
    <row r="69" spans="2:21">
      <c r="B69" s="87" t="s">
        <v>467</v>
      </c>
      <c r="C69" s="84" t="s">
        <v>468</v>
      </c>
      <c r="D69" s="97" t="s">
        <v>109</v>
      </c>
      <c r="E69" s="97" t="s">
        <v>328</v>
      </c>
      <c r="F69" s="84" t="s">
        <v>469</v>
      </c>
      <c r="G69" s="97" t="s">
        <v>398</v>
      </c>
      <c r="H69" s="84" t="s">
        <v>436</v>
      </c>
      <c r="I69" s="84" t="s">
        <v>149</v>
      </c>
      <c r="J69" s="84"/>
      <c r="K69" s="94">
        <v>5.5199999989221418</v>
      </c>
      <c r="L69" s="97" t="s">
        <v>153</v>
      </c>
      <c r="M69" s="98">
        <v>1.5800000000000002E-2</v>
      </c>
      <c r="N69" s="98">
        <v>2.8999999991708787E-3</v>
      </c>
      <c r="O69" s="94">
        <v>2649.3041360000002</v>
      </c>
      <c r="P69" s="96">
        <v>109.26</v>
      </c>
      <c r="Q69" s="84"/>
      <c r="R69" s="94">
        <v>2.8946295559999999</v>
      </c>
      <c r="S69" s="95">
        <v>5.8532721491152041E-6</v>
      </c>
      <c r="T69" s="95">
        <f t="shared" si="0"/>
        <v>2.5725439540006429E-3</v>
      </c>
      <c r="U69" s="95">
        <f>R69/'סכום נכסי הקרן'!$C$42</f>
        <v>4.4858863289528797E-4</v>
      </c>
    </row>
    <row r="70" spans="2:21">
      <c r="B70" s="87" t="s">
        <v>470</v>
      </c>
      <c r="C70" s="84" t="s">
        <v>471</v>
      </c>
      <c r="D70" s="97" t="s">
        <v>109</v>
      </c>
      <c r="E70" s="97" t="s">
        <v>328</v>
      </c>
      <c r="F70" s="84" t="s">
        <v>469</v>
      </c>
      <c r="G70" s="97" t="s">
        <v>398</v>
      </c>
      <c r="H70" s="84" t="s">
        <v>436</v>
      </c>
      <c r="I70" s="84" t="s">
        <v>149</v>
      </c>
      <c r="J70" s="84"/>
      <c r="K70" s="94">
        <v>8.4500000014616319</v>
      </c>
      <c r="L70" s="97" t="s">
        <v>153</v>
      </c>
      <c r="M70" s="98">
        <v>8.3999999999999995E-3</v>
      </c>
      <c r="N70" s="98">
        <v>6.9000000020374265E-3</v>
      </c>
      <c r="O70" s="94">
        <v>2227.8962919999999</v>
      </c>
      <c r="P70" s="96">
        <v>101.34</v>
      </c>
      <c r="Q70" s="84"/>
      <c r="R70" s="94">
        <v>2.2577501659999997</v>
      </c>
      <c r="S70" s="95">
        <v>8.9115851679999999E-6</v>
      </c>
      <c r="T70" s="95">
        <f t="shared" si="0"/>
        <v>2.0065301714162578E-3</v>
      </c>
      <c r="U70" s="95">
        <f>R70/'סכום נכסי הקרן'!$C$42</f>
        <v>3.4988969772857846E-4</v>
      </c>
    </row>
    <row r="71" spans="2:21">
      <c r="B71" s="87" t="s">
        <v>472</v>
      </c>
      <c r="C71" s="84" t="s">
        <v>473</v>
      </c>
      <c r="D71" s="97" t="s">
        <v>109</v>
      </c>
      <c r="E71" s="97" t="s">
        <v>328</v>
      </c>
      <c r="F71" s="84" t="s">
        <v>474</v>
      </c>
      <c r="G71" s="97" t="s">
        <v>458</v>
      </c>
      <c r="H71" s="84" t="s">
        <v>436</v>
      </c>
      <c r="I71" s="84" t="s">
        <v>149</v>
      </c>
      <c r="J71" s="84"/>
      <c r="K71" s="94">
        <v>0.90000001163392562</v>
      </c>
      <c r="L71" s="97" t="s">
        <v>153</v>
      </c>
      <c r="M71" s="98">
        <v>4.8899999999999999E-2</v>
      </c>
      <c r="N71" s="98">
        <v>2.5999999301964472E-3</v>
      </c>
      <c r="O71" s="94">
        <v>33.537069000000002</v>
      </c>
      <c r="P71" s="96">
        <v>128.15</v>
      </c>
      <c r="Q71" s="84"/>
      <c r="R71" s="94">
        <v>4.2977754999999992E-2</v>
      </c>
      <c r="S71" s="95">
        <v>9.0114591765240919E-7</v>
      </c>
      <c r="T71" s="95">
        <f t="shared" si="0"/>
        <v>3.8195617657740407E-5</v>
      </c>
      <c r="U71" s="95">
        <f>R71/'סכום נכסי הקרן'!$C$42</f>
        <v>6.6603798473612435E-6</v>
      </c>
    </row>
    <row r="72" spans="2:21">
      <c r="B72" s="87" t="s">
        <v>475</v>
      </c>
      <c r="C72" s="84" t="s">
        <v>476</v>
      </c>
      <c r="D72" s="97" t="s">
        <v>109</v>
      </c>
      <c r="E72" s="97" t="s">
        <v>328</v>
      </c>
      <c r="F72" s="84" t="s">
        <v>349</v>
      </c>
      <c r="G72" s="97" t="s">
        <v>336</v>
      </c>
      <c r="H72" s="84" t="s">
        <v>428</v>
      </c>
      <c r="I72" s="84" t="s">
        <v>332</v>
      </c>
      <c r="J72" s="84"/>
      <c r="K72" s="94">
        <v>3.4799999999611733</v>
      </c>
      <c r="L72" s="97" t="s">
        <v>153</v>
      </c>
      <c r="M72" s="98">
        <v>1.6399999999999998E-2</v>
      </c>
      <c r="N72" s="98">
        <v>8.0000000000000002E-3</v>
      </c>
      <c r="O72" s="94">
        <f>4958.6735/50000</f>
        <v>9.917347E-2</v>
      </c>
      <c r="P72" s="96">
        <v>5194000</v>
      </c>
      <c r="Q72" s="84"/>
      <c r="R72" s="94">
        <v>5.1510703150000001</v>
      </c>
      <c r="S72" s="95">
        <f>40.3932347670251%/50000</f>
        <v>8.0786469534050202E-6</v>
      </c>
      <c r="T72" s="95">
        <f t="shared" si="0"/>
        <v>4.5779104162112817E-3</v>
      </c>
      <c r="U72" s="95">
        <f>R72/'סכום נכסי הקרן'!$C$42</f>
        <v>7.9827540825170456E-4</v>
      </c>
    </row>
    <row r="73" spans="2:21">
      <c r="B73" s="87" t="s">
        <v>477</v>
      </c>
      <c r="C73" s="84" t="s">
        <v>478</v>
      </c>
      <c r="D73" s="97" t="s">
        <v>109</v>
      </c>
      <c r="E73" s="97" t="s">
        <v>328</v>
      </c>
      <c r="F73" s="84" t="s">
        <v>349</v>
      </c>
      <c r="G73" s="97" t="s">
        <v>336</v>
      </c>
      <c r="H73" s="84" t="s">
        <v>428</v>
      </c>
      <c r="I73" s="84" t="s">
        <v>332</v>
      </c>
      <c r="J73" s="84"/>
      <c r="K73" s="94">
        <v>7.6799999990797714</v>
      </c>
      <c r="L73" s="97" t="s">
        <v>153</v>
      </c>
      <c r="M73" s="98">
        <v>2.7799999999999998E-2</v>
      </c>
      <c r="N73" s="98">
        <v>1.6499999997124284E-2</v>
      </c>
      <c r="O73" s="94">
        <f>1893.3117/50000</f>
        <v>3.7866233999999999E-2</v>
      </c>
      <c r="P73" s="96">
        <v>5510023</v>
      </c>
      <c r="Q73" s="84"/>
      <c r="R73" s="94">
        <v>2.0864383440000003</v>
      </c>
      <c r="S73" s="95">
        <f>45.2728766140603%/50000</f>
        <v>9.0545753228120604E-6</v>
      </c>
      <c r="T73" s="95">
        <f t="shared" si="0"/>
        <v>1.8542802259883765E-3</v>
      </c>
      <c r="U73" s="95">
        <f>R73/'סכום נכסי הקרן'!$C$42</f>
        <v>3.2334103768657456E-4</v>
      </c>
    </row>
    <row r="74" spans="2:21">
      <c r="B74" s="87" t="s">
        <v>479</v>
      </c>
      <c r="C74" s="84" t="s">
        <v>480</v>
      </c>
      <c r="D74" s="97" t="s">
        <v>109</v>
      </c>
      <c r="E74" s="97" t="s">
        <v>328</v>
      </c>
      <c r="F74" s="84" t="s">
        <v>349</v>
      </c>
      <c r="G74" s="97" t="s">
        <v>336</v>
      </c>
      <c r="H74" s="84" t="s">
        <v>428</v>
      </c>
      <c r="I74" s="84" t="s">
        <v>332</v>
      </c>
      <c r="J74" s="84"/>
      <c r="K74" s="94">
        <v>4.8299999999953682</v>
      </c>
      <c r="L74" s="97" t="s">
        <v>153</v>
      </c>
      <c r="M74" s="98">
        <v>2.4199999999999999E-2</v>
      </c>
      <c r="N74" s="98">
        <v>1.0700000000972565E-2</v>
      </c>
      <c r="O74" s="94">
        <f>3939.4995/50000</f>
        <v>7.8789990000000004E-2</v>
      </c>
      <c r="P74" s="96">
        <v>5481000</v>
      </c>
      <c r="Q74" s="84"/>
      <c r="R74" s="94">
        <v>4.3184789940000003</v>
      </c>
      <c r="S74" s="95">
        <f>13.6679023696354%/50000</f>
        <v>2.7335804739270799E-6</v>
      </c>
      <c r="T74" s="95">
        <f t="shared" si="0"/>
        <v>3.8379615807714357E-3</v>
      </c>
      <c r="U74" s="95">
        <f>R74/'סכום נכסי הקרן'!$C$42</f>
        <v>6.6924646163789758E-4</v>
      </c>
    </row>
    <row r="75" spans="2:21">
      <c r="B75" s="87" t="s">
        <v>481</v>
      </c>
      <c r="C75" s="84" t="s">
        <v>482</v>
      </c>
      <c r="D75" s="97" t="s">
        <v>109</v>
      </c>
      <c r="E75" s="97" t="s">
        <v>328</v>
      </c>
      <c r="F75" s="84" t="s">
        <v>349</v>
      </c>
      <c r="G75" s="97" t="s">
        <v>336</v>
      </c>
      <c r="H75" s="84" t="s">
        <v>428</v>
      </c>
      <c r="I75" s="84" t="s">
        <v>332</v>
      </c>
      <c r="J75" s="84"/>
      <c r="K75" s="94">
        <v>4.5500000000374623</v>
      </c>
      <c r="L75" s="97" t="s">
        <v>153</v>
      </c>
      <c r="M75" s="98">
        <v>1.95E-2</v>
      </c>
      <c r="N75" s="98">
        <v>9.6000000004495406E-3</v>
      </c>
      <c r="O75" s="94">
        <f>5105.66975/50000</f>
        <v>0.102113395</v>
      </c>
      <c r="P75" s="96">
        <v>5228300</v>
      </c>
      <c r="Q75" s="84"/>
      <c r="R75" s="94">
        <v>5.3387944559999996</v>
      </c>
      <c r="S75" s="95">
        <f>20.571617510778%/50000</f>
        <v>4.1143235021556004E-6</v>
      </c>
      <c r="T75" s="95">
        <f t="shared" si="0"/>
        <v>4.7447464809327574E-3</v>
      </c>
      <c r="U75" s="95">
        <f>R75/'סכום נכסי הקרן'!$C$42</f>
        <v>8.2736753010822302E-4</v>
      </c>
    </row>
    <row r="76" spans="2:21">
      <c r="B76" s="87" t="s">
        <v>483</v>
      </c>
      <c r="C76" s="84" t="s">
        <v>484</v>
      </c>
      <c r="D76" s="97" t="s">
        <v>109</v>
      </c>
      <c r="E76" s="97" t="s">
        <v>328</v>
      </c>
      <c r="F76" s="84" t="s">
        <v>349</v>
      </c>
      <c r="G76" s="97" t="s">
        <v>336</v>
      </c>
      <c r="H76" s="84" t="s">
        <v>436</v>
      </c>
      <c r="I76" s="84" t="s">
        <v>149</v>
      </c>
      <c r="J76" s="84"/>
      <c r="K76" s="94">
        <v>0.60000000005159615</v>
      </c>
      <c r="L76" s="97" t="s">
        <v>153</v>
      </c>
      <c r="M76" s="98">
        <v>0.05</v>
      </c>
      <c r="N76" s="98">
        <v>-1.099999999922606E-3</v>
      </c>
      <c r="O76" s="94">
        <v>6735.4783829999997</v>
      </c>
      <c r="P76" s="96">
        <v>115.1</v>
      </c>
      <c r="Q76" s="84"/>
      <c r="R76" s="94">
        <v>7.7525360459999995</v>
      </c>
      <c r="S76" s="95">
        <v>6.7354851184851184E-6</v>
      </c>
      <c r="T76" s="95">
        <f t="shared" ref="T76:T139" si="1">R76/$R$11</f>
        <v>6.8899109013690132E-3</v>
      </c>
      <c r="U76" s="95">
        <f>R76/'סכום נכסי הקרן'!$C$42</f>
        <v>1.2014316440381778E-3</v>
      </c>
    </row>
    <row r="77" spans="2:21">
      <c r="B77" s="87" t="s">
        <v>485</v>
      </c>
      <c r="C77" s="84" t="s">
        <v>486</v>
      </c>
      <c r="D77" s="97" t="s">
        <v>109</v>
      </c>
      <c r="E77" s="97" t="s">
        <v>328</v>
      </c>
      <c r="F77" s="84" t="s">
        <v>487</v>
      </c>
      <c r="G77" s="97" t="s">
        <v>398</v>
      </c>
      <c r="H77" s="84" t="s">
        <v>428</v>
      </c>
      <c r="I77" s="84" t="s">
        <v>332</v>
      </c>
      <c r="J77" s="84"/>
      <c r="K77" s="94">
        <v>0.52000000015277448</v>
      </c>
      <c r="L77" s="97" t="s">
        <v>153</v>
      </c>
      <c r="M77" s="98">
        <v>5.0999999999999997E-2</v>
      </c>
      <c r="N77" s="98">
        <v>-1.3999999979630077E-3</v>
      </c>
      <c r="O77" s="94">
        <v>1978.956682</v>
      </c>
      <c r="P77" s="96">
        <v>114.77</v>
      </c>
      <c r="Q77" s="94">
        <v>8.5166396999999991E-2</v>
      </c>
      <c r="R77" s="94">
        <v>2.356414982</v>
      </c>
      <c r="S77" s="95">
        <v>4.5110070710719982E-6</v>
      </c>
      <c r="T77" s="95">
        <f t="shared" si="1"/>
        <v>2.0942165475009863E-3</v>
      </c>
      <c r="U77" s="95">
        <f>R77/'סכום נכסי הקרן'!$C$42</f>
        <v>3.6518005321899453E-4</v>
      </c>
    </row>
    <row r="78" spans="2:21">
      <c r="B78" s="87" t="s">
        <v>488</v>
      </c>
      <c r="C78" s="84" t="s">
        <v>489</v>
      </c>
      <c r="D78" s="97" t="s">
        <v>109</v>
      </c>
      <c r="E78" s="97" t="s">
        <v>328</v>
      </c>
      <c r="F78" s="84" t="s">
        <v>487</v>
      </c>
      <c r="G78" s="97" t="s">
        <v>398</v>
      </c>
      <c r="H78" s="84" t="s">
        <v>428</v>
      </c>
      <c r="I78" s="84" t="s">
        <v>332</v>
      </c>
      <c r="J78" s="84"/>
      <c r="K78" s="94">
        <v>1.939999999976759</v>
      </c>
      <c r="L78" s="97" t="s">
        <v>153</v>
      </c>
      <c r="M78" s="98">
        <v>2.5499999999999998E-2</v>
      </c>
      <c r="N78" s="98">
        <v>-1E-3</v>
      </c>
      <c r="O78" s="94">
        <v>7852.860807</v>
      </c>
      <c r="P78" s="96">
        <v>107.1</v>
      </c>
      <c r="Q78" s="94">
        <v>0.19495815499999999</v>
      </c>
      <c r="R78" s="94">
        <v>8.6053720799999986</v>
      </c>
      <c r="S78" s="95">
        <v>7.2085211878028538E-6</v>
      </c>
      <c r="T78" s="95">
        <f t="shared" si="1"/>
        <v>7.6478518193952728E-3</v>
      </c>
      <c r="U78" s="95">
        <f>R78/'סכום נכסי הקרן'!$C$42</f>
        <v>1.333597969011576E-3</v>
      </c>
    </row>
    <row r="79" spans="2:21">
      <c r="B79" s="87" t="s">
        <v>490</v>
      </c>
      <c r="C79" s="84" t="s">
        <v>491</v>
      </c>
      <c r="D79" s="97" t="s">
        <v>109</v>
      </c>
      <c r="E79" s="97" t="s">
        <v>328</v>
      </c>
      <c r="F79" s="84" t="s">
        <v>487</v>
      </c>
      <c r="G79" s="97" t="s">
        <v>398</v>
      </c>
      <c r="H79" s="84" t="s">
        <v>428</v>
      </c>
      <c r="I79" s="84" t="s">
        <v>332</v>
      </c>
      <c r="J79" s="84"/>
      <c r="K79" s="94">
        <v>6.2499999997704183</v>
      </c>
      <c r="L79" s="97" t="s">
        <v>153</v>
      </c>
      <c r="M79" s="98">
        <v>2.35E-2</v>
      </c>
      <c r="N79" s="98">
        <v>4.4000000003673297E-3</v>
      </c>
      <c r="O79" s="94">
        <v>5670.074028</v>
      </c>
      <c r="P79" s="96">
        <v>115.23</v>
      </c>
      <c r="Q79" s="84"/>
      <c r="R79" s="94">
        <v>6.5336264540000002</v>
      </c>
      <c r="S79" s="95">
        <v>7.1474634051626124E-6</v>
      </c>
      <c r="T79" s="95">
        <f t="shared" si="1"/>
        <v>5.8066294518055277E-3</v>
      </c>
      <c r="U79" s="95">
        <f>R79/'סכום נכסי הקרן'!$C$42</f>
        <v>1.012533901885008E-3</v>
      </c>
    </row>
    <row r="80" spans="2:21">
      <c r="B80" s="87" t="s">
        <v>492</v>
      </c>
      <c r="C80" s="84" t="s">
        <v>493</v>
      </c>
      <c r="D80" s="97" t="s">
        <v>109</v>
      </c>
      <c r="E80" s="97" t="s">
        <v>328</v>
      </c>
      <c r="F80" s="84" t="s">
        <v>487</v>
      </c>
      <c r="G80" s="97" t="s">
        <v>398</v>
      </c>
      <c r="H80" s="84" t="s">
        <v>428</v>
      </c>
      <c r="I80" s="84" t="s">
        <v>332</v>
      </c>
      <c r="J80" s="84"/>
      <c r="K80" s="94">
        <v>5.0299999999689264</v>
      </c>
      <c r="L80" s="97" t="s">
        <v>153</v>
      </c>
      <c r="M80" s="98">
        <v>1.7600000000000001E-2</v>
      </c>
      <c r="N80" s="98">
        <v>1.9000000001035777E-3</v>
      </c>
      <c r="O80" s="94">
        <v>8579.3418780000011</v>
      </c>
      <c r="P80" s="96">
        <v>110.5</v>
      </c>
      <c r="Q80" s="94">
        <v>0.17439633500000001</v>
      </c>
      <c r="R80" s="94">
        <v>9.6545691100000006</v>
      </c>
      <c r="S80" s="95">
        <v>6.7874521480506105E-6</v>
      </c>
      <c r="T80" s="95">
        <f t="shared" si="1"/>
        <v>8.5803046337760355E-3</v>
      </c>
      <c r="U80" s="95">
        <f>R80/'סכום נכסי הקרן'!$C$42</f>
        <v>1.4961948928044378E-3</v>
      </c>
    </row>
    <row r="81" spans="2:21">
      <c r="B81" s="87" t="s">
        <v>494</v>
      </c>
      <c r="C81" s="84" t="s">
        <v>495</v>
      </c>
      <c r="D81" s="97" t="s">
        <v>109</v>
      </c>
      <c r="E81" s="97" t="s">
        <v>328</v>
      </c>
      <c r="F81" s="84" t="s">
        <v>487</v>
      </c>
      <c r="G81" s="97" t="s">
        <v>398</v>
      </c>
      <c r="H81" s="84" t="s">
        <v>428</v>
      </c>
      <c r="I81" s="84" t="s">
        <v>332</v>
      </c>
      <c r="J81" s="84"/>
      <c r="K81" s="94">
        <v>5.5900000002738075</v>
      </c>
      <c r="L81" s="97" t="s">
        <v>153</v>
      </c>
      <c r="M81" s="98">
        <v>2.1499999999999998E-2</v>
      </c>
      <c r="N81" s="98">
        <v>2.8999999995960213E-3</v>
      </c>
      <c r="O81" s="94">
        <v>7817.6746479999993</v>
      </c>
      <c r="P81" s="96">
        <v>113.99</v>
      </c>
      <c r="Q81" s="84"/>
      <c r="R81" s="94">
        <v>8.9113671840000013</v>
      </c>
      <c r="S81" s="95">
        <v>6.2010537277259964E-6</v>
      </c>
      <c r="T81" s="95">
        <f t="shared" si="1"/>
        <v>7.9197988300645037E-3</v>
      </c>
      <c r="U81" s="95">
        <f>R81/'סכום נכסי הקרן'!$C$42</f>
        <v>1.3810188644043861E-3</v>
      </c>
    </row>
    <row r="82" spans="2:21">
      <c r="B82" s="87" t="s">
        <v>496</v>
      </c>
      <c r="C82" s="84" t="s">
        <v>497</v>
      </c>
      <c r="D82" s="97" t="s">
        <v>109</v>
      </c>
      <c r="E82" s="97" t="s">
        <v>328</v>
      </c>
      <c r="F82" s="84" t="s">
        <v>376</v>
      </c>
      <c r="G82" s="97" t="s">
        <v>336</v>
      </c>
      <c r="H82" s="84" t="s">
        <v>428</v>
      </c>
      <c r="I82" s="84" t="s">
        <v>332</v>
      </c>
      <c r="J82" s="84"/>
      <c r="K82" s="94">
        <v>0.48999999997818788</v>
      </c>
      <c r="L82" s="97" t="s">
        <v>153</v>
      </c>
      <c r="M82" s="98">
        <v>6.5000000000000002E-2</v>
      </c>
      <c r="N82" s="98">
        <v>-5.100000000218121E-3</v>
      </c>
      <c r="O82" s="94">
        <v>13257.368267999998</v>
      </c>
      <c r="P82" s="96">
        <v>115.76</v>
      </c>
      <c r="Q82" s="94">
        <v>0.24093293900000001</v>
      </c>
      <c r="R82" s="94">
        <v>15.587663366000001</v>
      </c>
      <c r="S82" s="95">
        <v>8.4173766780952374E-6</v>
      </c>
      <c r="T82" s="95">
        <f t="shared" si="1"/>
        <v>1.3853223140792324E-2</v>
      </c>
      <c r="U82" s="95">
        <f>R82/'סכום נכסי הקרן'!$C$42</f>
        <v>2.415662682947435E-3</v>
      </c>
    </row>
    <row r="83" spans="2:21">
      <c r="B83" s="87" t="s">
        <v>498</v>
      </c>
      <c r="C83" s="84" t="s">
        <v>499</v>
      </c>
      <c r="D83" s="97" t="s">
        <v>109</v>
      </c>
      <c r="E83" s="97" t="s">
        <v>328</v>
      </c>
      <c r="F83" s="84" t="s">
        <v>500</v>
      </c>
      <c r="G83" s="97" t="s">
        <v>398</v>
      </c>
      <c r="H83" s="84" t="s">
        <v>428</v>
      </c>
      <c r="I83" s="84" t="s">
        <v>332</v>
      </c>
      <c r="J83" s="84"/>
      <c r="K83" s="94">
        <v>7.269999999728963</v>
      </c>
      <c r="L83" s="97" t="s">
        <v>153</v>
      </c>
      <c r="M83" s="98">
        <v>3.5000000000000003E-2</v>
      </c>
      <c r="N83" s="98">
        <v>5.2999999990965439E-3</v>
      </c>
      <c r="O83" s="94">
        <v>2173.7234450000001</v>
      </c>
      <c r="P83" s="96">
        <v>127.3</v>
      </c>
      <c r="Q83" s="84"/>
      <c r="R83" s="94">
        <v>2.7671501250000001</v>
      </c>
      <c r="S83" s="95">
        <v>4.9177894936407877E-6</v>
      </c>
      <c r="T83" s="95">
        <f t="shared" si="1"/>
        <v>2.459249166832204E-3</v>
      </c>
      <c r="U83" s="95">
        <f>R83/'סכום נכסי הקרן'!$C$42</f>
        <v>4.2883279797125627E-4</v>
      </c>
    </row>
    <row r="84" spans="2:21">
      <c r="B84" s="87" t="s">
        <v>501</v>
      </c>
      <c r="C84" s="84" t="s">
        <v>502</v>
      </c>
      <c r="D84" s="97" t="s">
        <v>109</v>
      </c>
      <c r="E84" s="97" t="s">
        <v>328</v>
      </c>
      <c r="F84" s="84" t="s">
        <v>500</v>
      </c>
      <c r="G84" s="97" t="s">
        <v>398</v>
      </c>
      <c r="H84" s="84" t="s">
        <v>428</v>
      </c>
      <c r="I84" s="84" t="s">
        <v>332</v>
      </c>
      <c r="J84" s="84"/>
      <c r="K84" s="94">
        <v>3.080000000129961</v>
      </c>
      <c r="L84" s="97" t="s">
        <v>153</v>
      </c>
      <c r="M84" s="98">
        <v>0.04</v>
      </c>
      <c r="N84" s="98">
        <v>-2.3000000008354649E-3</v>
      </c>
      <c r="O84" s="94">
        <v>1868.2694340000003</v>
      </c>
      <c r="P84" s="96">
        <v>115.32</v>
      </c>
      <c r="Q84" s="84"/>
      <c r="R84" s="94">
        <v>2.1544883340000003</v>
      </c>
      <c r="S84" s="95">
        <v>2.8201682526351046E-6</v>
      </c>
      <c r="T84" s="95">
        <f t="shared" si="1"/>
        <v>1.9147582895739001E-3</v>
      </c>
      <c r="U84" s="95">
        <f>R84/'סכום נכסי הקרן'!$C$42</f>
        <v>3.3388693013742816E-4</v>
      </c>
    </row>
    <row r="85" spans="2:21">
      <c r="B85" s="87" t="s">
        <v>503</v>
      </c>
      <c r="C85" s="84" t="s">
        <v>504</v>
      </c>
      <c r="D85" s="97" t="s">
        <v>109</v>
      </c>
      <c r="E85" s="97" t="s">
        <v>328</v>
      </c>
      <c r="F85" s="84" t="s">
        <v>500</v>
      </c>
      <c r="G85" s="97" t="s">
        <v>398</v>
      </c>
      <c r="H85" s="84" t="s">
        <v>428</v>
      </c>
      <c r="I85" s="84" t="s">
        <v>332</v>
      </c>
      <c r="J85" s="84"/>
      <c r="K85" s="94">
        <v>5.8199999996981893</v>
      </c>
      <c r="L85" s="97" t="s">
        <v>153</v>
      </c>
      <c r="M85" s="98">
        <v>0.04</v>
      </c>
      <c r="N85" s="98">
        <v>2.4000000002515091E-3</v>
      </c>
      <c r="O85" s="94">
        <v>6281.1966810000004</v>
      </c>
      <c r="P85" s="96">
        <v>126.6</v>
      </c>
      <c r="Q85" s="84"/>
      <c r="R85" s="94">
        <v>7.9519949199999997</v>
      </c>
      <c r="S85" s="95">
        <v>6.2424809514735422E-6</v>
      </c>
      <c r="T85" s="95">
        <f t="shared" si="1"/>
        <v>7.0671759746551224E-3</v>
      </c>
      <c r="U85" s="95">
        <f>R85/'סכום נכסי הקרן'!$C$42</f>
        <v>1.2323423294559473E-3</v>
      </c>
    </row>
    <row r="86" spans="2:21">
      <c r="B86" s="87" t="s">
        <v>505</v>
      </c>
      <c r="C86" s="84" t="s">
        <v>506</v>
      </c>
      <c r="D86" s="97" t="s">
        <v>109</v>
      </c>
      <c r="E86" s="97" t="s">
        <v>328</v>
      </c>
      <c r="F86" s="84" t="s">
        <v>507</v>
      </c>
      <c r="G86" s="97" t="s">
        <v>140</v>
      </c>
      <c r="H86" s="84" t="s">
        <v>428</v>
      </c>
      <c r="I86" s="84" t="s">
        <v>332</v>
      </c>
      <c r="J86" s="84"/>
      <c r="K86" s="94">
        <v>4.5299999994709852</v>
      </c>
      <c r="L86" s="97" t="s">
        <v>153</v>
      </c>
      <c r="M86" s="98">
        <v>4.2999999999999997E-2</v>
      </c>
      <c r="N86" s="98">
        <v>1.0000000012595576E-3</v>
      </c>
      <c r="O86" s="94">
        <v>1304.946428</v>
      </c>
      <c r="P86" s="96">
        <v>121.68</v>
      </c>
      <c r="Q86" s="84"/>
      <c r="R86" s="94">
        <v>1.5878589280000002</v>
      </c>
      <c r="S86" s="95">
        <v>1.421766724035693E-6</v>
      </c>
      <c r="T86" s="95">
        <f t="shared" si="1"/>
        <v>1.4111777711124643E-3</v>
      </c>
      <c r="U86" s="95">
        <f>R86/'סכום נכסי הקרן'!$C$42</f>
        <v>2.4607482648881569E-4</v>
      </c>
    </row>
    <row r="87" spans="2:21">
      <c r="B87" s="87" t="s">
        <v>508</v>
      </c>
      <c r="C87" s="84" t="s">
        <v>509</v>
      </c>
      <c r="D87" s="97" t="s">
        <v>109</v>
      </c>
      <c r="E87" s="97" t="s">
        <v>328</v>
      </c>
      <c r="F87" s="84" t="s">
        <v>510</v>
      </c>
      <c r="G87" s="97" t="s">
        <v>511</v>
      </c>
      <c r="H87" s="84" t="s">
        <v>512</v>
      </c>
      <c r="I87" s="84" t="s">
        <v>332</v>
      </c>
      <c r="J87" s="84"/>
      <c r="K87" s="94">
        <v>7.7199999999915772</v>
      </c>
      <c r="L87" s="97" t="s">
        <v>153</v>
      </c>
      <c r="M87" s="98">
        <v>5.1500000000000004E-2</v>
      </c>
      <c r="N87" s="98">
        <v>1.1700000000126326E-2</v>
      </c>
      <c r="O87" s="94">
        <v>14654.404839000001</v>
      </c>
      <c r="P87" s="96">
        <v>162.05000000000001</v>
      </c>
      <c r="Q87" s="84"/>
      <c r="R87" s="94">
        <v>23.747462710000004</v>
      </c>
      <c r="S87" s="95">
        <v>4.1268133058595524E-6</v>
      </c>
      <c r="T87" s="95">
        <f t="shared" si="1"/>
        <v>2.110508112889117E-2</v>
      </c>
      <c r="U87" s="95">
        <f>R87/'סכום נכסי הקרן'!$C$42</f>
        <v>3.6802090304541655E-3</v>
      </c>
    </row>
    <row r="88" spans="2:21">
      <c r="B88" s="87" t="s">
        <v>513</v>
      </c>
      <c r="C88" s="84" t="s">
        <v>514</v>
      </c>
      <c r="D88" s="97" t="s">
        <v>109</v>
      </c>
      <c r="E88" s="97" t="s">
        <v>328</v>
      </c>
      <c r="F88" s="84" t="s">
        <v>515</v>
      </c>
      <c r="G88" s="97" t="s">
        <v>180</v>
      </c>
      <c r="H88" s="84" t="s">
        <v>512</v>
      </c>
      <c r="I88" s="84" t="s">
        <v>332</v>
      </c>
      <c r="J88" s="84"/>
      <c r="K88" s="94">
        <v>1.8800000000491623</v>
      </c>
      <c r="L88" s="97" t="s">
        <v>153</v>
      </c>
      <c r="M88" s="98">
        <v>3.7000000000000005E-2</v>
      </c>
      <c r="N88" s="98">
        <v>-2.0999999995237428E-3</v>
      </c>
      <c r="O88" s="94">
        <v>5788.4275159999997</v>
      </c>
      <c r="P88" s="96">
        <v>112.45</v>
      </c>
      <c r="Q88" s="84"/>
      <c r="R88" s="94">
        <v>6.5090870109999992</v>
      </c>
      <c r="S88" s="95">
        <v>3.8589800665633558E-6</v>
      </c>
      <c r="T88" s="95">
        <f t="shared" si="1"/>
        <v>5.7848205140803733E-3</v>
      </c>
      <c r="U88" s="95">
        <f>R88/'סכום נכסי הקרן'!$C$42</f>
        <v>1.0087309575101174E-3</v>
      </c>
    </row>
    <row r="89" spans="2:21">
      <c r="B89" s="87" t="s">
        <v>516</v>
      </c>
      <c r="C89" s="84" t="s">
        <v>517</v>
      </c>
      <c r="D89" s="97" t="s">
        <v>109</v>
      </c>
      <c r="E89" s="97" t="s">
        <v>328</v>
      </c>
      <c r="F89" s="84" t="s">
        <v>515</v>
      </c>
      <c r="G89" s="97" t="s">
        <v>180</v>
      </c>
      <c r="H89" s="84" t="s">
        <v>512</v>
      </c>
      <c r="I89" s="84" t="s">
        <v>332</v>
      </c>
      <c r="J89" s="84"/>
      <c r="K89" s="94">
        <v>4.5200000002969505</v>
      </c>
      <c r="L89" s="97" t="s">
        <v>153</v>
      </c>
      <c r="M89" s="98">
        <v>2.2000000000000002E-2</v>
      </c>
      <c r="N89" s="98">
        <v>5.2000000003181611E-3</v>
      </c>
      <c r="O89" s="94">
        <v>6928.760655</v>
      </c>
      <c r="P89" s="96">
        <v>108.87</v>
      </c>
      <c r="Q89" s="84"/>
      <c r="R89" s="94">
        <v>7.5433417380000005</v>
      </c>
      <c r="S89" s="95">
        <v>7.8585549514821085E-6</v>
      </c>
      <c r="T89" s="95">
        <f t="shared" si="1"/>
        <v>6.7039936564002259E-3</v>
      </c>
      <c r="U89" s="95">
        <f>R89/'סכום נכסי הקרן'!$C$42</f>
        <v>1.1690122318751676E-3</v>
      </c>
    </row>
    <row r="90" spans="2:21">
      <c r="B90" s="87" t="s">
        <v>518</v>
      </c>
      <c r="C90" s="84" t="s">
        <v>519</v>
      </c>
      <c r="D90" s="97" t="s">
        <v>109</v>
      </c>
      <c r="E90" s="97" t="s">
        <v>328</v>
      </c>
      <c r="F90" s="84" t="s">
        <v>445</v>
      </c>
      <c r="G90" s="97" t="s">
        <v>398</v>
      </c>
      <c r="H90" s="84" t="s">
        <v>520</v>
      </c>
      <c r="I90" s="84" t="s">
        <v>149</v>
      </c>
      <c r="J90" s="84"/>
      <c r="K90" s="94">
        <v>1.9500000002415974</v>
      </c>
      <c r="L90" s="97" t="s">
        <v>153</v>
      </c>
      <c r="M90" s="98">
        <v>2.8500000000000001E-2</v>
      </c>
      <c r="N90" s="98">
        <v>1.3000000012348314E-3</v>
      </c>
      <c r="O90" s="94">
        <v>1719.0607699999998</v>
      </c>
      <c r="P90" s="96">
        <v>108.35</v>
      </c>
      <c r="Q90" s="84"/>
      <c r="R90" s="94">
        <v>1.862602329</v>
      </c>
      <c r="S90" s="95">
        <v>4.0155389604032493E-6</v>
      </c>
      <c r="T90" s="95">
        <f t="shared" si="1"/>
        <v>1.655350457623969E-3</v>
      </c>
      <c r="U90" s="95">
        <f>R90/'סכום נכסי הקרן'!$C$42</f>
        <v>2.8865256027728109E-4</v>
      </c>
    </row>
    <row r="91" spans="2:21">
      <c r="B91" s="87" t="s">
        <v>521</v>
      </c>
      <c r="C91" s="84" t="s">
        <v>522</v>
      </c>
      <c r="D91" s="97" t="s">
        <v>109</v>
      </c>
      <c r="E91" s="97" t="s">
        <v>328</v>
      </c>
      <c r="F91" s="84" t="s">
        <v>445</v>
      </c>
      <c r="G91" s="97" t="s">
        <v>398</v>
      </c>
      <c r="H91" s="84" t="s">
        <v>520</v>
      </c>
      <c r="I91" s="84" t="s">
        <v>149</v>
      </c>
      <c r="J91" s="84"/>
      <c r="K91" s="94">
        <v>2.0000000240591634E-2</v>
      </c>
      <c r="L91" s="97" t="s">
        <v>153</v>
      </c>
      <c r="M91" s="98">
        <v>3.7699999999999997E-2</v>
      </c>
      <c r="N91" s="98">
        <v>1.5999999980186573E-3</v>
      </c>
      <c r="O91" s="94">
        <v>1264.480102</v>
      </c>
      <c r="P91" s="96">
        <v>111.76</v>
      </c>
      <c r="Q91" s="84"/>
      <c r="R91" s="94">
        <v>1.413182983</v>
      </c>
      <c r="S91" s="95">
        <v>3.7040471542318704E-6</v>
      </c>
      <c r="T91" s="95">
        <f t="shared" si="1"/>
        <v>1.2559380288498798E-3</v>
      </c>
      <c r="U91" s="95">
        <f>R91/'סכום נכסי הקרן'!$C$42</f>
        <v>2.1900481913508622E-4</v>
      </c>
    </row>
    <row r="92" spans="2:21">
      <c r="B92" s="87" t="s">
        <v>523</v>
      </c>
      <c r="C92" s="84" t="s">
        <v>524</v>
      </c>
      <c r="D92" s="97" t="s">
        <v>109</v>
      </c>
      <c r="E92" s="97" t="s">
        <v>328</v>
      </c>
      <c r="F92" s="84" t="s">
        <v>445</v>
      </c>
      <c r="G92" s="97" t="s">
        <v>398</v>
      </c>
      <c r="H92" s="84" t="s">
        <v>520</v>
      </c>
      <c r="I92" s="84" t="s">
        <v>149</v>
      </c>
      <c r="J92" s="84"/>
      <c r="K92" s="94">
        <v>3.8900000010304985</v>
      </c>
      <c r="L92" s="97" t="s">
        <v>153</v>
      </c>
      <c r="M92" s="98">
        <v>2.5000000000000001E-2</v>
      </c>
      <c r="N92" s="98">
        <v>4.1000000008355394E-3</v>
      </c>
      <c r="O92" s="94">
        <v>1310.279953</v>
      </c>
      <c r="P92" s="96">
        <v>109.61</v>
      </c>
      <c r="Q92" s="84"/>
      <c r="R92" s="94">
        <v>1.436197868</v>
      </c>
      <c r="S92" s="95">
        <v>2.8948945600325377E-6</v>
      </c>
      <c r="T92" s="95">
        <f t="shared" si="1"/>
        <v>1.2763920462339165E-3</v>
      </c>
      <c r="U92" s="95">
        <f>R92/'סכום נכסי הקרן'!$C$42</f>
        <v>2.2257149860085491E-4</v>
      </c>
    </row>
    <row r="93" spans="2:21">
      <c r="B93" s="87" t="s">
        <v>525</v>
      </c>
      <c r="C93" s="84" t="s">
        <v>526</v>
      </c>
      <c r="D93" s="97" t="s">
        <v>109</v>
      </c>
      <c r="E93" s="97" t="s">
        <v>328</v>
      </c>
      <c r="F93" s="84" t="s">
        <v>445</v>
      </c>
      <c r="G93" s="97" t="s">
        <v>398</v>
      </c>
      <c r="H93" s="84" t="s">
        <v>520</v>
      </c>
      <c r="I93" s="84" t="s">
        <v>149</v>
      </c>
      <c r="J93" s="84"/>
      <c r="K93" s="94">
        <v>4.9099999988180256</v>
      </c>
      <c r="L93" s="97" t="s">
        <v>153</v>
      </c>
      <c r="M93" s="98">
        <v>1.34E-2</v>
      </c>
      <c r="N93" s="98">
        <v>1.5999999973192339E-3</v>
      </c>
      <c r="O93" s="94">
        <v>1520.86904</v>
      </c>
      <c r="P93" s="96">
        <v>107.92</v>
      </c>
      <c r="Q93" s="84"/>
      <c r="R93" s="94">
        <v>1.641321834</v>
      </c>
      <c r="S93" s="95">
        <v>3.8633316708315075E-6</v>
      </c>
      <c r="T93" s="95">
        <f t="shared" si="1"/>
        <v>1.4586918563979268E-3</v>
      </c>
      <c r="U93" s="95">
        <f>R93/'סכום נכסי הקרן'!$C$42</f>
        <v>2.5436011876859546E-4</v>
      </c>
    </row>
    <row r="94" spans="2:21">
      <c r="B94" s="87" t="s">
        <v>527</v>
      </c>
      <c r="C94" s="84" t="s">
        <v>528</v>
      </c>
      <c r="D94" s="97" t="s">
        <v>109</v>
      </c>
      <c r="E94" s="97" t="s">
        <v>328</v>
      </c>
      <c r="F94" s="84" t="s">
        <v>445</v>
      </c>
      <c r="G94" s="97" t="s">
        <v>398</v>
      </c>
      <c r="H94" s="84" t="s">
        <v>520</v>
      </c>
      <c r="I94" s="84" t="s">
        <v>149</v>
      </c>
      <c r="J94" s="84"/>
      <c r="K94" s="94">
        <v>5.0400000002214576</v>
      </c>
      <c r="L94" s="97" t="s">
        <v>153</v>
      </c>
      <c r="M94" s="98">
        <v>1.95E-2</v>
      </c>
      <c r="N94" s="98">
        <v>5.599999999861589E-3</v>
      </c>
      <c r="O94" s="94">
        <v>2654.4901589999999</v>
      </c>
      <c r="P94" s="96">
        <v>108.87</v>
      </c>
      <c r="Q94" s="84"/>
      <c r="R94" s="94">
        <v>2.8899434089999998</v>
      </c>
      <c r="S94" s="95">
        <v>4.0561292733608087E-6</v>
      </c>
      <c r="T94" s="95">
        <f t="shared" si="1"/>
        <v>2.5683792348546574E-3</v>
      </c>
      <c r="U94" s="95">
        <f>R94/'סכום נכסי הקרן'!$C$42</f>
        <v>4.4786240792051734E-4</v>
      </c>
    </row>
    <row r="95" spans="2:21">
      <c r="B95" s="87" t="s">
        <v>529</v>
      </c>
      <c r="C95" s="84" t="s">
        <v>530</v>
      </c>
      <c r="D95" s="97" t="s">
        <v>109</v>
      </c>
      <c r="E95" s="97" t="s">
        <v>328</v>
      </c>
      <c r="F95" s="84" t="s">
        <v>445</v>
      </c>
      <c r="G95" s="97" t="s">
        <v>398</v>
      </c>
      <c r="H95" s="84" t="s">
        <v>520</v>
      </c>
      <c r="I95" s="84" t="s">
        <v>149</v>
      </c>
      <c r="J95" s="84"/>
      <c r="K95" s="94">
        <v>5.9600000001586135</v>
      </c>
      <c r="L95" s="97" t="s">
        <v>153</v>
      </c>
      <c r="M95" s="98">
        <v>3.3500000000000002E-2</v>
      </c>
      <c r="N95" s="98">
        <v>8.4000000010574227E-3</v>
      </c>
      <c r="O95" s="94">
        <v>3222.957934</v>
      </c>
      <c r="P95" s="96">
        <v>117.37</v>
      </c>
      <c r="Q95" s="84"/>
      <c r="R95" s="94">
        <v>3.7827858649999997</v>
      </c>
      <c r="S95" s="95">
        <v>6.5087776424709845E-6</v>
      </c>
      <c r="T95" s="95">
        <f t="shared" si="1"/>
        <v>3.3618750579374104E-3</v>
      </c>
      <c r="U95" s="95">
        <f>R95/'סכום נכסי הקרן'!$C$42</f>
        <v>5.8622863716657541E-4</v>
      </c>
    </row>
    <row r="96" spans="2:21">
      <c r="B96" s="87" t="s">
        <v>531</v>
      </c>
      <c r="C96" s="84" t="s">
        <v>532</v>
      </c>
      <c r="D96" s="97" t="s">
        <v>109</v>
      </c>
      <c r="E96" s="97" t="s">
        <v>328</v>
      </c>
      <c r="F96" s="84" t="s">
        <v>343</v>
      </c>
      <c r="G96" s="97" t="s">
        <v>336</v>
      </c>
      <c r="H96" s="84" t="s">
        <v>520</v>
      </c>
      <c r="I96" s="84" t="s">
        <v>149</v>
      </c>
      <c r="J96" s="84"/>
      <c r="K96" s="94">
        <v>1.4600000000087103</v>
      </c>
      <c r="L96" s="97" t="s">
        <v>153</v>
      </c>
      <c r="M96" s="98">
        <v>2.7999999999999997E-2</v>
      </c>
      <c r="N96" s="98">
        <v>5.5000000000725883E-3</v>
      </c>
      <c r="O96" s="94">
        <f>6452.1554/50000</f>
        <v>0.12904310799999999</v>
      </c>
      <c r="P96" s="96">
        <v>5338000</v>
      </c>
      <c r="Q96" s="84"/>
      <c r="R96" s="94">
        <v>6.8883208890000001</v>
      </c>
      <c r="S96" s="95">
        <f>36.4796483292814%/50000</f>
        <v>7.2959296658562811E-6</v>
      </c>
      <c r="T96" s="95">
        <f t="shared" si="1"/>
        <v>6.1218570160323765E-3</v>
      </c>
      <c r="U96" s="95">
        <f>R96/'סכום נכסי הקרן'!$C$42</f>
        <v>1.0675018653546024E-3</v>
      </c>
    </row>
    <row r="97" spans="2:21">
      <c r="B97" s="87" t="s">
        <v>533</v>
      </c>
      <c r="C97" s="84" t="s">
        <v>534</v>
      </c>
      <c r="D97" s="97" t="s">
        <v>109</v>
      </c>
      <c r="E97" s="97" t="s">
        <v>328</v>
      </c>
      <c r="F97" s="84" t="s">
        <v>343</v>
      </c>
      <c r="G97" s="97" t="s">
        <v>336</v>
      </c>
      <c r="H97" s="84" t="s">
        <v>520</v>
      </c>
      <c r="I97" s="84" t="s">
        <v>149</v>
      </c>
      <c r="J97" s="84"/>
      <c r="K97" s="94">
        <v>2.7099999973841338</v>
      </c>
      <c r="L97" s="97" t="s">
        <v>153</v>
      </c>
      <c r="M97" s="98">
        <v>1.49E-2</v>
      </c>
      <c r="N97" s="98">
        <v>1.1199999981076713E-2</v>
      </c>
      <c r="O97" s="94">
        <f>348.8711/50000</f>
        <v>6.9774220000000005E-3</v>
      </c>
      <c r="P97" s="96">
        <v>5150120</v>
      </c>
      <c r="Q97" s="84"/>
      <c r="R97" s="94">
        <v>0.35934561400000004</v>
      </c>
      <c r="S97" s="95">
        <f>5.76837136243386%/50000</f>
        <v>1.153674272486772E-6</v>
      </c>
      <c r="T97" s="95">
        <f t="shared" si="1"/>
        <v>3.1936120626426326E-4</v>
      </c>
      <c r="U97" s="95">
        <f>R97/'סכום נכסי הקרן'!$C$42</f>
        <v>5.5688769358084266E-5</v>
      </c>
    </row>
    <row r="98" spans="2:21">
      <c r="B98" s="87" t="s">
        <v>535</v>
      </c>
      <c r="C98" s="84" t="s">
        <v>536</v>
      </c>
      <c r="D98" s="97" t="s">
        <v>109</v>
      </c>
      <c r="E98" s="97" t="s">
        <v>328</v>
      </c>
      <c r="F98" s="84" t="s">
        <v>343</v>
      </c>
      <c r="G98" s="97" t="s">
        <v>336</v>
      </c>
      <c r="H98" s="84" t="s">
        <v>520</v>
      </c>
      <c r="I98" s="84" t="s">
        <v>149</v>
      </c>
      <c r="J98" s="84"/>
      <c r="K98" s="94">
        <v>4.3299999994752412</v>
      </c>
      <c r="L98" s="97" t="s">
        <v>153</v>
      </c>
      <c r="M98" s="98">
        <v>2.2000000000000002E-2</v>
      </c>
      <c r="N98" s="98">
        <v>8.6000000008851357E-3</v>
      </c>
      <c r="O98" s="94">
        <f>1469.9625/50000</f>
        <v>2.9399250000000002E-2</v>
      </c>
      <c r="P98" s="96">
        <v>5380000</v>
      </c>
      <c r="Q98" s="84"/>
      <c r="R98" s="94">
        <v>1.5816795509999999</v>
      </c>
      <c r="S98" s="95">
        <f>29.2006853396901%/50000</f>
        <v>5.8401370679380205E-6</v>
      </c>
      <c r="T98" s="95">
        <f t="shared" si="1"/>
        <v>1.4056859737569475E-3</v>
      </c>
      <c r="U98" s="95">
        <f>R98/'סכום נכסי הקרן'!$C$42</f>
        <v>2.4511719159048164E-4</v>
      </c>
    </row>
    <row r="99" spans="2:21">
      <c r="B99" s="87" t="s">
        <v>537</v>
      </c>
      <c r="C99" s="84" t="s">
        <v>538</v>
      </c>
      <c r="D99" s="97" t="s">
        <v>109</v>
      </c>
      <c r="E99" s="97" t="s">
        <v>328</v>
      </c>
      <c r="F99" s="84" t="s">
        <v>539</v>
      </c>
      <c r="G99" s="97" t="s">
        <v>398</v>
      </c>
      <c r="H99" s="84" t="s">
        <v>520</v>
      </c>
      <c r="I99" s="84" t="s">
        <v>149</v>
      </c>
      <c r="J99" s="84"/>
      <c r="K99" s="94">
        <v>5.499999999501477</v>
      </c>
      <c r="L99" s="97" t="s">
        <v>153</v>
      </c>
      <c r="M99" s="98">
        <v>0.04</v>
      </c>
      <c r="N99" s="98">
        <v>1.1299999997806499E-2</v>
      </c>
      <c r="O99" s="94">
        <v>1711.685471</v>
      </c>
      <c r="P99" s="96">
        <v>117.19</v>
      </c>
      <c r="Q99" s="84"/>
      <c r="R99" s="94">
        <v>2.0059242880000001</v>
      </c>
      <c r="S99" s="95">
        <v>5.7870203945431083E-7</v>
      </c>
      <c r="T99" s="95">
        <f t="shared" si="1"/>
        <v>1.7827249737642919E-3</v>
      </c>
      <c r="U99" s="95">
        <f>R99/'סכום נכסי הקרן'!$C$42</f>
        <v>3.1086355495133828E-4</v>
      </c>
    </row>
    <row r="100" spans="2:21">
      <c r="B100" s="87" t="s">
        <v>540</v>
      </c>
      <c r="C100" s="84" t="s">
        <v>541</v>
      </c>
      <c r="D100" s="97" t="s">
        <v>109</v>
      </c>
      <c r="E100" s="97" t="s">
        <v>328</v>
      </c>
      <c r="F100" s="84" t="s">
        <v>539</v>
      </c>
      <c r="G100" s="97" t="s">
        <v>398</v>
      </c>
      <c r="H100" s="84" t="s">
        <v>520</v>
      </c>
      <c r="I100" s="84" t="s">
        <v>149</v>
      </c>
      <c r="J100" s="84"/>
      <c r="K100" s="94">
        <v>5.769999999738185</v>
      </c>
      <c r="L100" s="97" t="s">
        <v>153</v>
      </c>
      <c r="M100" s="98">
        <v>2.7799999999999998E-2</v>
      </c>
      <c r="N100" s="98">
        <v>1.2699999999395813E-2</v>
      </c>
      <c r="O100" s="94">
        <v>4471.2784279999996</v>
      </c>
      <c r="P100" s="96">
        <v>111.05</v>
      </c>
      <c r="Q100" s="84"/>
      <c r="R100" s="94">
        <v>4.9653546899999998</v>
      </c>
      <c r="S100" s="95">
        <v>2.4825126882866675E-6</v>
      </c>
      <c r="T100" s="95">
        <f t="shared" si="1"/>
        <v>4.412859379795621E-3</v>
      </c>
      <c r="U100" s="95">
        <f>R100/'סכום נכסי הקרן'!$C$42</f>
        <v>7.6949455159481075E-4</v>
      </c>
    </row>
    <row r="101" spans="2:21">
      <c r="B101" s="87" t="s">
        <v>542</v>
      </c>
      <c r="C101" s="84" t="s">
        <v>543</v>
      </c>
      <c r="D101" s="97" t="s">
        <v>109</v>
      </c>
      <c r="E101" s="97" t="s">
        <v>328</v>
      </c>
      <c r="F101" s="84" t="s">
        <v>392</v>
      </c>
      <c r="G101" s="97" t="s">
        <v>336</v>
      </c>
      <c r="H101" s="84" t="s">
        <v>512</v>
      </c>
      <c r="I101" s="84" t="s">
        <v>332</v>
      </c>
      <c r="J101" s="84"/>
      <c r="K101" s="94">
        <v>0.29999999999263921</v>
      </c>
      <c r="L101" s="97" t="s">
        <v>153</v>
      </c>
      <c r="M101" s="98">
        <v>6.4000000000000001E-2</v>
      </c>
      <c r="N101" s="98">
        <v>1.2299999999919032E-2</v>
      </c>
      <c r="O101" s="94">
        <v>11594.709175</v>
      </c>
      <c r="P101" s="96">
        <v>117.17</v>
      </c>
      <c r="Q101" s="84"/>
      <c r="R101" s="94">
        <v>13.585521257</v>
      </c>
      <c r="S101" s="95">
        <v>9.2610940625672681E-6</v>
      </c>
      <c r="T101" s="95">
        <f t="shared" si="1"/>
        <v>1.2073859502746873E-2</v>
      </c>
      <c r="U101" s="95">
        <f>R101/'סכום נכסי הקרן'!$C$42</f>
        <v>2.10538526258574E-3</v>
      </c>
    </row>
    <row r="102" spans="2:21">
      <c r="B102" s="87" t="s">
        <v>544</v>
      </c>
      <c r="C102" s="84" t="s">
        <v>545</v>
      </c>
      <c r="D102" s="97" t="s">
        <v>109</v>
      </c>
      <c r="E102" s="97" t="s">
        <v>328</v>
      </c>
      <c r="F102" s="84" t="s">
        <v>392</v>
      </c>
      <c r="G102" s="97" t="s">
        <v>336</v>
      </c>
      <c r="H102" s="84" t="s">
        <v>520</v>
      </c>
      <c r="I102" s="84" t="s">
        <v>149</v>
      </c>
      <c r="J102" s="84"/>
      <c r="K102" s="94">
        <v>5.6200000000808323</v>
      </c>
      <c r="L102" s="97" t="s">
        <v>153</v>
      </c>
      <c r="M102" s="98">
        <v>1.46E-2</v>
      </c>
      <c r="N102" s="98">
        <v>1.3300000000328382E-2</v>
      </c>
      <c r="O102" s="94">
        <f>7839.8/50000</f>
        <v>0.15679599999999999</v>
      </c>
      <c r="P102" s="96">
        <v>5049648</v>
      </c>
      <c r="Q102" s="84"/>
      <c r="R102" s="94">
        <v>7.9176460779999998</v>
      </c>
      <c r="S102" s="95">
        <f>31.8264117241099%/50000</f>
        <v>6.3652823448219796E-6</v>
      </c>
      <c r="T102" s="95">
        <f t="shared" si="1"/>
        <v>7.0366491303372157E-3</v>
      </c>
      <c r="U102" s="95">
        <f>R102/'סכום נכסי הקרן'!$C$42</f>
        <v>1.2270191957781413E-3</v>
      </c>
    </row>
    <row r="103" spans="2:21">
      <c r="B103" s="87" t="s">
        <v>546</v>
      </c>
      <c r="C103" s="84" t="s">
        <v>547</v>
      </c>
      <c r="D103" s="97" t="s">
        <v>109</v>
      </c>
      <c r="E103" s="97" t="s">
        <v>328</v>
      </c>
      <c r="F103" s="84" t="s">
        <v>457</v>
      </c>
      <c r="G103" s="97" t="s">
        <v>458</v>
      </c>
      <c r="H103" s="84" t="s">
        <v>512</v>
      </c>
      <c r="I103" s="84" t="s">
        <v>332</v>
      </c>
      <c r="J103" s="84"/>
      <c r="K103" s="94">
        <v>3.2400000003868459</v>
      </c>
      <c r="L103" s="97" t="s">
        <v>153</v>
      </c>
      <c r="M103" s="98">
        <v>3.85E-2</v>
      </c>
      <c r="N103" s="98">
        <v>-5.1000000009671156E-3</v>
      </c>
      <c r="O103" s="94">
        <v>1294.1197179999999</v>
      </c>
      <c r="P103" s="96">
        <v>119.85</v>
      </c>
      <c r="Q103" s="84"/>
      <c r="R103" s="94">
        <v>1.5510025350000003</v>
      </c>
      <c r="S103" s="95">
        <v>5.4023651570832395E-6</v>
      </c>
      <c r="T103" s="95">
        <f t="shared" si="1"/>
        <v>1.3784223911427239E-3</v>
      </c>
      <c r="U103" s="95">
        <f>R103/'סכום נכסי הקרן'!$C$42</f>
        <v>2.4036309079709269E-4</v>
      </c>
    </row>
    <row r="104" spans="2:21">
      <c r="B104" s="87" t="s">
        <v>548</v>
      </c>
      <c r="C104" s="84" t="s">
        <v>549</v>
      </c>
      <c r="D104" s="97" t="s">
        <v>109</v>
      </c>
      <c r="E104" s="97" t="s">
        <v>328</v>
      </c>
      <c r="F104" s="84" t="s">
        <v>457</v>
      </c>
      <c r="G104" s="97" t="s">
        <v>458</v>
      </c>
      <c r="H104" s="84" t="s">
        <v>512</v>
      </c>
      <c r="I104" s="84" t="s">
        <v>332</v>
      </c>
      <c r="J104" s="84"/>
      <c r="K104" s="94">
        <v>0.40999999942695314</v>
      </c>
      <c r="L104" s="97" t="s">
        <v>153</v>
      </c>
      <c r="M104" s="98">
        <v>3.9E-2</v>
      </c>
      <c r="N104" s="98">
        <v>1.0999999994790483E-3</v>
      </c>
      <c r="O104" s="94">
        <v>864.35693500000014</v>
      </c>
      <c r="P104" s="96">
        <v>111.04</v>
      </c>
      <c r="Q104" s="84"/>
      <c r="R104" s="94">
        <v>0.95978195500000008</v>
      </c>
      <c r="S104" s="95">
        <v>4.3427929358270638E-6</v>
      </c>
      <c r="T104" s="95">
        <f t="shared" si="1"/>
        <v>8.5298696006756562E-4</v>
      </c>
      <c r="U104" s="95">
        <f>R104/'סכום נכסי הקרן'!$C$42</f>
        <v>1.4874002587950388E-4</v>
      </c>
    </row>
    <row r="105" spans="2:21">
      <c r="B105" s="87" t="s">
        <v>550</v>
      </c>
      <c r="C105" s="84" t="s">
        <v>551</v>
      </c>
      <c r="D105" s="97" t="s">
        <v>109</v>
      </c>
      <c r="E105" s="97" t="s">
        <v>328</v>
      </c>
      <c r="F105" s="84" t="s">
        <v>457</v>
      </c>
      <c r="G105" s="97" t="s">
        <v>458</v>
      </c>
      <c r="H105" s="84" t="s">
        <v>512</v>
      </c>
      <c r="I105" s="84" t="s">
        <v>332</v>
      </c>
      <c r="J105" s="84"/>
      <c r="K105" s="94">
        <v>1.3900000003036195</v>
      </c>
      <c r="L105" s="97" t="s">
        <v>153</v>
      </c>
      <c r="M105" s="98">
        <v>3.9E-2</v>
      </c>
      <c r="N105" s="98">
        <v>-2.1000000006815948E-3</v>
      </c>
      <c r="O105" s="94">
        <v>1395.229004</v>
      </c>
      <c r="P105" s="96">
        <v>115.67</v>
      </c>
      <c r="Q105" s="84"/>
      <c r="R105" s="94">
        <v>1.6138614090000001</v>
      </c>
      <c r="S105" s="95">
        <v>3.496529741311798E-6</v>
      </c>
      <c r="T105" s="95">
        <f t="shared" si="1"/>
        <v>1.4342869545127758E-3</v>
      </c>
      <c r="U105" s="95">
        <f>R105/'סכום נכסי הקרן'!$C$42</f>
        <v>2.5010450185072771E-4</v>
      </c>
    </row>
    <row r="106" spans="2:21">
      <c r="B106" s="87" t="s">
        <v>552</v>
      </c>
      <c r="C106" s="84" t="s">
        <v>553</v>
      </c>
      <c r="D106" s="97" t="s">
        <v>109</v>
      </c>
      <c r="E106" s="97" t="s">
        <v>328</v>
      </c>
      <c r="F106" s="84" t="s">
        <v>457</v>
      </c>
      <c r="G106" s="97" t="s">
        <v>458</v>
      </c>
      <c r="H106" s="84" t="s">
        <v>512</v>
      </c>
      <c r="I106" s="84" t="s">
        <v>332</v>
      </c>
      <c r="J106" s="84"/>
      <c r="K106" s="94">
        <v>4.1200000002013484</v>
      </c>
      <c r="L106" s="97" t="s">
        <v>153</v>
      </c>
      <c r="M106" s="98">
        <v>3.85E-2</v>
      </c>
      <c r="N106" s="98">
        <v>-1.7000000034516926E-3</v>
      </c>
      <c r="O106" s="94">
        <v>1132.8897079999999</v>
      </c>
      <c r="P106" s="96">
        <v>122.75</v>
      </c>
      <c r="Q106" s="84"/>
      <c r="R106" s="94">
        <v>1.3906221559999998</v>
      </c>
      <c r="S106" s="95">
        <v>4.5315588319999997E-6</v>
      </c>
      <c r="T106" s="95">
        <f t="shared" si="1"/>
        <v>1.2358875464053122E-3</v>
      </c>
      <c r="U106" s="95">
        <f>R106/'סכום נכסי הקרן'!$C$42</f>
        <v>2.1550850627531483E-4</v>
      </c>
    </row>
    <row r="107" spans="2:21">
      <c r="B107" s="87" t="s">
        <v>554</v>
      </c>
      <c r="C107" s="84" t="s">
        <v>555</v>
      </c>
      <c r="D107" s="97" t="s">
        <v>109</v>
      </c>
      <c r="E107" s="97" t="s">
        <v>328</v>
      </c>
      <c r="F107" s="84" t="s">
        <v>556</v>
      </c>
      <c r="G107" s="97" t="s">
        <v>336</v>
      </c>
      <c r="H107" s="84" t="s">
        <v>520</v>
      </c>
      <c r="I107" s="84" t="s">
        <v>149</v>
      </c>
      <c r="J107" s="84"/>
      <c r="K107" s="94">
        <v>1.4999999997355105</v>
      </c>
      <c r="L107" s="97" t="s">
        <v>153</v>
      </c>
      <c r="M107" s="98">
        <v>0.02</v>
      </c>
      <c r="N107" s="98">
        <v>-1.8999999998413062E-3</v>
      </c>
      <c r="O107" s="94">
        <v>1181.0991549999999</v>
      </c>
      <c r="P107" s="96">
        <v>105.78</v>
      </c>
      <c r="Q107" s="94">
        <v>0.64106774999999994</v>
      </c>
      <c r="R107" s="94">
        <v>1.8904344370000001</v>
      </c>
      <c r="S107" s="95">
        <v>6.2274373898909913E-6</v>
      </c>
      <c r="T107" s="95">
        <f t="shared" si="1"/>
        <v>1.680085685319714E-3</v>
      </c>
      <c r="U107" s="95">
        <f>R107/'סכום נכסי הקרן'!$C$42</f>
        <v>2.9296577792284638E-4</v>
      </c>
    </row>
    <row r="108" spans="2:21">
      <c r="B108" s="87" t="s">
        <v>557</v>
      </c>
      <c r="C108" s="84" t="s">
        <v>558</v>
      </c>
      <c r="D108" s="97" t="s">
        <v>109</v>
      </c>
      <c r="E108" s="97" t="s">
        <v>328</v>
      </c>
      <c r="F108" s="84" t="s">
        <v>469</v>
      </c>
      <c r="G108" s="97" t="s">
        <v>398</v>
      </c>
      <c r="H108" s="84" t="s">
        <v>520</v>
      </c>
      <c r="I108" s="84" t="s">
        <v>149</v>
      </c>
      <c r="J108" s="84"/>
      <c r="K108" s="94">
        <v>6.5400000001385035</v>
      </c>
      <c r="L108" s="97" t="s">
        <v>153</v>
      </c>
      <c r="M108" s="98">
        <v>2.4E-2</v>
      </c>
      <c r="N108" s="98">
        <v>7.1999999995383257E-3</v>
      </c>
      <c r="O108" s="94">
        <v>3794.7265619999998</v>
      </c>
      <c r="P108" s="96">
        <v>114.16</v>
      </c>
      <c r="Q108" s="84"/>
      <c r="R108" s="94">
        <v>4.3320596599999996</v>
      </c>
      <c r="S108" s="95">
        <v>6.9720120057107146E-6</v>
      </c>
      <c r="T108" s="95">
        <f t="shared" si="1"/>
        <v>3.8500311252619157E-3</v>
      </c>
      <c r="U108" s="95">
        <f>R108/'סכום נכסי הקרן'!$C$42</f>
        <v>6.7135109446807078E-4</v>
      </c>
    </row>
    <row r="109" spans="2:21">
      <c r="B109" s="87" t="s">
        <v>559</v>
      </c>
      <c r="C109" s="84" t="s">
        <v>560</v>
      </c>
      <c r="D109" s="97" t="s">
        <v>109</v>
      </c>
      <c r="E109" s="97" t="s">
        <v>328</v>
      </c>
      <c r="F109" s="84" t="s">
        <v>469</v>
      </c>
      <c r="G109" s="97" t="s">
        <v>398</v>
      </c>
      <c r="H109" s="84" t="s">
        <v>520</v>
      </c>
      <c r="I109" s="84" t="s">
        <v>149</v>
      </c>
      <c r="J109" s="84"/>
      <c r="K109" s="94">
        <v>2.6899999889103023</v>
      </c>
      <c r="L109" s="97" t="s">
        <v>153</v>
      </c>
      <c r="M109" s="98">
        <v>3.4799999999999998E-2</v>
      </c>
      <c r="N109" s="98">
        <v>-5.999999354270785E-4</v>
      </c>
      <c r="O109" s="94">
        <v>64.802411000000006</v>
      </c>
      <c r="P109" s="96">
        <v>109.93</v>
      </c>
      <c r="Q109" s="84"/>
      <c r="R109" s="94">
        <v>7.1237290999999994E-2</v>
      </c>
      <c r="S109" s="95">
        <v>1.583468951914408E-7</v>
      </c>
      <c r="T109" s="95">
        <f t="shared" si="1"/>
        <v>6.3310713414630243E-5</v>
      </c>
      <c r="U109" s="95">
        <f>R109/'סכום נכסי הקרן'!$C$42</f>
        <v>1.1039837175231896E-5</v>
      </c>
    </row>
    <row r="110" spans="2:21">
      <c r="B110" s="87" t="s">
        <v>561</v>
      </c>
      <c r="C110" s="84" t="s">
        <v>562</v>
      </c>
      <c r="D110" s="97" t="s">
        <v>109</v>
      </c>
      <c r="E110" s="97" t="s">
        <v>328</v>
      </c>
      <c r="F110" s="84" t="s">
        <v>474</v>
      </c>
      <c r="G110" s="97" t="s">
        <v>458</v>
      </c>
      <c r="H110" s="84" t="s">
        <v>520</v>
      </c>
      <c r="I110" s="84" t="s">
        <v>149</v>
      </c>
      <c r="J110" s="84"/>
      <c r="K110" s="94">
        <v>5.220000000263906</v>
      </c>
      <c r="L110" s="97" t="s">
        <v>153</v>
      </c>
      <c r="M110" s="98">
        <v>2.4799999999999999E-2</v>
      </c>
      <c r="N110" s="98">
        <v>2.1000000018270449E-3</v>
      </c>
      <c r="O110" s="94">
        <v>1720.718445</v>
      </c>
      <c r="P110" s="96">
        <v>114.51</v>
      </c>
      <c r="Q110" s="84"/>
      <c r="R110" s="94">
        <v>1.9703947840000002</v>
      </c>
      <c r="S110" s="95">
        <v>4.0632218955530522E-6</v>
      </c>
      <c r="T110" s="95">
        <f t="shared" si="1"/>
        <v>1.7511488397769965E-3</v>
      </c>
      <c r="U110" s="95">
        <f>R110/'סכום נכסי הקרן'!$C$42</f>
        <v>3.0535745086497223E-4</v>
      </c>
    </row>
    <row r="111" spans="2:21">
      <c r="B111" s="87" t="s">
        <v>563</v>
      </c>
      <c r="C111" s="84" t="s">
        <v>564</v>
      </c>
      <c r="D111" s="97" t="s">
        <v>109</v>
      </c>
      <c r="E111" s="97" t="s">
        <v>328</v>
      </c>
      <c r="F111" s="84" t="s">
        <v>565</v>
      </c>
      <c r="G111" s="97" t="s">
        <v>398</v>
      </c>
      <c r="H111" s="84" t="s">
        <v>512</v>
      </c>
      <c r="I111" s="84" t="s">
        <v>332</v>
      </c>
      <c r="J111" s="84"/>
      <c r="K111" s="94">
        <v>3.829999999726073</v>
      </c>
      <c r="L111" s="97" t="s">
        <v>153</v>
      </c>
      <c r="M111" s="98">
        <v>2.8500000000000001E-2</v>
      </c>
      <c r="N111" s="98">
        <v>-1.1000000000903052E-3</v>
      </c>
      <c r="O111" s="94">
        <v>5760.9676950000003</v>
      </c>
      <c r="P111" s="96">
        <v>115.33</v>
      </c>
      <c r="Q111" s="84"/>
      <c r="R111" s="94">
        <v>6.6441241540000009</v>
      </c>
      <c r="S111" s="95">
        <v>8.4347989677891665E-6</v>
      </c>
      <c r="T111" s="95">
        <f t="shared" si="1"/>
        <v>5.9048320661873105E-3</v>
      </c>
      <c r="U111" s="95">
        <f>R111/'סכום נכסי הקרן'!$C$42</f>
        <v>1.0296580316646992E-3</v>
      </c>
    </row>
    <row r="112" spans="2:21">
      <c r="B112" s="87" t="s">
        <v>566</v>
      </c>
      <c r="C112" s="84" t="s">
        <v>567</v>
      </c>
      <c r="D112" s="97" t="s">
        <v>109</v>
      </c>
      <c r="E112" s="97" t="s">
        <v>328</v>
      </c>
      <c r="F112" s="84" t="s">
        <v>568</v>
      </c>
      <c r="G112" s="97" t="s">
        <v>398</v>
      </c>
      <c r="H112" s="84" t="s">
        <v>512</v>
      </c>
      <c r="I112" s="84" t="s">
        <v>332</v>
      </c>
      <c r="J112" s="84"/>
      <c r="K112" s="94">
        <v>5.8200000004874006</v>
      </c>
      <c r="L112" s="97" t="s">
        <v>153</v>
      </c>
      <c r="M112" s="98">
        <v>1.3999999999999999E-2</v>
      </c>
      <c r="N112" s="98">
        <v>2.1000000000000003E-3</v>
      </c>
      <c r="O112" s="94">
        <v>3775.6671459999993</v>
      </c>
      <c r="P112" s="96">
        <v>108.68</v>
      </c>
      <c r="Q112" s="84"/>
      <c r="R112" s="94">
        <v>4.1033950999999993</v>
      </c>
      <c r="S112" s="95">
        <v>8.3237811860670172E-6</v>
      </c>
      <c r="T112" s="95">
        <f t="shared" si="1"/>
        <v>3.6468100843854096E-3</v>
      </c>
      <c r="U112" s="95">
        <f>R112/'סכום נכסי הקרן'!$C$42</f>
        <v>6.3591432427777749E-4</v>
      </c>
    </row>
    <row r="113" spans="2:21">
      <c r="B113" s="87" t="s">
        <v>569</v>
      </c>
      <c r="C113" s="84" t="s">
        <v>570</v>
      </c>
      <c r="D113" s="97" t="s">
        <v>109</v>
      </c>
      <c r="E113" s="97" t="s">
        <v>328</v>
      </c>
      <c r="F113" s="84" t="s">
        <v>354</v>
      </c>
      <c r="G113" s="97" t="s">
        <v>336</v>
      </c>
      <c r="H113" s="84" t="s">
        <v>520</v>
      </c>
      <c r="I113" s="84" t="s">
        <v>149</v>
      </c>
      <c r="J113" s="84"/>
      <c r="K113" s="94">
        <v>3.7000000003040285</v>
      </c>
      <c r="L113" s="97" t="s">
        <v>153</v>
      </c>
      <c r="M113" s="98">
        <v>1.8200000000000001E-2</v>
      </c>
      <c r="N113" s="98">
        <v>7.800000001722829E-3</v>
      </c>
      <c r="O113" s="94">
        <f>3774.8637/50000</f>
        <v>7.5497274000000003E-2</v>
      </c>
      <c r="P113" s="96">
        <v>5228000</v>
      </c>
      <c r="Q113" s="84"/>
      <c r="R113" s="94">
        <v>3.9469975439999998</v>
      </c>
      <c r="S113" s="95">
        <f>26.5629702343255%/50000</f>
        <v>5.3125940468650997E-6</v>
      </c>
      <c r="T113" s="95">
        <f t="shared" si="1"/>
        <v>3.5078148936970865E-3</v>
      </c>
      <c r="U113" s="95">
        <f>R113/'סכום נכסי הקרן'!$C$42</f>
        <v>6.1167696869326754E-4</v>
      </c>
    </row>
    <row r="114" spans="2:21">
      <c r="B114" s="87" t="s">
        <v>571</v>
      </c>
      <c r="C114" s="84" t="s">
        <v>572</v>
      </c>
      <c r="D114" s="97" t="s">
        <v>109</v>
      </c>
      <c r="E114" s="97" t="s">
        <v>328</v>
      </c>
      <c r="F114" s="84" t="s">
        <v>354</v>
      </c>
      <c r="G114" s="97" t="s">
        <v>336</v>
      </c>
      <c r="H114" s="84" t="s">
        <v>520</v>
      </c>
      <c r="I114" s="84" t="s">
        <v>149</v>
      </c>
      <c r="J114" s="84"/>
      <c r="K114" s="94">
        <v>2.9300000000974804</v>
      </c>
      <c r="L114" s="97" t="s">
        <v>153</v>
      </c>
      <c r="M114" s="98">
        <v>1.06E-2</v>
      </c>
      <c r="N114" s="98">
        <v>7.4000000009540644E-3</v>
      </c>
      <c r="O114" s="94">
        <f>4703.88/50000</f>
        <v>9.4077599999999997E-2</v>
      </c>
      <c r="P114" s="96">
        <v>5125000</v>
      </c>
      <c r="Q114" s="84"/>
      <c r="R114" s="94">
        <v>4.8214772210000003</v>
      </c>
      <c r="S114" s="95">
        <f>34.6408424773547%/50000</f>
        <v>6.9281684954709408E-6</v>
      </c>
      <c r="T114" s="95">
        <f t="shared" si="1"/>
        <v>4.2849911652858737E-3</v>
      </c>
      <c r="U114" s="95">
        <f>R114/'סכום נכסי הקרן'!$C$42</f>
        <v>7.4719746802176382E-4</v>
      </c>
    </row>
    <row r="115" spans="2:21">
      <c r="B115" s="87" t="s">
        <v>573</v>
      </c>
      <c r="C115" s="84" t="s">
        <v>574</v>
      </c>
      <c r="D115" s="97" t="s">
        <v>109</v>
      </c>
      <c r="E115" s="97" t="s">
        <v>328</v>
      </c>
      <c r="F115" s="84" t="s">
        <v>354</v>
      </c>
      <c r="G115" s="97" t="s">
        <v>336</v>
      </c>
      <c r="H115" s="84" t="s">
        <v>520</v>
      </c>
      <c r="I115" s="84" t="s">
        <v>149</v>
      </c>
      <c r="J115" s="84"/>
      <c r="K115" s="94">
        <v>4.7999999999551237</v>
      </c>
      <c r="L115" s="97" t="s">
        <v>153</v>
      </c>
      <c r="M115" s="98">
        <v>1.89E-2</v>
      </c>
      <c r="N115" s="98">
        <v>1.1500000000336576E-2</v>
      </c>
      <c r="O115" s="94">
        <f>8680.61855/50000</f>
        <v>0.17361237099999999</v>
      </c>
      <c r="P115" s="96">
        <v>5134000</v>
      </c>
      <c r="Q115" s="84"/>
      <c r="R115" s="94">
        <v>8.9132595180000003</v>
      </c>
      <c r="S115" s="95">
        <f>39.8230046334526%/50000</f>
        <v>7.9646009266905192E-6</v>
      </c>
      <c r="T115" s="95">
        <f t="shared" si="1"/>
        <v>7.9214806039483356E-3</v>
      </c>
      <c r="U115" s="95">
        <f>R115/'סכום נכסי הקרן'!$C$42</f>
        <v>1.381312124562765E-3</v>
      </c>
    </row>
    <row r="116" spans="2:21">
      <c r="B116" s="87" t="s">
        <v>575</v>
      </c>
      <c r="C116" s="84" t="s">
        <v>576</v>
      </c>
      <c r="D116" s="97" t="s">
        <v>109</v>
      </c>
      <c r="E116" s="97" t="s">
        <v>328</v>
      </c>
      <c r="F116" s="84" t="s">
        <v>354</v>
      </c>
      <c r="G116" s="97" t="s">
        <v>336</v>
      </c>
      <c r="H116" s="84" t="s">
        <v>512</v>
      </c>
      <c r="I116" s="84" t="s">
        <v>332</v>
      </c>
      <c r="J116" s="84"/>
      <c r="K116" s="94">
        <v>1.9299999999368544</v>
      </c>
      <c r="L116" s="97" t="s">
        <v>153</v>
      </c>
      <c r="M116" s="98">
        <v>4.4999999999999998E-2</v>
      </c>
      <c r="N116" s="98">
        <v>1.0000000009020798E-4</v>
      </c>
      <c r="O116" s="94">
        <v>9131.0656269999999</v>
      </c>
      <c r="P116" s="96">
        <v>132.18</v>
      </c>
      <c r="Q116" s="94">
        <v>0.124601957</v>
      </c>
      <c r="R116" s="94">
        <v>12.194044288999999</v>
      </c>
      <c r="S116" s="95">
        <v>5.3649529060109982E-6</v>
      </c>
      <c r="T116" s="95">
        <f t="shared" si="1"/>
        <v>1.0837212259323388E-2</v>
      </c>
      <c r="U116" s="95">
        <f>R116/'סכום נכסי הקרן'!$C$42</f>
        <v>1.8897442837646141E-3</v>
      </c>
    </row>
    <row r="117" spans="2:21">
      <c r="B117" s="87" t="s">
        <v>577</v>
      </c>
      <c r="C117" s="84" t="s">
        <v>578</v>
      </c>
      <c r="D117" s="97" t="s">
        <v>109</v>
      </c>
      <c r="E117" s="97" t="s">
        <v>328</v>
      </c>
      <c r="F117" s="84" t="s">
        <v>487</v>
      </c>
      <c r="G117" s="97" t="s">
        <v>398</v>
      </c>
      <c r="H117" s="84" t="s">
        <v>512</v>
      </c>
      <c r="I117" s="84" t="s">
        <v>332</v>
      </c>
      <c r="J117" s="84"/>
      <c r="K117" s="94">
        <v>2.1999999997137341</v>
      </c>
      <c r="L117" s="97" t="s">
        <v>153</v>
      </c>
      <c r="M117" s="98">
        <v>4.9000000000000002E-2</v>
      </c>
      <c r="N117" s="98">
        <v>-1.2999999993916853E-3</v>
      </c>
      <c r="O117" s="94">
        <v>2394.4870930000002</v>
      </c>
      <c r="P117" s="96">
        <v>116.71</v>
      </c>
      <c r="Q117" s="84"/>
      <c r="R117" s="94">
        <v>2.7946060090000002</v>
      </c>
      <c r="S117" s="95">
        <v>4.5008257156549297E-6</v>
      </c>
      <c r="T117" s="95">
        <f t="shared" si="1"/>
        <v>2.4836500329946938E-3</v>
      </c>
      <c r="U117" s="95">
        <f>R117/'סכום נכסי הקרן'!$C$42</f>
        <v>4.3308771115797552E-4</v>
      </c>
    </row>
    <row r="118" spans="2:21">
      <c r="B118" s="87" t="s">
        <v>579</v>
      </c>
      <c r="C118" s="84" t="s">
        <v>580</v>
      </c>
      <c r="D118" s="97" t="s">
        <v>109</v>
      </c>
      <c r="E118" s="97" t="s">
        <v>328</v>
      </c>
      <c r="F118" s="84" t="s">
        <v>487</v>
      </c>
      <c r="G118" s="97" t="s">
        <v>398</v>
      </c>
      <c r="H118" s="84" t="s">
        <v>512</v>
      </c>
      <c r="I118" s="84" t="s">
        <v>332</v>
      </c>
      <c r="J118" s="84"/>
      <c r="K118" s="94">
        <v>1.8600000004392543</v>
      </c>
      <c r="L118" s="97" t="s">
        <v>153</v>
      </c>
      <c r="M118" s="98">
        <v>5.8499999999999996E-2</v>
      </c>
      <c r="N118" s="98">
        <v>-1.2000000006129128E-3</v>
      </c>
      <c r="O118" s="94">
        <v>1604.8065999999997</v>
      </c>
      <c r="P118" s="96">
        <v>122</v>
      </c>
      <c r="Q118" s="84"/>
      <c r="R118" s="94">
        <v>1.9578640490000001</v>
      </c>
      <c r="S118" s="95">
        <v>1.94527999810942E-6</v>
      </c>
      <c r="T118" s="95">
        <f t="shared" si="1"/>
        <v>1.7400124004020114E-3</v>
      </c>
      <c r="U118" s="95">
        <f>R118/'סכום נכסי הקרן'!$C$42</f>
        <v>3.0341552870392344E-4</v>
      </c>
    </row>
    <row r="119" spans="2:21">
      <c r="B119" s="87" t="s">
        <v>581</v>
      </c>
      <c r="C119" s="84" t="s">
        <v>582</v>
      </c>
      <c r="D119" s="97" t="s">
        <v>109</v>
      </c>
      <c r="E119" s="97" t="s">
        <v>328</v>
      </c>
      <c r="F119" s="84" t="s">
        <v>487</v>
      </c>
      <c r="G119" s="97" t="s">
        <v>398</v>
      </c>
      <c r="H119" s="84" t="s">
        <v>512</v>
      </c>
      <c r="I119" s="84" t="s">
        <v>332</v>
      </c>
      <c r="J119" s="84"/>
      <c r="K119" s="94">
        <v>6.6800000002549735</v>
      </c>
      <c r="L119" s="97" t="s">
        <v>153</v>
      </c>
      <c r="M119" s="98">
        <v>2.2499999999999999E-2</v>
      </c>
      <c r="N119" s="98">
        <v>9.2000000006374344E-3</v>
      </c>
      <c r="O119" s="94">
        <v>1659.7969950000002</v>
      </c>
      <c r="P119" s="96">
        <v>111.2</v>
      </c>
      <c r="Q119" s="94">
        <v>3.6847354999999998E-2</v>
      </c>
      <c r="R119" s="94">
        <v>1.8825416140000002</v>
      </c>
      <c r="S119" s="95">
        <v>4.2641929292879597E-6</v>
      </c>
      <c r="T119" s="95">
        <f t="shared" si="1"/>
        <v>1.6730710972020187E-3</v>
      </c>
      <c r="U119" s="95">
        <f>R119/'סכום נכסי הקרן'!$C$42</f>
        <v>2.9174260562713227E-4</v>
      </c>
    </row>
    <row r="120" spans="2:21">
      <c r="B120" s="87" t="s">
        <v>583</v>
      </c>
      <c r="C120" s="84" t="s">
        <v>584</v>
      </c>
      <c r="D120" s="97" t="s">
        <v>109</v>
      </c>
      <c r="E120" s="97" t="s">
        <v>328</v>
      </c>
      <c r="F120" s="84" t="s">
        <v>585</v>
      </c>
      <c r="G120" s="97" t="s">
        <v>458</v>
      </c>
      <c r="H120" s="84" t="s">
        <v>520</v>
      </c>
      <c r="I120" s="84" t="s">
        <v>149</v>
      </c>
      <c r="J120" s="84"/>
      <c r="K120" s="94">
        <v>1.4699999987659749</v>
      </c>
      <c r="L120" s="97" t="s">
        <v>153</v>
      </c>
      <c r="M120" s="98">
        <v>4.0500000000000001E-2</v>
      </c>
      <c r="N120" s="98">
        <v>-1.200000002499291E-3</v>
      </c>
      <c r="O120" s="94">
        <v>487.757362</v>
      </c>
      <c r="P120" s="96">
        <v>131.25</v>
      </c>
      <c r="Q120" s="84"/>
      <c r="R120" s="94">
        <v>0.64018155700000001</v>
      </c>
      <c r="S120" s="95">
        <v>4.4710972287407235E-6</v>
      </c>
      <c r="T120" s="95">
        <f t="shared" si="1"/>
        <v>5.6894851726687332E-4</v>
      </c>
      <c r="U120" s="95">
        <f>R120/'סכום נכסי הקרן'!$C$42</f>
        <v>9.9210680988226212E-5</v>
      </c>
    </row>
    <row r="121" spans="2:21">
      <c r="B121" s="87" t="s">
        <v>586</v>
      </c>
      <c r="C121" s="84" t="s">
        <v>587</v>
      </c>
      <c r="D121" s="97" t="s">
        <v>109</v>
      </c>
      <c r="E121" s="97" t="s">
        <v>328</v>
      </c>
      <c r="F121" s="84" t="s">
        <v>588</v>
      </c>
      <c r="G121" s="97" t="s">
        <v>398</v>
      </c>
      <c r="H121" s="84" t="s">
        <v>520</v>
      </c>
      <c r="I121" s="84" t="s">
        <v>149</v>
      </c>
      <c r="J121" s="84"/>
      <c r="K121" s="94">
        <v>7.269999999048177</v>
      </c>
      <c r="L121" s="97" t="s">
        <v>153</v>
      </c>
      <c r="M121" s="98">
        <v>1.9599999999999999E-2</v>
      </c>
      <c r="N121" s="98">
        <v>5.5999999998802737E-3</v>
      </c>
      <c r="O121" s="94">
        <v>2972.9089520000002</v>
      </c>
      <c r="P121" s="96">
        <v>112.38</v>
      </c>
      <c r="Q121" s="84"/>
      <c r="R121" s="94">
        <v>3.3409550340000003</v>
      </c>
      <c r="S121" s="95">
        <v>3.014168234121861E-6</v>
      </c>
      <c r="T121" s="95">
        <f t="shared" si="1"/>
        <v>2.9692067696501859E-3</v>
      </c>
      <c r="U121" s="95">
        <f>R121/'סכום נכסי הקרן'!$C$42</f>
        <v>5.1775690887980775E-4</v>
      </c>
    </row>
    <row r="122" spans="2:21">
      <c r="B122" s="87" t="s">
        <v>589</v>
      </c>
      <c r="C122" s="84" t="s">
        <v>590</v>
      </c>
      <c r="D122" s="97" t="s">
        <v>109</v>
      </c>
      <c r="E122" s="97" t="s">
        <v>328</v>
      </c>
      <c r="F122" s="84" t="s">
        <v>588</v>
      </c>
      <c r="G122" s="97" t="s">
        <v>398</v>
      </c>
      <c r="H122" s="84" t="s">
        <v>520</v>
      </c>
      <c r="I122" s="84" t="s">
        <v>149</v>
      </c>
      <c r="J122" s="84"/>
      <c r="K122" s="94">
        <v>3.1300000014019127</v>
      </c>
      <c r="L122" s="97" t="s">
        <v>153</v>
      </c>
      <c r="M122" s="98">
        <v>2.75E-2</v>
      </c>
      <c r="N122" s="98">
        <v>5.9999999586320921E-4</v>
      </c>
      <c r="O122" s="94">
        <v>779.01688599999989</v>
      </c>
      <c r="P122" s="96">
        <v>111.71</v>
      </c>
      <c r="Q122" s="84"/>
      <c r="R122" s="94">
        <v>0.87023980600000006</v>
      </c>
      <c r="S122" s="95">
        <v>1.7584048366163223E-6</v>
      </c>
      <c r="T122" s="95">
        <f t="shared" si="1"/>
        <v>7.7340817128587085E-4</v>
      </c>
      <c r="U122" s="95">
        <f>R122/'סכום נכסי הקרן'!$C$42</f>
        <v>1.348634349619695E-4</v>
      </c>
    </row>
    <row r="123" spans="2:21">
      <c r="B123" s="87" t="s">
        <v>591</v>
      </c>
      <c r="C123" s="84" t="s">
        <v>592</v>
      </c>
      <c r="D123" s="97" t="s">
        <v>109</v>
      </c>
      <c r="E123" s="97" t="s">
        <v>328</v>
      </c>
      <c r="F123" s="84" t="s">
        <v>376</v>
      </c>
      <c r="G123" s="97" t="s">
        <v>336</v>
      </c>
      <c r="H123" s="84" t="s">
        <v>520</v>
      </c>
      <c r="I123" s="84" t="s">
        <v>149</v>
      </c>
      <c r="J123" s="84"/>
      <c r="K123" s="94">
        <v>3.2500000002209544</v>
      </c>
      <c r="L123" s="97" t="s">
        <v>153</v>
      </c>
      <c r="M123" s="98">
        <v>1.4199999999999999E-2</v>
      </c>
      <c r="N123" s="98">
        <v>8.100000000088382E-3</v>
      </c>
      <c r="O123" s="94">
        <f>7579.12665/50000</f>
        <v>0.15158253299999999</v>
      </c>
      <c r="P123" s="96">
        <v>5225000</v>
      </c>
      <c r="Q123" s="84"/>
      <c r="R123" s="94">
        <v>7.9201876530000002</v>
      </c>
      <c r="S123" s="95">
        <f>35.7624057471807%/50000</f>
        <v>7.1524811494361405E-6</v>
      </c>
      <c r="T123" s="95">
        <f t="shared" si="1"/>
        <v>7.0389079041365561E-3</v>
      </c>
      <c r="U123" s="95">
        <f>R123/'סכום נכסי הקרן'!$C$42</f>
        <v>1.227413070584086E-3</v>
      </c>
    </row>
    <row r="124" spans="2:21">
      <c r="B124" s="87" t="s">
        <v>593</v>
      </c>
      <c r="C124" s="84" t="s">
        <v>594</v>
      </c>
      <c r="D124" s="97" t="s">
        <v>109</v>
      </c>
      <c r="E124" s="97" t="s">
        <v>328</v>
      </c>
      <c r="F124" s="84" t="s">
        <v>376</v>
      </c>
      <c r="G124" s="97" t="s">
        <v>336</v>
      </c>
      <c r="H124" s="84" t="s">
        <v>520</v>
      </c>
      <c r="I124" s="84" t="s">
        <v>149</v>
      </c>
      <c r="J124" s="84"/>
      <c r="K124" s="94">
        <v>3.9100000001742421</v>
      </c>
      <c r="L124" s="97" t="s">
        <v>153</v>
      </c>
      <c r="M124" s="98">
        <v>1.5900000000000001E-2</v>
      </c>
      <c r="N124" s="98">
        <v>7.7999999999999988E-3</v>
      </c>
      <c r="O124" s="94">
        <f>5529.01895/50000</f>
        <v>0.11058037899999999</v>
      </c>
      <c r="P124" s="96">
        <v>5190000</v>
      </c>
      <c r="Q124" s="84"/>
      <c r="R124" s="94">
        <v>5.7391216000000007</v>
      </c>
      <c r="S124" s="95">
        <f>36.9339943219773%/50000</f>
        <v>7.3867988643954605E-6</v>
      </c>
      <c r="T124" s="95">
        <f t="shared" si="1"/>
        <v>5.1005291999286478E-3</v>
      </c>
      <c r="U124" s="95">
        <f>R124/'סכום נכסי הקרן'!$C$42</f>
        <v>8.8940731888381848E-4</v>
      </c>
    </row>
    <row r="125" spans="2:21">
      <c r="B125" s="87" t="s">
        <v>595</v>
      </c>
      <c r="C125" s="84" t="s">
        <v>596</v>
      </c>
      <c r="D125" s="97" t="s">
        <v>109</v>
      </c>
      <c r="E125" s="97" t="s">
        <v>328</v>
      </c>
      <c r="F125" s="84" t="s">
        <v>597</v>
      </c>
      <c r="G125" s="97" t="s">
        <v>462</v>
      </c>
      <c r="H125" s="84" t="s">
        <v>512</v>
      </c>
      <c r="I125" s="84" t="s">
        <v>332</v>
      </c>
      <c r="J125" s="84"/>
      <c r="K125" s="94">
        <v>4.7699999994386095</v>
      </c>
      <c r="L125" s="97" t="s">
        <v>153</v>
      </c>
      <c r="M125" s="98">
        <v>1.9400000000000001E-2</v>
      </c>
      <c r="N125" s="98">
        <v>1.1000000010962061E-3</v>
      </c>
      <c r="O125" s="94">
        <v>2719.8976750000002</v>
      </c>
      <c r="P125" s="96">
        <v>110.68</v>
      </c>
      <c r="Q125" s="84"/>
      <c r="R125" s="94">
        <v>3.0103824970000002</v>
      </c>
      <c r="S125" s="95">
        <v>5.0180275177248618E-6</v>
      </c>
      <c r="T125" s="95">
        <f t="shared" si="1"/>
        <v>2.6754170584053515E-3</v>
      </c>
      <c r="U125" s="95">
        <f>R125/'סכום נכסי הקרן'!$C$42</f>
        <v>4.6652718169824884E-4</v>
      </c>
    </row>
    <row r="126" spans="2:21">
      <c r="B126" s="87" t="s">
        <v>598</v>
      </c>
      <c r="C126" s="84" t="s">
        <v>599</v>
      </c>
      <c r="D126" s="97" t="s">
        <v>109</v>
      </c>
      <c r="E126" s="97" t="s">
        <v>328</v>
      </c>
      <c r="F126" s="84" t="s">
        <v>597</v>
      </c>
      <c r="G126" s="97" t="s">
        <v>462</v>
      </c>
      <c r="H126" s="84" t="s">
        <v>512</v>
      </c>
      <c r="I126" s="84" t="s">
        <v>332</v>
      </c>
      <c r="J126" s="84"/>
      <c r="K126" s="94">
        <v>5.799999999737067</v>
      </c>
      <c r="L126" s="97" t="s">
        <v>153</v>
      </c>
      <c r="M126" s="98">
        <v>1.23E-2</v>
      </c>
      <c r="N126" s="98">
        <v>3.0000000003585457E-3</v>
      </c>
      <c r="O126" s="94">
        <v>7830.0009380000001</v>
      </c>
      <c r="P126" s="96">
        <v>106.86</v>
      </c>
      <c r="Q126" s="84"/>
      <c r="R126" s="94">
        <v>8.3671390489999986</v>
      </c>
      <c r="S126" s="95">
        <v>5.3645538945765941E-6</v>
      </c>
      <c r="T126" s="95">
        <f t="shared" si="1"/>
        <v>7.4361269918531963E-3</v>
      </c>
      <c r="U126" s="95">
        <f>R126/'סכום נכסי הקרן'!$C$42</f>
        <v>1.2966783467872837E-3</v>
      </c>
    </row>
    <row r="127" spans="2:21">
      <c r="B127" s="87" t="s">
        <v>600</v>
      </c>
      <c r="C127" s="84" t="s">
        <v>601</v>
      </c>
      <c r="D127" s="97" t="s">
        <v>109</v>
      </c>
      <c r="E127" s="97" t="s">
        <v>328</v>
      </c>
      <c r="F127" s="84" t="s">
        <v>602</v>
      </c>
      <c r="G127" s="97" t="s">
        <v>458</v>
      </c>
      <c r="H127" s="84" t="s">
        <v>520</v>
      </c>
      <c r="I127" s="84" t="s">
        <v>149</v>
      </c>
      <c r="J127" s="84"/>
      <c r="K127" s="94">
        <v>6.389999998996819</v>
      </c>
      <c r="L127" s="97" t="s">
        <v>153</v>
      </c>
      <c r="M127" s="98">
        <v>2.2499999999999999E-2</v>
      </c>
      <c r="N127" s="98">
        <v>3.2999999980790149E-3</v>
      </c>
      <c r="O127" s="94">
        <v>1216.9079360000001</v>
      </c>
      <c r="P127" s="96">
        <v>115.5</v>
      </c>
      <c r="Q127" s="84"/>
      <c r="R127" s="94">
        <v>1.405528619</v>
      </c>
      <c r="S127" s="95">
        <v>2.9744804271774813E-6</v>
      </c>
      <c r="T127" s="95">
        <f t="shared" si="1"/>
        <v>1.2491353663851427E-3</v>
      </c>
      <c r="U127" s="95">
        <f>R127/'סכום נכסי הקרן'!$C$42</f>
        <v>2.1781860148062832E-4</v>
      </c>
    </row>
    <row r="128" spans="2:21">
      <c r="B128" s="87" t="s">
        <v>603</v>
      </c>
      <c r="C128" s="84" t="s">
        <v>604</v>
      </c>
      <c r="D128" s="97" t="s">
        <v>109</v>
      </c>
      <c r="E128" s="97" t="s">
        <v>328</v>
      </c>
      <c r="F128" s="84" t="s">
        <v>605</v>
      </c>
      <c r="G128" s="97" t="s">
        <v>145</v>
      </c>
      <c r="H128" s="84" t="s">
        <v>512</v>
      </c>
      <c r="I128" s="84" t="s">
        <v>332</v>
      </c>
      <c r="J128" s="84"/>
      <c r="K128" s="94">
        <v>1.7600000000872082</v>
      </c>
      <c r="L128" s="97" t="s">
        <v>153</v>
      </c>
      <c r="M128" s="98">
        <v>2.1499999999999998E-2</v>
      </c>
      <c r="N128" s="98">
        <v>1.6000000003270306E-3</v>
      </c>
      <c r="O128" s="94">
        <v>3244.943389</v>
      </c>
      <c r="P128" s="96">
        <v>104.71</v>
      </c>
      <c r="Q128" s="94">
        <v>0.27159917100000003</v>
      </c>
      <c r="R128" s="94">
        <v>3.6693793930000003</v>
      </c>
      <c r="S128" s="95">
        <v>4.6102924021574769E-6</v>
      </c>
      <c r="T128" s="95">
        <f t="shared" si="1"/>
        <v>3.2610873307882091E-3</v>
      </c>
      <c r="U128" s="95">
        <f>R128/'סכום נכסי הקרן'!$C$42</f>
        <v>5.686537270608909E-4</v>
      </c>
    </row>
    <row r="129" spans="2:21">
      <c r="B129" s="87" t="s">
        <v>606</v>
      </c>
      <c r="C129" s="84" t="s">
        <v>607</v>
      </c>
      <c r="D129" s="97" t="s">
        <v>109</v>
      </c>
      <c r="E129" s="97" t="s">
        <v>328</v>
      </c>
      <c r="F129" s="84" t="s">
        <v>605</v>
      </c>
      <c r="G129" s="97" t="s">
        <v>145</v>
      </c>
      <c r="H129" s="84" t="s">
        <v>512</v>
      </c>
      <c r="I129" s="84" t="s">
        <v>332</v>
      </c>
      <c r="J129" s="84"/>
      <c r="K129" s="94">
        <v>3.2700000002421779</v>
      </c>
      <c r="L129" s="97" t="s">
        <v>153</v>
      </c>
      <c r="M129" s="98">
        <v>1.8000000000000002E-2</v>
      </c>
      <c r="N129" s="98">
        <v>3.1999999991193535E-3</v>
      </c>
      <c r="O129" s="94">
        <v>2140.2868950000002</v>
      </c>
      <c r="P129" s="96">
        <v>106.11</v>
      </c>
      <c r="Q129" s="84"/>
      <c r="R129" s="94">
        <v>2.271058435</v>
      </c>
      <c r="S129" s="95">
        <v>2.9575649198422385E-6</v>
      </c>
      <c r="T129" s="95">
        <f t="shared" si="1"/>
        <v>2.0183576285370494E-3</v>
      </c>
      <c r="U129" s="95">
        <f>R129/'סכום נכסי הקרן'!$C$42</f>
        <v>3.5195211645312248E-4</v>
      </c>
    </row>
    <row r="130" spans="2:21">
      <c r="B130" s="87" t="s">
        <v>608</v>
      </c>
      <c r="C130" s="84" t="s">
        <v>609</v>
      </c>
      <c r="D130" s="97" t="s">
        <v>109</v>
      </c>
      <c r="E130" s="97" t="s">
        <v>328</v>
      </c>
      <c r="F130" s="84" t="s">
        <v>610</v>
      </c>
      <c r="G130" s="97" t="s">
        <v>336</v>
      </c>
      <c r="H130" s="84" t="s">
        <v>611</v>
      </c>
      <c r="I130" s="84" t="s">
        <v>149</v>
      </c>
      <c r="J130" s="84"/>
      <c r="K130" s="94">
        <v>1</v>
      </c>
      <c r="L130" s="97" t="s">
        <v>153</v>
      </c>
      <c r="M130" s="98">
        <v>4.1500000000000002E-2</v>
      </c>
      <c r="N130" s="98">
        <v>-4.6000000164339609E-3</v>
      </c>
      <c r="O130" s="94">
        <v>153.094515</v>
      </c>
      <c r="P130" s="96">
        <v>111.29</v>
      </c>
      <c r="Q130" s="84"/>
      <c r="R130" s="94">
        <v>0.17037888200000001</v>
      </c>
      <c r="S130" s="95">
        <v>7.6319532987884756E-7</v>
      </c>
      <c r="T130" s="95">
        <f t="shared" si="1"/>
        <v>1.5142081371689309E-4</v>
      </c>
      <c r="U130" s="95">
        <f>R130/'סכום נכסי הקרן'!$C$42</f>
        <v>2.6404079787060527E-5</v>
      </c>
    </row>
    <row r="131" spans="2:21">
      <c r="B131" s="87" t="s">
        <v>612</v>
      </c>
      <c r="C131" s="84" t="s">
        <v>613</v>
      </c>
      <c r="D131" s="97" t="s">
        <v>109</v>
      </c>
      <c r="E131" s="97" t="s">
        <v>328</v>
      </c>
      <c r="F131" s="84" t="s">
        <v>614</v>
      </c>
      <c r="G131" s="97" t="s">
        <v>145</v>
      </c>
      <c r="H131" s="84" t="s">
        <v>615</v>
      </c>
      <c r="I131" s="84" t="s">
        <v>332</v>
      </c>
      <c r="J131" s="84"/>
      <c r="K131" s="94">
        <v>2.1699999993443639</v>
      </c>
      <c r="L131" s="97" t="s">
        <v>153</v>
      </c>
      <c r="M131" s="98">
        <v>3.15E-2</v>
      </c>
      <c r="N131" s="98">
        <v>1.7899999995145289E-2</v>
      </c>
      <c r="O131" s="94">
        <v>1917.5224239999998</v>
      </c>
      <c r="P131" s="96">
        <v>104.2</v>
      </c>
      <c r="Q131" s="84"/>
      <c r="R131" s="94">
        <v>1.9980584429999999</v>
      </c>
      <c r="S131" s="95">
        <v>4.0398405234982184E-6</v>
      </c>
      <c r="T131" s="95">
        <f t="shared" si="1"/>
        <v>1.77573436180294E-3</v>
      </c>
      <c r="U131" s="95">
        <f>R131/'סכום נכסי הקרן'!$C$42</f>
        <v>3.0964456350982466E-4</v>
      </c>
    </row>
    <row r="132" spans="2:21">
      <c r="B132" s="87" t="s">
        <v>616</v>
      </c>
      <c r="C132" s="84" t="s">
        <v>617</v>
      </c>
      <c r="D132" s="97" t="s">
        <v>109</v>
      </c>
      <c r="E132" s="97" t="s">
        <v>328</v>
      </c>
      <c r="F132" s="84" t="s">
        <v>614</v>
      </c>
      <c r="G132" s="97" t="s">
        <v>145</v>
      </c>
      <c r="H132" s="84" t="s">
        <v>615</v>
      </c>
      <c r="I132" s="84" t="s">
        <v>332</v>
      </c>
      <c r="J132" s="84"/>
      <c r="K132" s="94">
        <v>1.7899999994436044</v>
      </c>
      <c r="L132" s="97" t="s">
        <v>153</v>
      </c>
      <c r="M132" s="98">
        <v>2.8500000000000001E-2</v>
      </c>
      <c r="N132" s="98">
        <v>1.5699999987588097E-2</v>
      </c>
      <c r="O132" s="94">
        <v>893.99905799999988</v>
      </c>
      <c r="P132" s="96">
        <v>104.54</v>
      </c>
      <c r="Q132" s="84"/>
      <c r="R132" s="94">
        <v>0.93458658800000005</v>
      </c>
      <c r="S132" s="95">
        <v>4.0873195851119363E-6</v>
      </c>
      <c r="T132" s="95">
        <f t="shared" si="1"/>
        <v>8.3059508304470918E-4</v>
      </c>
      <c r="U132" s="95">
        <f>R132/'סכום נכסי הקרן'!$C$42</f>
        <v>1.4483543117432046E-4</v>
      </c>
    </row>
    <row r="133" spans="2:21">
      <c r="B133" s="87" t="s">
        <v>618</v>
      </c>
      <c r="C133" s="84" t="s">
        <v>619</v>
      </c>
      <c r="D133" s="97" t="s">
        <v>109</v>
      </c>
      <c r="E133" s="97" t="s">
        <v>328</v>
      </c>
      <c r="F133" s="84" t="s">
        <v>620</v>
      </c>
      <c r="G133" s="97" t="s">
        <v>398</v>
      </c>
      <c r="H133" s="84" t="s">
        <v>611</v>
      </c>
      <c r="I133" s="84" t="s">
        <v>149</v>
      </c>
      <c r="J133" s="84"/>
      <c r="K133" s="94">
        <v>4.8700000016269547</v>
      </c>
      <c r="L133" s="97" t="s">
        <v>153</v>
      </c>
      <c r="M133" s="98">
        <v>2.5000000000000001E-2</v>
      </c>
      <c r="N133" s="98">
        <v>6.5000000032915273E-3</v>
      </c>
      <c r="O133" s="94">
        <v>955.89376700000003</v>
      </c>
      <c r="P133" s="96">
        <v>111.24</v>
      </c>
      <c r="Q133" s="84"/>
      <c r="R133" s="94">
        <v>1.0633362209999999</v>
      </c>
      <c r="S133" s="95">
        <v>4.2331241766355938E-6</v>
      </c>
      <c r="T133" s="95">
        <f t="shared" si="1"/>
        <v>9.4501873676143761E-4</v>
      </c>
      <c r="U133" s="95">
        <f>R133/'סכום נכסי הקרן'!$C$42</f>
        <v>1.6478811276479337E-4</v>
      </c>
    </row>
    <row r="134" spans="2:21">
      <c r="B134" s="87" t="s">
        <v>621</v>
      </c>
      <c r="C134" s="84" t="s">
        <v>622</v>
      </c>
      <c r="D134" s="97" t="s">
        <v>109</v>
      </c>
      <c r="E134" s="97" t="s">
        <v>328</v>
      </c>
      <c r="F134" s="84" t="s">
        <v>620</v>
      </c>
      <c r="G134" s="97" t="s">
        <v>398</v>
      </c>
      <c r="H134" s="84" t="s">
        <v>611</v>
      </c>
      <c r="I134" s="84" t="s">
        <v>149</v>
      </c>
      <c r="J134" s="84"/>
      <c r="K134" s="94">
        <v>7.2599999991128543</v>
      </c>
      <c r="L134" s="97" t="s">
        <v>153</v>
      </c>
      <c r="M134" s="98">
        <v>1.9E-2</v>
      </c>
      <c r="N134" s="98">
        <v>1.2199999999999999E-2</v>
      </c>
      <c r="O134" s="94">
        <v>2121.6075129999999</v>
      </c>
      <c r="P134" s="96">
        <v>106.26</v>
      </c>
      <c r="Q134" s="84"/>
      <c r="R134" s="94">
        <v>2.2544201500000001</v>
      </c>
      <c r="S134" s="95">
        <v>9.1475095932959894E-6</v>
      </c>
      <c r="T134" s="95">
        <f t="shared" si="1"/>
        <v>2.0035706864936476E-3</v>
      </c>
      <c r="U134" s="95">
        <f>R134/'סכום נכסי הקרן'!$C$42</f>
        <v>3.4937363607161692E-4</v>
      </c>
    </row>
    <row r="135" spans="2:21">
      <c r="B135" s="87" t="s">
        <v>623</v>
      </c>
      <c r="C135" s="84" t="s">
        <v>624</v>
      </c>
      <c r="D135" s="97" t="s">
        <v>109</v>
      </c>
      <c r="E135" s="97" t="s">
        <v>328</v>
      </c>
      <c r="F135" s="84" t="s">
        <v>565</v>
      </c>
      <c r="G135" s="97" t="s">
        <v>398</v>
      </c>
      <c r="H135" s="84" t="s">
        <v>615</v>
      </c>
      <c r="I135" s="84" t="s">
        <v>332</v>
      </c>
      <c r="J135" s="84"/>
      <c r="K135" s="94">
        <v>6.5600000077586911</v>
      </c>
      <c r="L135" s="97" t="s">
        <v>153</v>
      </c>
      <c r="M135" s="98">
        <v>2.81E-2</v>
      </c>
      <c r="N135" s="98">
        <v>6.500000022819679E-3</v>
      </c>
      <c r="O135" s="94">
        <v>299.86706800000002</v>
      </c>
      <c r="P135" s="96">
        <v>116.91</v>
      </c>
      <c r="Q135" s="84"/>
      <c r="R135" s="94">
        <v>0.35057458800000002</v>
      </c>
      <c r="S135" s="95">
        <v>6.0293578531359371E-7</v>
      </c>
      <c r="T135" s="95">
        <f t="shared" si="1"/>
        <v>3.1156613284634974E-4</v>
      </c>
      <c r="U135" s="95">
        <f>R135/'סכום נכסי הקרן'!$C$42</f>
        <v>5.4329499549526752E-5</v>
      </c>
    </row>
    <row r="136" spans="2:21">
      <c r="B136" s="87" t="s">
        <v>625</v>
      </c>
      <c r="C136" s="84" t="s">
        <v>626</v>
      </c>
      <c r="D136" s="97" t="s">
        <v>109</v>
      </c>
      <c r="E136" s="97" t="s">
        <v>328</v>
      </c>
      <c r="F136" s="84" t="s">
        <v>565</v>
      </c>
      <c r="G136" s="97" t="s">
        <v>398</v>
      </c>
      <c r="H136" s="84" t="s">
        <v>615</v>
      </c>
      <c r="I136" s="84" t="s">
        <v>332</v>
      </c>
      <c r="J136" s="84"/>
      <c r="K136" s="94">
        <v>4.4899999987495365</v>
      </c>
      <c r="L136" s="97" t="s">
        <v>153</v>
      </c>
      <c r="M136" s="98">
        <v>3.7000000000000005E-2</v>
      </c>
      <c r="N136" s="98">
        <v>4.1000000011367855E-3</v>
      </c>
      <c r="O136" s="94">
        <v>832.809301</v>
      </c>
      <c r="P136" s="96">
        <v>116.19</v>
      </c>
      <c r="Q136" s="84"/>
      <c r="R136" s="94">
        <v>0.96764112899999999</v>
      </c>
      <c r="S136" s="95">
        <v>1.3031324714030318E-6</v>
      </c>
      <c r="T136" s="95">
        <f t="shared" si="1"/>
        <v>8.5997164331148217E-4</v>
      </c>
      <c r="U136" s="95">
        <f>R136/'סכום נכסי הקרן'!$C$42</f>
        <v>1.4995798349796266E-4</v>
      </c>
    </row>
    <row r="137" spans="2:21">
      <c r="B137" s="87" t="s">
        <v>627</v>
      </c>
      <c r="C137" s="84" t="s">
        <v>628</v>
      </c>
      <c r="D137" s="97" t="s">
        <v>109</v>
      </c>
      <c r="E137" s="97" t="s">
        <v>328</v>
      </c>
      <c r="F137" s="84" t="s">
        <v>565</v>
      </c>
      <c r="G137" s="97" t="s">
        <v>398</v>
      </c>
      <c r="H137" s="84" t="s">
        <v>611</v>
      </c>
      <c r="I137" s="84" t="s">
        <v>149</v>
      </c>
      <c r="J137" s="84"/>
      <c r="K137" s="94">
        <v>3.2900000011402413</v>
      </c>
      <c r="L137" s="97" t="s">
        <v>153</v>
      </c>
      <c r="M137" s="98">
        <v>4.4000000000000004E-2</v>
      </c>
      <c r="N137" s="98">
        <v>7.0000005954592114E-4</v>
      </c>
      <c r="O137" s="94">
        <v>68.285036000000005</v>
      </c>
      <c r="P137" s="96">
        <v>115.59</v>
      </c>
      <c r="Q137" s="84"/>
      <c r="R137" s="94">
        <v>7.8930679000000004E-2</v>
      </c>
      <c r="S137" s="95">
        <v>2.6324020632069146E-7</v>
      </c>
      <c r="T137" s="95">
        <f t="shared" si="1"/>
        <v>7.0148057676578052E-5</v>
      </c>
      <c r="U137" s="95">
        <f>R137/'סכום נכסי הקרן'!$C$42</f>
        <v>1.2232102485347116E-5</v>
      </c>
    </row>
    <row r="138" spans="2:21">
      <c r="B138" s="87" t="s">
        <v>629</v>
      </c>
      <c r="C138" s="84" t="s">
        <v>630</v>
      </c>
      <c r="D138" s="97" t="s">
        <v>109</v>
      </c>
      <c r="E138" s="97" t="s">
        <v>328</v>
      </c>
      <c r="F138" s="84" t="s">
        <v>565</v>
      </c>
      <c r="G138" s="97" t="s">
        <v>398</v>
      </c>
      <c r="H138" s="84" t="s">
        <v>611</v>
      </c>
      <c r="I138" s="84" t="s">
        <v>149</v>
      </c>
      <c r="J138" s="84"/>
      <c r="K138" s="94">
        <v>5.3100000049069047</v>
      </c>
      <c r="L138" s="97" t="s">
        <v>153</v>
      </c>
      <c r="M138" s="98">
        <v>2.4E-2</v>
      </c>
      <c r="N138" s="98">
        <v>4.0000000066309519E-3</v>
      </c>
      <c r="O138" s="94">
        <v>533.64444300000002</v>
      </c>
      <c r="P138" s="96">
        <v>113.04</v>
      </c>
      <c r="Q138" s="84"/>
      <c r="R138" s="94">
        <v>0.60323168399999993</v>
      </c>
      <c r="S138" s="95">
        <v>1.086741050910413E-6</v>
      </c>
      <c r="T138" s="95">
        <f t="shared" si="1"/>
        <v>5.3611005882226478E-4</v>
      </c>
      <c r="U138" s="95">
        <f>R138/'סכום נכסי הקרן'!$C$42</f>
        <v>9.3484458446081839E-5</v>
      </c>
    </row>
    <row r="139" spans="2:21">
      <c r="B139" s="87" t="s">
        <v>631</v>
      </c>
      <c r="C139" s="84" t="s">
        <v>632</v>
      </c>
      <c r="D139" s="97" t="s">
        <v>109</v>
      </c>
      <c r="E139" s="97" t="s">
        <v>328</v>
      </c>
      <c r="F139" s="84" t="s">
        <v>565</v>
      </c>
      <c r="G139" s="97" t="s">
        <v>398</v>
      </c>
      <c r="H139" s="84" t="s">
        <v>611</v>
      </c>
      <c r="I139" s="84" t="s">
        <v>149</v>
      </c>
      <c r="J139" s="84"/>
      <c r="K139" s="94">
        <v>6.409999999904743</v>
      </c>
      <c r="L139" s="97" t="s">
        <v>153</v>
      </c>
      <c r="M139" s="98">
        <v>2.6000000000000002E-2</v>
      </c>
      <c r="N139" s="98">
        <v>7.3999999988764555E-3</v>
      </c>
      <c r="O139" s="94">
        <v>3603.3987729999999</v>
      </c>
      <c r="P139" s="96">
        <v>113.62</v>
      </c>
      <c r="Q139" s="84"/>
      <c r="R139" s="94">
        <v>4.0941816790000001</v>
      </c>
      <c r="S139" s="95">
        <v>6.1251291404214466E-6</v>
      </c>
      <c r="T139" s="95">
        <f t="shared" si="1"/>
        <v>3.6386218412853277E-3</v>
      </c>
      <c r="U139" s="95">
        <f>R139/'סכום נכסי הקרן'!$C$42</f>
        <v>6.3448649531012557E-4</v>
      </c>
    </row>
    <row r="140" spans="2:21">
      <c r="B140" s="87" t="s">
        <v>633</v>
      </c>
      <c r="C140" s="84" t="s">
        <v>634</v>
      </c>
      <c r="D140" s="97" t="s">
        <v>109</v>
      </c>
      <c r="E140" s="97" t="s">
        <v>328</v>
      </c>
      <c r="F140" s="84" t="s">
        <v>635</v>
      </c>
      <c r="G140" s="97" t="s">
        <v>398</v>
      </c>
      <c r="H140" s="84" t="s">
        <v>611</v>
      </c>
      <c r="I140" s="84" t="s">
        <v>149</v>
      </c>
      <c r="J140" s="84"/>
      <c r="K140" s="94">
        <v>0.49999999933281764</v>
      </c>
      <c r="L140" s="97" t="s">
        <v>153</v>
      </c>
      <c r="M140" s="98">
        <v>4.4999999999999998E-2</v>
      </c>
      <c r="N140" s="98">
        <v>-6.8999999939953569E-3</v>
      </c>
      <c r="O140" s="94">
        <v>672.84988999999996</v>
      </c>
      <c r="P140" s="96">
        <v>111.38</v>
      </c>
      <c r="Q140" s="84"/>
      <c r="R140" s="94">
        <v>0.74942020500000006</v>
      </c>
      <c r="S140" s="95">
        <v>3.8725173525179852E-6</v>
      </c>
      <c r="T140" s="95">
        <f t="shared" ref="T140:T156" si="2">R140/$R$11</f>
        <v>6.660321744392057E-4</v>
      </c>
      <c r="U140" s="95">
        <f>R140/'סכום נכסי הקרן'!$C$42</f>
        <v>1.1613969204737039E-4</v>
      </c>
    </row>
    <row r="141" spans="2:21">
      <c r="B141" s="87" t="s">
        <v>636</v>
      </c>
      <c r="C141" s="84" t="s">
        <v>637</v>
      </c>
      <c r="D141" s="97" t="s">
        <v>109</v>
      </c>
      <c r="E141" s="97" t="s">
        <v>328</v>
      </c>
      <c r="F141" s="84" t="s">
        <v>635</v>
      </c>
      <c r="G141" s="97" t="s">
        <v>398</v>
      </c>
      <c r="H141" s="84" t="s">
        <v>611</v>
      </c>
      <c r="I141" s="84" t="s">
        <v>149</v>
      </c>
      <c r="J141" s="84"/>
      <c r="K141" s="94">
        <v>4.4700000003953999</v>
      </c>
      <c r="L141" s="97" t="s">
        <v>153</v>
      </c>
      <c r="M141" s="98">
        <v>1.6E-2</v>
      </c>
      <c r="N141" s="98">
        <v>1.3000000002081052E-3</v>
      </c>
      <c r="O141" s="94">
        <v>440.768846</v>
      </c>
      <c r="P141" s="96">
        <v>109.02</v>
      </c>
      <c r="Q141" s="84"/>
      <c r="R141" s="94">
        <v>0.48052622300000003</v>
      </c>
      <c r="S141" s="95">
        <v>2.7805193918094844E-6</v>
      </c>
      <c r="T141" s="95">
        <f t="shared" si="2"/>
        <v>4.2705804172940418E-4</v>
      </c>
      <c r="U141" s="95">
        <f>R141/'סכום נכסי הקרן'!$C$42</f>
        <v>7.4468458666531451E-5</v>
      </c>
    </row>
    <row r="142" spans="2:21">
      <c r="B142" s="87" t="s">
        <v>638</v>
      </c>
      <c r="C142" s="84" t="s">
        <v>639</v>
      </c>
      <c r="D142" s="97" t="s">
        <v>109</v>
      </c>
      <c r="E142" s="97" t="s">
        <v>328</v>
      </c>
      <c r="F142" s="84" t="s">
        <v>610</v>
      </c>
      <c r="G142" s="97" t="s">
        <v>336</v>
      </c>
      <c r="H142" s="84" t="s">
        <v>640</v>
      </c>
      <c r="I142" s="84" t="s">
        <v>149</v>
      </c>
      <c r="J142" s="84"/>
      <c r="K142" s="94">
        <v>0.68000000011162076</v>
      </c>
      <c r="L142" s="97" t="s">
        <v>153</v>
      </c>
      <c r="M142" s="98">
        <v>5.2999999999999999E-2</v>
      </c>
      <c r="N142" s="98">
        <v>0</v>
      </c>
      <c r="O142" s="94">
        <v>1570.9129390000003</v>
      </c>
      <c r="P142" s="96">
        <v>114.06</v>
      </c>
      <c r="Q142" s="84"/>
      <c r="R142" s="94">
        <v>1.7917833849999998</v>
      </c>
      <c r="S142" s="95">
        <v>6.0418334153827226E-6</v>
      </c>
      <c r="T142" s="95">
        <f t="shared" si="2"/>
        <v>1.5924115417138909E-3</v>
      </c>
      <c r="U142" s="95">
        <f>R142/'סכום נכסי הקרן'!$C$42</f>
        <v>2.776775554770302E-4</v>
      </c>
    </row>
    <row r="143" spans="2:21">
      <c r="B143" s="87" t="s">
        <v>641</v>
      </c>
      <c r="C143" s="84" t="s">
        <v>642</v>
      </c>
      <c r="D143" s="97" t="s">
        <v>109</v>
      </c>
      <c r="E143" s="97" t="s">
        <v>328</v>
      </c>
      <c r="F143" s="84" t="s">
        <v>643</v>
      </c>
      <c r="G143" s="97" t="s">
        <v>644</v>
      </c>
      <c r="H143" s="84" t="s">
        <v>640</v>
      </c>
      <c r="I143" s="84" t="s">
        <v>149</v>
      </c>
      <c r="J143" s="84"/>
      <c r="K143" s="94">
        <v>1.4699391564401358</v>
      </c>
      <c r="L143" s="97" t="s">
        <v>153</v>
      </c>
      <c r="M143" s="98">
        <v>5.3499999999999999E-2</v>
      </c>
      <c r="N143" s="98">
        <v>5.7997318758378881E-3</v>
      </c>
      <c r="O143" s="94">
        <v>8.8409999999999999E-3</v>
      </c>
      <c r="P143" s="96">
        <v>109.68</v>
      </c>
      <c r="Q143" s="84"/>
      <c r="R143" s="94">
        <v>9.6970000000000005E-6</v>
      </c>
      <c r="S143" s="95">
        <v>7.5262249482311327E-11</v>
      </c>
      <c r="T143" s="95">
        <f t="shared" si="2"/>
        <v>8.6180142361346896E-9</v>
      </c>
      <c r="U143" s="95">
        <f>R143/'סכום נכסי הקרן'!$C$42</f>
        <v>1.5027705234920249E-9</v>
      </c>
    </row>
    <row r="144" spans="2:21">
      <c r="B144" s="87" t="s">
        <v>645</v>
      </c>
      <c r="C144" s="84" t="s">
        <v>646</v>
      </c>
      <c r="D144" s="97" t="s">
        <v>109</v>
      </c>
      <c r="E144" s="97" t="s">
        <v>328</v>
      </c>
      <c r="F144" s="84" t="s">
        <v>647</v>
      </c>
      <c r="G144" s="97" t="s">
        <v>398</v>
      </c>
      <c r="H144" s="84" t="s">
        <v>648</v>
      </c>
      <c r="I144" s="84" t="s">
        <v>332</v>
      </c>
      <c r="J144" s="84"/>
      <c r="K144" s="94">
        <v>0.41000000575152001</v>
      </c>
      <c r="L144" s="97" t="s">
        <v>153</v>
      </c>
      <c r="M144" s="98">
        <v>4.8499999999999995E-2</v>
      </c>
      <c r="N144" s="98">
        <v>3.4000000732011637E-3</v>
      </c>
      <c r="O144" s="94">
        <v>30.698843999999998</v>
      </c>
      <c r="P144" s="96">
        <v>124.6</v>
      </c>
      <c r="Q144" s="84"/>
      <c r="R144" s="94">
        <v>3.8250757999999996E-2</v>
      </c>
      <c r="S144" s="95">
        <v>4.5141408286460102E-7</v>
      </c>
      <c r="T144" s="95">
        <f t="shared" si="2"/>
        <v>3.3994593893672556E-5</v>
      </c>
      <c r="U144" s="95">
        <f>R144/'סכום נכסי הקרן'!$C$42</f>
        <v>5.9278242367357689E-6</v>
      </c>
    </row>
    <row r="145" spans="2:21">
      <c r="B145" s="87" t="s">
        <v>649</v>
      </c>
      <c r="C145" s="84" t="s">
        <v>650</v>
      </c>
      <c r="D145" s="97" t="s">
        <v>109</v>
      </c>
      <c r="E145" s="97" t="s">
        <v>328</v>
      </c>
      <c r="F145" s="84" t="s">
        <v>651</v>
      </c>
      <c r="G145" s="97" t="s">
        <v>398</v>
      </c>
      <c r="H145" s="84" t="s">
        <v>648</v>
      </c>
      <c r="I145" s="84" t="s">
        <v>332</v>
      </c>
      <c r="J145" s="84"/>
      <c r="K145" s="94">
        <v>0.99000000685579059</v>
      </c>
      <c r="L145" s="97" t="s">
        <v>153</v>
      </c>
      <c r="M145" s="98">
        <v>4.2500000000000003E-2</v>
      </c>
      <c r="N145" s="98">
        <v>2.6000000457052697E-3</v>
      </c>
      <c r="O145" s="94">
        <v>14.421880000000002</v>
      </c>
      <c r="P145" s="96">
        <v>112.56</v>
      </c>
      <c r="Q145" s="94">
        <v>5.6460470000000004E-3</v>
      </c>
      <c r="R145" s="94">
        <v>2.1879315E-2</v>
      </c>
      <c r="S145" s="95">
        <v>2.4981491076872455E-7</v>
      </c>
      <c r="T145" s="95">
        <f t="shared" si="2"/>
        <v>1.9444802325139241E-5</v>
      </c>
      <c r="U145" s="95">
        <f>R145/'סכום נכסי הקרן'!$C$42</f>
        <v>3.3906970873669085E-6</v>
      </c>
    </row>
    <row r="146" spans="2:21">
      <c r="B146" s="87" t="s">
        <v>652</v>
      </c>
      <c r="C146" s="84" t="s">
        <v>653</v>
      </c>
      <c r="D146" s="97" t="s">
        <v>109</v>
      </c>
      <c r="E146" s="97" t="s">
        <v>328</v>
      </c>
      <c r="F146" s="84" t="s">
        <v>654</v>
      </c>
      <c r="G146" s="97" t="s">
        <v>462</v>
      </c>
      <c r="H146" s="84" t="s">
        <v>648</v>
      </c>
      <c r="I146" s="84" t="s">
        <v>332</v>
      </c>
      <c r="J146" s="84"/>
      <c r="K146" s="94">
        <v>0.49999999884882934</v>
      </c>
      <c r="L146" s="97" t="s">
        <v>153</v>
      </c>
      <c r="M146" s="98">
        <v>4.8000000000000001E-2</v>
      </c>
      <c r="N146" s="98">
        <v>-7.4000000032232796E-3</v>
      </c>
      <c r="O146" s="94">
        <v>356.01673499999998</v>
      </c>
      <c r="P146" s="96">
        <v>122</v>
      </c>
      <c r="Q146" s="84"/>
      <c r="R146" s="94">
        <v>0.43434043899999997</v>
      </c>
      <c r="S146" s="95">
        <v>3.4803334428935117E-6</v>
      </c>
      <c r="T146" s="95">
        <f t="shared" si="2"/>
        <v>3.8601135264834381E-4</v>
      </c>
      <c r="U146" s="95">
        <f>R146/'סכום נכסי הקרן'!$C$42</f>
        <v>6.7310921820128481E-5</v>
      </c>
    </row>
    <row r="147" spans="2:21">
      <c r="B147" s="87" t="s">
        <v>655</v>
      </c>
      <c r="C147" s="84" t="s">
        <v>656</v>
      </c>
      <c r="D147" s="97" t="s">
        <v>109</v>
      </c>
      <c r="E147" s="97" t="s">
        <v>328</v>
      </c>
      <c r="F147" s="84" t="s">
        <v>392</v>
      </c>
      <c r="G147" s="97" t="s">
        <v>336</v>
      </c>
      <c r="H147" s="84" t="s">
        <v>648</v>
      </c>
      <c r="I147" s="84" t="s">
        <v>332</v>
      </c>
      <c r="J147" s="84"/>
      <c r="K147" s="94">
        <v>1.9199999999620099</v>
      </c>
      <c r="L147" s="97" t="s">
        <v>153</v>
      </c>
      <c r="M147" s="98">
        <v>5.0999999999999997E-2</v>
      </c>
      <c r="N147" s="98">
        <v>1.7000000002676597E-3</v>
      </c>
      <c r="O147" s="94">
        <v>8576.0173510000004</v>
      </c>
      <c r="P147" s="96">
        <v>133.5</v>
      </c>
      <c r="Q147" s="94">
        <v>0.132889326</v>
      </c>
      <c r="R147" s="94">
        <v>11.581872756999999</v>
      </c>
      <c r="S147" s="95">
        <v>7.4753316589664473E-6</v>
      </c>
      <c r="T147" s="95">
        <f t="shared" si="2"/>
        <v>1.029315708991714E-2</v>
      </c>
      <c r="U147" s="95">
        <f>R147/'סכום נכסי הקרן'!$C$42</f>
        <v>1.7948743927044353E-3</v>
      </c>
    </row>
    <row r="148" spans="2:21">
      <c r="B148" s="87" t="s">
        <v>657</v>
      </c>
      <c r="C148" s="84" t="s">
        <v>658</v>
      </c>
      <c r="D148" s="97" t="s">
        <v>109</v>
      </c>
      <c r="E148" s="97" t="s">
        <v>328</v>
      </c>
      <c r="F148" s="84" t="s">
        <v>556</v>
      </c>
      <c r="G148" s="97" t="s">
        <v>336</v>
      </c>
      <c r="H148" s="84" t="s">
        <v>648</v>
      </c>
      <c r="I148" s="84" t="s">
        <v>332</v>
      </c>
      <c r="J148" s="84"/>
      <c r="K148" s="94">
        <v>0.98999999992907628</v>
      </c>
      <c r="L148" s="97" t="s">
        <v>153</v>
      </c>
      <c r="M148" s="98">
        <v>2.4E-2</v>
      </c>
      <c r="N148" s="98">
        <v>3.9000000040190098E-3</v>
      </c>
      <c r="O148" s="94">
        <v>404.92992299999997</v>
      </c>
      <c r="P148" s="96">
        <v>104.46</v>
      </c>
      <c r="Q148" s="84"/>
      <c r="R148" s="94">
        <v>0.422989797</v>
      </c>
      <c r="S148" s="95">
        <v>4.652546394977882E-6</v>
      </c>
      <c r="T148" s="95">
        <f t="shared" si="2"/>
        <v>3.7592369725541114E-4</v>
      </c>
      <c r="U148" s="95">
        <f>R148/'סכום נכסי הקרן'!$C$42</f>
        <v>6.5551881888158741E-5</v>
      </c>
    </row>
    <row r="149" spans="2:21">
      <c r="B149" s="87" t="s">
        <v>659</v>
      </c>
      <c r="C149" s="84" t="s">
        <v>660</v>
      </c>
      <c r="D149" s="97" t="s">
        <v>109</v>
      </c>
      <c r="E149" s="97" t="s">
        <v>328</v>
      </c>
      <c r="F149" s="84" t="s">
        <v>568</v>
      </c>
      <c r="G149" s="97" t="s">
        <v>398</v>
      </c>
      <c r="H149" s="84" t="s">
        <v>648</v>
      </c>
      <c r="I149" s="84" t="s">
        <v>332</v>
      </c>
      <c r="J149" s="84"/>
      <c r="K149" s="94">
        <v>4.1399999865063277</v>
      </c>
      <c r="L149" s="97" t="s">
        <v>153</v>
      </c>
      <c r="M149" s="98">
        <v>2.0499999999999997E-2</v>
      </c>
      <c r="N149" s="98">
        <v>5.1999999593995679E-3</v>
      </c>
      <c r="O149" s="94">
        <v>154.37911700000001</v>
      </c>
      <c r="P149" s="96">
        <v>108.49</v>
      </c>
      <c r="Q149" s="84"/>
      <c r="R149" s="94">
        <v>0.16748590899999999</v>
      </c>
      <c r="S149" s="95">
        <v>2.7211610275901714E-7</v>
      </c>
      <c r="T149" s="95">
        <f t="shared" si="2"/>
        <v>1.4884974199380827E-4</v>
      </c>
      <c r="U149" s="95">
        <f>R149/'סכום נכסי הקרן'!$C$42</f>
        <v>2.5955747875164238E-5</v>
      </c>
    </row>
    <row r="150" spans="2:21">
      <c r="B150" s="87" t="s">
        <v>661</v>
      </c>
      <c r="C150" s="84" t="s">
        <v>662</v>
      </c>
      <c r="D150" s="97" t="s">
        <v>109</v>
      </c>
      <c r="E150" s="97" t="s">
        <v>328</v>
      </c>
      <c r="F150" s="84" t="s">
        <v>568</v>
      </c>
      <c r="G150" s="97" t="s">
        <v>398</v>
      </c>
      <c r="H150" s="84" t="s">
        <v>648</v>
      </c>
      <c r="I150" s="84" t="s">
        <v>332</v>
      </c>
      <c r="J150" s="84"/>
      <c r="K150" s="94">
        <v>5.0099999993837265</v>
      </c>
      <c r="L150" s="97" t="s">
        <v>153</v>
      </c>
      <c r="M150" s="98">
        <v>2.0499999999999997E-2</v>
      </c>
      <c r="N150" s="98">
        <v>6.6000000008734601E-3</v>
      </c>
      <c r="O150" s="94">
        <v>1874.45</v>
      </c>
      <c r="P150" s="96">
        <v>109.94</v>
      </c>
      <c r="Q150" s="84"/>
      <c r="R150" s="94">
        <v>2.060770427</v>
      </c>
      <c r="S150" s="95">
        <v>3.2783344322619801E-6</v>
      </c>
      <c r="T150" s="95">
        <f t="shared" si="2"/>
        <v>1.8314683796319853E-3</v>
      </c>
      <c r="U150" s="95">
        <f>R150/'סכום נכסי הקרן'!$C$42</f>
        <v>3.1936321061974563E-4</v>
      </c>
    </row>
    <row r="151" spans="2:21">
      <c r="B151" s="87" t="s">
        <v>663</v>
      </c>
      <c r="C151" s="84" t="s">
        <v>664</v>
      </c>
      <c r="D151" s="97" t="s">
        <v>109</v>
      </c>
      <c r="E151" s="97" t="s">
        <v>328</v>
      </c>
      <c r="F151" s="84" t="s">
        <v>665</v>
      </c>
      <c r="G151" s="97" t="s">
        <v>180</v>
      </c>
      <c r="H151" s="84" t="s">
        <v>648</v>
      </c>
      <c r="I151" s="84" t="s">
        <v>332</v>
      </c>
      <c r="J151" s="84"/>
      <c r="K151" s="94">
        <v>9.9999982929318172E-3</v>
      </c>
      <c r="L151" s="97" t="s">
        <v>153</v>
      </c>
      <c r="M151" s="98">
        <v>4.5999999999999999E-2</v>
      </c>
      <c r="N151" s="98">
        <v>6.7699999894730786E-2</v>
      </c>
      <c r="O151" s="94">
        <v>132.384107</v>
      </c>
      <c r="P151" s="96">
        <v>106.2</v>
      </c>
      <c r="Q151" s="84"/>
      <c r="R151" s="94">
        <v>0.14059192400000001</v>
      </c>
      <c r="S151" s="95">
        <v>6.1734628144110772E-7</v>
      </c>
      <c r="T151" s="95">
        <f t="shared" si="2"/>
        <v>1.2494825229633559E-4</v>
      </c>
      <c r="U151" s="95">
        <f>R151/'סכום נכסי הקרן'!$C$42</f>
        <v>2.1787913708180982E-5</v>
      </c>
    </row>
    <row r="152" spans="2:21">
      <c r="B152" s="87" t="s">
        <v>666</v>
      </c>
      <c r="C152" s="84" t="s">
        <v>667</v>
      </c>
      <c r="D152" s="97" t="s">
        <v>109</v>
      </c>
      <c r="E152" s="97" t="s">
        <v>328</v>
      </c>
      <c r="F152" s="84" t="s">
        <v>665</v>
      </c>
      <c r="G152" s="97" t="s">
        <v>180</v>
      </c>
      <c r="H152" s="84" t="s">
        <v>648</v>
      </c>
      <c r="I152" s="84" t="s">
        <v>332</v>
      </c>
      <c r="J152" s="84"/>
      <c r="K152" s="94">
        <v>2.5499999998849092</v>
      </c>
      <c r="L152" s="97" t="s">
        <v>153</v>
      </c>
      <c r="M152" s="98">
        <v>1.9799999999999998E-2</v>
      </c>
      <c r="N152" s="98">
        <v>1.8599999998107398E-2</v>
      </c>
      <c r="O152" s="94">
        <v>3833.7952230000001</v>
      </c>
      <c r="P152" s="96">
        <v>100.99</v>
      </c>
      <c r="Q152" s="94">
        <v>3.8215751999999999E-2</v>
      </c>
      <c r="R152" s="94">
        <v>3.9099655590000002</v>
      </c>
      <c r="S152" s="95">
        <v>5.3120699026039817E-6</v>
      </c>
      <c r="T152" s="95">
        <f t="shared" si="2"/>
        <v>3.474903459859578E-3</v>
      </c>
      <c r="U152" s="95">
        <f>R152/'סכום נכסי הקרן'!$C$42</f>
        <v>6.0593802103065051E-4</v>
      </c>
    </row>
    <row r="153" spans="2:21">
      <c r="B153" s="87" t="s">
        <v>668</v>
      </c>
      <c r="C153" s="84" t="s">
        <v>669</v>
      </c>
      <c r="D153" s="97" t="s">
        <v>109</v>
      </c>
      <c r="E153" s="97" t="s">
        <v>328</v>
      </c>
      <c r="F153" s="84" t="s">
        <v>670</v>
      </c>
      <c r="G153" s="97" t="s">
        <v>398</v>
      </c>
      <c r="H153" s="84" t="s">
        <v>671</v>
      </c>
      <c r="I153" s="84" t="s">
        <v>149</v>
      </c>
      <c r="J153" s="84"/>
      <c r="K153" s="94">
        <v>3.32</v>
      </c>
      <c r="L153" s="97" t="s">
        <v>153</v>
      </c>
      <c r="M153" s="98">
        <v>4.6500000000000007E-2</v>
      </c>
      <c r="N153" s="98">
        <v>8.8000000000000005E-3</v>
      </c>
      <c r="O153" s="94">
        <v>4.3000000000000002E-5</v>
      </c>
      <c r="P153" s="96">
        <v>114.19</v>
      </c>
      <c r="Q153" s="94">
        <v>9.9999999999999986E-10</v>
      </c>
      <c r="R153" s="94">
        <v>5.0000000000000004E-8</v>
      </c>
      <c r="S153" s="95">
        <v>6.0003739767966932E-14</v>
      </c>
      <c r="T153" s="95">
        <f t="shared" si="2"/>
        <v>4.443649704101624E-11</v>
      </c>
      <c r="U153" s="95">
        <f>R153/'סכום נכסי הקרן'!$C$42</f>
        <v>7.7486362972673251E-12</v>
      </c>
    </row>
    <row r="154" spans="2:21">
      <c r="B154" s="87" t="s">
        <v>672</v>
      </c>
      <c r="C154" s="84" t="s">
        <v>673</v>
      </c>
      <c r="D154" s="97" t="s">
        <v>109</v>
      </c>
      <c r="E154" s="97" t="s">
        <v>328</v>
      </c>
      <c r="F154" s="84" t="s">
        <v>670</v>
      </c>
      <c r="G154" s="97" t="s">
        <v>398</v>
      </c>
      <c r="H154" s="84" t="s">
        <v>671</v>
      </c>
      <c r="I154" s="84" t="s">
        <v>149</v>
      </c>
      <c r="J154" s="84"/>
      <c r="K154" s="94">
        <v>0</v>
      </c>
      <c r="L154" s="97" t="s">
        <v>153</v>
      </c>
      <c r="M154" s="98">
        <v>5.5999999999999994E-2</v>
      </c>
      <c r="N154" s="98">
        <v>0</v>
      </c>
      <c r="O154" s="94">
        <v>346.18111499999998</v>
      </c>
      <c r="P154" s="96">
        <v>109.44</v>
      </c>
      <c r="Q154" s="84"/>
      <c r="R154" s="94">
        <v>0.37886062800000003</v>
      </c>
      <c r="S154" s="95">
        <v>5.468204887218045E-6</v>
      </c>
      <c r="T154" s="95">
        <f t="shared" si="2"/>
        <v>3.3670478350159109E-4</v>
      </c>
      <c r="U154" s="95">
        <f>R154/'סכום נכסי הקרן'!$C$42</f>
        <v>5.8713064274525865E-5</v>
      </c>
    </row>
    <row r="155" spans="2:21">
      <c r="B155" s="87" t="s">
        <v>674</v>
      </c>
      <c r="C155" s="84" t="s">
        <v>675</v>
      </c>
      <c r="D155" s="97" t="s">
        <v>109</v>
      </c>
      <c r="E155" s="97" t="s">
        <v>328</v>
      </c>
      <c r="F155" s="84" t="s">
        <v>676</v>
      </c>
      <c r="G155" s="97" t="s">
        <v>398</v>
      </c>
      <c r="H155" s="84" t="s">
        <v>671</v>
      </c>
      <c r="I155" s="84" t="s">
        <v>149</v>
      </c>
      <c r="J155" s="84"/>
      <c r="K155" s="94">
        <v>1</v>
      </c>
      <c r="L155" s="97" t="s">
        <v>153</v>
      </c>
      <c r="M155" s="98">
        <v>4.8000000000000001E-2</v>
      </c>
      <c r="N155" s="98">
        <v>2.700000005481797E-3</v>
      </c>
      <c r="O155" s="94">
        <v>316.92638399999998</v>
      </c>
      <c r="P155" s="96">
        <v>105.13</v>
      </c>
      <c r="Q155" s="94">
        <v>0.26880771400000003</v>
      </c>
      <c r="R155" s="94">
        <v>0.60199242100000006</v>
      </c>
      <c r="S155" s="95">
        <v>7.3283424541390471E-6</v>
      </c>
      <c r="T155" s="95">
        <f t="shared" si="2"/>
        <v>5.3500868868961403E-4</v>
      </c>
      <c r="U155" s="95">
        <f>R155/'סכום נכסי הקרן'!$C$42</f>
        <v>9.3292406480808648E-5</v>
      </c>
    </row>
    <row r="156" spans="2:21">
      <c r="B156" s="87" t="s">
        <v>677</v>
      </c>
      <c r="C156" s="84" t="s">
        <v>678</v>
      </c>
      <c r="D156" s="97" t="s">
        <v>109</v>
      </c>
      <c r="E156" s="97" t="s">
        <v>328</v>
      </c>
      <c r="F156" s="84" t="s">
        <v>679</v>
      </c>
      <c r="G156" s="97" t="s">
        <v>398</v>
      </c>
      <c r="H156" s="84" t="s">
        <v>680</v>
      </c>
      <c r="I156" s="84" t="s">
        <v>332</v>
      </c>
      <c r="J156" s="84"/>
      <c r="K156" s="94">
        <v>0.61999999964100561</v>
      </c>
      <c r="L156" s="97" t="s">
        <v>153</v>
      </c>
      <c r="M156" s="98">
        <v>5.4000000000000006E-2</v>
      </c>
      <c r="N156" s="98">
        <v>1.8099999998205031E-2</v>
      </c>
      <c r="O156" s="94">
        <v>262.19493799999998</v>
      </c>
      <c r="P156" s="96">
        <v>106.24</v>
      </c>
      <c r="Q156" s="84"/>
      <c r="R156" s="94">
        <v>0.27855590499999999</v>
      </c>
      <c r="S156" s="95">
        <v>7.2831927222222213E-6</v>
      </c>
      <c r="T156" s="95">
        <f t="shared" si="2"/>
        <v>2.4756097296580197E-4</v>
      </c>
      <c r="U156" s="95">
        <f>R156/'סכום נכסי הקרן'!$C$42</f>
        <v>4.3168567926022966E-5</v>
      </c>
    </row>
    <row r="157" spans="2:21">
      <c r="B157" s="87" t="s">
        <v>681</v>
      </c>
      <c r="C157" s="84" t="s">
        <v>682</v>
      </c>
      <c r="D157" s="97" t="s">
        <v>109</v>
      </c>
      <c r="E157" s="97" t="s">
        <v>328</v>
      </c>
      <c r="F157" s="84" t="s">
        <v>679</v>
      </c>
      <c r="G157" s="97" t="s">
        <v>398</v>
      </c>
      <c r="H157" s="84" t="s">
        <v>680</v>
      </c>
      <c r="I157" s="84" t="s">
        <v>332</v>
      </c>
      <c r="J157" s="84"/>
      <c r="K157" s="94">
        <v>1.7600000009019783</v>
      </c>
      <c r="L157" s="97" t="s">
        <v>153</v>
      </c>
      <c r="M157" s="98">
        <v>2.5000000000000001E-2</v>
      </c>
      <c r="N157" s="98">
        <v>4.400000002254946E-2</v>
      </c>
      <c r="O157" s="94">
        <v>904.11744399999998</v>
      </c>
      <c r="P157" s="96">
        <v>98.1</v>
      </c>
      <c r="Q157" s="84"/>
      <c r="R157" s="94">
        <v>0.88693919500000007</v>
      </c>
      <c r="S157" s="95">
        <v>2.3212260252863697E-6</v>
      </c>
      <c r="T157" s="95">
        <f>R157/$R$11</f>
        <v>7.8824941828357648E-4</v>
      </c>
      <c r="U157" s="95">
        <f>R157/'סכום נכסי הקרן'!$C$42</f>
        <v>1.3745138479692124E-4</v>
      </c>
    </row>
    <row r="158" spans="2:21">
      <c r="B158" s="87" t="s">
        <v>683</v>
      </c>
      <c r="C158" s="84" t="s">
        <v>684</v>
      </c>
      <c r="D158" s="97" t="s">
        <v>109</v>
      </c>
      <c r="E158" s="97" t="s">
        <v>328</v>
      </c>
      <c r="F158" s="84" t="s">
        <v>685</v>
      </c>
      <c r="G158" s="97" t="s">
        <v>686</v>
      </c>
      <c r="H158" s="84" t="s">
        <v>687</v>
      </c>
      <c r="I158" s="84" t="s">
        <v>332</v>
      </c>
      <c r="J158" s="84"/>
      <c r="K158" s="94">
        <v>0.3800000002918601</v>
      </c>
      <c r="L158" s="97" t="s">
        <v>153</v>
      </c>
      <c r="M158" s="98">
        <v>4.9000000000000002E-2</v>
      </c>
      <c r="N158" s="98">
        <v>0</v>
      </c>
      <c r="O158" s="94">
        <v>1405.372838</v>
      </c>
      <c r="P158" s="96">
        <v>24.38</v>
      </c>
      <c r="Q158" s="84"/>
      <c r="R158" s="94">
        <v>0.34262985500000004</v>
      </c>
      <c r="S158" s="95">
        <v>1.9374332775248299E-6</v>
      </c>
      <c r="T158" s="95">
        <f>R158/$R$11</f>
        <v>3.0450541075742644E-4</v>
      </c>
      <c r="U158" s="95">
        <f>R158/'סכום נכסי הקרן'!$C$42</f>
        <v>5.3098282619608806E-5</v>
      </c>
    </row>
    <row r="159" spans="2:21">
      <c r="B159" s="83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94"/>
      <c r="P159" s="96"/>
      <c r="Q159" s="84"/>
      <c r="R159" s="84"/>
      <c r="S159" s="84"/>
      <c r="T159" s="95"/>
      <c r="U159" s="84"/>
    </row>
    <row r="160" spans="2:21">
      <c r="B160" s="102" t="s">
        <v>39</v>
      </c>
      <c r="C160" s="82"/>
      <c r="D160" s="82"/>
      <c r="E160" s="82"/>
      <c r="F160" s="82"/>
      <c r="G160" s="82"/>
      <c r="H160" s="82"/>
      <c r="I160" s="82"/>
      <c r="J160" s="82"/>
      <c r="K160" s="91">
        <v>4.5967466025978068</v>
      </c>
      <c r="L160" s="82"/>
      <c r="M160" s="82"/>
      <c r="N160" s="104">
        <v>1.7932991791932772E-2</v>
      </c>
      <c r="O160" s="91"/>
      <c r="P160" s="93"/>
      <c r="Q160" s="91">
        <v>0.32080376700000007</v>
      </c>
      <c r="R160" s="91">
        <f>SUM(R161:R241)</f>
        <v>180.591179299</v>
      </c>
      <c r="S160" s="82"/>
      <c r="T160" s="92">
        <f t="shared" ref="T160:T222" si="3">R160/$R$11</f>
        <v>0.16049678809107293</v>
      </c>
      <c r="U160" s="92">
        <f>R160/'סכום נכסי הקרן'!$C$42</f>
        <v>2.7986707337650855E-2</v>
      </c>
    </row>
    <row r="161" spans="2:21">
      <c r="B161" s="87" t="s">
        <v>688</v>
      </c>
      <c r="C161" s="84" t="s">
        <v>689</v>
      </c>
      <c r="D161" s="97" t="s">
        <v>109</v>
      </c>
      <c r="E161" s="97" t="s">
        <v>328</v>
      </c>
      <c r="F161" s="84" t="s">
        <v>343</v>
      </c>
      <c r="G161" s="97" t="s">
        <v>336</v>
      </c>
      <c r="H161" s="84" t="s">
        <v>344</v>
      </c>
      <c r="I161" s="84" t="s">
        <v>149</v>
      </c>
      <c r="J161" s="84"/>
      <c r="K161" s="94">
        <v>0.52112676056338025</v>
      </c>
      <c r="L161" s="97" t="s">
        <v>153</v>
      </c>
      <c r="M161" s="98">
        <v>1.95E-2</v>
      </c>
      <c r="N161" s="98">
        <v>4.0845070422535204E-3</v>
      </c>
      <c r="O161" s="94">
        <v>6.8999999999999997E-5</v>
      </c>
      <c r="P161" s="96">
        <v>102.7</v>
      </c>
      <c r="Q161" s="84"/>
      <c r="R161" s="94">
        <v>7.1E-8</v>
      </c>
      <c r="S161" s="95">
        <v>1.5109481496354141E-13</v>
      </c>
      <c r="T161" s="95">
        <f t="shared" si="3"/>
        <v>6.3099825798243059E-11</v>
      </c>
      <c r="U161" s="95">
        <f>R161/'סכום נכסי הקרן'!$C$42</f>
        <v>1.1003063542119601E-11</v>
      </c>
    </row>
    <row r="162" spans="2:21">
      <c r="B162" s="87" t="s">
        <v>690</v>
      </c>
      <c r="C162" s="84" t="s">
        <v>691</v>
      </c>
      <c r="D162" s="97" t="s">
        <v>109</v>
      </c>
      <c r="E162" s="97" t="s">
        <v>328</v>
      </c>
      <c r="F162" s="84" t="s">
        <v>392</v>
      </c>
      <c r="G162" s="97" t="s">
        <v>336</v>
      </c>
      <c r="H162" s="84" t="s">
        <v>344</v>
      </c>
      <c r="I162" s="84" t="s">
        <v>149</v>
      </c>
      <c r="J162" s="84"/>
      <c r="K162" s="94">
        <v>2.8800000007605555</v>
      </c>
      <c r="L162" s="97" t="s">
        <v>153</v>
      </c>
      <c r="M162" s="98">
        <v>1.8700000000000001E-2</v>
      </c>
      <c r="N162" s="98">
        <v>6.8000000004753468E-3</v>
      </c>
      <c r="O162" s="94">
        <v>1625.125532</v>
      </c>
      <c r="P162" s="96">
        <v>103.56</v>
      </c>
      <c r="Q162" s="84"/>
      <c r="R162" s="94">
        <v>1.6829800190000002</v>
      </c>
      <c r="S162" s="95">
        <v>1.1751617673232599E-6</v>
      </c>
      <c r="T162" s="95">
        <f t="shared" si="3"/>
        <v>1.495714732687659E-3</v>
      </c>
      <c r="U162" s="95">
        <f>R162/'סכום נכסי הקרן'!$C$42</f>
        <v>2.6081600125598103E-4</v>
      </c>
    </row>
    <row r="163" spans="2:21">
      <c r="B163" s="87" t="s">
        <v>692</v>
      </c>
      <c r="C163" s="84" t="s">
        <v>693</v>
      </c>
      <c r="D163" s="97" t="s">
        <v>109</v>
      </c>
      <c r="E163" s="97" t="s">
        <v>328</v>
      </c>
      <c r="F163" s="84" t="s">
        <v>392</v>
      </c>
      <c r="G163" s="97" t="s">
        <v>336</v>
      </c>
      <c r="H163" s="84" t="s">
        <v>344</v>
      </c>
      <c r="I163" s="84" t="s">
        <v>149</v>
      </c>
      <c r="J163" s="84"/>
      <c r="K163" s="94">
        <v>5.6000000000000005</v>
      </c>
      <c r="L163" s="97" t="s">
        <v>153</v>
      </c>
      <c r="M163" s="98">
        <v>2.6800000000000001E-2</v>
      </c>
      <c r="N163" s="98">
        <v>1.09E-2</v>
      </c>
      <c r="O163" s="94">
        <v>13063.072394999999</v>
      </c>
      <c r="P163" s="96">
        <v>109.2</v>
      </c>
      <c r="Q163" s="84"/>
      <c r="R163" s="94">
        <v>14.264875200000001</v>
      </c>
      <c r="S163" s="95">
        <v>5.4239769599903594E-6</v>
      </c>
      <c r="T163" s="95">
        <f t="shared" si="3"/>
        <v>1.2677621692305317E-2</v>
      </c>
      <c r="U163" s="95">
        <f>R163/'סכום נכסי הקרן'!$C$42</f>
        <v>2.2106665950141695E-3</v>
      </c>
    </row>
    <row r="164" spans="2:21">
      <c r="B164" s="87" t="s">
        <v>694</v>
      </c>
      <c r="C164" s="84" t="s">
        <v>695</v>
      </c>
      <c r="D164" s="97" t="s">
        <v>109</v>
      </c>
      <c r="E164" s="97" t="s">
        <v>328</v>
      </c>
      <c r="F164" s="84" t="s">
        <v>335</v>
      </c>
      <c r="G164" s="97" t="s">
        <v>336</v>
      </c>
      <c r="H164" s="84" t="s">
        <v>331</v>
      </c>
      <c r="I164" s="84" t="s">
        <v>332</v>
      </c>
      <c r="J164" s="84"/>
      <c r="K164" s="94">
        <v>0.24999999968041672</v>
      </c>
      <c r="L164" s="97" t="s">
        <v>153</v>
      </c>
      <c r="M164" s="98">
        <v>1.2E-2</v>
      </c>
      <c r="N164" s="98">
        <v>4.0000000000000001E-3</v>
      </c>
      <c r="O164" s="94">
        <v>778.35769100000005</v>
      </c>
      <c r="P164" s="96">
        <v>100.2</v>
      </c>
      <c r="Q164" s="94">
        <v>2.3542990000000002E-3</v>
      </c>
      <c r="R164" s="94">
        <v>0.78226870500000001</v>
      </c>
      <c r="S164" s="95">
        <v>2.5945256366666667E-6</v>
      </c>
      <c r="T164" s="95">
        <f t="shared" si="3"/>
        <v>6.9522561990024209E-4</v>
      </c>
      <c r="U164" s="95">
        <f>R164/'סכום נכסי הקרן'!$C$42</f>
        <v>1.2123031363558609E-4</v>
      </c>
    </row>
    <row r="165" spans="2:21">
      <c r="B165" s="87" t="s">
        <v>696</v>
      </c>
      <c r="C165" s="84" t="s">
        <v>697</v>
      </c>
      <c r="D165" s="97" t="s">
        <v>109</v>
      </c>
      <c r="E165" s="97" t="s">
        <v>328</v>
      </c>
      <c r="F165" s="84" t="s">
        <v>354</v>
      </c>
      <c r="G165" s="97" t="s">
        <v>336</v>
      </c>
      <c r="H165" s="84" t="s">
        <v>344</v>
      </c>
      <c r="I165" s="84" t="s">
        <v>149</v>
      </c>
      <c r="J165" s="84"/>
      <c r="K165" s="94">
        <v>5.0500000001129095</v>
      </c>
      <c r="L165" s="97" t="s">
        <v>153</v>
      </c>
      <c r="M165" s="98">
        <v>2.98E-2</v>
      </c>
      <c r="N165" s="98">
        <v>1.0200000000451641E-2</v>
      </c>
      <c r="O165" s="94">
        <v>3163.3540469999994</v>
      </c>
      <c r="P165" s="96">
        <v>111.99</v>
      </c>
      <c r="Q165" s="84"/>
      <c r="R165" s="94">
        <v>3.5426400920000001</v>
      </c>
      <c r="S165" s="95">
        <v>1.2443807713353191E-6</v>
      </c>
      <c r="T165" s="95">
        <f t="shared" si="3"/>
        <v>3.1484503193108695E-3</v>
      </c>
      <c r="U165" s="95">
        <f>R165/'סכום נכסי הקרן'!$C$42</f>
        <v>5.4901259210051302E-4</v>
      </c>
    </row>
    <row r="166" spans="2:21">
      <c r="B166" s="87" t="s">
        <v>698</v>
      </c>
      <c r="C166" s="84" t="s">
        <v>699</v>
      </c>
      <c r="D166" s="97" t="s">
        <v>109</v>
      </c>
      <c r="E166" s="97" t="s">
        <v>328</v>
      </c>
      <c r="F166" s="84" t="s">
        <v>354</v>
      </c>
      <c r="G166" s="97" t="s">
        <v>336</v>
      </c>
      <c r="H166" s="84" t="s">
        <v>344</v>
      </c>
      <c r="I166" s="84" t="s">
        <v>149</v>
      </c>
      <c r="J166" s="84"/>
      <c r="K166" s="94">
        <v>2.3600000000397245</v>
      </c>
      <c r="L166" s="97" t="s">
        <v>153</v>
      </c>
      <c r="M166" s="98">
        <v>2.4700000000000003E-2</v>
      </c>
      <c r="N166" s="98">
        <v>7.0000000004965578E-3</v>
      </c>
      <c r="O166" s="94">
        <v>3812.335004</v>
      </c>
      <c r="P166" s="96">
        <v>105.65</v>
      </c>
      <c r="Q166" s="84"/>
      <c r="R166" s="94">
        <v>4.0277319939999998</v>
      </c>
      <c r="S166" s="95">
        <v>1.1444226318807167E-6</v>
      </c>
      <c r="T166" s="95">
        <f t="shared" si="3"/>
        <v>3.5795660166677481E-3</v>
      </c>
      <c r="U166" s="95">
        <f>R166/'סכום נכסי הקרן'!$C$42</f>
        <v>6.2418860648746585E-4</v>
      </c>
    </row>
    <row r="167" spans="2:21">
      <c r="B167" s="87" t="s">
        <v>700</v>
      </c>
      <c r="C167" s="84" t="s">
        <v>701</v>
      </c>
      <c r="D167" s="97" t="s">
        <v>109</v>
      </c>
      <c r="E167" s="97" t="s">
        <v>328</v>
      </c>
      <c r="F167" s="84" t="s">
        <v>702</v>
      </c>
      <c r="G167" s="97" t="s">
        <v>336</v>
      </c>
      <c r="H167" s="84" t="s">
        <v>331</v>
      </c>
      <c r="I167" s="84" t="s">
        <v>332</v>
      </c>
      <c r="J167" s="84"/>
      <c r="K167" s="94">
        <v>2.1899999992048991</v>
      </c>
      <c r="L167" s="97" t="s">
        <v>153</v>
      </c>
      <c r="M167" s="98">
        <v>2.07E-2</v>
      </c>
      <c r="N167" s="98">
        <v>6.7999999954565672E-3</v>
      </c>
      <c r="O167" s="94">
        <v>1177.781307</v>
      </c>
      <c r="P167" s="96">
        <v>104.65</v>
      </c>
      <c r="Q167" s="84"/>
      <c r="R167" s="94">
        <v>1.2325481420000002</v>
      </c>
      <c r="S167" s="95">
        <v>4.6467583315908036E-6</v>
      </c>
      <c r="T167" s="95">
        <f t="shared" si="3"/>
        <v>1.0954024372978612E-3</v>
      </c>
      <c r="U167" s="95">
        <f>R167/'סכום נכסי הקרן'!$C$42</f>
        <v>1.9101134542461203E-4</v>
      </c>
    </row>
    <row r="168" spans="2:21">
      <c r="B168" s="87" t="s">
        <v>703</v>
      </c>
      <c r="C168" s="84" t="s">
        <v>704</v>
      </c>
      <c r="D168" s="97" t="s">
        <v>109</v>
      </c>
      <c r="E168" s="97" t="s">
        <v>328</v>
      </c>
      <c r="F168" s="84" t="s">
        <v>705</v>
      </c>
      <c r="G168" s="97" t="s">
        <v>398</v>
      </c>
      <c r="H168" s="84" t="s">
        <v>344</v>
      </c>
      <c r="I168" s="84" t="s">
        <v>149</v>
      </c>
      <c r="J168" s="84"/>
      <c r="K168" s="94">
        <v>4.1199999994241976</v>
      </c>
      <c r="L168" s="97" t="s">
        <v>153</v>
      </c>
      <c r="M168" s="98">
        <v>1.44E-2</v>
      </c>
      <c r="N168" s="98">
        <v>8.7999999989032338E-3</v>
      </c>
      <c r="O168" s="94">
        <v>2840.9614059999999</v>
      </c>
      <c r="P168" s="96">
        <v>102.7</v>
      </c>
      <c r="Q168" s="84"/>
      <c r="R168" s="94">
        <v>2.9176673639999997</v>
      </c>
      <c r="S168" s="95">
        <v>3.3423075364705882E-6</v>
      </c>
      <c r="T168" s="95">
        <f t="shared" si="3"/>
        <v>2.5930183437411123E-3</v>
      </c>
      <c r="U168" s="95">
        <f>R168/'סכום נכסי הקרן'!$C$42</f>
        <v>4.5215886480085341E-4</v>
      </c>
    </row>
    <row r="169" spans="2:21">
      <c r="B169" s="87" t="s">
        <v>706</v>
      </c>
      <c r="C169" s="84" t="s">
        <v>707</v>
      </c>
      <c r="D169" s="97" t="s">
        <v>109</v>
      </c>
      <c r="E169" s="97" t="s">
        <v>328</v>
      </c>
      <c r="F169" s="84" t="s">
        <v>708</v>
      </c>
      <c r="G169" s="97" t="s">
        <v>709</v>
      </c>
      <c r="H169" s="84" t="s">
        <v>387</v>
      </c>
      <c r="I169" s="84" t="s">
        <v>149</v>
      </c>
      <c r="J169" s="84"/>
      <c r="K169" s="94">
        <v>0.50000000194494465</v>
      </c>
      <c r="L169" s="97" t="s">
        <v>153</v>
      </c>
      <c r="M169" s="98">
        <v>4.8399999999999999E-2</v>
      </c>
      <c r="N169" s="98">
        <v>2.8000000171155125E-3</v>
      </c>
      <c r="O169" s="94">
        <v>251.34602699999999</v>
      </c>
      <c r="P169" s="96">
        <v>102.28</v>
      </c>
      <c r="Q169" s="84"/>
      <c r="R169" s="94">
        <v>0.257076727</v>
      </c>
      <c r="S169" s="95">
        <v>1.1968858428571427E-6</v>
      </c>
      <c r="T169" s="95">
        <f t="shared" si="3"/>
        <v>2.2847178437299277E-4</v>
      </c>
      <c r="U169" s="95">
        <f>R169/'סכום נכסי הקרן'!$C$42</f>
        <v>3.9839881160297657E-5</v>
      </c>
    </row>
    <row r="170" spans="2:21">
      <c r="B170" s="87" t="s">
        <v>710</v>
      </c>
      <c r="C170" s="84" t="s">
        <v>711</v>
      </c>
      <c r="D170" s="97" t="s">
        <v>109</v>
      </c>
      <c r="E170" s="97" t="s">
        <v>328</v>
      </c>
      <c r="F170" s="84" t="s">
        <v>392</v>
      </c>
      <c r="G170" s="97" t="s">
        <v>336</v>
      </c>
      <c r="H170" s="84" t="s">
        <v>387</v>
      </c>
      <c r="I170" s="84" t="s">
        <v>149</v>
      </c>
      <c r="J170" s="84"/>
      <c r="K170" s="94">
        <v>1.4100000000748023</v>
      </c>
      <c r="L170" s="97" t="s">
        <v>153</v>
      </c>
      <c r="M170" s="98">
        <v>6.4000000000000001E-2</v>
      </c>
      <c r="N170" s="98">
        <v>5.8999999992519732E-3</v>
      </c>
      <c r="O170" s="94">
        <v>1229.9679799999999</v>
      </c>
      <c r="P170" s="96">
        <v>108.69</v>
      </c>
      <c r="Q170" s="84"/>
      <c r="R170" s="94">
        <v>1.3368521900000001</v>
      </c>
      <c r="S170" s="95">
        <v>5.0395718301087426E-6</v>
      </c>
      <c r="T170" s="95">
        <f t="shared" si="3"/>
        <v>1.1881005677042216E-3</v>
      </c>
      <c r="U170" s="95">
        <f>R170/'סכום נכסי הקרן'!$C$42</f>
        <v>2.0717562807030627E-4</v>
      </c>
    </row>
    <row r="171" spans="2:21">
      <c r="B171" s="87" t="s">
        <v>712</v>
      </c>
      <c r="C171" s="84" t="s">
        <v>713</v>
      </c>
      <c r="D171" s="97" t="s">
        <v>109</v>
      </c>
      <c r="E171" s="97" t="s">
        <v>328</v>
      </c>
      <c r="F171" s="84" t="s">
        <v>404</v>
      </c>
      <c r="G171" s="97" t="s">
        <v>398</v>
      </c>
      <c r="H171" s="84" t="s">
        <v>387</v>
      </c>
      <c r="I171" s="84" t="s">
        <v>149</v>
      </c>
      <c r="J171" s="84"/>
      <c r="K171" s="94">
        <v>3.4200000005141495</v>
      </c>
      <c r="L171" s="97" t="s">
        <v>153</v>
      </c>
      <c r="M171" s="98">
        <v>1.6299999999999999E-2</v>
      </c>
      <c r="N171" s="98">
        <v>7.000000001977499E-3</v>
      </c>
      <c r="O171" s="94">
        <v>2940.0547310000002</v>
      </c>
      <c r="P171" s="96">
        <v>103.2</v>
      </c>
      <c r="Q171" s="84"/>
      <c r="R171" s="94">
        <v>3.0341364820000001</v>
      </c>
      <c r="S171" s="95">
        <v>3.5284650994492577E-6</v>
      </c>
      <c r="T171" s="95">
        <f t="shared" si="3"/>
        <v>2.6965279360886482E-3</v>
      </c>
      <c r="U171" s="95">
        <f>R171/'סכום נכסי הקרן'!$C$42</f>
        <v>4.702084015057637E-4</v>
      </c>
    </row>
    <row r="172" spans="2:21">
      <c r="B172" s="87" t="s">
        <v>714</v>
      </c>
      <c r="C172" s="84" t="s">
        <v>715</v>
      </c>
      <c r="D172" s="97" t="s">
        <v>109</v>
      </c>
      <c r="E172" s="97" t="s">
        <v>328</v>
      </c>
      <c r="F172" s="84" t="s">
        <v>376</v>
      </c>
      <c r="G172" s="97" t="s">
        <v>336</v>
      </c>
      <c r="H172" s="84" t="s">
        <v>387</v>
      </c>
      <c r="I172" s="84" t="s">
        <v>149</v>
      </c>
      <c r="J172" s="84"/>
      <c r="K172" s="94">
        <v>0.73000000013203625</v>
      </c>
      <c r="L172" s="97" t="s">
        <v>153</v>
      </c>
      <c r="M172" s="98">
        <v>6.0999999999999999E-2</v>
      </c>
      <c r="N172" s="98">
        <v>4.3000000013203622E-3</v>
      </c>
      <c r="O172" s="94">
        <v>1392.0929260000003</v>
      </c>
      <c r="P172" s="96">
        <v>108.81</v>
      </c>
      <c r="Q172" s="84"/>
      <c r="R172" s="94">
        <v>1.5147363599999999</v>
      </c>
      <c r="S172" s="95">
        <v>2.0316477571609787E-6</v>
      </c>
      <c r="T172" s="95">
        <f t="shared" si="3"/>
        <v>1.346191555581194E-3</v>
      </c>
      <c r="U172" s="95">
        <f>R172/'סכום נכסי הקרן'!$C$42</f>
        <v>2.3474282279773166E-4</v>
      </c>
    </row>
    <row r="173" spans="2:21" ht="409.6">
      <c r="B173" s="87" t="s">
        <v>716</v>
      </c>
      <c r="C173" s="84" t="s">
        <v>717</v>
      </c>
      <c r="D173" s="97" t="s">
        <v>109</v>
      </c>
      <c r="E173" s="97" t="s">
        <v>328</v>
      </c>
      <c r="F173" s="84" t="s">
        <v>718</v>
      </c>
      <c r="G173" s="97" t="s">
        <v>719</v>
      </c>
      <c r="H173" s="84" t="s">
        <v>387</v>
      </c>
      <c r="I173" s="84" t="s">
        <v>149</v>
      </c>
      <c r="J173" s="84"/>
      <c r="K173" s="94">
        <v>4.9200000007245839</v>
      </c>
      <c r="L173" s="97" t="s">
        <v>153</v>
      </c>
      <c r="M173" s="98">
        <v>2.6099999999999998E-2</v>
      </c>
      <c r="N173" s="98">
        <v>1.0200000001079165E-2</v>
      </c>
      <c r="O173" s="94">
        <v>2401.95532</v>
      </c>
      <c r="P173" s="96">
        <v>108.02</v>
      </c>
      <c r="Q173" s="84"/>
      <c r="R173" s="94">
        <v>2.5945921360000002</v>
      </c>
      <c r="S173" s="95">
        <v>3.9826024353685553E-6</v>
      </c>
      <c r="T173" s="95">
        <f t="shared" si="3"/>
        <v>2.3058917154801599E-3</v>
      </c>
      <c r="U173" s="95">
        <f>R173/'סכום נכסי הקרן'!$C$42</f>
        <v>4.0209101603227917E-4</v>
      </c>
    </row>
    <row r="174" spans="2:21" ht="409.6">
      <c r="B174" s="87" t="s">
        <v>720</v>
      </c>
      <c r="C174" s="84" t="s">
        <v>721</v>
      </c>
      <c r="D174" s="97" t="s">
        <v>109</v>
      </c>
      <c r="E174" s="97" t="s">
        <v>328</v>
      </c>
      <c r="F174" s="84" t="s">
        <v>435</v>
      </c>
      <c r="G174" s="97" t="s">
        <v>398</v>
      </c>
      <c r="H174" s="84" t="s">
        <v>436</v>
      </c>
      <c r="I174" s="84" t="s">
        <v>149</v>
      </c>
      <c r="J174" s="84"/>
      <c r="K174" s="94">
        <v>3.7500000003755303</v>
      </c>
      <c r="L174" s="97" t="s">
        <v>153</v>
      </c>
      <c r="M174" s="98">
        <v>3.39E-2</v>
      </c>
      <c r="N174" s="98">
        <v>1.1300000000050072E-2</v>
      </c>
      <c r="O174" s="94">
        <v>3568.2996670000007</v>
      </c>
      <c r="P174" s="96">
        <v>108.55</v>
      </c>
      <c r="Q174" s="94">
        <v>0.12096535900000001</v>
      </c>
      <c r="R174" s="94">
        <v>3.9943546459999992</v>
      </c>
      <c r="S174" s="95">
        <v>3.2881102565220157E-6</v>
      </c>
      <c r="T174" s="95">
        <f t="shared" si="3"/>
        <v>3.5499025681549681E-3</v>
      </c>
      <c r="U174" s="95">
        <f>R174/'סכום נכסי הקרן'!$C$42</f>
        <v>6.1901602788307932E-4</v>
      </c>
    </row>
    <row r="175" spans="2:21" ht="409.6">
      <c r="B175" s="87" t="s">
        <v>722</v>
      </c>
      <c r="C175" s="84" t="s">
        <v>723</v>
      </c>
      <c r="D175" s="97" t="s">
        <v>109</v>
      </c>
      <c r="E175" s="97" t="s">
        <v>328</v>
      </c>
      <c r="F175" s="84" t="s">
        <v>349</v>
      </c>
      <c r="G175" s="97" t="s">
        <v>336</v>
      </c>
      <c r="H175" s="84" t="s">
        <v>436</v>
      </c>
      <c r="I175" s="84" t="s">
        <v>149</v>
      </c>
      <c r="J175" s="84"/>
      <c r="K175" s="94">
        <v>1.0900000000873835</v>
      </c>
      <c r="L175" s="97" t="s">
        <v>153</v>
      </c>
      <c r="M175" s="98">
        <v>1.55E-2</v>
      </c>
      <c r="N175" s="98">
        <v>5.5999999996116274E-3</v>
      </c>
      <c r="O175" s="94">
        <v>5082.6199729999998</v>
      </c>
      <c r="P175" s="96">
        <v>101.32</v>
      </c>
      <c r="Q175" s="84"/>
      <c r="R175" s="94">
        <v>5.1497107949999998</v>
      </c>
      <c r="S175" s="95">
        <v>6.2737149907533487E-6</v>
      </c>
      <c r="T175" s="95">
        <f t="shared" si="3"/>
        <v>4.5767021700821369E-3</v>
      </c>
      <c r="U175" s="95">
        <f>R175/'סכום נכסי הקרן'!$C$42</f>
        <v>7.9806471973132729E-4</v>
      </c>
    </row>
    <row r="176" spans="2:21" ht="409.6">
      <c r="B176" s="87" t="s">
        <v>724</v>
      </c>
      <c r="C176" s="84" t="s">
        <v>725</v>
      </c>
      <c r="D176" s="97" t="s">
        <v>109</v>
      </c>
      <c r="E176" s="97" t="s">
        <v>328</v>
      </c>
      <c r="F176" s="84" t="s">
        <v>454</v>
      </c>
      <c r="G176" s="97" t="s">
        <v>398</v>
      </c>
      <c r="H176" s="84" t="s">
        <v>428</v>
      </c>
      <c r="I176" s="84" t="s">
        <v>332</v>
      </c>
      <c r="J176" s="84"/>
      <c r="K176" s="94">
        <v>6.6800000001421687</v>
      </c>
      <c r="L176" s="97" t="s">
        <v>153</v>
      </c>
      <c r="M176" s="98">
        <v>2.5499999999999998E-2</v>
      </c>
      <c r="N176" s="98">
        <v>1.6300000000310996E-2</v>
      </c>
      <c r="O176" s="94">
        <v>10598.296734</v>
      </c>
      <c r="P176" s="96">
        <v>106.19</v>
      </c>
      <c r="Q176" s="84"/>
      <c r="R176" s="94">
        <v>11.254331654999998</v>
      </c>
      <c r="S176" s="95">
        <v>8.1375403402775623E-6</v>
      </c>
      <c r="T176" s="95">
        <f t="shared" si="3"/>
        <v>1.0002061505720455E-2</v>
      </c>
      <c r="U176" s="95">
        <f>R176/'סכום נכסי הקרן'!$C$42</f>
        <v>1.7441144552683523E-3</v>
      </c>
    </row>
    <row r="177" spans="2:21" ht="409.6">
      <c r="B177" s="87" t="s">
        <v>727</v>
      </c>
      <c r="C177" s="84" t="s">
        <v>728</v>
      </c>
      <c r="D177" s="97" t="s">
        <v>109</v>
      </c>
      <c r="E177" s="97" t="s">
        <v>328</v>
      </c>
      <c r="F177" s="84" t="s">
        <v>461</v>
      </c>
      <c r="G177" s="97" t="s">
        <v>462</v>
      </c>
      <c r="H177" s="84" t="s">
        <v>436</v>
      </c>
      <c r="I177" s="84" t="s">
        <v>149</v>
      </c>
      <c r="J177" s="84"/>
      <c r="K177" s="94">
        <v>2.619999999913516</v>
      </c>
      <c r="L177" s="97" t="s">
        <v>153</v>
      </c>
      <c r="M177" s="98">
        <v>4.8000000000000001E-2</v>
      </c>
      <c r="N177" s="98">
        <v>7.9000000006125941E-3</v>
      </c>
      <c r="O177" s="94">
        <v>4955.5067760000002</v>
      </c>
      <c r="P177" s="96">
        <v>112</v>
      </c>
      <c r="Q177" s="84"/>
      <c r="R177" s="94">
        <v>5.5501677540000003</v>
      </c>
      <c r="S177" s="95">
        <v>2.4923708414079862E-6</v>
      </c>
      <c r="T177" s="95">
        <f t="shared" si="3"/>
        <v>4.9326002595552945E-3</v>
      </c>
      <c r="U177" s="95">
        <f>R177/'סכום נכסי הקרן'!$C$42</f>
        <v>8.6012462629134125E-4</v>
      </c>
    </row>
    <row r="178" spans="2:21" ht="409.6">
      <c r="B178" s="87" t="s">
        <v>729</v>
      </c>
      <c r="C178" s="84" t="s">
        <v>730</v>
      </c>
      <c r="D178" s="97" t="s">
        <v>109</v>
      </c>
      <c r="E178" s="97" t="s">
        <v>328</v>
      </c>
      <c r="F178" s="84" t="s">
        <v>461</v>
      </c>
      <c r="G178" s="97" t="s">
        <v>462</v>
      </c>
      <c r="H178" s="84" t="s">
        <v>436</v>
      </c>
      <c r="I178" s="84" t="s">
        <v>149</v>
      </c>
      <c r="J178" s="84"/>
      <c r="K178" s="94">
        <v>1.1299999998177457</v>
      </c>
      <c r="L178" s="97" t="s">
        <v>153</v>
      </c>
      <c r="M178" s="98">
        <v>4.4999999999999998E-2</v>
      </c>
      <c r="N178" s="98">
        <v>5.1000000115427602E-3</v>
      </c>
      <c r="O178" s="94">
        <v>155.08322100000001</v>
      </c>
      <c r="P178" s="96">
        <v>106.14</v>
      </c>
      <c r="Q178" s="84"/>
      <c r="R178" s="94">
        <v>0.16460533099999999</v>
      </c>
      <c r="S178" s="95">
        <v>2.5825338047120105E-7</v>
      </c>
      <c r="T178" s="95">
        <f t="shared" si="3"/>
        <v>1.4628968607833994E-4</v>
      </c>
      <c r="U178" s="95">
        <f>R178/'סכום נכסי הקרן'!$C$42</f>
        <v>2.5509336850206043E-5</v>
      </c>
    </row>
    <row r="179" spans="2:21" ht="409.6">
      <c r="B179" s="87" t="s">
        <v>731</v>
      </c>
      <c r="C179" s="84" t="s">
        <v>732</v>
      </c>
      <c r="D179" s="97" t="s">
        <v>109</v>
      </c>
      <c r="E179" s="97" t="s">
        <v>328</v>
      </c>
      <c r="F179" s="84" t="s">
        <v>733</v>
      </c>
      <c r="G179" s="97" t="s">
        <v>146</v>
      </c>
      <c r="H179" s="84" t="s">
        <v>436</v>
      </c>
      <c r="I179" s="84" t="s">
        <v>149</v>
      </c>
      <c r="J179" s="84"/>
      <c r="K179" s="94">
        <v>2.3800000003317159</v>
      </c>
      <c r="L179" s="97" t="s">
        <v>153</v>
      </c>
      <c r="M179" s="98">
        <v>1.49E-2</v>
      </c>
      <c r="N179" s="98">
        <v>8.5000000002241321E-3</v>
      </c>
      <c r="O179" s="94">
        <v>2194.6116080000002</v>
      </c>
      <c r="P179" s="96">
        <v>101.65</v>
      </c>
      <c r="Q179" s="84"/>
      <c r="R179" s="94">
        <v>2.2308226270000002</v>
      </c>
      <c r="S179" s="95">
        <v>2.0355666768385722E-6</v>
      </c>
      <c r="T179" s="95">
        <f t="shared" si="3"/>
        <v>1.9825988612743512E-3</v>
      </c>
      <c r="U179" s="95">
        <f>R179/'סכום נכסי הקרן'!$C$42</f>
        <v>3.4571666360674891E-4</v>
      </c>
    </row>
    <row r="180" spans="2:21" ht="409.6">
      <c r="B180" s="87" t="s">
        <v>734</v>
      </c>
      <c r="C180" s="84" t="s">
        <v>735</v>
      </c>
      <c r="D180" s="97" t="s">
        <v>109</v>
      </c>
      <c r="E180" s="97" t="s">
        <v>328</v>
      </c>
      <c r="F180" s="84" t="s">
        <v>349</v>
      </c>
      <c r="G180" s="97" t="s">
        <v>336</v>
      </c>
      <c r="H180" s="84" t="s">
        <v>428</v>
      </c>
      <c r="I180" s="84" t="s">
        <v>332</v>
      </c>
      <c r="J180" s="84"/>
      <c r="K180" s="94">
        <v>1.0399999993928892</v>
      </c>
      <c r="L180" s="97" t="s">
        <v>153</v>
      </c>
      <c r="M180" s="98">
        <v>3.2500000000000001E-2</v>
      </c>
      <c r="N180" s="98">
        <v>9.7999999903874112E-3</v>
      </c>
      <c r="O180" s="94">
        <f>386.11015/50000</f>
        <v>7.7222029999999995E-3</v>
      </c>
      <c r="P180" s="96">
        <v>5119199</v>
      </c>
      <c r="Q180" s="84"/>
      <c r="R180" s="94">
        <v>0.39531493099999998</v>
      </c>
      <c r="S180" s="95">
        <f>2.08539103429652%/50000</f>
        <v>4.1707820685930394E-7</v>
      </c>
      <c r="T180" s="95">
        <f t="shared" si="3"/>
        <v>3.5132821523302073E-4</v>
      </c>
      <c r="U180" s="95">
        <f>R180/'סכום נכסי הקרן'!$C$42</f>
        <v>6.1263032463966546E-5</v>
      </c>
    </row>
    <row r="181" spans="2:21" ht="409.6">
      <c r="B181" s="87" t="s">
        <v>736</v>
      </c>
      <c r="C181" s="84" t="s">
        <v>737</v>
      </c>
      <c r="D181" s="97" t="s">
        <v>109</v>
      </c>
      <c r="E181" s="97" t="s">
        <v>328</v>
      </c>
      <c r="F181" s="84" t="s">
        <v>738</v>
      </c>
      <c r="G181" s="97" t="s">
        <v>398</v>
      </c>
      <c r="H181" s="84" t="s">
        <v>428</v>
      </c>
      <c r="I181" s="84" t="s">
        <v>332</v>
      </c>
      <c r="J181" s="84"/>
      <c r="K181" s="94">
        <v>3.3300000004444246</v>
      </c>
      <c r="L181" s="97" t="s">
        <v>153</v>
      </c>
      <c r="M181" s="98">
        <v>3.3799999999999997E-2</v>
      </c>
      <c r="N181" s="98">
        <v>1.9700000003470164E-2</v>
      </c>
      <c r="O181" s="94">
        <v>1567.7901300000001</v>
      </c>
      <c r="P181" s="96">
        <v>104.77</v>
      </c>
      <c r="Q181" s="84"/>
      <c r="R181" s="94">
        <v>1.642573719</v>
      </c>
      <c r="S181" s="95">
        <v>1.9153751791323216E-6</v>
      </c>
      <c r="T181" s="95">
        <f t="shared" si="3"/>
        <v>1.4598044440798906E-3</v>
      </c>
      <c r="U181" s="95">
        <f>R181/'סכום נכסי הקרן'!$C$42</f>
        <v>2.5455412679961556E-4</v>
      </c>
    </row>
    <row r="182" spans="2:21" ht="409.6">
      <c r="B182" s="87" t="s">
        <v>739</v>
      </c>
      <c r="C182" s="84" t="s">
        <v>740</v>
      </c>
      <c r="D182" s="97" t="s">
        <v>109</v>
      </c>
      <c r="E182" s="97" t="s">
        <v>328</v>
      </c>
      <c r="F182" s="84" t="s">
        <v>602</v>
      </c>
      <c r="G182" s="97" t="s">
        <v>458</v>
      </c>
      <c r="H182" s="84" t="s">
        <v>436</v>
      </c>
      <c r="I182" s="84" t="s">
        <v>149</v>
      </c>
      <c r="J182" s="84"/>
      <c r="K182" s="94">
        <v>3.7800000028148966</v>
      </c>
      <c r="L182" s="97" t="s">
        <v>153</v>
      </c>
      <c r="M182" s="98">
        <v>3.85E-2</v>
      </c>
      <c r="N182" s="98">
        <v>1.1200000006373351E-2</v>
      </c>
      <c r="O182" s="94">
        <v>334.72709700000001</v>
      </c>
      <c r="P182" s="96">
        <v>112.5</v>
      </c>
      <c r="Q182" s="84"/>
      <c r="R182" s="94">
        <v>0.376567973</v>
      </c>
      <c r="S182" s="95">
        <v>8.3927051056713252E-7</v>
      </c>
      <c r="T182" s="95">
        <f t="shared" si="3"/>
        <v>3.346672323591196E-4</v>
      </c>
      <c r="U182" s="95">
        <f>R182/'סכום נכסי הקרן'!$C$42</f>
        <v>5.8357765279523634E-5</v>
      </c>
    </row>
    <row r="183" spans="2:21" ht="409.6">
      <c r="B183" s="87" t="s">
        <v>741</v>
      </c>
      <c r="C183" s="84" t="s">
        <v>742</v>
      </c>
      <c r="D183" s="97" t="s">
        <v>109</v>
      </c>
      <c r="E183" s="97" t="s">
        <v>328</v>
      </c>
      <c r="F183" s="84" t="s">
        <v>507</v>
      </c>
      <c r="G183" s="97" t="s">
        <v>140</v>
      </c>
      <c r="H183" s="84" t="s">
        <v>428</v>
      </c>
      <c r="I183" s="84" t="s">
        <v>332</v>
      </c>
      <c r="J183" s="84"/>
      <c r="K183" s="94">
        <v>4.8300000002159456</v>
      </c>
      <c r="L183" s="97" t="s">
        <v>153</v>
      </c>
      <c r="M183" s="98">
        <v>5.0900000000000001E-2</v>
      </c>
      <c r="N183" s="98">
        <v>1.3700000000871357E-2</v>
      </c>
      <c r="O183" s="94">
        <v>2204.2285339999999</v>
      </c>
      <c r="P183" s="96">
        <v>119.75</v>
      </c>
      <c r="Q183" s="84"/>
      <c r="R183" s="94">
        <v>2.6395636209999997</v>
      </c>
      <c r="S183" s="95">
        <v>2.1349883096713398E-6</v>
      </c>
      <c r="T183" s="95">
        <f t="shared" si="3"/>
        <v>2.3458592206828115E-3</v>
      </c>
      <c r="U183" s="95">
        <f>R183/'סכום נכסי הקרן'!$C$42</f>
        <v>4.0906036965253936E-4</v>
      </c>
    </row>
    <row r="184" spans="2:21" ht="409.6">
      <c r="B184" s="87" t="s">
        <v>743</v>
      </c>
      <c r="C184" s="84" t="s">
        <v>744</v>
      </c>
      <c r="D184" s="97" t="s">
        <v>109</v>
      </c>
      <c r="E184" s="97" t="s">
        <v>328</v>
      </c>
      <c r="F184" s="84" t="s">
        <v>745</v>
      </c>
      <c r="G184" s="97" t="s">
        <v>709</v>
      </c>
      <c r="H184" s="84" t="s">
        <v>428</v>
      </c>
      <c r="I184" s="84" t="s">
        <v>332</v>
      </c>
      <c r="J184" s="84"/>
      <c r="K184" s="94">
        <v>0.99000005049312523</v>
      </c>
      <c r="L184" s="97" t="s">
        <v>153</v>
      </c>
      <c r="M184" s="98">
        <v>4.0999999999999995E-2</v>
      </c>
      <c r="N184" s="98">
        <v>4.0000003423262733E-3</v>
      </c>
      <c r="O184" s="94">
        <v>5.6233500000000003</v>
      </c>
      <c r="P184" s="96">
        <v>103.69</v>
      </c>
      <c r="Q184" s="94">
        <v>5.8539070000000002E-3</v>
      </c>
      <c r="R184" s="94">
        <v>1.1684758999999999E-2</v>
      </c>
      <c r="S184" s="95">
        <v>3.7488999999999999E-8</v>
      </c>
      <c r="T184" s="95">
        <f t="shared" si="3"/>
        <v>1.0384595174569755E-5</v>
      </c>
      <c r="U184" s="95">
        <f>R184/'סכום נכסי הקרן'!$C$42</f>
        <v>1.8108189542444207E-6</v>
      </c>
    </row>
    <row r="185" spans="2:21" ht="409.6">
      <c r="B185" s="87" t="s">
        <v>746</v>
      </c>
      <c r="C185" s="84" t="s">
        <v>747</v>
      </c>
      <c r="D185" s="97" t="s">
        <v>109</v>
      </c>
      <c r="E185" s="97" t="s">
        <v>328</v>
      </c>
      <c r="F185" s="84" t="s">
        <v>745</v>
      </c>
      <c r="G185" s="97" t="s">
        <v>709</v>
      </c>
      <c r="H185" s="84" t="s">
        <v>428</v>
      </c>
      <c r="I185" s="84" t="s">
        <v>332</v>
      </c>
      <c r="J185" s="84"/>
      <c r="K185" s="94">
        <v>2.8699999999107195</v>
      </c>
      <c r="L185" s="97" t="s">
        <v>153</v>
      </c>
      <c r="M185" s="98">
        <v>1.2E-2</v>
      </c>
      <c r="N185" s="98">
        <v>8.4000000071424389E-3</v>
      </c>
      <c r="O185" s="94">
        <v>553.77517399999999</v>
      </c>
      <c r="P185" s="96">
        <v>101.13</v>
      </c>
      <c r="Q185" s="84"/>
      <c r="R185" s="94">
        <v>0.56003281500000002</v>
      </c>
      <c r="S185" s="95">
        <v>1.1951758614587065E-6</v>
      </c>
      <c r="T185" s="95">
        <f t="shared" si="3"/>
        <v>4.9771793053238981E-4</v>
      </c>
      <c r="U185" s="95">
        <f>R185/'סכום נכסי הקרן'!$C$42</f>
        <v>8.6789811959395931E-5</v>
      </c>
    </row>
    <row r="186" spans="2:21" ht="409.6">
      <c r="B186" s="87" t="s">
        <v>748</v>
      </c>
      <c r="C186" s="84" t="s">
        <v>749</v>
      </c>
      <c r="D186" s="97" t="s">
        <v>109</v>
      </c>
      <c r="E186" s="97" t="s">
        <v>328</v>
      </c>
      <c r="F186" s="84" t="s">
        <v>515</v>
      </c>
      <c r="G186" s="97" t="s">
        <v>180</v>
      </c>
      <c r="H186" s="84" t="s">
        <v>512</v>
      </c>
      <c r="I186" s="84" t="s">
        <v>332</v>
      </c>
      <c r="J186" s="84"/>
      <c r="K186" s="94">
        <v>4.3799999996944043</v>
      </c>
      <c r="L186" s="97" t="s">
        <v>153</v>
      </c>
      <c r="M186" s="98">
        <v>3.6499999999999998E-2</v>
      </c>
      <c r="N186" s="98">
        <v>1.7599999998472018E-2</v>
      </c>
      <c r="O186" s="94">
        <v>6011.9361559999998</v>
      </c>
      <c r="P186" s="96">
        <v>108.86</v>
      </c>
      <c r="Q186" s="84"/>
      <c r="R186" s="94">
        <v>6.5445934999999995</v>
      </c>
      <c r="S186" s="95">
        <v>2.8028092521659996E-6</v>
      </c>
      <c r="T186" s="95">
        <f t="shared" si="3"/>
        <v>5.8163761939480814E-3</v>
      </c>
      <c r="U186" s="95">
        <f>R186/'סכום נכסי הקרן'!$C$42</f>
        <v>1.0142334948991959E-3</v>
      </c>
    </row>
    <row r="187" spans="2:21" ht="409.6">
      <c r="B187" s="87" t="s">
        <v>750</v>
      </c>
      <c r="C187" s="84" t="s">
        <v>751</v>
      </c>
      <c r="D187" s="97" t="s">
        <v>109</v>
      </c>
      <c r="E187" s="97" t="s">
        <v>328</v>
      </c>
      <c r="F187" s="84" t="s">
        <v>445</v>
      </c>
      <c r="G187" s="97" t="s">
        <v>398</v>
      </c>
      <c r="H187" s="84" t="s">
        <v>520</v>
      </c>
      <c r="I187" s="84" t="s">
        <v>149</v>
      </c>
      <c r="J187" s="84"/>
      <c r="K187" s="94">
        <v>2.9799999990847521</v>
      </c>
      <c r="L187" s="97" t="s">
        <v>153</v>
      </c>
      <c r="M187" s="98">
        <v>3.5000000000000003E-2</v>
      </c>
      <c r="N187" s="98">
        <v>6.5000000025423558E-3</v>
      </c>
      <c r="O187" s="94">
        <v>890.06163499999991</v>
      </c>
      <c r="P187" s="96">
        <v>108.73</v>
      </c>
      <c r="Q187" s="94">
        <v>1.5576079E-2</v>
      </c>
      <c r="R187" s="94">
        <v>0.98334005499999999</v>
      </c>
      <c r="S187" s="95">
        <v>6.2456630557772761E-6</v>
      </c>
      <c r="T187" s="95">
        <f t="shared" si="3"/>
        <v>8.7392374888640479E-4</v>
      </c>
      <c r="U187" s="95">
        <f>R187/'סכום נכסי הקרן'!$C$42</f>
        <v>1.5239088885459694E-4</v>
      </c>
    </row>
    <row r="188" spans="2:21" ht="409.6">
      <c r="B188" s="87" t="s">
        <v>752</v>
      </c>
      <c r="C188" s="84" t="s">
        <v>753</v>
      </c>
      <c r="D188" s="97" t="s">
        <v>109</v>
      </c>
      <c r="E188" s="97" t="s">
        <v>328</v>
      </c>
      <c r="F188" s="84" t="s">
        <v>726</v>
      </c>
      <c r="G188" s="97" t="s">
        <v>398</v>
      </c>
      <c r="H188" s="84" t="s">
        <v>520</v>
      </c>
      <c r="I188" s="84" t="s">
        <v>149</v>
      </c>
      <c r="J188" s="84"/>
      <c r="K188" s="94">
        <v>3.489999999516773</v>
      </c>
      <c r="L188" s="97" t="s">
        <v>153</v>
      </c>
      <c r="M188" s="98">
        <v>4.3499999999999997E-2</v>
      </c>
      <c r="N188" s="98">
        <v>8.6799999988545734E-2</v>
      </c>
      <c r="O188" s="94">
        <v>2568.9386279999999</v>
      </c>
      <c r="P188" s="96">
        <v>87</v>
      </c>
      <c r="Q188" s="84"/>
      <c r="R188" s="94">
        <v>2.234976692</v>
      </c>
      <c r="S188" s="95">
        <v>1.5405543789726001E-6</v>
      </c>
      <c r="T188" s="95">
        <f t="shared" si="3"/>
        <v>1.986290703215965E-3</v>
      </c>
      <c r="U188" s="95">
        <f>R188/'סכום נכסי הקרן'!$C$42</f>
        <v>3.4636043038355305E-4</v>
      </c>
    </row>
    <row r="189" spans="2:21" ht="409.6">
      <c r="B189" s="87" t="s">
        <v>754</v>
      </c>
      <c r="C189" s="84" t="s">
        <v>755</v>
      </c>
      <c r="D189" s="97" t="s">
        <v>109</v>
      </c>
      <c r="E189" s="97" t="s">
        <v>328</v>
      </c>
      <c r="F189" s="84" t="s">
        <v>392</v>
      </c>
      <c r="G189" s="97" t="s">
        <v>336</v>
      </c>
      <c r="H189" s="84" t="s">
        <v>520</v>
      </c>
      <c r="I189" s="84" t="s">
        <v>149</v>
      </c>
      <c r="J189" s="84"/>
      <c r="K189" s="94">
        <v>1.9299999997653341</v>
      </c>
      <c r="L189" s="97" t="s">
        <v>153</v>
      </c>
      <c r="M189" s="98">
        <v>3.6000000000000004E-2</v>
      </c>
      <c r="N189" s="98">
        <v>1.2999999999788587E-2</v>
      </c>
      <c r="O189" s="94">
        <f>4376.56835/50000</f>
        <v>8.7531366999999985E-2</v>
      </c>
      <c r="P189" s="96">
        <v>5403933</v>
      </c>
      <c r="Q189" s="84"/>
      <c r="R189" s="94">
        <v>4.7301364270000006</v>
      </c>
      <c r="S189" s="95">
        <f>27.9100079714304%/50000</f>
        <v>5.58200159428608E-6</v>
      </c>
      <c r="T189" s="95">
        <f t="shared" si="3"/>
        <v>4.2038138668397725E-3</v>
      </c>
      <c r="U189" s="95">
        <f>R189/'סכום נכסי הקרן'!$C$42</f>
        <v>7.3304213618557144E-4</v>
      </c>
    </row>
    <row r="190" spans="2:21" ht="409.6">
      <c r="B190" s="87" t="s">
        <v>756</v>
      </c>
      <c r="C190" s="84" t="s">
        <v>757</v>
      </c>
      <c r="D190" s="97" t="s">
        <v>109</v>
      </c>
      <c r="E190" s="97" t="s">
        <v>328</v>
      </c>
      <c r="F190" s="84" t="s">
        <v>457</v>
      </c>
      <c r="G190" s="97" t="s">
        <v>458</v>
      </c>
      <c r="H190" s="84" t="s">
        <v>512</v>
      </c>
      <c r="I190" s="84" t="s">
        <v>332</v>
      </c>
      <c r="J190" s="84"/>
      <c r="K190" s="94">
        <v>10.229999998576151</v>
      </c>
      <c r="L190" s="97" t="s">
        <v>153</v>
      </c>
      <c r="M190" s="98">
        <v>3.0499999999999999E-2</v>
      </c>
      <c r="N190" s="98">
        <v>2.2699999998417951E-2</v>
      </c>
      <c r="O190" s="94">
        <v>2335.664683</v>
      </c>
      <c r="P190" s="96">
        <v>108.25</v>
      </c>
      <c r="Q190" s="84"/>
      <c r="R190" s="94">
        <v>2.5283570200000001</v>
      </c>
      <c r="S190" s="95">
        <v>7.390700755472229E-6</v>
      </c>
      <c r="T190" s="95">
        <f t="shared" si="3"/>
        <v>2.2470265847572527E-3</v>
      </c>
      <c r="U190" s="95">
        <f>R190/'סכום נכסי הקרן'!$C$42</f>
        <v>3.918263795524529E-4</v>
      </c>
    </row>
    <row r="191" spans="2:21" ht="409.6">
      <c r="B191" s="87" t="s">
        <v>758</v>
      </c>
      <c r="C191" s="84" t="s">
        <v>759</v>
      </c>
      <c r="D191" s="97" t="s">
        <v>109</v>
      </c>
      <c r="E191" s="97" t="s">
        <v>328</v>
      </c>
      <c r="F191" s="84" t="s">
        <v>457</v>
      </c>
      <c r="G191" s="97" t="s">
        <v>458</v>
      </c>
      <c r="H191" s="84" t="s">
        <v>512</v>
      </c>
      <c r="I191" s="84" t="s">
        <v>332</v>
      </c>
      <c r="J191" s="84"/>
      <c r="K191" s="94">
        <v>9.5099999993118782</v>
      </c>
      <c r="L191" s="97" t="s">
        <v>153</v>
      </c>
      <c r="M191" s="98">
        <v>3.0499999999999999E-2</v>
      </c>
      <c r="N191" s="98">
        <v>2.2199999998706886E-2</v>
      </c>
      <c r="O191" s="94">
        <v>4002.4265230000001</v>
      </c>
      <c r="P191" s="96">
        <v>108.2</v>
      </c>
      <c r="Q191" s="84"/>
      <c r="R191" s="94">
        <v>4.3306254980000007</v>
      </c>
      <c r="S191" s="95">
        <v>5.4912649527385833E-6</v>
      </c>
      <c r="T191" s="95">
        <f t="shared" si="3"/>
        <v>3.8487565425525299E-3</v>
      </c>
      <c r="U191" s="95">
        <f>R191/'סכום נכסי הקרן'!$C$42</f>
        <v>6.7112883847348368E-4</v>
      </c>
    </row>
    <row r="192" spans="2:21" ht="409.6">
      <c r="B192" s="87" t="s">
        <v>760</v>
      </c>
      <c r="C192" s="84" t="s">
        <v>761</v>
      </c>
      <c r="D192" s="97" t="s">
        <v>109</v>
      </c>
      <c r="E192" s="97" t="s">
        <v>328</v>
      </c>
      <c r="F192" s="84" t="s">
        <v>457</v>
      </c>
      <c r="G192" s="97" t="s">
        <v>458</v>
      </c>
      <c r="H192" s="84" t="s">
        <v>512</v>
      </c>
      <c r="I192" s="84" t="s">
        <v>332</v>
      </c>
      <c r="J192" s="84"/>
      <c r="K192" s="94">
        <v>5.9899999985363479</v>
      </c>
      <c r="L192" s="97" t="s">
        <v>153</v>
      </c>
      <c r="M192" s="98">
        <v>2.9100000000000001E-2</v>
      </c>
      <c r="N192" s="98">
        <v>1.5999999994297458E-2</v>
      </c>
      <c r="O192" s="94">
        <v>1946.4663690000002</v>
      </c>
      <c r="P192" s="96">
        <v>108.11</v>
      </c>
      <c r="Q192" s="84"/>
      <c r="R192" s="94">
        <v>2.1043247919999999</v>
      </c>
      <c r="S192" s="95">
        <v>3.2441106150000005E-6</v>
      </c>
      <c r="T192" s="95">
        <f t="shared" si="3"/>
        <v>1.8701764478609019E-3</v>
      </c>
      <c r="U192" s="95">
        <f>R192/'סכום נכסי הקרן'!$C$42</f>
        <v>3.261129492906142E-4</v>
      </c>
    </row>
    <row r="193" spans="2:21" ht="409.6">
      <c r="B193" s="87" t="s">
        <v>762</v>
      </c>
      <c r="C193" s="84" t="s">
        <v>763</v>
      </c>
      <c r="D193" s="97" t="s">
        <v>109</v>
      </c>
      <c r="E193" s="97" t="s">
        <v>328</v>
      </c>
      <c r="F193" s="84" t="s">
        <v>457</v>
      </c>
      <c r="G193" s="97" t="s">
        <v>458</v>
      </c>
      <c r="H193" s="84" t="s">
        <v>512</v>
      </c>
      <c r="I193" s="84" t="s">
        <v>332</v>
      </c>
      <c r="J193" s="84"/>
      <c r="K193" s="94">
        <v>7.7899999975795886</v>
      </c>
      <c r="L193" s="97" t="s">
        <v>153</v>
      </c>
      <c r="M193" s="98">
        <v>3.95E-2</v>
      </c>
      <c r="N193" s="98">
        <v>1.8699999992965306E-2</v>
      </c>
      <c r="O193" s="94">
        <v>1430.6191160000003</v>
      </c>
      <c r="P193" s="96">
        <v>117.25</v>
      </c>
      <c r="Q193" s="84"/>
      <c r="R193" s="94">
        <v>1.6774009140000001</v>
      </c>
      <c r="S193" s="95">
        <v>5.9606652928543109E-6</v>
      </c>
      <c r="T193" s="95">
        <f t="shared" si="3"/>
        <v>1.4907564150311787E-3</v>
      </c>
      <c r="U193" s="95">
        <f>R193/'סכום נכסי הקרן'!$C$42</f>
        <v>2.5995139214579573E-4</v>
      </c>
    </row>
    <row r="194" spans="2:21" ht="409.6">
      <c r="B194" s="87" t="s">
        <v>764</v>
      </c>
      <c r="C194" s="84" t="s">
        <v>765</v>
      </c>
      <c r="D194" s="97" t="s">
        <v>109</v>
      </c>
      <c r="E194" s="97" t="s">
        <v>328</v>
      </c>
      <c r="F194" s="84" t="s">
        <v>457</v>
      </c>
      <c r="G194" s="97" t="s">
        <v>458</v>
      </c>
      <c r="H194" s="84" t="s">
        <v>512</v>
      </c>
      <c r="I194" s="84" t="s">
        <v>332</v>
      </c>
      <c r="J194" s="84"/>
      <c r="K194" s="94">
        <v>8.5099999971406319</v>
      </c>
      <c r="L194" s="97" t="s">
        <v>153</v>
      </c>
      <c r="M194" s="98">
        <v>3.95E-2</v>
      </c>
      <c r="N194" s="98">
        <v>2.0399999982553013E-2</v>
      </c>
      <c r="O194" s="94">
        <v>351.75478800000002</v>
      </c>
      <c r="P194" s="96">
        <v>117.32</v>
      </c>
      <c r="Q194" s="84"/>
      <c r="R194" s="94">
        <v>0.412678718</v>
      </c>
      <c r="S194" s="95">
        <v>1.4655840488761691E-6</v>
      </c>
      <c r="T194" s="95">
        <f t="shared" si="3"/>
        <v>3.6675993262594747E-4</v>
      </c>
      <c r="U194" s="95">
        <f>R194/'סכום נכסי הקרן'!$C$42</f>
        <v>6.3953945868090926E-5</v>
      </c>
    </row>
    <row r="195" spans="2:21" ht="409.6">
      <c r="B195" s="87" t="s">
        <v>766</v>
      </c>
      <c r="C195" s="84" t="s">
        <v>767</v>
      </c>
      <c r="D195" s="97" t="s">
        <v>109</v>
      </c>
      <c r="E195" s="97" t="s">
        <v>328</v>
      </c>
      <c r="F195" s="84" t="s">
        <v>768</v>
      </c>
      <c r="G195" s="97" t="s">
        <v>398</v>
      </c>
      <c r="H195" s="84" t="s">
        <v>512</v>
      </c>
      <c r="I195" s="84" t="s">
        <v>332</v>
      </c>
      <c r="J195" s="84"/>
      <c r="K195" s="94">
        <v>2.8</v>
      </c>
      <c r="L195" s="97" t="s">
        <v>153</v>
      </c>
      <c r="M195" s="98">
        <v>3.9E-2</v>
      </c>
      <c r="N195" s="98">
        <v>3.5999999999999997E-2</v>
      </c>
      <c r="O195" s="94">
        <v>5.0000000000000004E-6</v>
      </c>
      <c r="P195" s="96">
        <v>101.3</v>
      </c>
      <c r="Q195" s="84"/>
      <c r="R195" s="94">
        <v>5.0000000000000001E-9</v>
      </c>
      <c r="S195" s="95">
        <v>7.591749388797367E-15</v>
      </c>
      <c r="T195" s="95">
        <f t="shared" si="3"/>
        <v>4.4436497041016233E-12</v>
      </c>
      <c r="U195" s="95">
        <f>R195/'סכום נכסי הקרן'!$C$42</f>
        <v>7.7486362972673243E-13</v>
      </c>
    </row>
    <row r="196" spans="2:21" ht="409.6">
      <c r="B196" s="87" t="s">
        <v>769</v>
      </c>
      <c r="C196" s="84" t="s">
        <v>770</v>
      </c>
      <c r="D196" s="97" t="s">
        <v>109</v>
      </c>
      <c r="E196" s="97" t="s">
        <v>328</v>
      </c>
      <c r="F196" s="84" t="s">
        <v>469</v>
      </c>
      <c r="G196" s="97" t="s">
        <v>398</v>
      </c>
      <c r="H196" s="84" t="s">
        <v>520</v>
      </c>
      <c r="I196" s="84" t="s">
        <v>149</v>
      </c>
      <c r="J196" s="84"/>
      <c r="K196" s="94">
        <v>3.4100000013819329</v>
      </c>
      <c r="L196" s="97" t="s">
        <v>153</v>
      </c>
      <c r="M196" s="98">
        <v>5.0499999999999996E-2</v>
      </c>
      <c r="N196" s="98">
        <v>1.4600000006141924E-2</v>
      </c>
      <c r="O196" s="94">
        <v>569.53353000000004</v>
      </c>
      <c r="P196" s="96">
        <v>114.35</v>
      </c>
      <c r="Q196" s="84"/>
      <c r="R196" s="94">
        <v>0.65126161000000005</v>
      </c>
      <c r="S196" s="95">
        <v>7.6815861946519445E-7</v>
      </c>
      <c r="T196" s="95">
        <f t="shared" si="3"/>
        <v>5.7879569211384942E-4</v>
      </c>
      <c r="U196" s="95">
        <f>R196/'סכום נכסי הקרן'!$C$42</f>
        <v>1.0092778700525513E-4</v>
      </c>
    </row>
    <row r="197" spans="2:21" ht="409.6">
      <c r="B197" s="87" t="s">
        <v>771</v>
      </c>
      <c r="C197" s="84" t="s">
        <v>772</v>
      </c>
      <c r="D197" s="97" t="s">
        <v>109</v>
      </c>
      <c r="E197" s="97" t="s">
        <v>328</v>
      </c>
      <c r="F197" s="84" t="s">
        <v>474</v>
      </c>
      <c r="G197" s="97" t="s">
        <v>458</v>
      </c>
      <c r="H197" s="84" t="s">
        <v>520</v>
      </c>
      <c r="I197" s="84" t="s">
        <v>149</v>
      </c>
      <c r="J197" s="84"/>
      <c r="K197" s="94">
        <v>4.1999999999293323</v>
      </c>
      <c r="L197" s="97" t="s">
        <v>153</v>
      </c>
      <c r="M197" s="98">
        <v>3.9199999999999999E-2</v>
      </c>
      <c r="N197" s="98">
        <v>1.2599999999434659E-2</v>
      </c>
      <c r="O197" s="94">
        <v>2494.1768160000001</v>
      </c>
      <c r="P197" s="96">
        <v>113.47</v>
      </c>
      <c r="Q197" s="84"/>
      <c r="R197" s="94">
        <v>2.8301425159999996</v>
      </c>
      <c r="S197" s="95">
        <v>2.5984960379391034E-6</v>
      </c>
      <c r="T197" s="95">
        <f t="shared" si="3"/>
        <v>2.5152323907577643E-3</v>
      </c>
      <c r="U197" s="95">
        <f>R197/'סכום נכסי הקרן'!$C$42</f>
        <v>4.3859490051834131E-4</v>
      </c>
    </row>
    <row r="198" spans="2:21" ht="409.6">
      <c r="B198" s="87" t="s">
        <v>773</v>
      </c>
      <c r="C198" s="84" t="s">
        <v>774</v>
      </c>
      <c r="D198" s="97" t="s">
        <v>109</v>
      </c>
      <c r="E198" s="97" t="s">
        <v>328</v>
      </c>
      <c r="F198" s="84" t="s">
        <v>474</v>
      </c>
      <c r="G198" s="97" t="s">
        <v>458</v>
      </c>
      <c r="H198" s="84" t="s">
        <v>520</v>
      </c>
      <c r="I198" s="84" t="s">
        <v>149</v>
      </c>
      <c r="J198" s="84"/>
      <c r="K198" s="94">
        <v>9.0100000000469791</v>
      </c>
      <c r="L198" s="97" t="s">
        <v>153</v>
      </c>
      <c r="M198" s="98">
        <v>2.64E-2</v>
      </c>
      <c r="N198" s="98">
        <v>2.3000000000494496E-2</v>
      </c>
      <c r="O198" s="94">
        <v>7786.1802319999997</v>
      </c>
      <c r="P198" s="96">
        <v>103.89</v>
      </c>
      <c r="Q198" s="84"/>
      <c r="R198" s="94">
        <v>8.0890624619999993</v>
      </c>
      <c r="S198" s="95">
        <v>4.7587778141618844E-6</v>
      </c>
      <c r="T198" s="95">
        <f t="shared" si="3"/>
        <v>7.188992003145169E-3</v>
      </c>
      <c r="U198" s="95">
        <f>R198/'סכום נכסי הקרן'!$C$42</f>
        <v>1.2535840600783157E-3</v>
      </c>
    </row>
    <row r="199" spans="2:21" ht="409.6">
      <c r="B199" s="87" t="s">
        <v>775</v>
      </c>
      <c r="C199" s="84" t="s">
        <v>776</v>
      </c>
      <c r="D199" s="97" t="s">
        <v>109</v>
      </c>
      <c r="E199" s="97" t="s">
        <v>328</v>
      </c>
      <c r="F199" s="84" t="s">
        <v>585</v>
      </c>
      <c r="G199" s="97" t="s">
        <v>458</v>
      </c>
      <c r="H199" s="84" t="s">
        <v>520</v>
      </c>
      <c r="I199" s="84" t="s">
        <v>149</v>
      </c>
      <c r="J199" s="84"/>
      <c r="K199" s="94">
        <v>4.1800000019035446</v>
      </c>
      <c r="L199" s="97" t="s">
        <v>153</v>
      </c>
      <c r="M199" s="98">
        <v>4.0999999999999995E-2</v>
      </c>
      <c r="N199" s="98">
        <v>1.2600000006992613E-2</v>
      </c>
      <c r="O199" s="94">
        <v>899.7360000000001</v>
      </c>
      <c r="P199" s="96">
        <v>112.39</v>
      </c>
      <c r="Q199" s="94">
        <v>1.8444587999999998E-2</v>
      </c>
      <c r="R199" s="94">
        <v>1.0296578780000001</v>
      </c>
      <c r="S199" s="95">
        <v>2.9991200000000003E-6</v>
      </c>
      <c r="T199" s="95">
        <f t="shared" si="3"/>
        <v>9.1508778498012114E-4</v>
      </c>
      <c r="U199" s="95">
        <f>R199/'סכום נכסי הקרן'!$C$42</f>
        <v>1.5956888814476101E-4</v>
      </c>
    </row>
    <row r="200" spans="2:21" ht="409.6">
      <c r="B200" s="87" t="s">
        <v>777</v>
      </c>
      <c r="C200" s="84" t="s">
        <v>778</v>
      </c>
      <c r="D200" s="97" t="s">
        <v>109</v>
      </c>
      <c r="E200" s="97" t="s">
        <v>328</v>
      </c>
      <c r="F200" s="84" t="s">
        <v>597</v>
      </c>
      <c r="G200" s="97" t="s">
        <v>462</v>
      </c>
      <c r="H200" s="84" t="s">
        <v>512</v>
      </c>
      <c r="I200" s="84" t="s">
        <v>332</v>
      </c>
      <c r="J200" s="84"/>
      <c r="K200" s="94">
        <v>4.2400000001496814</v>
      </c>
      <c r="L200" s="97" t="s">
        <v>153</v>
      </c>
      <c r="M200" s="98">
        <v>1.9E-2</v>
      </c>
      <c r="N200" s="98">
        <v>1.3300000001191907E-2</v>
      </c>
      <c r="O200" s="94">
        <v>7031.123619</v>
      </c>
      <c r="P200" s="96">
        <v>102.62</v>
      </c>
      <c r="Q200" s="84"/>
      <c r="R200" s="94">
        <v>7.2153390579999996</v>
      </c>
      <c r="S200" s="95">
        <v>4.8671835479489796E-6</v>
      </c>
      <c r="T200" s="95">
        <f t="shared" si="3"/>
        <v>6.4124878540149166E-3</v>
      </c>
      <c r="U200" s="95">
        <f>R200/'סכום נכסי הקרן'!$C$42</f>
        <v>1.1181807624381884E-3</v>
      </c>
    </row>
    <row r="201" spans="2:21" ht="409.6">
      <c r="B201" s="87" t="s">
        <v>779</v>
      </c>
      <c r="C201" s="84" t="s">
        <v>780</v>
      </c>
      <c r="D201" s="97" t="s">
        <v>109</v>
      </c>
      <c r="E201" s="97" t="s">
        <v>328</v>
      </c>
      <c r="F201" s="84" t="s">
        <v>597</v>
      </c>
      <c r="G201" s="97" t="s">
        <v>462</v>
      </c>
      <c r="H201" s="84" t="s">
        <v>512</v>
      </c>
      <c r="I201" s="84" t="s">
        <v>332</v>
      </c>
      <c r="J201" s="84"/>
      <c r="K201" s="94">
        <v>2.8100000002503509</v>
      </c>
      <c r="L201" s="97" t="s">
        <v>153</v>
      </c>
      <c r="M201" s="98">
        <v>2.9600000000000001E-2</v>
      </c>
      <c r="N201" s="98">
        <v>9.6000000055249876E-3</v>
      </c>
      <c r="O201" s="94">
        <v>1092.8054749999999</v>
      </c>
      <c r="P201" s="96">
        <v>106</v>
      </c>
      <c r="Q201" s="84"/>
      <c r="R201" s="94">
        <v>1.158373791</v>
      </c>
      <c r="S201" s="95">
        <v>2.6758607496682123E-6</v>
      </c>
      <c r="T201" s="95">
        <f t="shared" si="3"/>
        <v>1.0294814707232452E-3</v>
      </c>
      <c r="U201" s="95">
        <f>R201/'סכום נכסי הקרן'!$C$42</f>
        <v>1.7951634405491507E-4</v>
      </c>
    </row>
    <row r="202" spans="2:21" ht="409.6">
      <c r="B202" s="87" t="s">
        <v>781</v>
      </c>
      <c r="C202" s="84" t="s">
        <v>782</v>
      </c>
      <c r="D202" s="97" t="s">
        <v>109</v>
      </c>
      <c r="E202" s="97" t="s">
        <v>328</v>
      </c>
      <c r="F202" s="84" t="s">
        <v>602</v>
      </c>
      <c r="G202" s="97" t="s">
        <v>458</v>
      </c>
      <c r="H202" s="84" t="s">
        <v>520</v>
      </c>
      <c r="I202" s="84" t="s">
        <v>149</v>
      </c>
      <c r="J202" s="84"/>
      <c r="K202" s="94">
        <v>5.0700000005114445</v>
      </c>
      <c r="L202" s="97" t="s">
        <v>153</v>
      </c>
      <c r="M202" s="98">
        <v>3.61E-2</v>
      </c>
      <c r="N202" s="98">
        <v>1.3400000000572246E-2</v>
      </c>
      <c r="O202" s="94">
        <v>4918.2155380000004</v>
      </c>
      <c r="P202" s="96">
        <v>113.7</v>
      </c>
      <c r="Q202" s="84"/>
      <c r="R202" s="94">
        <v>5.5920109020000002</v>
      </c>
      <c r="S202" s="95">
        <v>6.4080984208469062E-6</v>
      </c>
      <c r="T202" s="95">
        <f t="shared" si="3"/>
        <v>4.9697875180010707E-3</v>
      </c>
      <c r="U202" s="95">
        <f>R202/'סכום נכסי הקרן'!$C$42</f>
        <v>8.6660917299903573E-4</v>
      </c>
    </row>
    <row r="203" spans="2:21" ht="409.6">
      <c r="B203" s="87" t="s">
        <v>783</v>
      </c>
      <c r="C203" s="84" t="s">
        <v>784</v>
      </c>
      <c r="D203" s="97" t="s">
        <v>109</v>
      </c>
      <c r="E203" s="97" t="s">
        <v>328</v>
      </c>
      <c r="F203" s="84" t="s">
        <v>602</v>
      </c>
      <c r="G203" s="97" t="s">
        <v>458</v>
      </c>
      <c r="H203" s="84" t="s">
        <v>520</v>
      </c>
      <c r="I203" s="84" t="s">
        <v>149</v>
      </c>
      <c r="J203" s="84"/>
      <c r="K203" s="94">
        <v>6.0199999986467496</v>
      </c>
      <c r="L203" s="97" t="s">
        <v>153</v>
      </c>
      <c r="M203" s="98">
        <v>3.3000000000000002E-2</v>
      </c>
      <c r="N203" s="98">
        <v>1.6399999997062709E-2</v>
      </c>
      <c r="O203" s="94">
        <v>1708.1986189999998</v>
      </c>
      <c r="P203" s="96">
        <v>111.61</v>
      </c>
      <c r="Q203" s="84"/>
      <c r="R203" s="94">
        <v>1.9065204790000001</v>
      </c>
      <c r="S203" s="95">
        <v>5.5398940115779396E-6</v>
      </c>
      <c r="T203" s="95">
        <f t="shared" si="3"/>
        <v>1.6943818324744071E-3</v>
      </c>
      <c r="U203" s="95">
        <f>R203/'סכום נכסי הקרן'!$C$42</f>
        <v>2.9545867570125771E-4</v>
      </c>
    </row>
    <row r="204" spans="2:21" ht="409.6">
      <c r="B204" s="87" t="s">
        <v>785</v>
      </c>
      <c r="C204" s="84" t="s">
        <v>786</v>
      </c>
      <c r="D204" s="97" t="s">
        <v>109</v>
      </c>
      <c r="E204" s="97" t="s">
        <v>328</v>
      </c>
      <c r="F204" s="84" t="s">
        <v>602</v>
      </c>
      <c r="G204" s="97" t="s">
        <v>458</v>
      </c>
      <c r="H204" s="84" t="s">
        <v>520</v>
      </c>
      <c r="I204" s="84" t="s">
        <v>149</v>
      </c>
      <c r="J204" s="84"/>
      <c r="K204" s="94">
        <v>8.3300000006814336</v>
      </c>
      <c r="L204" s="97" t="s">
        <v>153</v>
      </c>
      <c r="M204" s="98">
        <v>2.6200000000000001E-2</v>
      </c>
      <c r="N204" s="98">
        <v>2.1300000001753291E-2</v>
      </c>
      <c r="O204" s="94">
        <v>5284.5993959999996</v>
      </c>
      <c r="P204" s="96">
        <v>104.69</v>
      </c>
      <c r="Q204" s="84"/>
      <c r="R204" s="94">
        <v>5.5324469310000008</v>
      </c>
      <c r="S204" s="95">
        <v>6.6057492449999999E-6</v>
      </c>
      <c r="T204" s="95">
        <f t="shared" si="3"/>
        <v>4.9168512335792175E-3</v>
      </c>
      <c r="U204" s="95">
        <f>R204/'סכום נכסי הקרן'!$C$42</f>
        <v>8.5737838204503634E-4</v>
      </c>
    </row>
    <row r="205" spans="2:21" ht="409.6">
      <c r="B205" s="87" t="s">
        <v>787</v>
      </c>
      <c r="C205" s="84" t="s">
        <v>788</v>
      </c>
      <c r="D205" s="97" t="s">
        <v>109</v>
      </c>
      <c r="E205" s="97" t="s">
        <v>328</v>
      </c>
      <c r="F205" s="84" t="s">
        <v>789</v>
      </c>
      <c r="G205" s="97" t="s">
        <v>140</v>
      </c>
      <c r="H205" s="84" t="s">
        <v>520</v>
      </c>
      <c r="I205" s="84" t="s">
        <v>149</v>
      </c>
      <c r="J205" s="84"/>
      <c r="K205" s="94">
        <v>3.2599999993618174</v>
      </c>
      <c r="L205" s="97" t="s">
        <v>153</v>
      </c>
      <c r="M205" s="98">
        <v>2.75E-2</v>
      </c>
      <c r="N205" s="98">
        <v>1.6599999993618178E-2</v>
      </c>
      <c r="O205" s="94">
        <v>1499.043911</v>
      </c>
      <c r="P205" s="96">
        <v>104.53</v>
      </c>
      <c r="Q205" s="84"/>
      <c r="R205" s="94">
        <v>1.5669505500000001</v>
      </c>
      <c r="S205" s="95">
        <v>3.4479461248691097E-6</v>
      </c>
      <c r="T205" s="95">
        <f t="shared" si="3"/>
        <v>1.3925958695698753E-3</v>
      </c>
      <c r="U205" s="95">
        <f>R205/'סכום נכסי הקרן'!$C$42</f>
        <v>2.4283459815505995E-4</v>
      </c>
    </row>
    <row r="206" spans="2:21" ht="409.6">
      <c r="B206" s="87" t="s">
        <v>790</v>
      </c>
      <c r="C206" s="84" t="s">
        <v>791</v>
      </c>
      <c r="D206" s="97" t="s">
        <v>109</v>
      </c>
      <c r="E206" s="97" t="s">
        <v>328</v>
      </c>
      <c r="F206" s="84" t="s">
        <v>789</v>
      </c>
      <c r="G206" s="97" t="s">
        <v>140</v>
      </c>
      <c r="H206" s="84" t="s">
        <v>520</v>
      </c>
      <c r="I206" s="84" t="s">
        <v>149</v>
      </c>
      <c r="J206" s="84"/>
      <c r="K206" s="94">
        <v>4.3100000005693913</v>
      </c>
      <c r="L206" s="97" t="s">
        <v>153</v>
      </c>
      <c r="M206" s="98">
        <v>2.3E-2</v>
      </c>
      <c r="N206" s="98">
        <v>1.6100000002916396E-2</v>
      </c>
      <c r="O206" s="94">
        <v>2775.3575040000001</v>
      </c>
      <c r="P206" s="96">
        <v>103.78</v>
      </c>
      <c r="Q206" s="84"/>
      <c r="R206" s="94">
        <v>2.8802659560000001</v>
      </c>
      <c r="S206" s="95">
        <v>9.1922951131607927E-6</v>
      </c>
      <c r="T206" s="95">
        <f t="shared" si="3"/>
        <v>2.5597785926226762E-3</v>
      </c>
      <c r="U206" s="95">
        <f>R206/'סכום נכסי הקרן'!$C$42</f>
        <v>4.4636266664889939E-4</v>
      </c>
    </row>
    <row r="207" spans="2:21" ht="409.6">
      <c r="B207" s="87" t="s">
        <v>792</v>
      </c>
      <c r="C207" s="84" t="s">
        <v>793</v>
      </c>
      <c r="D207" s="97" t="s">
        <v>109</v>
      </c>
      <c r="E207" s="97" t="s">
        <v>328</v>
      </c>
      <c r="F207" s="84" t="s">
        <v>794</v>
      </c>
      <c r="G207" s="97" t="s">
        <v>145</v>
      </c>
      <c r="H207" s="84" t="s">
        <v>615</v>
      </c>
      <c r="I207" s="84" t="s">
        <v>332</v>
      </c>
      <c r="J207" s="84"/>
      <c r="K207" s="94">
        <v>0.97999999950433858</v>
      </c>
      <c r="L207" s="97" t="s">
        <v>153</v>
      </c>
      <c r="M207" s="98">
        <v>3.3000000000000002E-2</v>
      </c>
      <c r="N207" s="98">
        <v>1.8399999980999643E-2</v>
      </c>
      <c r="O207" s="94">
        <v>475.31324599999999</v>
      </c>
      <c r="P207" s="96">
        <v>101.87</v>
      </c>
      <c r="Q207" s="84"/>
      <c r="R207" s="94">
        <v>0.48420158800000007</v>
      </c>
      <c r="S207" s="95">
        <v>1.5645318023174326E-6</v>
      </c>
      <c r="T207" s="95">
        <f t="shared" si="3"/>
        <v>4.3032444864834731E-4</v>
      </c>
      <c r="U207" s="95">
        <f>R207/'סכום נכסי הקרן'!$C$42</f>
        <v>7.5038039999425574E-5</v>
      </c>
    </row>
    <row r="208" spans="2:21" ht="409.6">
      <c r="B208" s="87" t="s">
        <v>795</v>
      </c>
      <c r="C208" s="84" t="s">
        <v>796</v>
      </c>
      <c r="D208" s="97" t="s">
        <v>109</v>
      </c>
      <c r="E208" s="97" t="s">
        <v>328</v>
      </c>
      <c r="F208" s="84" t="s">
        <v>614</v>
      </c>
      <c r="G208" s="97" t="s">
        <v>145</v>
      </c>
      <c r="H208" s="84" t="s">
        <v>615</v>
      </c>
      <c r="I208" s="84" t="s">
        <v>332</v>
      </c>
      <c r="J208" s="84"/>
      <c r="K208" s="94">
        <v>3.7500000002676015</v>
      </c>
      <c r="L208" s="97" t="s">
        <v>153</v>
      </c>
      <c r="M208" s="98">
        <v>2.7999999999999997E-2</v>
      </c>
      <c r="N208" s="98">
        <v>2.9500000001605606E-2</v>
      </c>
      <c r="O208" s="94">
        <v>1874.45</v>
      </c>
      <c r="P208" s="96">
        <v>99.68</v>
      </c>
      <c r="Q208" s="84"/>
      <c r="R208" s="94">
        <v>1.8684517060000001</v>
      </c>
      <c r="S208" s="95">
        <v>7.0388659406684193E-6</v>
      </c>
      <c r="T208" s="95">
        <f t="shared" si="3"/>
        <v>1.6605489740990147E-3</v>
      </c>
      <c r="U208" s="95">
        <f>R208/'סכום נכסי הקרן'!$C$42</f>
        <v>2.8955905417605313E-4</v>
      </c>
    </row>
    <row r="209" spans="2:21" ht="409.6">
      <c r="B209" s="87" t="s">
        <v>797</v>
      </c>
      <c r="C209" s="84" t="s">
        <v>798</v>
      </c>
      <c r="D209" s="97" t="s">
        <v>109</v>
      </c>
      <c r="E209" s="97" t="s">
        <v>328</v>
      </c>
      <c r="F209" s="84" t="s">
        <v>614</v>
      </c>
      <c r="G209" s="97" t="s">
        <v>145</v>
      </c>
      <c r="H209" s="84" t="s">
        <v>615</v>
      </c>
      <c r="I209" s="84" t="s">
        <v>332</v>
      </c>
      <c r="J209" s="84"/>
      <c r="K209" s="94">
        <v>0.65999999958955347</v>
      </c>
      <c r="L209" s="97" t="s">
        <v>153</v>
      </c>
      <c r="M209" s="98">
        <v>4.2999999999999997E-2</v>
      </c>
      <c r="N209" s="98">
        <v>2.2399999999543948E-2</v>
      </c>
      <c r="O209" s="94">
        <v>862.17793900000004</v>
      </c>
      <c r="P209" s="96">
        <v>101.73</v>
      </c>
      <c r="Q209" s="84"/>
      <c r="R209" s="94">
        <v>0.87709364600000006</v>
      </c>
      <c r="S209" s="95">
        <v>3.9813707119385564E-6</v>
      </c>
      <c r="T209" s="95">
        <f t="shared" si="3"/>
        <v>7.7949938410346281E-4</v>
      </c>
      <c r="U209" s="95">
        <f>R209/'סכום נכסי הקרן'!$C$42</f>
        <v>1.3592559322996275E-4</v>
      </c>
    </row>
    <row r="210" spans="2:21" ht="409.6">
      <c r="B210" s="87" t="s">
        <v>799</v>
      </c>
      <c r="C210" s="84" t="s">
        <v>800</v>
      </c>
      <c r="D210" s="97" t="s">
        <v>109</v>
      </c>
      <c r="E210" s="97" t="s">
        <v>328</v>
      </c>
      <c r="F210" s="84" t="s">
        <v>614</v>
      </c>
      <c r="G210" s="97" t="s">
        <v>145</v>
      </c>
      <c r="H210" s="84" t="s">
        <v>615</v>
      </c>
      <c r="I210" s="84" t="s">
        <v>332</v>
      </c>
      <c r="J210" s="84"/>
      <c r="K210" s="94">
        <v>1.3799999993692635</v>
      </c>
      <c r="L210" s="97" t="s">
        <v>153</v>
      </c>
      <c r="M210" s="98">
        <v>4.2500000000000003E-2</v>
      </c>
      <c r="N210" s="98">
        <v>2.5099999993955447E-2</v>
      </c>
      <c r="O210" s="94">
        <v>738.27613299999996</v>
      </c>
      <c r="P210" s="96">
        <v>103.08</v>
      </c>
      <c r="Q210" s="84"/>
      <c r="R210" s="94">
        <v>0.76101504600000003</v>
      </c>
      <c r="S210" s="95">
        <v>1.9652178286662225E-6</v>
      </c>
      <c r="T210" s="95">
        <f t="shared" si="3"/>
        <v>6.7633685679495664E-4</v>
      </c>
      <c r="U210" s="95">
        <f>R210/'סכום נכסי הקרן'!$C$42</f>
        <v>1.1793657616404325E-4</v>
      </c>
    </row>
    <row r="211" spans="2:21" ht="409.6">
      <c r="B211" s="87" t="s">
        <v>801</v>
      </c>
      <c r="C211" s="84" t="s">
        <v>802</v>
      </c>
      <c r="D211" s="97" t="s">
        <v>109</v>
      </c>
      <c r="E211" s="97" t="s">
        <v>328</v>
      </c>
      <c r="F211" s="84" t="s">
        <v>614</v>
      </c>
      <c r="G211" s="97" t="s">
        <v>145</v>
      </c>
      <c r="H211" s="84" t="s">
        <v>615</v>
      </c>
      <c r="I211" s="84" t="s">
        <v>332</v>
      </c>
      <c r="J211" s="84"/>
      <c r="K211" s="94">
        <v>1.7800000003643117</v>
      </c>
      <c r="L211" s="97" t="s">
        <v>153</v>
      </c>
      <c r="M211" s="98">
        <v>3.7000000000000005E-2</v>
      </c>
      <c r="N211" s="98">
        <v>2.6900000009107784E-2</v>
      </c>
      <c r="O211" s="94">
        <v>1339.8924300000001</v>
      </c>
      <c r="P211" s="96">
        <v>102.43</v>
      </c>
      <c r="Q211" s="84"/>
      <c r="R211" s="94">
        <v>1.3724518749999999</v>
      </c>
      <c r="S211" s="95">
        <v>6.7729181726877944E-6</v>
      </c>
      <c r="T211" s="95">
        <f t="shared" si="3"/>
        <v>1.2197390736474936E-3</v>
      </c>
      <c r="U211" s="95">
        <f>R211/'סכום נכסי הקרן'!$C$42</f>
        <v>2.126926082975519E-4</v>
      </c>
    </row>
    <row r="212" spans="2:21" ht="409.6">
      <c r="B212" s="87" t="s">
        <v>803</v>
      </c>
      <c r="C212" s="84" t="s">
        <v>804</v>
      </c>
      <c r="D212" s="97" t="s">
        <v>109</v>
      </c>
      <c r="E212" s="97" t="s">
        <v>328</v>
      </c>
      <c r="F212" s="84" t="s">
        <v>805</v>
      </c>
      <c r="G212" s="97" t="s">
        <v>686</v>
      </c>
      <c r="H212" s="84" t="s">
        <v>611</v>
      </c>
      <c r="I212" s="84" t="s">
        <v>149</v>
      </c>
      <c r="J212" s="84"/>
      <c r="K212" s="94">
        <v>3.3399999926177615</v>
      </c>
      <c r="L212" s="97" t="s">
        <v>153</v>
      </c>
      <c r="M212" s="98">
        <v>3.7499999999999999E-2</v>
      </c>
      <c r="N212" s="98">
        <v>1.2799999887508748E-2</v>
      </c>
      <c r="O212" s="94">
        <v>52.484606000000007</v>
      </c>
      <c r="P212" s="96">
        <v>108.4</v>
      </c>
      <c r="Q212" s="84"/>
      <c r="R212" s="94">
        <v>5.6893313000000001E-2</v>
      </c>
      <c r="S212" s="95">
        <v>1.1381210257341083E-7</v>
      </c>
      <c r="T212" s="95">
        <f t="shared" si="3"/>
        <v>5.0562790695562208E-5</v>
      </c>
      <c r="U212" s="95">
        <f>R212/'סכום נכסי הקרן'!$C$42</f>
        <v>8.8169118036718182E-6</v>
      </c>
    </row>
    <row r="213" spans="2:21" ht="409.6">
      <c r="B213" s="87" t="s">
        <v>806</v>
      </c>
      <c r="C213" s="84" t="s">
        <v>807</v>
      </c>
      <c r="D213" s="97" t="s">
        <v>109</v>
      </c>
      <c r="E213" s="97" t="s">
        <v>328</v>
      </c>
      <c r="F213" s="84" t="s">
        <v>805</v>
      </c>
      <c r="G213" s="97" t="s">
        <v>686</v>
      </c>
      <c r="H213" s="84" t="s">
        <v>615</v>
      </c>
      <c r="I213" s="84" t="s">
        <v>332</v>
      </c>
      <c r="J213" s="84"/>
      <c r="K213" s="94">
        <v>6.1899999987513334</v>
      </c>
      <c r="L213" s="97" t="s">
        <v>153</v>
      </c>
      <c r="M213" s="98">
        <v>3.7499999999999999E-2</v>
      </c>
      <c r="N213" s="98">
        <v>1.9699999997526797E-2</v>
      </c>
      <c r="O213" s="94">
        <v>1462.5208680000003</v>
      </c>
      <c r="P213" s="96">
        <v>113.35</v>
      </c>
      <c r="Q213" s="84"/>
      <c r="R213" s="94">
        <v>1.6577674529999997</v>
      </c>
      <c r="S213" s="95">
        <v>3.9527591027027034E-6</v>
      </c>
      <c r="T213" s="95">
        <f t="shared" si="3"/>
        <v>1.4733075703985501E-3</v>
      </c>
      <c r="U213" s="95">
        <f>R213/'סכום נכסי הקרן'!$C$42</f>
        <v>2.5690874117488403E-4</v>
      </c>
    </row>
    <row r="214" spans="2:21" ht="409.6">
      <c r="B214" s="87" t="s">
        <v>808</v>
      </c>
      <c r="C214" s="84" t="s">
        <v>809</v>
      </c>
      <c r="D214" s="97" t="s">
        <v>109</v>
      </c>
      <c r="E214" s="97" t="s">
        <v>328</v>
      </c>
      <c r="F214" s="84" t="s">
        <v>810</v>
      </c>
      <c r="G214" s="97" t="s">
        <v>719</v>
      </c>
      <c r="H214" s="84" t="s">
        <v>611</v>
      </c>
      <c r="I214" s="84" t="s">
        <v>149</v>
      </c>
      <c r="J214" s="84"/>
      <c r="K214" s="94">
        <v>0.16000001568932792</v>
      </c>
      <c r="L214" s="97" t="s">
        <v>153</v>
      </c>
      <c r="M214" s="98">
        <v>5.5500000000000001E-2</v>
      </c>
      <c r="N214" s="98">
        <v>1.1799999864501259E-2</v>
      </c>
      <c r="O214" s="94">
        <v>27.339189999999999</v>
      </c>
      <c r="P214" s="96">
        <v>102.58</v>
      </c>
      <c r="Q214" s="84"/>
      <c r="R214" s="94">
        <v>2.8044540999999999E-2</v>
      </c>
      <c r="S214" s="95">
        <v>2.2782658333333332E-6</v>
      </c>
      <c r="T214" s="95">
        <f t="shared" si="3"/>
        <v>2.492402326326317E-5</v>
      </c>
      <c r="U214" s="95">
        <f>R214/'סכום נכסי הקרן'!$C$42</f>
        <v>4.3461389666560328E-6</v>
      </c>
    </row>
    <row r="215" spans="2:21" ht="409.6">
      <c r="B215" s="87" t="s">
        <v>811</v>
      </c>
      <c r="C215" s="84" t="s">
        <v>812</v>
      </c>
      <c r="D215" s="97" t="s">
        <v>109</v>
      </c>
      <c r="E215" s="97" t="s">
        <v>328</v>
      </c>
      <c r="F215" s="84" t="s">
        <v>813</v>
      </c>
      <c r="G215" s="97" t="s">
        <v>140</v>
      </c>
      <c r="H215" s="84" t="s">
        <v>615</v>
      </c>
      <c r="I215" s="84" t="s">
        <v>332</v>
      </c>
      <c r="J215" s="84"/>
      <c r="K215" s="94">
        <v>1.7999999955278454</v>
      </c>
      <c r="L215" s="97" t="s">
        <v>153</v>
      </c>
      <c r="M215" s="98">
        <v>3.4000000000000002E-2</v>
      </c>
      <c r="N215" s="98">
        <v>1.5799999943352711E-2</v>
      </c>
      <c r="O215" s="94">
        <v>129.25195199999999</v>
      </c>
      <c r="P215" s="96">
        <v>103.8</v>
      </c>
      <c r="Q215" s="84"/>
      <c r="R215" s="94">
        <v>0.13416352200000001</v>
      </c>
      <c r="S215" s="95">
        <v>2.4453119214346934E-7</v>
      </c>
      <c r="T215" s="95">
        <f t="shared" si="3"/>
        <v>1.1923513896730634E-4</v>
      </c>
      <c r="U215" s="95">
        <f>R215/'סכום נכסי הקרן'!$C$42</f>
        <v>2.0791686726768463E-5</v>
      </c>
    </row>
    <row r="216" spans="2:21" ht="409.6">
      <c r="B216" s="87" t="s">
        <v>814</v>
      </c>
      <c r="C216" s="84" t="s">
        <v>815</v>
      </c>
      <c r="D216" s="97" t="s">
        <v>109</v>
      </c>
      <c r="E216" s="97" t="s">
        <v>328</v>
      </c>
      <c r="F216" s="84" t="s">
        <v>816</v>
      </c>
      <c r="G216" s="97" t="s">
        <v>398</v>
      </c>
      <c r="H216" s="84" t="s">
        <v>611</v>
      </c>
      <c r="I216" s="84" t="s">
        <v>149</v>
      </c>
      <c r="J216" s="84"/>
      <c r="K216" s="94">
        <v>2.2799999710195955</v>
      </c>
      <c r="L216" s="97" t="s">
        <v>153</v>
      </c>
      <c r="M216" s="98">
        <v>6.7500000000000004E-2</v>
      </c>
      <c r="N216" s="98">
        <v>2.6899999975849659E-2</v>
      </c>
      <c r="O216" s="94">
        <v>3.8163399999999994</v>
      </c>
      <c r="P216" s="96">
        <v>108.5</v>
      </c>
      <c r="Q216" s="84"/>
      <c r="R216" s="94">
        <v>4.1407290000000001E-3</v>
      </c>
      <c r="S216" s="95">
        <v>5.7266716381532451E-9</v>
      </c>
      <c r="T216" s="95">
        <f t="shared" si="3"/>
        <v>3.6799898391230023E-6</v>
      </c>
      <c r="U216" s="95">
        <f>R216/'סכום נכסי הקרן'!$C$42</f>
        <v>6.4170006053094856E-7</v>
      </c>
    </row>
    <row r="217" spans="2:21" ht="409.6">
      <c r="B217" s="87" t="s">
        <v>817</v>
      </c>
      <c r="C217" s="84" t="s">
        <v>818</v>
      </c>
      <c r="D217" s="97" t="s">
        <v>109</v>
      </c>
      <c r="E217" s="97" t="s">
        <v>328</v>
      </c>
      <c r="F217" s="84" t="s">
        <v>565</v>
      </c>
      <c r="G217" s="97" t="s">
        <v>398</v>
      </c>
      <c r="H217" s="84" t="s">
        <v>615</v>
      </c>
      <c r="I217" s="84" t="s">
        <v>332</v>
      </c>
      <c r="J217" s="84"/>
      <c r="K217" s="94">
        <v>2.1500011160278336</v>
      </c>
      <c r="L217" s="97" t="s">
        <v>153</v>
      </c>
      <c r="M217" s="98">
        <v>5.74E-2</v>
      </c>
      <c r="N217" s="98">
        <v>1.1099998883972168E-2</v>
      </c>
      <c r="O217" s="94">
        <v>0.64203100000000002</v>
      </c>
      <c r="P217" s="96">
        <v>111.65</v>
      </c>
      <c r="Q217" s="84"/>
      <c r="R217" s="94">
        <v>7.1682799999999997E-4</v>
      </c>
      <c r="S217" s="95">
        <v>4.1597775028195385E-9</v>
      </c>
      <c r="T217" s="95">
        <f t="shared" si="3"/>
        <v>6.3706650601835166E-7</v>
      </c>
      <c r="U217" s="95">
        <f>R217/'סכום נכסי הקרן'!$C$42</f>
        <v>1.1108878919395082E-7</v>
      </c>
    </row>
    <row r="218" spans="2:21" ht="409.6">
      <c r="B218" s="87" t="s">
        <v>819</v>
      </c>
      <c r="C218" s="84" t="s">
        <v>820</v>
      </c>
      <c r="D218" s="97" t="s">
        <v>109</v>
      </c>
      <c r="E218" s="97" t="s">
        <v>328</v>
      </c>
      <c r="F218" s="84" t="s">
        <v>565</v>
      </c>
      <c r="G218" s="97" t="s">
        <v>398</v>
      </c>
      <c r="H218" s="84" t="s">
        <v>615</v>
      </c>
      <c r="I218" s="84" t="s">
        <v>332</v>
      </c>
      <c r="J218" s="84"/>
      <c r="K218" s="94">
        <v>4.329999988683614</v>
      </c>
      <c r="L218" s="97" t="s">
        <v>153</v>
      </c>
      <c r="M218" s="98">
        <v>5.6500000000000002E-2</v>
      </c>
      <c r="N218" s="98">
        <v>1.5899999961099923E-2</v>
      </c>
      <c r="O218" s="94">
        <v>95.596950000000021</v>
      </c>
      <c r="P218" s="96">
        <v>118.32</v>
      </c>
      <c r="Q218" s="84"/>
      <c r="R218" s="94">
        <v>0.113110316</v>
      </c>
      <c r="S218" s="95">
        <v>1.0896170204520575E-6</v>
      </c>
      <c r="T218" s="95">
        <f t="shared" si="3"/>
        <v>1.0052452444484823E-4</v>
      </c>
      <c r="U218" s="95">
        <f>R218/'סכום נכסי הקרן'!$C$42</f>
        <v>1.752901400305954E-5</v>
      </c>
    </row>
    <row r="219" spans="2:21" ht="409.6">
      <c r="B219" s="87" t="s">
        <v>821</v>
      </c>
      <c r="C219" s="84" t="s">
        <v>822</v>
      </c>
      <c r="D219" s="97" t="s">
        <v>109</v>
      </c>
      <c r="E219" s="97" t="s">
        <v>328</v>
      </c>
      <c r="F219" s="84" t="s">
        <v>568</v>
      </c>
      <c r="G219" s="97" t="s">
        <v>398</v>
      </c>
      <c r="H219" s="84" t="s">
        <v>615</v>
      </c>
      <c r="I219" s="84" t="s">
        <v>332</v>
      </c>
      <c r="J219" s="84"/>
      <c r="K219" s="94">
        <v>2.7799999976197962</v>
      </c>
      <c r="L219" s="97" t="s">
        <v>153</v>
      </c>
      <c r="M219" s="98">
        <v>3.7000000000000005E-2</v>
      </c>
      <c r="N219" s="98">
        <v>9.7999999996098049E-3</v>
      </c>
      <c r="O219" s="94">
        <v>475.78311400000001</v>
      </c>
      <c r="P219" s="96">
        <v>107.73</v>
      </c>
      <c r="Q219" s="84"/>
      <c r="R219" s="94">
        <v>0.51256114900000005</v>
      </c>
      <c r="S219" s="95">
        <v>2.2152720192409398E-6</v>
      </c>
      <c r="T219" s="95">
        <f t="shared" si="3"/>
        <v>4.5552843961756768E-4</v>
      </c>
      <c r="U219" s="95">
        <f>R219/'סכום נכסי הקרן'!$C$42</f>
        <v>7.9432998474208906E-5</v>
      </c>
    </row>
    <row r="220" spans="2:21" ht="409.6">
      <c r="B220" s="87" t="s">
        <v>823</v>
      </c>
      <c r="C220" s="84" t="s">
        <v>824</v>
      </c>
      <c r="D220" s="97" t="s">
        <v>109</v>
      </c>
      <c r="E220" s="97" t="s">
        <v>328</v>
      </c>
      <c r="F220" s="84" t="s">
        <v>825</v>
      </c>
      <c r="G220" s="97" t="s">
        <v>145</v>
      </c>
      <c r="H220" s="84" t="s">
        <v>615</v>
      </c>
      <c r="I220" s="84" t="s">
        <v>332</v>
      </c>
      <c r="J220" s="84"/>
      <c r="K220" s="94">
        <v>2.6700000010708247</v>
      </c>
      <c r="L220" s="97" t="s">
        <v>153</v>
      </c>
      <c r="M220" s="98">
        <v>2.9500000000000002E-2</v>
      </c>
      <c r="N220" s="98">
        <v>1.1500000001846249E-2</v>
      </c>
      <c r="O220" s="94">
        <v>1291.5844770000001</v>
      </c>
      <c r="P220" s="96">
        <v>104.84</v>
      </c>
      <c r="Q220" s="84"/>
      <c r="R220" s="94">
        <v>1.354097165</v>
      </c>
      <c r="S220" s="95">
        <v>7.2236591898826126E-6</v>
      </c>
      <c r="T220" s="95">
        <f t="shared" si="3"/>
        <v>1.2034266933154195E-3</v>
      </c>
      <c r="U220" s="95">
        <f>R220/'סכום נכסי הקרן'!$C$42</f>
        <v>2.0984812885491562E-4</v>
      </c>
    </row>
    <row r="221" spans="2:21" ht="409.6">
      <c r="B221" s="87" t="s">
        <v>826</v>
      </c>
      <c r="C221" s="84" t="s">
        <v>827</v>
      </c>
      <c r="D221" s="97" t="s">
        <v>109</v>
      </c>
      <c r="E221" s="97" t="s">
        <v>328</v>
      </c>
      <c r="F221" s="84" t="s">
        <v>585</v>
      </c>
      <c r="G221" s="97" t="s">
        <v>458</v>
      </c>
      <c r="H221" s="84" t="s">
        <v>611</v>
      </c>
      <c r="I221" s="84" t="s">
        <v>149</v>
      </c>
      <c r="J221" s="84"/>
      <c r="K221" s="94">
        <v>8.2800000013764574</v>
      </c>
      <c r="L221" s="97" t="s">
        <v>153</v>
      </c>
      <c r="M221" s="98">
        <v>3.4300000000000004E-2</v>
      </c>
      <c r="N221" s="98">
        <v>2.0400000004175772E-2</v>
      </c>
      <c r="O221" s="94">
        <v>2308.4156539999999</v>
      </c>
      <c r="P221" s="96">
        <v>112.04</v>
      </c>
      <c r="Q221" s="84"/>
      <c r="R221" s="94">
        <v>2.5863488980000002</v>
      </c>
      <c r="S221" s="95">
        <v>9.0925462974633688E-6</v>
      </c>
      <c r="T221" s="95">
        <f t="shared" si="3"/>
        <v>2.2985657030602522E-3</v>
      </c>
      <c r="U221" s="95">
        <f>R221/'סכום נכסי הקרן'!$C$42</f>
        <v>4.0081353896880288E-4</v>
      </c>
    </row>
    <row r="222" spans="2:21" ht="409.6">
      <c r="B222" s="87" t="s">
        <v>828</v>
      </c>
      <c r="C222" s="84" t="s">
        <v>829</v>
      </c>
      <c r="D222" s="97" t="s">
        <v>109</v>
      </c>
      <c r="E222" s="97" t="s">
        <v>328</v>
      </c>
      <c r="F222" s="84" t="s">
        <v>830</v>
      </c>
      <c r="G222" s="97" t="s">
        <v>398</v>
      </c>
      <c r="H222" s="84" t="s">
        <v>615</v>
      </c>
      <c r="I222" s="84" t="s">
        <v>332</v>
      </c>
      <c r="J222" s="84"/>
      <c r="K222" s="94">
        <v>4.3700000005889335</v>
      </c>
      <c r="L222" s="97" t="s">
        <v>153</v>
      </c>
      <c r="M222" s="98">
        <v>3.9E-2</v>
      </c>
      <c r="N222" s="98">
        <v>3.7100000003281841E-2</v>
      </c>
      <c r="O222" s="94">
        <v>2196.0306420000002</v>
      </c>
      <c r="P222" s="96">
        <v>101.29</v>
      </c>
      <c r="Q222" s="84"/>
      <c r="R222" s="94">
        <v>2.2243594369999999</v>
      </c>
      <c r="S222" s="95">
        <v>5.21758806814132E-6</v>
      </c>
      <c r="T222" s="95">
        <f t="shared" si="3"/>
        <v>1.9768548308081407E-3</v>
      </c>
      <c r="U222" s="95">
        <f>R222/'סכום נכסי הקרן'!$C$42</f>
        <v>3.4471504543414619E-4</v>
      </c>
    </row>
    <row r="223" spans="2:21" ht="409.6">
      <c r="B223" s="87" t="s">
        <v>831</v>
      </c>
      <c r="C223" s="84" t="s">
        <v>832</v>
      </c>
      <c r="D223" s="97" t="s">
        <v>109</v>
      </c>
      <c r="E223" s="97" t="s">
        <v>328</v>
      </c>
      <c r="F223" s="84" t="s">
        <v>833</v>
      </c>
      <c r="G223" s="97" t="s">
        <v>180</v>
      </c>
      <c r="H223" s="84" t="s">
        <v>615</v>
      </c>
      <c r="I223" s="84" t="s">
        <v>332</v>
      </c>
      <c r="J223" s="84"/>
      <c r="K223" s="94">
        <v>1.4800000002098228</v>
      </c>
      <c r="L223" s="97" t="s">
        <v>153</v>
      </c>
      <c r="M223" s="98">
        <v>1.3300000000000001E-2</v>
      </c>
      <c r="N223" s="98">
        <v>1.3400000006294684E-2</v>
      </c>
      <c r="O223" s="94">
        <v>952.99516100000005</v>
      </c>
      <c r="P223" s="96">
        <v>100.02</v>
      </c>
      <c r="Q223" s="84"/>
      <c r="R223" s="94">
        <v>0.95318575999999999</v>
      </c>
      <c r="S223" s="95">
        <v>4.3623964143025075E-6</v>
      </c>
      <c r="T223" s="95">
        <f t="shared" ref="T223:T241" si="4">R223/$R$11</f>
        <v>8.4712472407557618E-4</v>
      </c>
      <c r="U223" s="95">
        <f>R223/'סכום נכסי הקרן'!$C$42</f>
        <v>1.4771779555948679E-4</v>
      </c>
    </row>
    <row r="224" spans="2:21" ht="409.6">
      <c r="B224" s="87" t="s">
        <v>834</v>
      </c>
      <c r="C224" s="84" t="s">
        <v>835</v>
      </c>
      <c r="D224" s="97" t="s">
        <v>109</v>
      </c>
      <c r="E224" s="97" t="s">
        <v>328</v>
      </c>
      <c r="F224" s="84" t="s">
        <v>833</v>
      </c>
      <c r="G224" s="97" t="s">
        <v>180</v>
      </c>
      <c r="H224" s="84" t="s">
        <v>615</v>
      </c>
      <c r="I224" s="84" t="s">
        <v>332</v>
      </c>
      <c r="J224" s="84"/>
      <c r="K224" s="94">
        <v>2.430000000018719</v>
      </c>
      <c r="L224" s="97" t="s">
        <v>153</v>
      </c>
      <c r="M224" s="98">
        <v>2.1600000000000001E-2</v>
      </c>
      <c r="N224" s="98">
        <v>1.3899999999105654E-2</v>
      </c>
      <c r="O224" s="94">
        <v>4717.8618749999996</v>
      </c>
      <c r="P224" s="96">
        <v>101.91</v>
      </c>
      <c r="Q224" s="84"/>
      <c r="R224" s="94">
        <v>4.807973037</v>
      </c>
      <c r="S224" s="95">
        <v>4.6218068629669576E-6</v>
      </c>
      <c r="T224" s="95">
        <f t="shared" si="4"/>
        <v>4.2729895926387268E-3</v>
      </c>
      <c r="U224" s="95">
        <f>R224/'סכום נכסי הקרן'!$C$42</f>
        <v>7.4510468781561622E-4</v>
      </c>
    </row>
    <row r="225" spans="2:21" ht="409.6">
      <c r="B225" s="87" t="s">
        <v>836</v>
      </c>
      <c r="C225" s="84" t="s">
        <v>837</v>
      </c>
      <c r="D225" s="97" t="s">
        <v>109</v>
      </c>
      <c r="E225" s="97" t="s">
        <v>328</v>
      </c>
      <c r="F225" s="84" t="s">
        <v>838</v>
      </c>
      <c r="G225" s="97" t="s">
        <v>839</v>
      </c>
      <c r="H225" s="84" t="s">
        <v>611</v>
      </c>
      <c r="I225" s="84" t="s">
        <v>149</v>
      </c>
      <c r="J225" s="84"/>
      <c r="K225" s="94">
        <v>5.9699999988186248</v>
      </c>
      <c r="L225" s="97" t="s">
        <v>153</v>
      </c>
      <c r="M225" s="98">
        <v>2.1600000000000001E-2</v>
      </c>
      <c r="N225" s="98">
        <v>2.219999999754103E-2</v>
      </c>
      <c r="O225" s="94">
        <v>1874.45</v>
      </c>
      <c r="P225" s="96">
        <v>99.8</v>
      </c>
      <c r="Q225" s="84"/>
      <c r="R225" s="94">
        <v>1.8707011930000002</v>
      </c>
      <c r="S225" s="95">
        <v>8.1846206243095615E-6</v>
      </c>
      <c r="T225" s="95">
        <f t="shared" si="4"/>
        <v>1.6625481605474009E-3</v>
      </c>
      <c r="U225" s="95">
        <f>R225/'סכום נכסי הקרן'!$C$42</f>
        <v>2.8990766330842175E-4</v>
      </c>
    </row>
    <row r="226" spans="2:21" ht="409.6">
      <c r="B226" s="87" t="s">
        <v>840</v>
      </c>
      <c r="C226" s="84" t="s">
        <v>841</v>
      </c>
      <c r="D226" s="97" t="s">
        <v>109</v>
      </c>
      <c r="E226" s="97" t="s">
        <v>328</v>
      </c>
      <c r="F226" s="84" t="s">
        <v>789</v>
      </c>
      <c r="G226" s="97" t="s">
        <v>140</v>
      </c>
      <c r="H226" s="84" t="s">
        <v>611</v>
      </c>
      <c r="I226" s="84" t="s">
        <v>149</v>
      </c>
      <c r="J226" s="84"/>
      <c r="K226" s="94">
        <v>2.2300000000477938</v>
      </c>
      <c r="L226" s="97" t="s">
        <v>153</v>
      </c>
      <c r="M226" s="98">
        <v>2.4E-2</v>
      </c>
      <c r="N226" s="98">
        <v>1.5100000005735218E-2</v>
      </c>
      <c r="O226" s="94">
        <v>818.757926</v>
      </c>
      <c r="P226" s="96">
        <v>102.22</v>
      </c>
      <c r="Q226" s="84"/>
      <c r="R226" s="94">
        <v>0.83693435199999988</v>
      </c>
      <c r="S226" s="95">
        <v>2.5856706208880203E-6</v>
      </c>
      <c r="T226" s="95">
        <f t="shared" si="4"/>
        <v>7.4380861712345671E-4</v>
      </c>
      <c r="U226" s="95">
        <f>R226/'סכום נכסי הקרן'!$C$42</f>
        <v>1.2970199796674212E-4</v>
      </c>
    </row>
    <row r="227" spans="2:21" ht="409.6">
      <c r="B227" s="87" t="s">
        <v>842</v>
      </c>
      <c r="C227" s="84" t="s">
        <v>843</v>
      </c>
      <c r="D227" s="97" t="s">
        <v>109</v>
      </c>
      <c r="E227" s="97" t="s">
        <v>328</v>
      </c>
      <c r="F227" s="84" t="s">
        <v>844</v>
      </c>
      <c r="G227" s="97" t="s">
        <v>398</v>
      </c>
      <c r="H227" s="84" t="s">
        <v>615</v>
      </c>
      <c r="I227" s="84" t="s">
        <v>332</v>
      </c>
      <c r="J227" s="84"/>
      <c r="K227" s="94">
        <v>0.7100000000243315</v>
      </c>
      <c r="L227" s="97" t="s">
        <v>153</v>
      </c>
      <c r="M227" s="98">
        <v>5.0999999999999997E-2</v>
      </c>
      <c r="N227" s="98">
        <v>1.9899999999756689E-2</v>
      </c>
      <c r="O227" s="94">
        <v>3970.9365429999998</v>
      </c>
      <c r="P227" s="96">
        <v>103.5</v>
      </c>
      <c r="Q227" s="84"/>
      <c r="R227" s="94">
        <v>4.1099191899999994</v>
      </c>
      <c r="S227" s="95">
        <v>5.5155726689353426E-6</v>
      </c>
      <c r="T227" s="95">
        <f t="shared" si="4"/>
        <v>3.6526082385050164E-3</v>
      </c>
      <c r="U227" s="95">
        <f>R227/'סכום נכסי הקרן'!$C$42</f>
        <v>6.3692538028939025E-4</v>
      </c>
    </row>
    <row r="228" spans="2:21" ht="409.6">
      <c r="B228" s="87" t="s">
        <v>845</v>
      </c>
      <c r="C228" s="84" t="s">
        <v>846</v>
      </c>
      <c r="D228" s="97" t="s">
        <v>109</v>
      </c>
      <c r="E228" s="97" t="s">
        <v>328</v>
      </c>
      <c r="F228" s="84" t="s">
        <v>847</v>
      </c>
      <c r="G228" s="97" t="s">
        <v>848</v>
      </c>
      <c r="H228" s="84" t="s">
        <v>615</v>
      </c>
      <c r="I228" s="84" t="s">
        <v>332</v>
      </c>
      <c r="J228" s="84"/>
      <c r="K228" s="94">
        <v>5.1799999994417742</v>
      </c>
      <c r="L228" s="97" t="s">
        <v>153</v>
      </c>
      <c r="M228" s="98">
        <v>2.6200000000000001E-2</v>
      </c>
      <c r="N228" s="98">
        <v>1.5599999996535141E-2</v>
      </c>
      <c r="O228" s="94">
        <v>972.57660900000008</v>
      </c>
      <c r="P228" s="96">
        <v>105.52</v>
      </c>
      <c r="Q228" s="94">
        <v>1.2740754000000003E-2</v>
      </c>
      <c r="R228" s="94">
        <v>1.039003581</v>
      </c>
      <c r="S228" s="95">
        <v>2.0174134744963206E-6</v>
      </c>
      <c r="T228" s="95">
        <f t="shared" si="4"/>
        <v>9.2339359105423539E-4</v>
      </c>
      <c r="U228" s="95">
        <f>R228/'סכום נכסי הקרן'!$C$42</f>
        <v>1.610172172145466E-4</v>
      </c>
    </row>
    <row r="229" spans="2:21" ht="409.6">
      <c r="B229" s="87" t="s">
        <v>849</v>
      </c>
      <c r="C229" s="84" t="s">
        <v>850</v>
      </c>
      <c r="D229" s="97" t="s">
        <v>109</v>
      </c>
      <c r="E229" s="97" t="s">
        <v>328</v>
      </c>
      <c r="F229" s="84" t="s">
        <v>847</v>
      </c>
      <c r="G229" s="97" t="s">
        <v>848</v>
      </c>
      <c r="H229" s="84" t="s">
        <v>615</v>
      </c>
      <c r="I229" s="84" t="s">
        <v>332</v>
      </c>
      <c r="J229" s="84"/>
      <c r="K229" s="94">
        <v>3.0999999992483751</v>
      </c>
      <c r="L229" s="97" t="s">
        <v>153</v>
      </c>
      <c r="M229" s="98">
        <v>3.3500000000000002E-2</v>
      </c>
      <c r="N229" s="98">
        <v>1.2999999996241881E-2</v>
      </c>
      <c r="O229" s="94">
        <v>991.94936399999995</v>
      </c>
      <c r="P229" s="96">
        <v>107.3</v>
      </c>
      <c r="Q229" s="84"/>
      <c r="R229" s="94">
        <v>1.0643616680000001</v>
      </c>
      <c r="S229" s="95">
        <v>2.4058735513088426E-6</v>
      </c>
      <c r="T229" s="95">
        <f t="shared" si="4"/>
        <v>9.459300822130622E-4</v>
      </c>
      <c r="U229" s="95">
        <f>R229/'סכום נכסי הקרן'!$C$42</f>
        <v>1.6494702908169588E-4</v>
      </c>
    </row>
    <row r="230" spans="2:21" ht="409.6">
      <c r="B230" s="87" t="s">
        <v>851</v>
      </c>
      <c r="C230" s="84" t="s">
        <v>852</v>
      </c>
      <c r="D230" s="97" t="s">
        <v>109</v>
      </c>
      <c r="E230" s="97" t="s">
        <v>328</v>
      </c>
      <c r="F230" s="84" t="s">
        <v>610</v>
      </c>
      <c r="G230" s="97" t="s">
        <v>336</v>
      </c>
      <c r="H230" s="84" t="s">
        <v>640</v>
      </c>
      <c r="I230" s="84" t="s">
        <v>149</v>
      </c>
      <c r="J230" s="84"/>
      <c r="K230" s="94">
        <v>0.69000000161523878</v>
      </c>
      <c r="L230" s="97" t="s">
        <v>153</v>
      </c>
      <c r="M230" s="98">
        <v>2.63E-2</v>
      </c>
      <c r="N230" s="98">
        <v>7.8999999700027097E-3</v>
      </c>
      <c r="O230" s="94">
        <v>170.90505300000001</v>
      </c>
      <c r="P230" s="96">
        <v>101.43</v>
      </c>
      <c r="Q230" s="84"/>
      <c r="R230" s="94">
        <v>0.17334898799999998</v>
      </c>
      <c r="S230" s="95">
        <v>1.7705230917454005E-6</v>
      </c>
      <c r="T230" s="95">
        <f t="shared" si="4"/>
        <v>1.5406043584650315E-4</v>
      </c>
      <c r="U230" s="95">
        <f>R230/'סכום נכסי הקרן'!$C$42</f>
        <v>2.6864365210227151E-5</v>
      </c>
    </row>
    <row r="231" spans="2:21" ht="409.6">
      <c r="B231" s="87" t="s">
        <v>853</v>
      </c>
      <c r="C231" s="84" t="s">
        <v>854</v>
      </c>
      <c r="D231" s="97" t="s">
        <v>109</v>
      </c>
      <c r="E231" s="97" t="s">
        <v>328</v>
      </c>
      <c r="F231" s="84" t="s">
        <v>855</v>
      </c>
      <c r="G231" s="97" t="s">
        <v>458</v>
      </c>
      <c r="H231" s="84" t="s">
        <v>640</v>
      </c>
      <c r="I231" s="84" t="s">
        <v>149</v>
      </c>
      <c r="J231" s="84"/>
      <c r="K231" s="94">
        <v>5.3999999983004887</v>
      </c>
      <c r="L231" s="97" t="s">
        <v>153</v>
      </c>
      <c r="M231" s="98">
        <v>3.27E-2</v>
      </c>
      <c r="N231" s="98">
        <v>1.639999999169128E-2</v>
      </c>
      <c r="O231" s="94">
        <v>966.79876000000002</v>
      </c>
      <c r="P231" s="96">
        <v>109.55</v>
      </c>
      <c r="Q231" s="84"/>
      <c r="R231" s="94">
        <v>1.059128042</v>
      </c>
      <c r="S231" s="95">
        <v>4.3354204484304931E-6</v>
      </c>
      <c r="T231" s="95">
        <f t="shared" si="4"/>
        <v>9.4127880208780637E-4</v>
      </c>
      <c r="U231" s="95">
        <f>R231/'סכום נכסי הקרן'!$C$42</f>
        <v>1.6413595979389742E-4</v>
      </c>
    </row>
    <row r="232" spans="2:21" ht="409.6">
      <c r="B232" s="87" t="s">
        <v>856</v>
      </c>
      <c r="C232" s="84" t="s">
        <v>857</v>
      </c>
      <c r="D232" s="97" t="s">
        <v>109</v>
      </c>
      <c r="E232" s="97" t="s">
        <v>328</v>
      </c>
      <c r="F232" s="84" t="s">
        <v>654</v>
      </c>
      <c r="G232" s="97" t="s">
        <v>462</v>
      </c>
      <c r="H232" s="84" t="s">
        <v>648</v>
      </c>
      <c r="I232" s="84" t="s">
        <v>332</v>
      </c>
      <c r="J232" s="84"/>
      <c r="K232" s="94">
        <v>1.4600000002439384</v>
      </c>
      <c r="L232" s="97" t="s">
        <v>153</v>
      </c>
      <c r="M232" s="98">
        <v>0.06</v>
      </c>
      <c r="N232" s="98">
        <v>1.3999999999999999E-2</v>
      </c>
      <c r="O232" s="94">
        <v>1151.5152</v>
      </c>
      <c r="P232" s="96">
        <v>106.8</v>
      </c>
      <c r="Q232" s="84"/>
      <c r="R232" s="94">
        <v>1.229818195</v>
      </c>
      <c r="S232" s="95">
        <v>4.2095384432714519E-6</v>
      </c>
      <c r="T232" s="95">
        <f t="shared" si="4"/>
        <v>1.0929762516621085E-3</v>
      </c>
      <c r="U232" s="95">
        <f>R232/'סכום נכסי הקרן'!$C$42</f>
        <v>1.9058827809633567E-4</v>
      </c>
    </row>
    <row r="233" spans="2:21" ht="409.6">
      <c r="B233" s="87" t="s">
        <v>858</v>
      </c>
      <c r="C233" s="84" t="s">
        <v>859</v>
      </c>
      <c r="D233" s="97" t="s">
        <v>109</v>
      </c>
      <c r="E233" s="97" t="s">
        <v>328</v>
      </c>
      <c r="F233" s="84" t="s">
        <v>654</v>
      </c>
      <c r="G233" s="97" t="s">
        <v>462</v>
      </c>
      <c r="H233" s="84" t="s">
        <v>648</v>
      </c>
      <c r="I233" s="84" t="s">
        <v>332</v>
      </c>
      <c r="J233" s="84"/>
      <c r="K233" s="94">
        <v>2.8000000000000003</v>
      </c>
      <c r="L233" s="97" t="s">
        <v>153</v>
      </c>
      <c r="M233" s="98">
        <v>5.9000000000000004E-2</v>
      </c>
      <c r="N233" s="98">
        <v>1.7000000000000001E-2</v>
      </c>
      <c r="O233" s="94">
        <v>26.349495999999998</v>
      </c>
      <c r="P233" s="96">
        <v>112.11</v>
      </c>
      <c r="Q233" s="84"/>
      <c r="R233" s="94">
        <v>2.9540419999999998E-2</v>
      </c>
      <c r="S233" s="95">
        <v>3.1187207248163954E-8</v>
      </c>
      <c r="T233" s="95">
        <f t="shared" si="4"/>
        <v>2.6253455718407534E-5</v>
      </c>
      <c r="U233" s="95">
        <f>R233/'סכום נכסי הקרן'!$C$42</f>
        <v>4.5779594129704319E-6</v>
      </c>
    </row>
    <row r="234" spans="2:21" ht="409.6">
      <c r="B234" s="87" t="s">
        <v>860</v>
      </c>
      <c r="C234" s="84" t="s">
        <v>861</v>
      </c>
      <c r="D234" s="97" t="s">
        <v>109</v>
      </c>
      <c r="E234" s="97" t="s">
        <v>328</v>
      </c>
      <c r="F234" s="84" t="s">
        <v>665</v>
      </c>
      <c r="G234" s="97" t="s">
        <v>180</v>
      </c>
      <c r="H234" s="84" t="s">
        <v>648</v>
      </c>
      <c r="I234" s="84" t="s">
        <v>332</v>
      </c>
      <c r="J234" s="84"/>
      <c r="K234" s="94">
        <v>2.9500000000415216</v>
      </c>
      <c r="L234" s="97" t="s">
        <v>153</v>
      </c>
      <c r="M234" s="98">
        <v>4.1399999999999999E-2</v>
      </c>
      <c r="N234" s="98">
        <v>3.0499999999584783E-2</v>
      </c>
      <c r="O234" s="94">
        <v>1143.8109999999999</v>
      </c>
      <c r="P234" s="96">
        <v>103.21</v>
      </c>
      <c r="Q234" s="94">
        <v>2.3676888000000004E-2</v>
      </c>
      <c r="R234" s="94">
        <v>1.2042042209999999</v>
      </c>
      <c r="S234" s="95">
        <v>1.778291180785431E-6</v>
      </c>
      <c r="T234" s="95">
        <f t="shared" si="4"/>
        <v>1.0702123460649151E-3</v>
      </c>
      <c r="U234" s="95">
        <f>R234/'סכום נכסי הקרן'!$C$42</f>
        <v>1.8661881072326244E-4</v>
      </c>
    </row>
    <row r="235" spans="2:21" ht="409.6">
      <c r="B235" s="87" t="s">
        <v>862</v>
      </c>
      <c r="C235" s="84" t="s">
        <v>863</v>
      </c>
      <c r="D235" s="97" t="s">
        <v>109</v>
      </c>
      <c r="E235" s="97" t="s">
        <v>328</v>
      </c>
      <c r="F235" s="84" t="s">
        <v>665</v>
      </c>
      <c r="G235" s="97" t="s">
        <v>180</v>
      </c>
      <c r="H235" s="84" t="s">
        <v>648</v>
      </c>
      <c r="I235" s="84" t="s">
        <v>332</v>
      </c>
      <c r="J235" s="84"/>
      <c r="K235" s="94">
        <v>5.2900000004572973</v>
      </c>
      <c r="L235" s="97" t="s">
        <v>153</v>
      </c>
      <c r="M235" s="98">
        <v>2.5000000000000001E-2</v>
      </c>
      <c r="N235" s="98">
        <v>4.7100000004055273E-2</v>
      </c>
      <c r="O235" s="94">
        <v>3790.8353830000001</v>
      </c>
      <c r="P235" s="96">
        <v>89.22</v>
      </c>
      <c r="Q235" s="94">
        <v>9.4770884999999999E-2</v>
      </c>
      <c r="R235" s="94">
        <v>3.4769541289999997</v>
      </c>
      <c r="S235" s="95">
        <v>6.2251636864236443E-6</v>
      </c>
      <c r="T235" s="95">
        <f t="shared" si="4"/>
        <v>3.0900732373011532E-3</v>
      </c>
      <c r="U235" s="95">
        <f>R235/'סכום נכסי הקרן'!$C$42</f>
        <v>5.3883305935805781E-4</v>
      </c>
    </row>
    <row r="236" spans="2:21" ht="409.6">
      <c r="B236" s="87" t="s">
        <v>864</v>
      </c>
      <c r="C236" s="84" t="s">
        <v>865</v>
      </c>
      <c r="D236" s="97" t="s">
        <v>109</v>
      </c>
      <c r="E236" s="97" t="s">
        <v>328</v>
      </c>
      <c r="F236" s="84" t="s">
        <v>665</v>
      </c>
      <c r="G236" s="97" t="s">
        <v>180</v>
      </c>
      <c r="H236" s="84" t="s">
        <v>648</v>
      </c>
      <c r="I236" s="84" t="s">
        <v>332</v>
      </c>
      <c r="J236" s="84"/>
      <c r="K236" s="94">
        <v>3.8800000003267345</v>
      </c>
      <c r="L236" s="97" t="s">
        <v>153</v>
      </c>
      <c r="M236" s="98">
        <v>3.5499999999999997E-2</v>
      </c>
      <c r="N236" s="98">
        <v>4.4100000009257484E-2</v>
      </c>
      <c r="O236" s="94">
        <v>1488.5074930000001</v>
      </c>
      <c r="P236" s="96">
        <v>96.92</v>
      </c>
      <c r="Q236" s="94">
        <v>2.6421007999999999E-2</v>
      </c>
      <c r="R236" s="94">
        <v>1.4690824039999999</v>
      </c>
      <c r="S236" s="95">
        <v>2.0946190204803035E-6</v>
      </c>
      <c r="T236" s="95">
        <f t="shared" si="4"/>
        <v>1.3056175179671002E-3</v>
      </c>
      <c r="U236" s="95">
        <f>R236/'סכום נכסי הקרן'!$C$42</f>
        <v>2.2766770478622276E-4</v>
      </c>
    </row>
    <row r="237" spans="2:21" ht="409.6">
      <c r="B237" s="87" t="s">
        <v>866</v>
      </c>
      <c r="C237" s="84" t="s">
        <v>867</v>
      </c>
      <c r="D237" s="97" t="s">
        <v>109</v>
      </c>
      <c r="E237" s="97" t="s">
        <v>328</v>
      </c>
      <c r="F237" s="84" t="s">
        <v>868</v>
      </c>
      <c r="G237" s="97" t="s">
        <v>462</v>
      </c>
      <c r="H237" s="84" t="s">
        <v>671</v>
      </c>
      <c r="I237" s="84" t="s">
        <v>149</v>
      </c>
      <c r="J237" s="84"/>
      <c r="K237" s="94">
        <v>5.4600000010095133</v>
      </c>
      <c r="L237" s="97" t="s">
        <v>153</v>
      </c>
      <c r="M237" s="98">
        <v>4.4500000000000005E-2</v>
      </c>
      <c r="N237" s="98">
        <v>2.050000000275707E-2</v>
      </c>
      <c r="O237" s="94">
        <v>2077.8909079999999</v>
      </c>
      <c r="P237" s="96">
        <v>113.46</v>
      </c>
      <c r="Q237" s="84"/>
      <c r="R237" s="94">
        <v>2.3575750469999996</v>
      </c>
      <c r="S237" s="95">
        <v>7.2625087657980091E-6</v>
      </c>
      <c r="T237" s="95">
        <f t="shared" si="4"/>
        <v>2.0952475319997838E-3</v>
      </c>
      <c r="U237" s="95">
        <f>R237/'סכום נכסי הקרן'!$C$42</f>
        <v>3.6535983165431827E-4</v>
      </c>
    </row>
    <row r="238" spans="2:21" ht="409.6">
      <c r="B238" s="87" t="s">
        <v>869</v>
      </c>
      <c r="C238" s="84" t="s">
        <v>870</v>
      </c>
      <c r="D238" s="97" t="s">
        <v>109</v>
      </c>
      <c r="E238" s="97" t="s">
        <v>328</v>
      </c>
      <c r="F238" s="84" t="s">
        <v>871</v>
      </c>
      <c r="G238" s="97" t="s">
        <v>398</v>
      </c>
      <c r="H238" s="84" t="s">
        <v>671</v>
      </c>
      <c r="I238" s="84" t="s">
        <v>149</v>
      </c>
      <c r="J238" s="84"/>
      <c r="K238" s="94">
        <v>3.5599999993597202</v>
      </c>
      <c r="L238" s="97" t="s">
        <v>153</v>
      </c>
      <c r="M238" s="98">
        <v>4.2000000000000003E-2</v>
      </c>
      <c r="N238" s="98">
        <v>7.1199999987194409E-2</v>
      </c>
      <c r="O238" s="94">
        <v>1833.436976</v>
      </c>
      <c r="P238" s="96">
        <v>92</v>
      </c>
      <c r="Q238" s="84"/>
      <c r="R238" s="94">
        <v>1.6867620179999998</v>
      </c>
      <c r="S238" s="95">
        <v>3.0824628791924292E-6</v>
      </c>
      <c r="T238" s="95">
        <f t="shared" si="4"/>
        <v>1.4990759084351113E-3</v>
      </c>
      <c r="U238" s="95">
        <f>R238/'סכום נכסי הקרן'!$C$42</f>
        <v>2.6140210795053354E-4</v>
      </c>
    </row>
    <row r="239" spans="2:21" ht="409.6">
      <c r="B239" s="87" t="s">
        <v>872</v>
      </c>
      <c r="C239" s="84" t="s">
        <v>873</v>
      </c>
      <c r="D239" s="97" t="s">
        <v>109</v>
      </c>
      <c r="E239" s="97" t="s">
        <v>328</v>
      </c>
      <c r="F239" s="84" t="s">
        <v>871</v>
      </c>
      <c r="G239" s="97" t="s">
        <v>398</v>
      </c>
      <c r="H239" s="84" t="s">
        <v>671</v>
      </c>
      <c r="I239" s="84" t="s">
        <v>149</v>
      </c>
      <c r="J239" s="84"/>
      <c r="K239" s="94">
        <v>4.0700000005816355</v>
      </c>
      <c r="L239" s="97" t="s">
        <v>153</v>
      </c>
      <c r="M239" s="98">
        <v>3.2500000000000001E-2</v>
      </c>
      <c r="N239" s="98">
        <v>4.960000000798457E-2</v>
      </c>
      <c r="O239" s="94">
        <v>3062.3979080000004</v>
      </c>
      <c r="P239" s="96">
        <v>94.88</v>
      </c>
      <c r="Q239" s="84"/>
      <c r="R239" s="94">
        <v>2.9056030329999998</v>
      </c>
      <c r="S239" s="95">
        <v>3.7335434038127916E-6</v>
      </c>
      <c r="T239" s="95">
        <f t="shared" si="4"/>
        <v>2.5822964115654458E-3</v>
      </c>
      <c r="U239" s="95">
        <f>R239/'סכום נכסי הקרן'!$C$42</f>
        <v>4.5028922253907651E-4</v>
      </c>
    </row>
    <row r="240" spans="2:21" ht="409.6">
      <c r="B240" s="87" t="s">
        <v>874</v>
      </c>
      <c r="C240" s="84" t="s">
        <v>875</v>
      </c>
      <c r="D240" s="97" t="s">
        <v>109</v>
      </c>
      <c r="E240" s="97" t="s">
        <v>328</v>
      </c>
      <c r="F240" s="84" t="s">
        <v>876</v>
      </c>
      <c r="G240" s="97" t="s">
        <v>398</v>
      </c>
      <c r="H240" s="84" t="s">
        <v>671</v>
      </c>
      <c r="I240" s="84" t="s">
        <v>149</v>
      </c>
      <c r="J240" s="84"/>
      <c r="K240" s="94">
        <v>3.1200000006628055</v>
      </c>
      <c r="L240" s="97" t="s">
        <v>153</v>
      </c>
      <c r="M240" s="98">
        <v>4.5999999999999999E-2</v>
      </c>
      <c r="N240" s="98">
        <v>5.7200000010526914E-2</v>
      </c>
      <c r="O240" s="94">
        <v>1046.9862089999999</v>
      </c>
      <c r="P240" s="96">
        <v>97.99</v>
      </c>
      <c r="Q240" s="84"/>
      <c r="R240" s="94">
        <v>1.0259417860000002</v>
      </c>
      <c r="S240" s="95">
        <v>4.3817139728095121E-6</v>
      </c>
      <c r="T240" s="95">
        <f t="shared" si="4"/>
        <v>9.1178518275687834E-4</v>
      </c>
      <c r="U240" s="95">
        <f>R240/'סכום נכסי הקרן'!$C$42</f>
        <v>1.5899299523765734E-4</v>
      </c>
    </row>
    <row r="241" spans="2:21" ht="409.6">
      <c r="B241" s="87" t="s">
        <v>877</v>
      </c>
      <c r="C241" s="84" t="s">
        <v>878</v>
      </c>
      <c r="D241" s="97" t="s">
        <v>109</v>
      </c>
      <c r="E241" s="97" t="s">
        <v>328</v>
      </c>
      <c r="F241" s="84" t="s">
        <v>879</v>
      </c>
      <c r="G241" s="97" t="s">
        <v>462</v>
      </c>
      <c r="H241" s="84" t="s">
        <v>880</v>
      </c>
      <c r="I241" s="84" t="s">
        <v>332</v>
      </c>
      <c r="J241" s="84"/>
      <c r="K241" s="94">
        <v>0.91000000492842914</v>
      </c>
      <c r="L241" s="97" t="s">
        <v>153</v>
      </c>
      <c r="M241" s="98">
        <v>4.7E-2</v>
      </c>
      <c r="N241" s="98">
        <v>1.1900000041237877E-2</v>
      </c>
      <c r="O241" s="94">
        <v>95.986835999999997</v>
      </c>
      <c r="P241" s="96">
        <v>103.58</v>
      </c>
      <c r="Q241" s="84"/>
      <c r="R241" s="94">
        <v>9.9423160999999996E-2</v>
      </c>
      <c r="S241" s="95">
        <v>4.3573338538640325E-6</v>
      </c>
      <c r="T241" s="95">
        <f t="shared" si="4"/>
        <v>8.8360339991699603E-5</v>
      </c>
      <c r="U241" s="95">
        <f>R241/'סכום נכסי הקרן'!$C$42</f>
        <v>1.5407878282273061E-5</v>
      </c>
    </row>
    <row r="242" spans="2:21" ht="409.6">
      <c r="B242" s="83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94"/>
      <c r="P242" s="96"/>
      <c r="Q242" s="84"/>
      <c r="R242" s="84"/>
      <c r="S242" s="84"/>
      <c r="T242" s="95"/>
      <c r="U242" s="84"/>
    </row>
    <row r="243" spans="2:21" ht="409.6">
      <c r="B243" s="102" t="s">
        <v>40</v>
      </c>
      <c r="C243" s="82"/>
      <c r="D243" s="82"/>
      <c r="E243" s="82"/>
      <c r="F243" s="82"/>
      <c r="G243" s="82"/>
      <c r="H243" s="82"/>
      <c r="I243" s="82"/>
      <c r="J243" s="82"/>
      <c r="K243" s="91">
        <v>3.9922233317615095</v>
      </c>
      <c r="L243" s="82"/>
      <c r="M243" s="82"/>
      <c r="N243" s="104">
        <v>5.7877019271901226E-2</v>
      </c>
      <c r="O243" s="91"/>
      <c r="P243" s="93"/>
      <c r="Q243" s="82"/>
      <c r="R243" s="91">
        <f>SUM(R244:R247)</f>
        <v>27.138080670000001</v>
      </c>
      <c r="S243" s="82"/>
      <c r="T243" s="92">
        <f t="shared" ref="T243:T255" si="5">R243/$R$11</f>
        <v>2.4118424827826297E-2</v>
      </c>
      <c r="U243" s="92">
        <f>R243/'סכום נכסי הקרן'!$C$42</f>
        <v>4.2056623383546149E-3</v>
      </c>
    </row>
    <row r="244" spans="2:21" ht="409.6">
      <c r="B244" s="87" t="s">
        <v>881</v>
      </c>
      <c r="C244" s="84" t="s">
        <v>882</v>
      </c>
      <c r="D244" s="97" t="s">
        <v>109</v>
      </c>
      <c r="E244" s="97" t="s">
        <v>328</v>
      </c>
      <c r="F244" s="84" t="s">
        <v>883</v>
      </c>
      <c r="G244" s="97" t="s">
        <v>135</v>
      </c>
      <c r="H244" s="84" t="s">
        <v>428</v>
      </c>
      <c r="I244" s="84" t="s">
        <v>332</v>
      </c>
      <c r="J244" s="84"/>
      <c r="K244" s="94">
        <v>2.8199999999742751</v>
      </c>
      <c r="L244" s="97" t="s">
        <v>153</v>
      </c>
      <c r="M244" s="98">
        <v>3.49E-2</v>
      </c>
      <c r="N244" s="98">
        <v>3.8699999999528376E-2</v>
      </c>
      <c r="O244" s="94">
        <v>12208.743842</v>
      </c>
      <c r="P244" s="96">
        <v>95.52</v>
      </c>
      <c r="Q244" s="84"/>
      <c r="R244" s="94">
        <v>11.661792365</v>
      </c>
      <c r="S244" s="95">
        <v>6.0590002849303544E-6</v>
      </c>
      <c r="T244" s="95">
        <f t="shared" si="5"/>
        <v>1.0364184038405364E-2</v>
      </c>
      <c r="U244" s="95">
        <f>R244/'סכום נכסי הקרן'!$C$42</f>
        <v>1.8072597522126789E-3</v>
      </c>
    </row>
    <row r="245" spans="2:21" ht="409.6">
      <c r="B245" s="87" t="s">
        <v>884</v>
      </c>
      <c r="C245" s="84" t="s">
        <v>885</v>
      </c>
      <c r="D245" s="97" t="s">
        <v>109</v>
      </c>
      <c r="E245" s="97" t="s">
        <v>328</v>
      </c>
      <c r="F245" s="84" t="s">
        <v>886</v>
      </c>
      <c r="G245" s="97" t="s">
        <v>135</v>
      </c>
      <c r="H245" s="84" t="s">
        <v>611</v>
      </c>
      <c r="I245" s="84" t="s">
        <v>149</v>
      </c>
      <c r="J245" s="84"/>
      <c r="K245" s="94">
        <v>4.8399999996927354</v>
      </c>
      <c r="L245" s="97" t="s">
        <v>153</v>
      </c>
      <c r="M245" s="98">
        <v>4.6900000000000004E-2</v>
      </c>
      <c r="N245" s="98">
        <v>7.359999999579532E-2</v>
      </c>
      <c r="O245" s="94">
        <v>5611.2505639999999</v>
      </c>
      <c r="P245" s="96">
        <v>88.16</v>
      </c>
      <c r="Q245" s="84"/>
      <c r="R245" s="94">
        <v>4.9468784279999998</v>
      </c>
      <c r="S245" s="95">
        <v>2.7197321336926862E-6</v>
      </c>
      <c r="T245" s="95">
        <f t="shared" si="5"/>
        <v>4.3964389725617802E-3</v>
      </c>
      <c r="U245" s="95">
        <f>R245/'סכום נכסי הקרן'!$C$42</f>
        <v>7.6663123490739035E-4</v>
      </c>
    </row>
    <row r="246" spans="2:21" ht="409.6">
      <c r="B246" s="87" t="s">
        <v>887</v>
      </c>
      <c r="C246" s="84" t="s">
        <v>888</v>
      </c>
      <c r="D246" s="97" t="s">
        <v>109</v>
      </c>
      <c r="E246" s="97" t="s">
        <v>328</v>
      </c>
      <c r="F246" s="84" t="s">
        <v>886</v>
      </c>
      <c r="G246" s="97" t="s">
        <v>135</v>
      </c>
      <c r="H246" s="84" t="s">
        <v>611</v>
      </c>
      <c r="I246" s="84" t="s">
        <v>149</v>
      </c>
      <c r="J246" s="84"/>
      <c r="K246" s="94">
        <v>5.0400000000683214</v>
      </c>
      <c r="L246" s="97" t="s">
        <v>153</v>
      </c>
      <c r="M246" s="98">
        <v>4.6900000000000004E-2</v>
      </c>
      <c r="N246" s="98">
        <v>7.3700000000793728E-2</v>
      </c>
      <c r="O246" s="94">
        <v>11150.659057999997</v>
      </c>
      <c r="P246" s="96">
        <v>89.26</v>
      </c>
      <c r="Q246" s="84"/>
      <c r="R246" s="94">
        <v>9.9530791329999992</v>
      </c>
      <c r="S246" s="95">
        <v>6.5574756589349379E-6</v>
      </c>
      <c r="T246" s="95">
        <f t="shared" si="5"/>
        <v>8.8455994288510979E-3</v>
      </c>
      <c r="U246" s="95">
        <f>R246/'סכום נכסי הקרן'!$C$42</f>
        <v>1.5424558047907556E-3</v>
      </c>
    </row>
    <row r="247" spans="2:21" ht="409.6">
      <c r="B247" s="87" t="s">
        <v>889</v>
      </c>
      <c r="C247" s="84" t="s">
        <v>890</v>
      </c>
      <c r="D247" s="97" t="s">
        <v>109</v>
      </c>
      <c r="E247" s="97" t="s">
        <v>328</v>
      </c>
      <c r="F247" s="84" t="s">
        <v>654</v>
      </c>
      <c r="G247" s="97" t="s">
        <v>462</v>
      </c>
      <c r="H247" s="84" t="s">
        <v>648</v>
      </c>
      <c r="I247" s="84" t="s">
        <v>332</v>
      </c>
      <c r="J247" s="84"/>
      <c r="K247" s="94">
        <v>2.3399999983342896</v>
      </c>
      <c r="L247" s="97" t="s">
        <v>153</v>
      </c>
      <c r="M247" s="98">
        <v>6.7000000000000004E-2</v>
      </c>
      <c r="N247" s="98">
        <v>3.7699999967379848E-2</v>
      </c>
      <c r="O247" s="94">
        <v>604.50046599999996</v>
      </c>
      <c r="P247" s="96">
        <v>95.34</v>
      </c>
      <c r="Q247" s="84"/>
      <c r="R247" s="94">
        <v>0.57633074399999995</v>
      </c>
      <c r="S247" s="95">
        <v>5.2837155618589095E-7</v>
      </c>
      <c r="T247" s="95">
        <f t="shared" si="5"/>
        <v>5.1220238800805365E-4</v>
      </c>
      <c r="U247" s="95">
        <f>R247/'סכום נכסי הקרן'!$C$42</f>
        <v>8.9315546443789626E-5</v>
      </c>
    </row>
    <row r="248" spans="2:21" ht="409.6">
      <c r="B248" s="83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94"/>
      <c r="P248" s="96"/>
      <c r="Q248" s="84"/>
      <c r="R248" s="84"/>
      <c r="S248" s="84"/>
      <c r="T248" s="95"/>
      <c r="U248" s="84"/>
    </row>
    <row r="249" spans="2:21" ht="409.6">
      <c r="B249" s="81" t="s">
        <v>218</v>
      </c>
      <c r="C249" s="82"/>
      <c r="D249" s="82"/>
      <c r="E249" s="82"/>
      <c r="F249" s="82"/>
      <c r="G249" s="82"/>
      <c r="H249" s="82"/>
      <c r="I249" s="82"/>
      <c r="J249" s="82"/>
      <c r="K249" s="91">
        <v>6.1540101805167771</v>
      </c>
      <c r="L249" s="82"/>
      <c r="M249" s="82"/>
      <c r="N249" s="104">
        <v>3.5833249242447927E-2</v>
      </c>
      <c r="O249" s="91"/>
      <c r="P249" s="93"/>
      <c r="Q249" s="82"/>
      <c r="R249" s="91">
        <f>R250+R257</f>
        <v>166.95657042099995</v>
      </c>
      <c r="S249" s="82"/>
      <c r="T249" s="92">
        <f t="shared" si="5"/>
        <v>0.14837930294981966</v>
      </c>
      <c r="U249" s="92">
        <f>R249/'סכום נכסי הקרן'!$C$42</f>
        <v>2.5873714832628566E-2</v>
      </c>
    </row>
    <row r="250" spans="2:21" ht="409.6">
      <c r="B250" s="102" t="s">
        <v>54</v>
      </c>
      <c r="C250" s="82"/>
      <c r="D250" s="82"/>
      <c r="E250" s="82"/>
      <c r="F250" s="82"/>
      <c r="G250" s="82"/>
      <c r="H250" s="82"/>
      <c r="I250" s="82"/>
      <c r="J250" s="82"/>
      <c r="K250" s="91">
        <v>7.3672739550965352</v>
      </c>
      <c r="L250" s="82"/>
      <c r="M250" s="82"/>
      <c r="N250" s="104">
        <v>4.3495896187108939E-2</v>
      </c>
      <c r="O250" s="91"/>
      <c r="P250" s="93"/>
      <c r="Q250" s="82"/>
      <c r="R250" s="91">
        <f>SUM(R251:R255)</f>
        <v>13.922962990000002</v>
      </c>
      <c r="S250" s="82"/>
      <c r="T250" s="92">
        <f t="shared" si="5"/>
        <v>1.2373754074146273E-2</v>
      </c>
      <c r="U250" s="92">
        <f>R250/'סכום נכסי הקרן'!$C$42</f>
        <v>2.1576795277964719E-3</v>
      </c>
    </row>
    <row r="251" spans="2:21" ht="409.6">
      <c r="B251" s="87" t="s">
        <v>891</v>
      </c>
      <c r="C251" s="84" t="s">
        <v>892</v>
      </c>
      <c r="D251" s="97" t="s">
        <v>29</v>
      </c>
      <c r="E251" s="97" t="s">
        <v>893</v>
      </c>
      <c r="F251" s="84" t="s">
        <v>894</v>
      </c>
      <c r="G251" s="97" t="s">
        <v>895</v>
      </c>
      <c r="H251" s="84" t="s">
        <v>896</v>
      </c>
      <c r="I251" s="84" t="s">
        <v>897</v>
      </c>
      <c r="J251" s="84"/>
      <c r="K251" s="94">
        <v>3.6700000000653943</v>
      </c>
      <c r="L251" s="97" t="s">
        <v>152</v>
      </c>
      <c r="M251" s="98">
        <v>5.0819999999999997E-2</v>
      </c>
      <c r="N251" s="98">
        <v>3.9600000000871917E-2</v>
      </c>
      <c r="O251" s="94">
        <v>640.31025999999997</v>
      </c>
      <c r="P251" s="96">
        <v>103.6541</v>
      </c>
      <c r="Q251" s="84"/>
      <c r="R251" s="94">
        <v>2.293774655</v>
      </c>
      <c r="S251" s="95">
        <v>2.0009695625000001E-6</v>
      </c>
      <c r="T251" s="95">
        <f t="shared" si="5"/>
        <v>2.0385462133933109E-3</v>
      </c>
      <c r="U251" s="95">
        <f>R251/'סכום נכסי הקרן'!$C$42</f>
        <v>3.5547251098969664E-4</v>
      </c>
    </row>
    <row r="252" spans="2:21" ht="409.6">
      <c r="B252" s="87" t="s">
        <v>898</v>
      </c>
      <c r="C252" s="84" t="s">
        <v>899</v>
      </c>
      <c r="D252" s="97" t="s">
        <v>29</v>
      </c>
      <c r="E252" s="97" t="s">
        <v>893</v>
      </c>
      <c r="F252" s="84" t="s">
        <v>894</v>
      </c>
      <c r="G252" s="97" t="s">
        <v>895</v>
      </c>
      <c r="H252" s="84" t="s">
        <v>896</v>
      </c>
      <c r="I252" s="84" t="s">
        <v>897</v>
      </c>
      <c r="J252" s="84"/>
      <c r="K252" s="94">
        <v>5.2199999995526323</v>
      </c>
      <c r="L252" s="97" t="s">
        <v>152</v>
      </c>
      <c r="M252" s="98">
        <v>5.4120000000000001E-2</v>
      </c>
      <c r="N252" s="98">
        <v>4.4299999994221496E-2</v>
      </c>
      <c r="O252" s="94">
        <v>889.76863800000001</v>
      </c>
      <c r="P252" s="96">
        <v>104.676</v>
      </c>
      <c r="Q252" s="84"/>
      <c r="R252" s="94">
        <v>3.2188293020000001</v>
      </c>
      <c r="S252" s="95">
        <v>2.7805269937500001E-6</v>
      </c>
      <c r="T252" s="95">
        <f t="shared" si="5"/>
        <v>2.8606699750771871E-3</v>
      </c>
      <c r="U252" s="95">
        <f>R252/'סכום נכסי הקרן'!$C$42</f>
        <v>4.9883075128369695E-4</v>
      </c>
    </row>
    <row r="253" spans="2:21" ht="409.6">
      <c r="B253" s="87" t="s">
        <v>900</v>
      </c>
      <c r="C253" s="84" t="s">
        <v>901</v>
      </c>
      <c r="D253" s="97" t="s">
        <v>29</v>
      </c>
      <c r="E253" s="97" t="s">
        <v>893</v>
      </c>
      <c r="F253" s="84" t="s">
        <v>902</v>
      </c>
      <c r="G253" s="97" t="s">
        <v>511</v>
      </c>
      <c r="H253" s="84" t="s">
        <v>896</v>
      </c>
      <c r="I253" s="84" t="s">
        <v>903</v>
      </c>
      <c r="J253" s="84"/>
      <c r="K253" s="94">
        <v>11.500000000701716</v>
      </c>
      <c r="L253" s="97" t="s">
        <v>152</v>
      </c>
      <c r="M253" s="98">
        <v>6.3750000000000001E-2</v>
      </c>
      <c r="N253" s="98">
        <v>4.7300000003894525E-2</v>
      </c>
      <c r="O253" s="94">
        <v>1379.94</v>
      </c>
      <c r="P253" s="96">
        <v>119.52630000000001</v>
      </c>
      <c r="Q253" s="84"/>
      <c r="R253" s="94">
        <v>5.7002936860000011</v>
      </c>
      <c r="S253" s="95">
        <v>2.2999000000000002E-6</v>
      </c>
      <c r="T253" s="95">
        <f t="shared" si="5"/>
        <v>5.066021670217251E-3</v>
      </c>
      <c r="U253" s="95">
        <f>R253/'סכום נכסי הקרן'!$C$42</f>
        <v>8.8339005120846711E-4</v>
      </c>
    </row>
    <row r="254" spans="2:21" ht="409.6">
      <c r="B254" s="87" t="s">
        <v>904</v>
      </c>
      <c r="C254" s="84" t="s">
        <v>905</v>
      </c>
      <c r="D254" s="97" t="s">
        <v>29</v>
      </c>
      <c r="E254" s="97" t="s">
        <v>893</v>
      </c>
      <c r="F254" s="84" t="s">
        <v>906</v>
      </c>
      <c r="G254" s="97" t="s">
        <v>907</v>
      </c>
      <c r="H254" s="84" t="s">
        <v>908</v>
      </c>
      <c r="I254" s="84" t="s">
        <v>903</v>
      </c>
      <c r="J254" s="84"/>
      <c r="K254" s="94">
        <v>4.260000000322993</v>
      </c>
      <c r="L254" s="97" t="s">
        <v>154</v>
      </c>
      <c r="M254" s="98">
        <v>0.06</v>
      </c>
      <c r="N254" s="98">
        <v>4.6000000001745894E-2</v>
      </c>
      <c r="O254" s="94">
        <v>556.57579999999996</v>
      </c>
      <c r="P254" s="96">
        <v>106.1413</v>
      </c>
      <c r="Q254" s="84"/>
      <c r="R254" s="94">
        <v>2.2910737009999997</v>
      </c>
      <c r="S254" s="95">
        <v>5.5657579999999998E-7</v>
      </c>
      <c r="T254" s="95">
        <f t="shared" si="5"/>
        <v>2.0361457947047322E-3</v>
      </c>
      <c r="U254" s="95">
        <f>R254/'סכום נכסי הקרן'!$C$42</f>
        <v>3.5505393678566361E-4</v>
      </c>
    </row>
    <row r="255" spans="2:21" ht="409.6">
      <c r="B255" s="87" t="s">
        <v>909</v>
      </c>
      <c r="C255" s="84" t="s">
        <v>910</v>
      </c>
      <c r="D255" s="97" t="s">
        <v>29</v>
      </c>
      <c r="E255" s="97" t="s">
        <v>893</v>
      </c>
      <c r="F255" s="84" t="s">
        <v>911</v>
      </c>
      <c r="G255" s="97" t="s">
        <v>912</v>
      </c>
      <c r="H255" s="84" t="s">
        <v>913</v>
      </c>
      <c r="I255" s="84"/>
      <c r="J255" s="84"/>
      <c r="K255" s="94">
        <v>4.869999997565583</v>
      </c>
      <c r="L255" s="97" t="s">
        <v>152</v>
      </c>
      <c r="M255" s="98">
        <v>0</v>
      </c>
      <c r="N255" s="98">
        <v>-6.7999999933172871E-3</v>
      </c>
      <c r="O255" s="94">
        <v>117.2949</v>
      </c>
      <c r="P255" s="96">
        <v>103.36</v>
      </c>
      <c r="Q255" s="84"/>
      <c r="R255" s="94">
        <v>0.41899164600000005</v>
      </c>
      <c r="S255" s="95">
        <v>2.0399113043478261E-7</v>
      </c>
      <c r="T255" s="95">
        <f t="shared" si="5"/>
        <v>3.7237042075379049E-4</v>
      </c>
      <c r="U255" s="95">
        <f>R255/'סכום נכסי הקרן'!$C$42</f>
        <v>6.4932277528947639E-5</v>
      </c>
    </row>
    <row r="256" spans="2:21" ht="409.6">
      <c r="B256" s="83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94"/>
      <c r="P256" s="96"/>
      <c r="Q256" s="84"/>
      <c r="R256" s="84"/>
      <c r="S256" s="84"/>
      <c r="T256" s="95"/>
      <c r="U256" s="84"/>
    </row>
    <row r="257" spans="2:21" ht="409.6">
      <c r="B257" s="102" t="s">
        <v>53</v>
      </c>
      <c r="C257" s="82"/>
      <c r="D257" s="82"/>
      <c r="E257" s="82"/>
      <c r="F257" s="82"/>
      <c r="G257" s="82"/>
      <c r="H257" s="82"/>
      <c r="I257" s="82"/>
      <c r="J257" s="82"/>
      <c r="K257" s="91">
        <v>6.0436277167288903</v>
      </c>
      <c r="L257" s="82"/>
      <c r="M257" s="82"/>
      <c r="N257" s="104">
        <v>3.5136103356606753E-2</v>
      </c>
      <c r="O257" s="91"/>
      <c r="P257" s="93"/>
      <c r="Q257" s="82"/>
      <c r="R257" s="91">
        <f>SUM(R258:R338)</f>
        <v>153.03360743099995</v>
      </c>
      <c r="S257" s="82"/>
      <c r="T257" s="92">
        <f t="shared" ref="T257:T320" si="6">R257/$R$11</f>
        <v>0.1360055488756734</v>
      </c>
      <c r="U257" s="92">
        <f>R257/'סכום נכסי הקרן'!$C$42</f>
        <v>2.3716035304832093E-2</v>
      </c>
    </row>
    <row r="258" spans="2:21" ht="409.6">
      <c r="B258" s="87" t="s">
        <v>914</v>
      </c>
      <c r="C258" s="84" t="s">
        <v>915</v>
      </c>
      <c r="D258" s="97" t="s">
        <v>29</v>
      </c>
      <c r="E258" s="97" t="s">
        <v>893</v>
      </c>
      <c r="F258" s="84"/>
      <c r="G258" s="97" t="s">
        <v>916</v>
      </c>
      <c r="H258" s="84" t="s">
        <v>917</v>
      </c>
      <c r="I258" s="84" t="s">
        <v>903</v>
      </c>
      <c r="J258" s="84"/>
      <c r="K258" s="94">
        <v>4.2900004478489082</v>
      </c>
      <c r="L258" s="97" t="s">
        <v>152</v>
      </c>
      <c r="M258" s="98">
        <v>4.4999999999999998E-2</v>
      </c>
      <c r="N258" s="98">
        <v>3.3399995795704122E-2</v>
      </c>
      <c r="O258" s="94">
        <v>0.298987</v>
      </c>
      <c r="P258" s="96">
        <v>105.886</v>
      </c>
      <c r="Q258" s="84"/>
      <c r="R258" s="94">
        <v>1.0941190000000002E-3</v>
      </c>
      <c r="S258" s="95">
        <v>5.9797399999999999E-10</v>
      </c>
      <c r="T258" s="95">
        <f t="shared" si="6"/>
        <v>9.7237631412039287E-7</v>
      </c>
      <c r="U258" s="95">
        <f>R258/'סכום נכסי הקרן'!$C$42</f>
        <v>1.6955860393859658E-7</v>
      </c>
    </row>
    <row r="259" spans="2:21" ht="409.6">
      <c r="B259" s="87" t="s">
        <v>918</v>
      </c>
      <c r="C259" s="84" t="s">
        <v>919</v>
      </c>
      <c r="D259" s="97" t="s">
        <v>29</v>
      </c>
      <c r="E259" s="97" t="s">
        <v>893</v>
      </c>
      <c r="F259" s="84"/>
      <c r="G259" s="97" t="s">
        <v>916</v>
      </c>
      <c r="H259" s="84" t="s">
        <v>917</v>
      </c>
      <c r="I259" s="84" t="s">
        <v>903</v>
      </c>
      <c r="J259" s="84"/>
      <c r="K259" s="94">
        <v>6.9399999986738568</v>
      </c>
      <c r="L259" s="97" t="s">
        <v>152</v>
      </c>
      <c r="M259" s="98">
        <v>5.1249999999999997E-2</v>
      </c>
      <c r="N259" s="98">
        <v>3.5999999994474403E-2</v>
      </c>
      <c r="O259" s="94">
        <v>276.79296499999998</v>
      </c>
      <c r="P259" s="96">
        <v>113.5123</v>
      </c>
      <c r="Q259" s="84"/>
      <c r="R259" s="94">
        <v>1.085855126</v>
      </c>
      <c r="S259" s="95">
        <v>5.5358592999999998E-7</v>
      </c>
      <c r="T259" s="95">
        <f t="shared" si="6"/>
        <v>9.6503196186942621E-4</v>
      </c>
      <c r="U259" s="95">
        <f>R259/'סכום נכסי הקרן'!$C$42</f>
        <v>1.6827792885794766E-4</v>
      </c>
    </row>
    <row r="260" spans="2:21" ht="409.6">
      <c r="B260" s="87" t="s">
        <v>920</v>
      </c>
      <c r="C260" s="84" t="s">
        <v>921</v>
      </c>
      <c r="D260" s="97" t="s">
        <v>29</v>
      </c>
      <c r="E260" s="97" t="s">
        <v>893</v>
      </c>
      <c r="F260" s="84"/>
      <c r="G260" s="97" t="s">
        <v>895</v>
      </c>
      <c r="H260" s="84" t="s">
        <v>922</v>
      </c>
      <c r="I260" s="84" t="s">
        <v>903</v>
      </c>
      <c r="J260" s="84"/>
      <c r="K260" s="94">
        <v>4.9199999992220089</v>
      </c>
      <c r="L260" s="97" t="s">
        <v>152</v>
      </c>
      <c r="M260" s="98">
        <v>6.7500000000000004E-2</v>
      </c>
      <c r="N260" s="98">
        <v>3.3899999989302626E-2</v>
      </c>
      <c r="O260" s="94">
        <v>351.58571300000006</v>
      </c>
      <c r="P260" s="96">
        <v>118.4783</v>
      </c>
      <c r="Q260" s="84"/>
      <c r="R260" s="94">
        <v>1.439605786</v>
      </c>
      <c r="S260" s="95">
        <v>1.562603168888889E-7</v>
      </c>
      <c r="T260" s="95">
        <f t="shared" si="6"/>
        <v>1.2794207649963771E-3</v>
      </c>
      <c r="U260" s="95">
        <f>R260/'סכום נכסי הקרן'!$C$42</f>
        <v>2.2309963294311311E-4</v>
      </c>
    </row>
    <row r="261" spans="2:21" ht="409.6">
      <c r="B261" s="87" t="s">
        <v>923</v>
      </c>
      <c r="C261" s="84" t="s">
        <v>924</v>
      </c>
      <c r="D261" s="97" t="s">
        <v>29</v>
      </c>
      <c r="E261" s="97" t="s">
        <v>893</v>
      </c>
      <c r="F261" s="84"/>
      <c r="G261" s="97" t="s">
        <v>925</v>
      </c>
      <c r="H261" s="84" t="s">
        <v>922</v>
      </c>
      <c r="I261" s="84" t="s">
        <v>897</v>
      </c>
      <c r="J261" s="84"/>
      <c r="K261" s="94">
        <v>7.9800000007738427</v>
      </c>
      <c r="L261" s="97" t="s">
        <v>152</v>
      </c>
      <c r="M261" s="98">
        <v>3.9329999999999997E-2</v>
      </c>
      <c r="N261" s="98">
        <v>3.460000000390228E-2</v>
      </c>
      <c r="O261" s="94">
        <v>831.41385000000014</v>
      </c>
      <c r="P261" s="96">
        <v>105.2379</v>
      </c>
      <c r="Q261" s="84"/>
      <c r="R261" s="94">
        <v>3.0238703170000001</v>
      </c>
      <c r="S261" s="95">
        <v>5.5427590000000007E-7</v>
      </c>
      <c r="T261" s="95">
        <f t="shared" si="6"/>
        <v>2.6874040878757466E-3</v>
      </c>
      <c r="U261" s="95">
        <f>R261/'סכום נכסי הקרן'!$C$42</f>
        <v>4.68617425930709E-4</v>
      </c>
    </row>
    <row r="262" spans="2:21" ht="409.6">
      <c r="B262" s="87" t="s">
        <v>926</v>
      </c>
      <c r="C262" s="84" t="s">
        <v>927</v>
      </c>
      <c r="D262" s="97" t="s">
        <v>29</v>
      </c>
      <c r="E262" s="97" t="s">
        <v>893</v>
      </c>
      <c r="F262" s="84"/>
      <c r="G262" s="97" t="s">
        <v>925</v>
      </c>
      <c r="H262" s="84" t="s">
        <v>922</v>
      </c>
      <c r="I262" s="84" t="s">
        <v>897</v>
      </c>
      <c r="J262" s="84"/>
      <c r="K262" s="94">
        <v>7.9099999986710303</v>
      </c>
      <c r="L262" s="97" t="s">
        <v>152</v>
      </c>
      <c r="M262" s="98">
        <v>4.1100000000000005E-2</v>
      </c>
      <c r="N262" s="98">
        <v>3.4599999993888943E-2</v>
      </c>
      <c r="O262" s="94">
        <v>735.96800000000007</v>
      </c>
      <c r="P262" s="96">
        <v>106.797</v>
      </c>
      <c r="Q262" s="84"/>
      <c r="R262" s="94">
        <v>2.716387471</v>
      </c>
      <c r="S262" s="95">
        <v>5.8877440000000008E-7</v>
      </c>
      <c r="T262" s="95">
        <f t="shared" si="6"/>
        <v>2.4141348763469014E-3</v>
      </c>
      <c r="U262" s="95">
        <f>R262/'סכום נכסי הקרן'!$C$42</f>
        <v>4.2096597110465581E-4</v>
      </c>
    </row>
    <row r="263" spans="2:21" ht="409.6">
      <c r="B263" s="87" t="s">
        <v>928</v>
      </c>
      <c r="C263" s="84" t="s">
        <v>929</v>
      </c>
      <c r="D263" s="97" t="s">
        <v>29</v>
      </c>
      <c r="E263" s="97" t="s">
        <v>893</v>
      </c>
      <c r="F263" s="84"/>
      <c r="G263" s="97" t="s">
        <v>930</v>
      </c>
      <c r="H263" s="84" t="s">
        <v>931</v>
      </c>
      <c r="I263" s="84" t="s">
        <v>932</v>
      </c>
      <c r="J263" s="84"/>
      <c r="K263" s="94">
        <v>15.930000000794069</v>
      </c>
      <c r="L263" s="97" t="s">
        <v>152</v>
      </c>
      <c r="M263" s="98">
        <v>4.4500000000000005E-2</v>
      </c>
      <c r="N263" s="98">
        <v>3.9600000003248453E-2</v>
      </c>
      <c r="O263" s="94">
        <v>594.57014800000002</v>
      </c>
      <c r="P263" s="96">
        <v>107.8646</v>
      </c>
      <c r="Q263" s="84"/>
      <c r="R263" s="94">
        <v>2.216439168</v>
      </c>
      <c r="S263" s="95">
        <v>2.9728507400000001E-7</v>
      </c>
      <c r="T263" s="95">
        <f t="shared" si="6"/>
        <v>1.9698158506084897E-3</v>
      </c>
      <c r="U263" s="95">
        <f>R263/'סכום נכסי הקרן'!$C$42</f>
        <v>3.4348761975699574E-4</v>
      </c>
    </row>
    <row r="264" spans="2:21" ht="409.6">
      <c r="B264" s="87" t="s">
        <v>933</v>
      </c>
      <c r="C264" s="84" t="s">
        <v>934</v>
      </c>
      <c r="D264" s="97" t="s">
        <v>29</v>
      </c>
      <c r="E264" s="97" t="s">
        <v>893</v>
      </c>
      <c r="F264" s="84"/>
      <c r="G264" s="97" t="s">
        <v>935</v>
      </c>
      <c r="H264" s="84" t="s">
        <v>936</v>
      </c>
      <c r="I264" s="84" t="s">
        <v>903</v>
      </c>
      <c r="J264" s="84"/>
      <c r="K264" s="94">
        <v>16.030000002348505</v>
      </c>
      <c r="L264" s="97" t="s">
        <v>152</v>
      </c>
      <c r="M264" s="98">
        <v>5.5500000000000001E-2</v>
      </c>
      <c r="N264" s="98">
        <v>3.8100000004009642E-2</v>
      </c>
      <c r="O264" s="94">
        <v>574.97500000000002</v>
      </c>
      <c r="P264" s="96">
        <v>131.7834</v>
      </c>
      <c r="Q264" s="84"/>
      <c r="R264" s="94">
        <v>2.6186861950000004</v>
      </c>
      <c r="S264" s="95">
        <v>1.4374375000000001E-7</v>
      </c>
      <c r="T264" s="95">
        <f t="shared" si="6"/>
        <v>2.3273048271093516E-3</v>
      </c>
      <c r="U264" s="95">
        <f>R264/'סכום נכסי הקרן'!$C$42</f>
        <v>4.058249380345972E-4</v>
      </c>
    </row>
    <row r="265" spans="2:21" ht="409.6">
      <c r="B265" s="87" t="s">
        <v>937</v>
      </c>
      <c r="C265" s="84" t="s">
        <v>938</v>
      </c>
      <c r="D265" s="97" t="s">
        <v>29</v>
      </c>
      <c r="E265" s="97" t="s">
        <v>893</v>
      </c>
      <c r="F265" s="84"/>
      <c r="G265" s="97" t="s">
        <v>925</v>
      </c>
      <c r="H265" s="84" t="s">
        <v>936</v>
      </c>
      <c r="I265" s="84" t="s">
        <v>897</v>
      </c>
      <c r="J265" s="84"/>
      <c r="K265" s="94">
        <v>3.0200000000668883</v>
      </c>
      <c r="L265" s="97" t="s">
        <v>152</v>
      </c>
      <c r="M265" s="98">
        <v>4.4000000000000004E-2</v>
      </c>
      <c r="N265" s="98">
        <v>3.0200000000668883E-2</v>
      </c>
      <c r="O265" s="94">
        <v>740.56780000000003</v>
      </c>
      <c r="P265" s="96">
        <v>105.1437</v>
      </c>
      <c r="Q265" s="84"/>
      <c r="R265" s="94">
        <v>2.6910494410000001</v>
      </c>
      <c r="S265" s="95">
        <v>4.9371186666666669E-7</v>
      </c>
      <c r="T265" s="95">
        <f t="shared" si="6"/>
        <v>2.3916162104444978E-3</v>
      </c>
      <c r="U265" s="95">
        <f>R265/'סכום נכסי הקרן'!$C$42</f>
        <v>4.1703926752547087E-4</v>
      </c>
    </row>
    <row r="266" spans="2:21" ht="409.6">
      <c r="B266" s="87" t="s">
        <v>939</v>
      </c>
      <c r="C266" s="84" t="s">
        <v>940</v>
      </c>
      <c r="D266" s="97" t="s">
        <v>29</v>
      </c>
      <c r="E266" s="97" t="s">
        <v>893</v>
      </c>
      <c r="F266" s="84"/>
      <c r="G266" s="97" t="s">
        <v>941</v>
      </c>
      <c r="H266" s="84" t="s">
        <v>936</v>
      </c>
      <c r="I266" s="84" t="s">
        <v>897</v>
      </c>
      <c r="J266" s="84"/>
      <c r="K266" s="94">
        <v>16.720000001816427</v>
      </c>
      <c r="L266" s="97" t="s">
        <v>152</v>
      </c>
      <c r="M266" s="98">
        <v>4.5499999999999999E-2</v>
      </c>
      <c r="N266" s="98">
        <v>3.9200000004653651E-2</v>
      </c>
      <c r="O266" s="94">
        <v>689.97</v>
      </c>
      <c r="P266" s="96">
        <v>111.7439</v>
      </c>
      <c r="Q266" s="84"/>
      <c r="R266" s="94">
        <v>2.6645742779999999</v>
      </c>
      <c r="S266" s="95">
        <v>2.7659895176465781E-7</v>
      </c>
      <c r="T266" s="95">
        <f t="shared" si="6"/>
        <v>2.3680869403982993E-3</v>
      </c>
      <c r="U266" s="95">
        <f>R266/'סכום נכסי הקרן'!$C$42</f>
        <v>4.1293633934551342E-4</v>
      </c>
    </row>
    <row r="267" spans="2:21" ht="409.6">
      <c r="B267" s="87" t="s">
        <v>942</v>
      </c>
      <c r="C267" s="84" t="s">
        <v>943</v>
      </c>
      <c r="D267" s="97" t="s">
        <v>29</v>
      </c>
      <c r="E267" s="97" t="s">
        <v>893</v>
      </c>
      <c r="F267" s="84"/>
      <c r="G267" s="97" t="s">
        <v>925</v>
      </c>
      <c r="H267" s="84" t="s">
        <v>936</v>
      </c>
      <c r="I267" s="84" t="s">
        <v>897</v>
      </c>
      <c r="J267" s="84"/>
      <c r="K267" s="94">
        <v>8.1900000005271245</v>
      </c>
      <c r="L267" s="97" t="s">
        <v>152</v>
      </c>
      <c r="M267" s="98">
        <v>3.61E-2</v>
      </c>
      <c r="N267" s="98">
        <v>3.4600000000431563E-2</v>
      </c>
      <c r="O267" s="94">
        <v>919.96</v>
      </c>
      <c r="P267" s="96">
        <v>102.033</v>
      </c>
      <c r="Q267" s="84"/>
      <c r="R267" s="94">
        <v>3.2440185910000001</v>
      </c>
      <c r="S267" s="95">
        <v>7.3596799999999999E-7</v>
      </c>
      <c r="T267" s="95">
        <f t="shared" si="6"/>
        <v>2.8830564503994631E-3</v>
      </c>
      <c r="U267" s="95">
        <f>R267/'סכום נכסי הקרן'!$C$42</f>
        <v>5.0273440406465209E-4</v>
      </c>
    </row>
    <row r="268" spans="2:21" ht="409.6">
      <c r="B268" s="87" t="s">
        <v>944</v>
      </c>
      <c r="C268" s="84" t="s">
        <v>945</v>
      </c>
      <c r="D268" s="97" t="s">
        <v>29</v>
      </c>
      <c r="E268" s="97" t="s">
        <v>893</v>
      </c>
      <c r="F268" s="84"/>
      <c r="G268" s="97" t="s">
        <v>925</v>
      </c>
      <c r="H268" s="84" t="s">
        <v>936</v>
      </c>
      <c r="I268" s="84" t="s">
        <v>903</v>
      </c>
      <c r="J268" s="84"/>
      <c r="K268" s="94">
        <v>3.2099999366210126</v>
      </c>
      <c r="L268" s="97" t="s">
        <v>152</v>
      </c>
      <c r="M268" s="98">
        <v>6.5000000000000002E-2</v>
      </c>
      <c r="N268" s="98">
        <v>3.0100000305158088E-2</v>
      </c>
      <c r="O268" s="94">
        <v>1.0809530000000001</v>
      </c>
      <c r="P268" s="96">
        <v>114.03489999999999</v>
      </c>
      <c r="Q268" s="84"/>
      <c r="R268" s="94">
        <v>4.2600870000000001E-3</v>
      </c>
      <c r="S268" s="95">
        <v>4.3238120000000003E-10</v>
      </c>
      <c r="T268" s="95">
        <f t="shared" si="6"/>
        <v>3.7860668673994347E-6</v>
      </c>
      <c r="U268" s="95">
        <f>R268/'סכום נכסי הקרן'!$C$42</f>
        <v>6.601972951543333E-7</v>
      </c>
    </row>
    <row r="269" spans="2:21" ht="409.6">
      <c r="B269" s="87" t="s">
        <v>946</v>
      </c>
      <c r="C269" s="84" t="s">
        <v>947</v>
      </c>
      <c r="D269" s="97" t="s">
        <v>29</v>
      </c>
      <c r="E269" s="97" t="s">
        <v>893</v>
      </c>
      <c r="F269" s="84"/>
      <c r="G269" s="97" t="s">
        <v>948</v>
      </c>
      <c r="H269" s="84" t="s">
        <v>936</v>
      </c>
      <c r="I269" s="84" t="s">
        <v>903</v>
      </c>
      <c r="J269" s="84"/>
      <c r="K269" s="94">
        <v>6.9599999974024582</v>
      </c>
      <c r="L269" s="97" t="s">
        <v>154</v>
      </c>
      <c r="M269" s="98">
        <v>0.03</v>
      </c>
      <c r="N269" s="98">
        <v>2.5199999986373553E-2</v>
      </c>
      <c r="O269" s="94">
        <v>234.5898</v>
      </c>
      <c r="P269" s="96">
        <v>103.2495</v>
      </c>
      <c r="Q269" s="84"/>
      <c r="R269" s="94">
        <v>0.93934973899999996</v>
      </c>
      <c r="S269" s="95">
        <v>4.691796E-7</v>
      </c>
      <c r="T269" s="95">
        <f t="shared" si="6"/>
        <v>8.3482823795105743E-4</v>
      </c>
      <c r="U269" s="95">
        <f>R269/'סכום נכסי הקרן'!$C$42</f>
        <v>1.4557358966887975E-4</v>
      </c>
    </row>
    <row r="270" spans="2:21" ht="409.6">
      <c r="B270" s="87" t="s">
        <v>949</v>
      </c>
      <c r="C270" s="84" t="s">
        <v>950</v>
      </c>
      <c r="D270" s="97" t="s">
        <v>29</v>
      </c>
      <c r="E270" s="97" t="s">
        <v>893</v>
      </c>
      <c r="F270" s="84"/>
      <c r="G270" s="97" t="s">
        <v>951</v>
      </c>
      <c r="H270" s="84" t="s">
        <v>931</v>
      </c>
      <c r="I270" s="84" t="s">
        <v>932</v>
      </c>
      <c r="J270" s="84"/>
      <c r="K270" s="94">
        <v>7.7900000015717845</v>
      </c>
      <c r="L270" s="97" t="s">
        <v>152</v>
      </c>
      <c r="M270" s="98">
        <v>4.8750000000000002E-2</v>
      </c>
      <c r="N270" s="98">
        <v>3.3000000003915481E-2</v>
      </c>
      <c r="O270" s="94">
        <v>459.98</v>
      </c>
      <c r="P270" s="96">
        <v>112.4607</v>
      </c>
      <c r="Q270" s="84"/>
      <c r="R270" s="94">
        <v>1.7877769610000001</v>
      </c>
      <c r="S270" s="95">
        <v>3.6798399999999999E-7</v>
      </c>
      <c r="T270" s="95">
        <f t="shared" si="6"/>
        <v>1.5888509127494699E-3</v>
      </c>
      <c r="U270" s="95">
        <f>R270/'סכום נכסי הקרן'!$C$42</f>
        <v>2.7705666902845739E-4</v>
      </c>
    </row>
    <row r="271" spans="2:21" ht="409.6">
      <c r="B271" s="87" t="s">
        <v>952</v>
      </c>
      <c r="C271" s="84" t="s">
        <v>953</v>
      </c>
      <c r="D271" s="97" t="s">
        <v>29</v>
      </c>
      <c r="E271" s="97" t="s">
        <v>893</v>
      </c>
      <c r="F271" s="84"/>
      <c r="G271" s="97" t="s">
        <v>954</v>
      </c>
      <c r="H271" s="84" t="s">
        <v>936</v>
      </c>
      <c r="I271" s="84" t="s">
        <v>897</v>
      </c>
      <c r="J271" s="84"/>
      <c r="K271" s="94">
        <v>14.330000000185981</v>
      </c>
      <c r="L271" s="97" t="s">
        <v>152</v>
      </c>
      <c r="M271" s="98">
        <v>5.0999999999999997E-2</v>
      </c>
      <c r="N271" s="98">
        <v>4.3700000001988093E-2</v>
      </c>
      <c r="O271" s="94">
        <v>804.96500000000003</v>
      </c>
      <c r="P271" s="96">
        <v>112.09950000000001</v>
      </c>
      <c r="Q271" s="84"/>
      <c r="R271" s="94">
        <v>3.118562174</v>
      </c>
      <c r="S271" s="95">
        <v>1.0732866666666667E-6</v>
      </c>
      <c r="T271" s="95">
        <f t="shared" si="6"/>
        <v>2.7715595763435231E-3</v>
      </c>
      <c r="U271" s="95">
        <f>R271/'סכום נכסי הקרן'!$C$42</f>
        <v>4.8329208113482593E-4</v>
      </c>
    </row>
    <row r="272" spans="2:21" ht="409.6">
      <c r="B272" s="87" t="s">
        <v>955</v>
      </c>
      <c r="C272" s="84" t="s">
        <v>956</v>
      </c>
      <c r="D272" s="97" t="s">
        <v>29</v>
      </c>
      <c r="E272" s="97" t="s">
        <v>893</v>
      </c>
      <c r="F272" s="84"/>
      <c r="G272" s="97" t="s">
        <v>916</v>
      </c>
      <c r="H272" s="84" t="s">
        <v>936</v>
      </c>
      <c r="I272" s="84" t="s">
        <v>903</v>
      </c>
      <c r="J272" s="84"/>
      <c r="K272" s="94">
        <v>6.5400000014819319</v>
      </c>
      <c r="L272" s="97" t="s">
        <v>152</v>
      </c>
      <c r="M272" s="98">
        <v>4.4999999999999998E-2</v>
      </c>
      <c r="N272" s="98">
        <v>3.8700000008071236E-2</v>
      </c>
      <c r="O272" s="94">
        <v>416.28190000000001</v>
      </c>
      <c r="P272" s="96">
        <v>105.065</v>
      </c>
      <c r="Q272" s="84"/>
      <c r="R272" s="94">
        <v>1.5115388940000003</v>
      </c>
      <c r="S272" s="95">
        <v>5.550425333333333E-7</v>
      </c>
      <c r="T272" s="95">
        <f t="shared" si="6"/>
        <v>1.3433498718122393E-3</v>
      </c>
      <c r="U272" s="95">
        <f>R272/'סכום נכסי הקרן'!$C$42</f>
        <v>2.3424730277559416E-4</v>
      </c>
    </row>
    <row r="273" spans="2:21" ht="409.6">
      <c r="B273" s="87" t="s">
        <v>957</v>
      </c>
      <c r="C273" s="84" t="s">
        <v>958</v>
      </c>
      <c r="D273" s="97" t="s">
        <v>29</v>
      </c>
      <c r="E273" s="97" t="s">
        <v>893</v>
      </c>
      <c r="F273" s="84"/>
      <c r="G273" s="97" t="s">
        <v>916</v>
      </c>
      <c r="H273" s="84" t="s">
        <v>936</v>
      </c>
      <c r="I273" s="84" t="s">
        <v>903</v>
      </c>
      <c r="J273" s="84"/>
      <c r="K273" s="94">
        <v>4.8999999969570389</v>
      </c>
      <c r="L273" s="97" t="s">
        <v>152</v>
      </c>
      <c r="M273" s="98">
        <v>5.7500000000000002E-2</v>
      </c>
      <c r="N273" s="98">
        <v>3.6599999986505136E-2</v>
      </c>
      <c r="O273" s="94">
        <v>194.91652500000001</v>
      </c>
      <c r="P273" s="96">
        <v>112.2042</v>
      </c>
      <c r="Q273" s="84"/>
      <c r="R273" s="94">
        <v>0.75584299700000013</v>
      </c>
      <c r="S273" s="95">
        <v>2.7845217857142856E-7</v>
      </c>
      <c r="T273" s="95">
        <f t="shared" si="6"/>
        <v>6.7174030199326697E-4</v>
      </c>
      <c r="U273" s="95">
        <f>R273/'סכום נכסי הקרן'!$C$42</f>
        <v>1.1713504963179036E-4</v>
      </c>
    </row>
    <row r="274" spans="2:21" ht="409.6">
      <c r="B274" s="87" t="s">
        <v>959</v>
      </c>
      <c r="C274" s="84" t="s">
        <v>960</v>
      </c>
      <c r="D274" s="97" t="s">
        <v>29</v>
      </c>
      <c r="E274" s="97" t="s">
        <v>893</v>
      </c>
      <c r="F274" s="84"/>
      <c r="G274" s="97" t="s">
        <v>925</v>
      </c>
      <c r="H274" s="84" t="s">
        <v>896</v>
      </c>
      <c r="I274" s="84" t="s">
        <v>903</v>
      </c>
      <c r="J274" s="84"/>
      <c r="K274" s="94">
        <v>3.4799999998869033</v>
      </c>
      <c r="L274" s="97" t="s">
        <v>152</v>
      </c>
      <c r="M274" s="98">
        <v>7.8750000000000001E-2</v>
      </c>
      <c r="N274" s="98">
        <v>4.0199999998303551E-2</v>
      </c>
      <c r="O274" s="94">
        <v>448.48050000000001</v>
      </c>
      <c r="P274" s="96">
        <v>114.09399999999999</v>
      </c>
      <c r="Q274" s="84"/>
      <c r="R274" s="94">
        <v>1.7683983649999999</v>
      </c>
      <c r="S274" s="95">
        <v>2.5627457142857142E-7</v>
      </c>
      <c r="T274" s="95">
        <f t="shared" si="6"/>
        <v>1.5716285742732089E-3</v>
      </c>
      <c r="U274" s="95">
        <f>R274/'סכום נכסי הקרן'!$C$42</f>
        <v>2.7405351518134378E-4</v>
      </c>
    </row>
    <row r="275" spans="2:21" ht="409.6">
      <c r="B275" s="87" t="s">
        <v>961</v>
      </c>
      <c r="C275" s="84" t="s">
        <v>962</v>
      </c>
      <c r="D275" s="97" t="s">
        <v>29</v>
      </c>
      <c r="E275" s="97" t="s">
        <v>893</v>
      </c>
      <c r="F275" s="84"/>
      <c r="G275" s="97" t="s">
        <v>963</v>
      </c>
      <c r="H275" s="84" t="s">
        <v>896</v>
      </c>
      <c r="I275" s="84" t="s">
        <v>903</v>
      </c>
      <c r="J275" s="84"/>
      <c r="K275" s="94">
        <v>6.7100000007690932</v>
      </c>
      <c r="L275" s="97" t="s">
        <v>152</v>
      </c>
      <c r="M275" s="98">
        <v>4.2500000000000003E-2</v>
      </c>
      <c r="N275" s="98">
        <v>3.9000000006687775E-2</v>
      </c>
      <c r="O275" s="94">
        <v>505.97800000000001</v>
      </c>
      <c r="P275" s="96">
        <v>102.61109999999999</v>
      </c>
      <c r="Q275" s="84"/>
      <c r="R275" s="94">
        <v>1.7943194219999998</v>
      </c>
      <c r="S275" s="95">
        <v>8.4329666666666672E-7</v>
      </c>
      <c r="T275" s="95">
        <f t="shared" si="6"/>
        <v>1.594665393726819E-3</v>
      </c>
      <c r="U275" s="95">
        <f>R275/'סכום נכסי הקרן'!$C$42</f>
        <v>2.7807057204401849E-4</v>
      </c>
    </row>
    <row r="276" spans="2:21" ht="409.6">
      <c r="B276" s="87" t="s">
        <v>964</v>
      </c>
      <c r="C276" s="84" t="s">
        <v>965</v>
      </c>
      <c r="D276" s="97" t="s">
        <v>29</v>
      </c>
      <c r="E276" s="97" t="s">
        <v>893</v>
      </c>
      <c r="F276" s="84"/>
      <c r="G276" s="97" t="s">
        <v>963</v>
      </c>
      <c r="H276" s="84" t="s">
        <v>896</v>
      </c>
      <c r="I276" s="84" t="s">
        <v>903</v>
      </c>
      <c r="J276" s="84"/>
      <c r="K276" s="94">
        <v>1.5100000000165037</v>
      </c>
      <c r="L276" s="97" t="s">
        <v>152</v>
      </c>
      <c r="M276" s="98">
        <v>5.2499999999999998E-2</v>
      </c>
      <c r="N276" s="98">
        <v>2.840000000561119E-2</v>
      </c>
      <c r="O276" s="94">
        <v>640.72914100000003</v>
      </c>
      <c r="P276" s="96">
        <v>109.45489999999999</v>
      </c>
      <c r="Q276" s="84"/>
      <c r="R276" s="94">
        <v>2.4237257960000003</v>
      </c>
      <c r="S276" s="95">
        <v>1.0678819016666667E-6</v>
      </c>
      <c r="T276" s="95">
        <f t="shared" si="6"/>
        <v>2.1540376832437746E-3</v>
      </c>
      <c r="U276" s="95">
        <f>R276/'סכום נכסי הקרן'!$C$42</f>
        <v>3.756113935501748E-4</v>
      </c>
    </row>
    <row r="277" spans="2:21" ht="409.6">
      <c r="B277" s="87" t="s">
        <v>966</v>
      </c>
      <c r="C277" s="84" t="s">
        <v>967</v>
      </c>
      <c r="D277" s="97" t="s">
        <v>29</v>
      </c>
      <c r="E277" s="97" t="s">
        <v>893</v>
      </c>
      <c r="F277" s="84"/>
      <c r="G277" s="97" t="s">
        <v>968</v>
      </c>
      <c r="H277" s="84" t="s">
        <v>896</v>
      </c>
      <c r="I277" s="84" t="s">
        <v>903</v>
      </c>
      <c r="J277" s="84"/>
      <c r="K277" s="94">
        <v>7.4600000001637792</v>
      </c>
      <c r="L277" s="97" t="s">
        <v>152</v>
      </c>
      <c r="M277" s="98">
        <v>4.7500000000000001E-2</v>
      </c>
      <c r="N277" s="98">
        <v>3.5300000001390226E-2</v>
      </c>
      <c r="O277" s="94">
        <v>1379.94</v>
      </c>
      <c r="P277" s="96">
        <v>110.1046</v>
      </c>
      <c r="Q277" s="84"/>
      <c r="R277" s="94">
        <v>5.2509675589999993</v>
      </c>
      <c r="S277" s="95">
        <v>4.5998000000000002E-7</v>
      </c>
      <c r="T277" s="95">
        <f t="shared" si="6"/>
        <v>4.6666920879595139E-3</v>
      </c>
      <c r="U277" s="95">
        <f>R277/'סכום נכסי הקרן'!$C$42</f>
        <v>8.1375675646881186E-4</v>
      </c>
    </row>
    <row r="278" spans="2:21" ht="409.6">
      <c r="B278" s="87" t="s">
        <v>969</v>
      </c>
      <c r="C278" s="84" t="s">
        <v>970</v>
      </c>
      <c r="D278" s="97" t="s">
        <v>29</v>
      </c>
      <c r="E278" s="97" t="s">
        <v>893</v>
      </c>
      <c r="F278" s="84"/>
      <c r="G278" s="97" t="s">
        <v>895</v>
      </c>
      <c r="H278" s="84" t="s">
        <v>896</v>
      </c>
      <c r="I278" s="84" t="s">
        <v>903</v>
      </c>
      <c r="J278" s="84"/>
      <c r="K278" s="94">
        <v>7.9899999971416626</v>
      </c>
      <c r="L278" s="97" t="s">
        <v>152</v>
      </c>
      <c r="M278" s="98">
        <v>3.7000000000000005E-2</v>
      </c>
      <c r="N278" s="98">
        <v>3.4199999989073387E-2</v>
      </c>
      <c r="O278" s="94">
        <v>356.48450000000003</v>
      </c>
      <c r="P278" s="96">
        <v>102.51309999999999</v>
      </c>
      <c r="Q278" s="84"/>
      <c r="R278" s="94">
        <v>1.2629715389999998</v>
      </c>
      <c r="S278" s="95">
        <v>2.3765633333333336E-7</v>
      </c>
      <c r="T278" s="95">
        <f t="shared" si="6"/>
        <v>1.1224406211132242E-3</v>
      </c>
      <c r="U278" s="95">
        <f>R278/'סכום נכסי הקרן'!$C$42</f>
        <v>1.9572614219021944E-4</v>
      </c>
    </row>
    <row r="279" spans="2:21" ht="409.6">
      <c r="B279" s="87" t="s">
        <v>971</v>
      </c>
      <c r="C279" s="84" t="s">
        <v>972</v>
      </c>
      <c r="D279" s="97" t="s">
        <v>29</v>
      </c>
      <c r="E279" s="97" t="s">
        <v>893</v>
      </c>
      <c r="F279" s="84"/>
      <c r="G279" s="97" t="s">
        <v>973</v>
      </c>
      <c r="H279" s="84" t="s">
        <v>896</v>
      </c>
      <c r="I279" s="84" t="s">
        <v>903</v>
      </c>
      <c r="J279" s="84"/>
      <c r="K279" s="94">
        <v>7.620000001188453</v>
      </c>
      <c r="L279" s="97" t="s">
        <v>152</v>
      </c>
      <c r="M279" s="98">
        <v>5.2999999999999999E-2</v>
      </c>
      <c r="N279" s="98">
        <v>3.7100000005006475E-2</v>
      </c>
      <c r="O279" s="94">
        <v>545.07629999999995</v>
      </c>
      <c r="P279" s="96">
        <v>113.4543</v>
      </c>
      <c r="Q279" s="84"/>
      <c r="R279" s="94">
        <v>2.1372331829999998</v>
      </c>
      <c r="S279" s="95">
        <v>3.1147217142857142E-7</v>
      </c>
      <c r="T279" s="95">
        <f t="shared" si="6"/>
        <v>1.8994231202468239E-3</v>
      </c>
      <c r="U279" s="95">
        <f>R279/'סכום נכסי הקרן'!$C$42</f>
        <v>3.3121285235035951E-4</v>
      </c>
    </row>
    <row r="280" spans="2:21" ht="409.6">
      <c r="B280" s="87" t="s">
        <v>974</v>
      </c>
      <c r="C280" s="84" t="s">
        <v>975</v>
      </c>
      <c r="D280" s="97" t="s">
        <v>29</v>
      </c>
      <c r="E280" s="97" t="s">
        <v>893</v>
      </c>
      <c r="F280" s="84"/>
      <c r="G280" s="97" t="s">
        <v>895</v>
      </c>
      <c r="H280" s="84" t="s">
        <v>896</v>
      </c>
      <c r="I280" s="84" t="s">
        <v>897</v>
      </c>
      <c r="J280" s="84"/>
      <c r="K280" s="94">
        <v>3.3599999996047716</v>
      </c>
      <c r="L280" s="97" t="s">
        <v>152</v>
      </c>
      <c r="M280" s="98">
        <v>5.8749999999999997E-2</v>
      </c>
      <c r="N280" s="98">
        <v>2.739999999187586E-2</v>
      </c>
      <c r="O280" s="94">
        <v>234.5898</v>
      </c>
      <c r="P280" s="96">
        <v>112.3496</v>
      </c>
      <c r="Q280" s="84"/>
      <c r="R280" s="94">
        <v>0.91086565099999994</v>
      </c>
      <c r="S280" s="95">
        <v>1.3032766666666666E-7</v>
      </c>
      <c r="T280" s="95">
        <f t="shared" si="6"/>
        <v>8.0951357610849651E-4</v>
      </c>
      <c r="U280" s="95">
        <f>R280/'סכום נכסי הקרן'!$C$42</f>
        <v>1.411593329054526E-4</v>
      </c>
    </row>
    <row r="281" spans="2:21" ht="409.6">
      <c r="B281" s="87" t="s">
        <v>976</v>
      </c>
      <c r="C281" s="84" t="s">
        <v>977</v>
      </c>
      <c r="D281" s="97" t="s">
        <v>29</v>
      </c>
      <c r="E281" s="97" t="s">
        <v>893</v>
      </c>
      <c r="F281" s="84"/>
      <c r="G281" s="97" t="s">
        <v>895</v>
      </c>
      <c r="H281" s="84" t="s">
        <v>896</v>
      </c>
      <c r="I281" s="84" t="s">
        <v>903</v>
      </c>
      <c r="J281" s="84"/>
      <c r="K281" s="94">
        <v>7.3500000012965572</v>
      </c>
      <c r="L281" s="97" t="s">
        <v>152</v>
      </c>
      <c r="M281" s="98">
        <v>5.2499999999999998E-2</v>
      </c>
      <c r="N281" s="98">
        <v>3.6200000005927116E-2</v>
      </c>
      <c r="O281" s="94">
        <v>689.97</v>
      </c>
      <c r="P281" s="96">
        <v>113.2067</v>
      </c>
      <c r="Q281" s="84"/>
      <c r="R281" s="94">
        <v>2.6994560700000001</v>
      </c>
      <c r="S281" s="95">
        <v>4.5998000000000002E-7</v>
      </c>
      <c r="T281" s="95">
        <f t="shared" si="6"/>
        <v>2.3990874333381664E-3</v>
      </c>
      <c r="U281" s="95">
        <f>R281/'סכום נכסי הקרן'!$C$42</f>
        <v>4.1834206573761206E-4</v>
      </c>
    </row>
    <row r="282" spans="2:21" ht="409.6">
      <c r="B282" s="87" t="s">
        <v>978</v>
      </c>
      <c r="C282" s="84" t="s">
        <v>979</v>
      </c>
      <c r="D282" s="97" t="s">
        <v>29</v>
      </c>
      <c r="E282" s="97" t="s">
        <v>893</v>
      </c>
      <c r="F282" s="84"/>
      <c r="G282" s="97" t="s">
        <v>951</v>
      </c>
      <c r="H282" s="84" t="s">
        <v>896</v>
      </c>
      <c r="I282" s="84" t="s">
        <v>903</v>
      </c>
      <c r="J282" s="84"/>
      <c r="K282" s="94">
        <v>4.5500000007169028</v>
      </c>
      <c r="L282" s="97" t="s">
        <v>152</v>
      </c>
      <c r="M282" s="98">
        <v>4.1250000000000002E-2</v>
      </c>
      <c r="N282" s="98">
        <v>3.7500000006180187E-2</v>
      </c>
      <c r="O282" s="94">
        <v>574.97500000000002</v>
      </c>
      <c r="P282" s="96">
        <v>101.78530000000001</v>
      </c>
      <c r="Q282" s="84"/>
      <c r="R282" s="94">
        <v>2.0225902009999999</v>
      </c>
      <c r="S282" s="95">
        <v>1.3528823529411766E-6</v>
      </c>
      <c r="T282" s="95">
        <f t="shared" si="6"/>
        <v>1.7975364696384984E-3</v>
      </c>
      <c r="U282" s="95">
        <f>R282/'סכום נכסי הקרן'!$C$42</f>
        <v>3.1344631691931625E-4</v>
      </c>
    </row>
    <row r="283" spans="2:21" ht="409.6">
      <c r="B283" s="87" t="s">
        <v>980</v>
      </c>
      <c r="C283" s="84" t="s">
        <v>981</v>
      </c>
      <c r="D283" s="97" t="s">
        <v>29</v>
      </c>
      <c r="E283" s="97" t="s">
        <v>893</v>
      </c>
      <c r="F283" s="84"/>
      <c r="G283" s="97" t="s">
        <v>982</v>
      </c>
      <c r="H283" s="84" t="s">
        <v>983</v>
      </c>
      <c r="I283" s="84" t="s">
        <v>932</v>
      </c>
      <c r="J283" s="84"/>
      <c r="K283" s="94">
        <v>5.1199999998856063</v>
      </c>
      <c r="L283" s="97" t="s">
        <v>152</v>
      </c>
      <c r="M283" s="98">
        <v>5.2499999999999998E-2</v>
      </c>
      <c r="N283" s="98">
        <v>3.1999999995710245E-2</v>
      </c>
      <c r="O283" s="94">
        <v>359.93434999999999</v>
      </c>
      <c r="P283" s="96">
        <v>112.44</v>
      </c>
      <c r="Q283" s="84"/>
      <c r="R283" s="94">
        <v>1.398678393</v>
      </c>
      <c r="S283" s="95">
        <v>2.8794748E-7</v>
      </c>
      <c r="T283" s="95">
        <f t="shared" si="6"/>
        <v>1.2430473654375569E-3</v>
      </c>
      <c r="U283" s="95">
        <f>R283/'סכום נכסי הקרן'!$C$42</f>
        <v>2.1675700328406661E-4</v>
      </c>
    </row>
    <row r="284" spans="2:21" ht="409.6">
      <c r="B284" s="87" t="s">
        <v>984</v>
      </c>
      <c r="C284" s="84" t="s">
        <v>985</v>
      </c>
      <c r="D284" s="97" t="s">
        <v>29</v>
      </c>
      <c r="E284" s="97" t="s">
        <v>893</v>
      </c>
      <c r="F284" s="84"/>
      <c r="G284" s="97" t="s">
        <v>986</v>
      </c>
      <c r="H284" s="84" t="s">
        <v>896</v>
      </c>
      <c r="I284" s="84" t="s">
        <v>897</v>
      </c>
      <c r="J284" s="84"/>
      <c r="K284" s="94">
        <v>7.9999999871882915E-2</v>
      </c>
      <c r="L284" s="97" t="s">
        <v>152</v>
      </c>
      <c r="M284" s="98">
        <v>5.2499999999999998E-2</v>
      </c>
      <c r="N284" s="98">
        <v>1.0000000004003657E-3</v>
      </c>
      <c r="O284" s="94">
        <v>685.39319899999998</v>
      </c>
      <c r="P284" s="96">
        <v>105.44580000000001</v>
      </c>
      <c r="Q284" s="84"/>
      <c r="R284" s="94">
        <v>2.4977153790000002</v>
      </c>
      <c r="S284" s="95">
        <v>1.0544510753846153E-6</v>
      </c>
      <c r="T284" s="95">
        <f t="shared" si="6"/>
        <v>2.2197944409646851E-3</v>
      </c>
      <c r="U284" s="95">
        <f>R284/'סכום נכסי הקרן'!$C$42</f>
        <v>3.8707776091924422E-4</v>
      </c>
    </row>
    <row r="285" spans="2:21" ht="409.6">
      <c r="B285" s="87" t="s">
        <v>987</v>
      </c>
      <c r="C285" s="84" t="s">
        <v>988</v>
      </c>
      <c r="D285" s="97" t="s">
        <v>29</v>
      </c>
      <c r="E285" s="97" t="s">
        <v>893</v>
      </c>
      <c r="F285" s="84"/>
      <c r="G285" s="97" t="s">
        <v>925</v>
      </c>
      <c r="H285" s="84" t="s">
        <v>896</v>
      </c>
      <c r="I285" s="84" t="s">
        <v>897</v>
      </c>
      <c r="J285" s="84"/>
      <c r="K285" s="94">
        <v>4.8500000003613675</v>
      </c>
      <c r="L285" s="97" t="s">
        <v>152</v>
      </c>
      <c r="M285" s="98">
        <v>4.8750000000000002E-2</v>
      </c>
      <c r="N285" s="98">
        <v>3.3800000003923414E-2</v>
      </c>
      <c r="O285" s="94">
        <v>521.54832299999998</v>
      </c>
      <c r="P285" s="96">
        <v>107.4684</v>
      </c>
      <c r="Q285" s="84"/>
      <c r="R285" s="94">
        <v>1.9370862979999999</v>
      </c>
      <c r="S285" s="95">
        <v>6.9539776399999998E-7</v>
      </c>
      <c r="T285" s="95">
        <f t="shared" si="6"/>
        <v>1.7215465909854017E-3</v>
      </c>
      <c r="U285" s="95">
        <f>R285/'סכום נכסי הקרן'!$C$42</f>
        <v>3.0019554399243975E-4</v>
      </c>
    </row>
    <row r="286" spans="2:21" ht="409.6">
      <c r="B286" s="87" t="s">
        <v>989</v>
      </c>
      <c r="C286" s="84" t="s">
        <v>990</v>
      </c>
      <c r="D286" s="97" t="s">
        <v>29</v>
      </c>
      <c r="E286" s="97" t="s">
        <v>893</v>
      </c>
      <c r="F286" s="84"/>
      <c r="G286" s="97" t="s">
        <v>991</v>
      </c>
      <c r="H286" s="84" t="s">
        <v>983</v>
      </c>
      <c r="I286" s="84" t="s">
        <v>932</v>
      </c>
      <c r="J286" s="84"/>
      <c r="K286" s="94">
        <v>8.3599999992748728</v>
      </c>
      <c r="L286" s="97" t="s">
        <v>154</v>
      </c>
      <c r="M286" s="98">
        <v>2.8750000000000001E-2</v>
      </c>
      <c r="N286" s="98">
        <v>1.9899999999194305E-2</v>
      </c>
      <c r="O286" s="94">
        <v>588.77440000000001</v>
      </c>
      <c r="P286" s="96">
        <v>108.71259999999999</v>
      </c>
      <c r="Q286" s="84"/>
      <c r="R286" s="94">
        <v>2.4823277799999999</v>
      </c>
      <c r="S286" s="95">
        <v>5.8877439999999997E-7</v>
      </c>
      <c r="T286" s="95">
        <f t="shared" si="6"/>
        <v>2.2061190210160477E-3</v>
      </c>
      <c r="U286" s="95">
        <f>R286/'סכום נכסי הקרן'!$C$42</f>
        <v>3.8469310275646032E-4</v>
      </c>
    </row>
    <row r="287" spans="2:21" ht="409.6">
      <c r="B287" s="87" t="s">
        <v>992</v>
      </c>
      <c r="C287" s="84" t="s">
        <v>993</v>
      </c>
      <c r="D287" s="97" t="s">
        <v>29</v>
      </c>
      <c r="E287" s="97" t="s">
        <v>893</v>
      </c>
      <c r="F287" s="84"/>
      <c r="G287" s="97" t="s">
        <v>935</v>
      </c>
      <c r="H287" s="84" t="s">
        <v>896</v>
      </c>
      <c r="I287" s="84" t="s">
        <v>903</v>
      </c>
      <c r="J287" s="84"/>
      <c r="K287" s="94">
        <v>15.910000000153946</v>
      </c>
      <c r="L287" s="97" t="s">
        <v>152</v>
      </c>
      <c r="M287" s="98">
        <v>4.2000000000000003E-2</v>
      </c>
      <c r="N287" s="98">
        <v>4.2200000002246767E-2</v>
      </c>
      <c r="O287" s="94">
        <v>689.97</v>
      </c>
      <c r="P287" s="96">
        <v>100.79300000000001</v>
      </c>
      <c r="Q287" s="84"/>
      <c r="R287" s="94">
        <v>2.4034456930000001</v>
      </c>
      <c r="S287" s="95">
        <v>3.833166666666667E-7</v>
      </c>
      <c r="T287" s="95">
        <f t="shared" si="6"/>
        <v>2.1360141485047544E-3</v>
      </c>
      <c r="U287" s="95">
        <f>R287/'סכום נכסי הקרן'!$C$42</f>
        <v>3.7246853070581234E-4</v>
      </c>
    </row>
    <row r="288" spans="2:21" ht="409.6">
      <c r="B288" s="87" t="s">
        <v>994</v>
      </c>
      <c r="C288" s="84" t="s">
        <v>995</v>
      </c>
      <c r="D288" s="97" t="s">
        <v>29</v>
      </c>
      <c r="E288" s="97" t="s">
        <v>893</v>
      </c>
      <c r="F288" s="84"/>
      <c r="G288" s="97" t="s">
        <v>973</v>
      </c>
      <c r="H288" s="84" t="s">
        <v>896</v>
      </c>
      <c r="I288" s="84" t="s">
        <v>903</v>
      </c>
      <c r="J288" s="84"/>
      <c r="K288" s="94">
        <v>7.609999999198175</v>
      </c>
      <c r="L288" s="97" t="s">
        <v>152</v>
      </c>
      <c r="M288" s="98">
        <v>4.5999999999999999E-2</v>
      </c>
      <c r="N288" s="98">
        <v>3.3499999995351741E-2</v>
      </c>
      <c r="O288" s="94">
        <v>907.05756099999996</v>
      </c>
      <c r="P288" s="96">
        <v>109.8048</v>
      </c>
      <c r="Q288" s="84"/>
      <c r="R288" s="94">
        <v>3.4421502159999999</v>
      </c>
      <c r="S288" s="95">
        <v>1.13382195125E-6</v>
      </c>
      <c r="T288" s="95">
        <f t="shared" si="6"/>
        <v>3.0591419577603476E-3</v>
      </c>
      <c r="U288" s="95">
        <f>R288/'סכום נכסי הקרן'!$C$42</f>
        <v>5.3343940208688313E-4</v>
      </c>
    </row>
    <row r="289" spans="2:21" ht="409.6">
      <c r="B289" s="87" t="s">
        <v>996</v>
      </c>
      <c r="C289" s="84" t="s">
        <v>997</v>
      </c>
      <c r="D289" s="97" t="s">
        <v>29</v>
      </c>
      <c r="E289" s="97" t="s">
        <v>893</v>
      </c>
      <c r="F289" s="84"/>
      <c r="G289" s="97" t="s">
        <v>968</v>
      </c>
      <c r="H289" s="84" t="s">
        <v>896</v>
      </c>
      <c r="I289" s="84" t="s">
        <v>903</v>
      </c>
      <c r="J289" s="84"/>
      <c r="K289" s="94">
        <v>7.7599999995575315</v>
      </c>
      <c r="L289" s="97" t="s">
        <v>152</v>
      </c>
      <c r="M289" s="98">
        <v>4.2999999999999997E-2</v>
      </c>
      <c r="N289" s="98">
        <v>3.2499999998544513E-2</v>
      </c>
      <c r="O289" s="94">
        <v>919.96</v>
      </c>
      <c r="P289" s="96">
        <v>108.0483</v>
      </c>
      <c r="Q289" s="84"/>
      <c r="R289" s="94">
        <v>3.4352690019999996</v>
      </c>
      <c r="S289" s="95">
        <v>9.1996000000000004E-7</v>
      </c>
      <c r="T289" s="95">
        <f t="shared" si="6"/>
        <v>3.0530264168493553E-3</v>
      </c>
      <c r="U289" s="95">
        <f>R289/'סכום נכסי הקרן'!$C$42</f>
        <v>5.3237300159548985E-4</v>
      </c>
    </row>
    <row r="290" spans="2:21" ht="409.6">
      <c r="B290" s="87" t="s">
        <v>998</v>
      </c>
      <c r="C290" s="84" t="s">
        <v>999</v>
      </c>
      <c r="D290" s="97" t="s">
        <v>29</v>
      </c>
      <c r="E290" s="97" t="s">
        <v>893</v>
      </c>
      <c r="F290" s="84"/>
      <c r="G290" s="97" t="s">
        <v>968</v>
      </c>
      <c r="H290" s="84" t="s">
        <v>896</v>
      </c>
      <c r="I290" s="84" t="s">
        <v>903</v>
      </c>
      <c r="J290" s="84"/>
      <c r="K290" s="94">
        <v>7.1100000049138874</v>
      </c>
      <c r="L290" s="97" t="s">
        <v>152</v>
      </c>
      <c r="M290" s="98">
        <v>5.5500000000000001E-2</v>
      </c>
      <c r="N290" s="98">
        <v>3.2700000032830773E-2</v>
      </c>
      <c r="O290" s="94">
        <v>114.995</v>
      </c>
      <c r="P290" s="96">
        <v>117.2621</v>
      </c>
      <c r="Q290" s="84"/>
      <c r="R290" s="94">
        <v>0.46602616099999999</v>
      </c>
      <c r="S290" s="95">
        <v>2.2999000000000001E-7</v>
      </c>
      <c r="T290" s="95">
        <f t="shared" si="6"/>
        <v>4.1417140248625311E-4</v>
      </c>
      <c r="U290" s="95">
        <f>R290/'סכום נכסי הקרן'!$C$42</f>
        <v>7.2221344532014909E-5</v>
      </c>
    </row>
    <row r="291" spans="2:21" ht="409.6">
      <c r="B291" s="87" t="s">
        <v>1000</v>
      </c>
      <c r="C291" s="84" t="s">
        <v>1001</v>
      </c>
      <c r="D291" s="97" t="s">
        <v>29</v>
      </c>
      <c r="E291" s="97" t="s">
        <v>893</v>
      </c>
      <c r="F291" s="84"/>
      <c r="G291" s="97" t="s">
        <v>948</v>
      </c>
      <c r="H291" s="84" t="s">
        <v>896</v>
      </c>
      <c r="I291" s="84" t="s">
        <v>903</v>
      </c>
      <c r="J291" s="84"/>
      <c r="K291" s="94">
        <v>2.5400000001381255</v>
      </c>
      <c r="L291" s="97" t="s">
        <v>152</v>
      </c>
      <c r="M291" s="98">
        <v>4.7500000000000001E-2</v>
      </c>
      <c r="N291" s="98">
        <v>3.540000000138125E-2</v>
      </c>
      <c r="O291" s="94">
        <v>926.76770399999998</v>
      </c>
      <c r="P291" s="96">
        <v>103.9772</v>
      </c>
      <c r="Q291" s="84"/>
      <c r="R291" s="94">
        <v>3.3302960010000007</v>
      </c>
      <c r="S291" s="95">
        <v>1.0297418933333334E-6</v>
      </c>
      <c r="T291" s="95">
        <f t="shared" si="6"/>
        <v>2.9597337678828944E-3</v>
      </c>
      <c r="U291" s="95">
        <f>R291/'סכום נכסי הקרן'!$C$42</f>
        <v>5.161050494798564E-4</v>
      </c>
    </row>
    <row r="292" spans="2:21" ht="409.6">
      <c r="B292" s="87" t="s">
        <v>1002</v>
      </c>
      <c r="C292" s="84" t="s">
        <v>1003</v>
      </c>
      <c r="D292" s="97" t="s">
        <v>29</v>
      </c>
      <c r="E292" s="97" t="s">
        <v>893</v>
      </c>
      <c r="F292" s="84"/>
      <c r="G292" s="97" t="s">
        <v>925</v>
      </c>
      <c r="H292" s="84" t="s">
        <v>896</v>
      </c>
      <c r="I292" s="84" t="s">
        <v>897</v>
      </c>
      <c r="J292" s="84"/>
      <c r="K292" s="94">
        <v>4.7100000006304485</v>
      </c>
      <c r="L292" s="97" t="s">
        <v>152</v>
      </c>
      <c r="M292" s="98">
        <v>3.5159999999999997E-2</v>
      </c>
      <c r="N292" s="98">
        <v>3.2600000000741709E-2</v>
      </c>
      <c r="O292" s="94">
        <v>615.61423300000001</v>
      </c>
      <c r="P292" s="96">
        <v>101.39279999999999</v>
      </c>
      <c r="Q292" s="84"/>
      <c r="R292" s="94">
        <v>2.1571954839999998</v>
      </c>
      <c r="S292" s="95">
        <v>6.1561423300000005E-7</v>
      </c>
      <c r="T292" s="95">
        <f t="shared" si="6"/>
        <v>1.9171642148331914E-3</v>
      </c>
      <c r="U292" s="95">
        <f>R292/'סכום נכסי הקרן'!$C$42</f>
        <v>3.3430646455247102E-4</v>
      </c>
    </row>
    <row r="293" spans="2:21" ht="409.6">
      <c r="B293" s="87" t="s">
        <v>1004</v>
      </c>
      <c r="C293" s="84" t="s">
        <v>1005</v>
      </c>
      <c r="D293" s="97" t="s">
        <v>29</v>
      </c>
      <c r="E293" s="97" t="s">
        <v>893</v>
      </c>
      <c r="F293" s="84"/>
      <c r="G293" s="97" t="s">
        <v>925</v>
      </c>
      <c r="H293" s="84" t="s">
        <v>896</v>
      </c>
      <c r="I293" s="84" t="s">
        <v>897</v>
      </c>
      <c r="J293" s="84"/>
      <c r="K293" s="94">
        <v>6.1500000023428951</v>
      </c>
      <c r="L293" s="97" t="s">
        <v>152</v>
      </c>
      <c r="M293" s="98">
        <v>4.2999999999999997E-2</v>
      </c>
      <c r="N293" s="98">
        <v>3.4400000015859605E-2</v>
      </c>
      <c r="O293" s="94">
        <v>301.2869</v>
      </c>
      <c r="P293" s="96">
        <v>106.57769999999999</v>
      </c>
      <c r="Q293" s="84"/>
      <c r="R293" s="94">
        <v>1.1097378960000002</v>
      </c>
      <c r="S293" s="95">
        <v>2.4102951999999999E-7</v>
      </c>
      <c r="T293" s="95">
        <f t="shared" si="6"/>
        <v>9.862572946381517E-4</v>
      </c>
      <c r="U293" s="95">
        <f>R293/'סכום נכסי הקרן'!$C$42</f>
        <v>1.7197910682797344E-4</v>
      </c>
    </row>
    <row r="294" spans="2:21" ht="409.6">
      <c r="B294" s="87" t="s">
        <v>1006</v>
      </c>
      <c r="C294" s="84" t="s">
        <v>1007</v>
      </c>
      <c r="D294" s="97" t="s">
        <v>29</v>
      </c>
      <c r="E294" s="97" t="s">
        <v>893</v>
      </c>
      <c r="F294" s="84"/>
      <c r="G294" s="97" t="s">
        <v>925</v>
      </c>
      <c r="H294" s="84" t="s">
        <v>983</v>
      </c>
      <c r="I294" s="84" t="s">
        <v>932</v>
      </c>
      <c r="J294" s="84"/>
      <c r="K294" s="94">
        <v>3.6300000002637263</v>
      </c>
      <c r="L294" s="97" t="s">
        <v>152</v>
      </c>
      <c r="M294" s="98">
        <v>6.25E-2</v>
      </c>
      <c r="N294" s="98">
        <v>4.1600000006473285E-2</v>
      </c>
      <c r="O294" s="94">
        <v>427.78140000000002</v>
      </c>
      <c r="P294" s="96">
        <v>112.8502</v>
      </c>
      <c r="Q294" s="84"/>
      <c r="R294" s="94">
        <v>1.6683918120000003</v>
      </c>
      <c r="S294" s="95">
        <v>8.5556280000000006E-7</v>
      </c>
      <c r="T294" s="95">
        <f t="shared" si="6"/>
        <v>1.4827497563438745E-3</v>
      </c>
      <c r="U294" s="95">
        <f>R294/'סכום נכסי הקרן'!$C$42</f>
        <v>2.5855522705053608E-4</v>
      </c>
    </row>
    <row r="295" spans="2:21" ht="409.6">
      <c r="B295" s="87" t="s">
        <v>1008</v>
      </c>
      <c r="C295" s="84" t="s">
        <v>1009</v>
      </c>
      <c r="D295" s="97" t="s">
        <v>29</v>
      </c>
      <c r="E295" s="97" t="s">
        <v>893</v>
      </c>
      <c r="F295" s="84"/>
      <c r="G295" s="97" t="s">
        <v>948</v>
      </c>
      <c r="H295" s="84" t="s">
        <v>896</v>
      </c>
      <c r="I295" s="84" t="s">
        <v>897</v>
      </c>
      <c r="J295" s="84"/>
      <c r="K295" s="94">
        <v>5.9999999992142632</v>
      </c>
      <c r="L295" s="97" t="s">
        <v>152</v>
      </c>
      <c r="M295" s="98">
        <v>5.2999999999999999E-2</v>
      </c>
      <c r="N295" s="98">
        <v>4.9099999991946204E-2</v>
      </c>
      <c r="O295" s="94">
        <v>711.81904999999995</v>
      </c>
      <c r="P295" s="96">
        <v>103.4688</v>
      </c>
      <c r="Q295" s="84"/>
      <c r="R295" s="94">
        <v>2.5453815550000001</v>
      </c>
      <c r="S295" s="95">
        <v>4.7454603333333328E-7</v>
      </c>
      <c r="T295" s="95">
        <f t="shared" si="6"/>
        <v>2.2621567987402961E-3</v>
      </c>
      <c r="U295" s="95">
        <f>R295/'סכום נכסי הקרן'!$C$42</f>
        <v>3.9446471814935489E-4</v>
      </c>
    </row>
    <row r="296" spans="2:21" ht="409.6">
      <c r="B296" s="87" t="s">
        <v>1010</v>
      </c>
      <c r="C296" s="84" t="s">
        <v>1011</v>
      </c>
      <c r="D296" s="97" t="s">
        <v>29</v>
      </c>
      <c r="E296" s="97" t="s">
        <v>893</v>
      </c>
      <c r="F296" s="84"/>
      <c r="G296" s="97" t="s">
        <v>948</v>
      </c>
      <c r="H296" s="84" t="s">
        <v>896</v>
      </c>
      <c r="I296" s="84" t="s">
        <v>897</v>
      </c>
      <c r="J296" s="84"/>
      <c r="K296" s="94">
        <v>5.5100000035230154</v>
      </c>
      <c r="L296" s="97" t="s">
        <v>152</v>
      </c>
      <c r="M296" s="98">
        <v>5.8749999999999997E-2</v>
      </c>
      <c r="N296" s="98">
        <v>4.3900000036534985E-2</v>
      </c>
      <c r="O296" s="94">
        <v>160.99299999999999</v>
      </c>
      <c r="P296" s="96">
        <v>110.19410000000001</v>
      </c>
      <c r="Q296" s="84"/>
      <c r="R296" s="94">
        <v>0.61311108400000003</v>
      </c>
      <c r="S296" s="95">
        <v>1.3416083333333333E-7</v>
      </c>
      <c r="T296" s="95">
        <f t="shared" si="6"/>
        <v>5.4489017739960512E-4</v>
      </c>
      <c r="U296" s="95">
        <f>R296/'סכום נכסי הקרן'!$C$42</f>
        <v>9.501549599478631E-5</v>
      </c>
    </row>
    <row r="297" spans="2:21" ht="409.6">
      <c r="B297" s="87" t="s">
        <v>1012</v>
      </c>
      <c r="C297" s="84" t="s">
        <v>1013</v>
      </c>
      <c r="D297" s="97" t="s">
        <v>29</v>
      </c>
      <c r="E297" s="97" t="s">
        <v>893</v>
      </c>
      <c r="F297" s="84"/>
      <c r="G297" s="97" t="s">
        <v>986</v>
      </c>
      <c r="H297" s="84" t="s">
        <v>896</v>
      </c>
      <c r="I297" s="84" t="s">
        <v>903</v>
      </c>
      <c r="J297" s="84"/>
      <c r="K297" s="94">
        <v>7.1499999983870719</v>
      </c>
      <c r="L297" s="97" t="s">
        <v>154</v>
      </c>
      <c r="M297" s="98">
        <v>4.6249999999999999E-2</v>
      </c>
      <c r="N297" s="98">
        <v>2.8299999995053692E-2</v>
      </c>
      <c r="O297" s="94">
        <v>519.77739999999994</v>
      </c>
      <c r="P297" s="96">
        <v>115.33710000000001</v>
      </c>
      <c r="Q297" s="84"/>
      <c r="R297" s="94">
        <v>2.3249650050000001</v>
      </c>
      <c r="S297" s="95">
        <v>3.4651826666666662E-7</v>
      </c>
      <c r="T297" s="95">
        <f t="shared" si="6"/>
        <v>2.0662660113029761E-3</v>
      </c>
      <c r="U297" s="95">
        <f>R297/'סכום נכסי הקרן'!$C$42</f>
        <v>3.6030616455238611E-4</v>
      </c>
    </row>
    <row r="298" spans="2:21" ht="409.6">
      <c r="B298" s="87" t="s">
        <v>1014</v>
      </c>
      <c r="C298" s="84" t="s">
        <v>1015</v>
      </c>
      <c r="D298" s="97" t="s">
        <v>29</v>
      </c>
      <c r="E298" s="97" t="s">
        <v>893</v>
      </c>
      <c r="F298" s="84"/>
      <c r="G298" s="97" t="s">
        <v>991</v>
      </c>
      <c r="H298" s="84" t="s">
        <v>1016</v>
      </c>
      <c r="I298" s="84" t="s">
        <v>897</v>
      </c>
      <c r="J298" s="84"/>
      <c r="K298" s="94">
        <v>7.0699999984341062</v>
      </c>
      <c r="L298" s="97" t="s">
        <v>154</v>
      </c>
      <c r="M298" s="98">
        <v>3.125E-2</v>
      </c>
      <c r="N298" s="98">
        <v>2.7499999991516057E-2</v>
      </c>
      <c r="O298" s="94">
        <v>517.47749999999996</v>
      </c>
      <c r="P298" s="96">
        <v>102.7824</v>
      </c>
      <c r="Q298" s="84"/>
      <c r="R298" s="94">
        <v>2.0627201890000002</v>
      </c>
      <c r="S298" s="95">
        <v>6.8996999999999998E-7</v>
      </c>
      <c r="T298" s="95">
        <f t="shared" si="6"/>
        <v>1.8332011914988591E-3</v>
      </c>
      <c r="U298" s="95">
        <f>R298/'סכום נכסי הקרן'!$C$42</f>
        <v>3.1966537055183033E-4</v>
      </c>
    </row>
    <row r="299" spans="2:21" ht="409.6">
      <c r="B299" s="87" t="s">
        <v>1017</v>
      </c>
      <c r="C299" s="84" t="s">
        <v>1018</v>
      </c>
      <c r="D299" s="97" t="s">
        <v>29</v>
      </c>
      <c r="E299" s="97" t="s">
        <v>893</v>
      </c>
      <c r="F299" s="84"/>
      <c r="G299" s="97" t="s">
        <v>925</v>
      </c>
      <c r="H299" s="84" t="s">
        <v>1019</v>
      </c>
      <c r="I299" s="84" t="s">
        <v>932</v>
      </c>
      <c r="J299" s="84"/>
      <c r="K299" s="94">
        <v>6.6300000018455627</v>
      </c>
      <c r="L299" s="97" t="s">
        <v>152</v>
      </c>
      <c r="M299" s="98">
        <v>7.0000000000000007E-2</v>
      </c>
      <c r="N299" s="98">
        <v>4.670000001310063E-2</v>
      </c>
      <c r="O299" s="94">
        <v>255.28889999999998</v>
      </c>
      <c r="P299" s="96">
        <v>118.5286</v>
      </c>
      <c r="Q299" s="84"/>
      <c r="R299" s="94">
        <v>1.0457518889999999</v>
      </c>
      <c r="S299" s="95">
        <v>3.403852E-7</v>
      </c>
      <c r="T299" s="95">
        <f t="shared" si="6"/>
        <v>9.2939101442371266E-4</v>
      </c>
      <c r="U299" s="95">
        <f>R299/'סכום נכסי הקרן'!$C$42</f>
        <v>1.6206302090082539E-4</v>
      </c>
    </row>
    <row r="300" spans="2:21" ht="409.6">
      <c r="B300" s="87" t="s">
        <v>1020</v>
      </c>
      <c r="C300" s="84" t="s">
        <v>1021</v>
      </c>
      <c r="D300" s="97" t="s">
        <v>29</v>
      </c>
      <c r="E300" s="97" t="s">
        <v>893</v>
      </c>
      <c r="F300" s="84"/>
      <c r="G300" s="97" t="s">
        <v>895</v>
      </c>
      <c r="H300" s="84" t="s">
        <v>1019</v>
      </c>
      <c r="I300" s="84" t="s">
        <v>932</v>
      </c>
      <c r="J300" s="84"/>
      <c r="K300" s="94">
        <v>3.5899999996449923</v>
      </c>
      <c r="L300" s="97" t="s">
        <v>152</v>
      </c>
      <c r="M300" s="98">
        <v>7.0000000000000007E-2</v>
      </c>
      <c r="N300" s="98">
        <v>2.86999999984138E-2</v>
      </c>
      <c r="O300" s="94">
        <v>664.39511200000004</v>
      </c>
      <c r="P300" s="96">
        <v>115.316</v>
      </c>
      <c r="Q300" s="84"/>
      <c r="R300" s="94">
        <v>2.6478277659999998</v>
      </c>
      <c r="S300" s="95">
        <v>5.3154585616794548E-7</v>
      </c>
      <c r="T300" s="95">
        <f t="shared" si="6"/>
        <v>2.3532038137795922E-3</v>
      </c>
      <c r="U300" s="95">
        <f>R300/'סכום נכסי הקרן'!$C$42</f>
        <v>4.1034108673079696E-4</v>
      </c>
    </row>
    <row r="301" spans="2:21" ht="409.6">
      <c r="B301" s="87" t="s">
        <v>1022</v>
      </c>
      <c r="C301" s="84" t="s">
        <v>1023</v>
      </c>
      <c r="D301" s="97" t="s">
        <v>29</v>
      </c>
      <c r="E301" s="97" t="s">
        <v>893</v>
      </c>
      <c r="F301" s="84"/>
      <c r="G301" s="97" t="s">
        <v>895</v>
      </c>
      <c r="H301" s="84" t="s">
        <v>1019</v>
      </c>
      <c r="I301" s="84" t="s">
        <v>932</v>
      </c>
      <c r="J301" s="84"/>
      <c r="K301" s="94">
        <v>6.0200000007260659</v>
      </c>
      <c r="L301" s="97" t="s">
        <v>152</v>
      </c>
      <c r="M301" s="98">
        <v>5.1249999999999997E-2</v>
      </c>
      <c r="N301" s="98">
        <v>3.4000000001688527E-2</v>
      </c>
      <c r="O301" s="94">
        <v>310.48649999999998</v>
      </c>
      <c r="P301" s="96">
        <v>110.384</v>
      </c>
      <c r="Q301" s="84"/>
      <c r="R301" s="94">
        <v>1.1844659569999998</v>
      </c>
      <c r="S301" s="95">
        <v>2.0699099999999998E-7</v>
      </c>
      <c r="T301" s="95">
        <f t="shared" si="6"/>
        <v>1.0526703598682991E-3</v>
      </c>
      <c r="U301" s="95">
        <f>R301/'סכום נכסי הקרן'!$C$42</f>
        <v>1.8355991814575351E-4</v>
      </c>
    </row>
    <row r="302" spans="2:21" ht="409.6">
      <c r="B302" s="87" t="s">
        <v>1024</v>
      </c>
      <c r="C302" s="84" t="s">
        <v>1025</v>
      </c>
      <c r="D302" s="97" t="s">
        <v>29</v>
      </c>
      <c r="E302" s="97" t="s">
        <v>893</v>
      </c>
      <c r="F302" s="84"/>
      <c r="G302" s="97" t="s">
        <v>930</v>
      </c>
      <c r="H302" s="84" t="s">
        <v>1016</v>
      </c>
      <c r="I302" s="84" t="s">
        <v>903</v>
      </c>
      <c r="J302" s="84"/>
      <c r="K302" s="94">
        <v>6.7599999931189876</v>
      </c>
      <c r="L302" s="97" t="s">
        <v>152</v>
      </c>
      <c r="M302" s="98">
        <v>4.6249999999999999E-2</v>
      </c>
      <c r="N302" s="98">
        <v>3.839999995412658E-2</v>
      </c>
      <c r="O302" s="94">
        <v>57.497500000000002</v>
      </c>
      <c r="P302" s="96">
        <v>105.3143</v>
      </c>
      <c r="Q302" s="84"/>
      <c r="R302" s="94">
        <v>0.209271544</v>
      </c>
      <c r="S302" s="95">
        <v>1.6427857142857143E-8</v>
      </c>
      <c r="T302" s="95">
        <f t="shared" si="6"/>
        <v>1.8598588691449798E-4</v>
      </c>
      <c r="U302" s="95">
        <f>R302/'סכום נכסי הקרן'!$C$42</f>
        <v>3.2431381636471518E-5</v>
      </c>
    </row>
    <row r="303" spans="2:21" ht="409.6">
      <c r="B303" s="87" t="s">
        <v>1026</v>
      </c>
      <c r="C303" s="84" t="s">
        <v>1027</v>
      </c>
      <c r="D303" s="97" t="s">
        <v>29</v>
      </c>
      <c r="E303" s="97" t="s">
        <v>893</v>
      </c>
      <c r="F303" s="84"/>
      <c r="G303" s="97" t="s">
        <v>895</v>
      </c>
      <c r="H303" s="84" t="s">
        <v>1019</v>
      </c>
      <c r="I303" s="84" t="s">
        <v>932</v>
      </c>
      <c r="J303" s="84"/>
      <c r="K303" s="94">
        <v>0.20000000021192751</v>
      </c>
      <c r="L303" s="97" t="s">
        <v>152</v>
      </c>
      <c r="M303" s="98">
        <v>0.05</v>
      </c>
      <c r="N303" s="98">
        <v>1.310000000169542E-2</v>
      </c>
      <c r="O303" s="94">
        <v>267.36337500000002</v>
      </c>
      <c r="P303" s="96">
        <v>102.1332</v>
      </c>
      <c r="Q303" s="84"/>
      <c r="R303" s="94">
        <v>0.94371896399999999</v>
      </c>
      <c r="S303" s="95">
        <v>2.4327877616014561E-7</v>
      </c>
      <c r="T303" s="95">
        <f t="shared" si="6"/>
        <v>8.3871129902673806E-4</v>
      </c>
      <c r="U303" s="95">
        <f>R303/'סכום נכסי הקרן'!$C$42</f>
        <v>1.4625070037739831E-4</v>
      </c>
    </row>
    <row r="304" spans="2:21" ht="409.6">
      <c r="B304" s="87" t="s">
        <v>1028</v>
      </c>
      <c r="C304" s="84" t="s">
        <v>1029</v>
      </c>
      <c r="D304" s="97" t="s">
        <v>29</v>
      </c>
      <c r="E304" s="97" t="s">
        <v>893</v>
      </c>
      <c r="F304" s="84"/>
      <c r="G304" s="97" t="s">
        <v>912</v>
      </c>
      <c r="H304" s="84" t="s">
        <v>1019</v>
      </c>
      <c r="I304" s="84" t="s">
        <v>932</v>
      </c>
      <c r="J304" s="84"/>
      <c r="K304" s="94">
        <v>6.5899999988732025</v>
      </c>
      <c r="L304" s="97" t="s">
        <v>152</v>
      </c>
      <c r="M304" s="98">
        <v>4.4999999999999998E-2</v>
      </c>
      <c r="N304" s="98">
        <v>3.2199999995641194E-2</v>
      </c>
      <c r="O304" s="94">
        <v>574.97500000000002</v>
      </c>
      <c r="P304" s="96">
        <v>108.527</v>
      </c>
      <c r="Q304" s="84"/>
      <c r="R304" s="94">
        <v>2.1565547769999998</v>
      </c>
      <c r="S304" s="95">
        <v>7.666333333333334E-7</v>
      </c>
      <c r="T304" s="95">
        <f t="shared" si="6"/>
        <v>1.9165947993389982E-3</v>
      </c>
      <c r="U304" s="95">
        <f>R304/'סכום נכסי הקרן'!$C$42</f>
        <v>3.3420717244214877E-4</v>
      </c>
    </row>
    <row r="305" spans="2:21" ht="409.6">
      <c r="B305" s="87" t="s">
        <v>1030</v>
      </c>
      <c r="C305" s="84" t="s">
        <v>1031</v>
      </c>
      <c r="D305" s="97" t="s">
        <v>29</v>
      </c>
      <c r="E305" s="97" t="s">
        <v>893</v>
      </c>
      <c r="F305" s="84"/>
      <c r="G305" s="97" t="s">
        <v>948</v>
      </c>
      <c r="H305" s="84" t="s">
        <v>1019</v>
      </c>
      <c r="I305" s="84" t="s">
        <v>932</v>
      </c>
      <c r="J305" s="84"/>
      <c r="K305" s="94">
        <v>5.7300000003876912</v>
      </c>
      <c r="L305" s="97" t="s">
        <v>152</v>
      </c>
      <c r="M305" s="98">
        <v>0.06</v>
      </c>
      <c r="N305" s="98">
        <v>5.0200000002584601E-2</v>
      </c>
      <c r="O305" s="94">
        <v>724.69848999999999</v>
      </c>
      <c r="P305" s="96">
        <v>108.1367</v>
      </c>
      <c r="Q305" s="84"/>
      <c r="R305" s="94">
        <v>2.708345515</v>
      </c>
      <c r="S305" s="95">
        <v>9.6626465333333326E-7</v>
      </c>
      <c r="T305" s="95">
        <f t="shared" si="6"/>
        <v>2.4069877492669416E-3</v>
      </c>
      <c r="U305" s="95">
        <f>R305/'סכום נכסי הקרן'!$C$42</f>
        <v>4.1971968726140326E-4</v>
      </c>
    </row>
    <row r="306" spans="2:21" ht="409.6">
      <c r="B306" s="87" t="s">
        <v>1032</v>
      </c>
      <c r="C306" s="84" t="s">
        <v>1033</v>
      </c>
      <c r="D306" s="97" t="s">
        <v>29</v>
      </c>
      <c r="E306" s="97" t="s">
        <v>893</v>
      </c>
      <c r="F306" s="84"/>
      <c r="G306" s="97" t="s">
        <v>982</v>
      </c>
      <c r="H306" s="84" t="s">
        <v>1019</v>
      </c>
      <c r="I306" s="84" t="s">
        <v>932</v>
      </c>
      <c r="J306" s="84"/>
      <c r="K306" s="94">
        <v>3.9499999998607165</v>
      </c>
      <c r="L306" s="97" t="s">
        <v>152</v>
      </c>
      <c r="M306" s="98">
        <v>5.2499999999999998E-2</v>
      </c>
      <c r="N306" s="98">
        <v>3.1600000000278565E-2</v>
      </c>
      <c r="O306" s="94">
        <v>381.89839499999999</v>
      </c>
      <c r="P306" s="96">
        <v>108.795</v>
      </c>
      <c r="Q306" s="84"/>
      <c r="R306" s="94">
        <v>1.4359208559999999</v>
      </c>
      <c r="S306" s="95">
        <v>6.36497325E-7</v>
      </c>
      <c r="T306" s="95">
        <f t="shared" si="6"/>
        <v>1.2761458573755499E-3</v>
      </c>
      <c r="U306" s="95">
        <f>R306/'סכום נכסי הקרן'!$C$42</f>
        <v>2.2252856929609531E-4</v>
      </c>
    </row>
    <row r="307" spans="2:21" ht="409.6">
      <c r="B307" s="87" t="s">
        <v>1034</v>
      </c>
      <c r="C307" s="84" t="s">
        <v>1035</v>
      </c>
      <c r="D307" s="97" t="s">
        <v>29</v>
      </c>
      <c r="E307" s="97" t="s">
        <v>893</v>
      </c>
      <c r="F307" s="84"/>
      <c r="G307" s="97" t="s">
        <v>986</v>
      </c>
      <c r="H307" s="84" t="s">
        <v>1019</v>
      </c>
      <c r="I307" s="84" t="s">
        <v>932</v>
      </c>
      <c r="J307" s="84"/>
      <c r="K307" s="94">
        <v>1.8799999999066959</v>
      </c>
      <c r="L307" s="97" t="s">
        <v>152</v>
      </c>
      <c r="M307" s="98">
        <v>5.5960000000000003E-2</v>
      </c>
      <c r="N307" s="98">
        <v>2.8699999997434132E-2</v>
      </c>
      <c r="O307" s="94">
        <v>574.97500000000002</v>
      </c>
      <c r="P307" s="96">
        <v>107.8712</v>
      </c>
      <c r="Q307" s="84"/>
      <c r="R307" s="94">
        <v>2.1435230649999997</v>
      </c>
      <c r="S307" s="95">
        <v>4.106964285714286E-7</v>
      </c>
      <c r="T307" s="95">
        <f t="shared" si="6"/>
        <v>1.9050131267044506E-3</v>
      </c>
      <c r="U307" s="95">
        <f>R307/'סכום נכסי הקרן'!$C$42</f>
        <v>3.3218761250977403E-4</v>
      </c>
    </row>
    <row r="308" spans="2:21" ht="409.6">
      <c r="B308" s="87" t="s">
        <v>1036</v>
      </c>
      <c r="C308" s="84" t="s">
        <v>1037</v>
      </c>
      <c r="D308" s="97" t="s">
        <v>29</v>
      </c>
      <c r="E308" s="97" t="s">
        <v>893</v>
      </c>
      <c r="F308" s="84"/>
      <c r="G308" s="97" t="s">
        <v>895</v>
      </c>
      <c r="H308" s="84" t="s">
        <v>1016</v>
      </c>
      <c r="I308" s="84" t="s">
        <v>903</v>
      </c>
      <c r="J308" s="84"/>
      <c r="K308" s="94">
        <v>5.559999999854913</v>
      </c>
      <c r="L308" s="97" t="s">
        <v>152</v>
      </c>
      <c r="M308" s="98">
        <v>5.1249999999999997E-2</v>
      </c>
      <c r="N308" s="98">
        <v>4.8999999998963671E-2</v>
      </c>
      <c r="O308" s="94">
        <v>551.976</v>
      </c>
      <c r="P308" s="96">
        <v>101.16670000000001</v>
      </c>
      <c r="Q308" s="84"/>
      <c r="R308" s="94">
        <v>1.9298857880000002</v>
      </c>
      <c r="S308" s="95">
        <v>1.0035927272727272E-6</v>
      </c>
      <c r="T308" s="95">
        <f t="shared" si="6"/>
        <v>1.7151472821592259E-3</v>
      </c>
      <c r="U308" s="95">
        <f>R308/'סכום נכסי הקרן'!$C$42</f>
        <v>2.9907966132954305E-4</v>
      </c>
    </row>
    <row r="309" spans="2:21" ht="409.6">
      <c r="B309" s="87" t="s">
        <v>1038</v>
      </c>
      <c r="C309" s="84" t="s">
        <v>1039</v>
      </c>
      <c r="D309" s="97" t="s">
        <v>29</v>
      </c>
      <c r="E309" s="97" t="s">
        <v>893</v>
      </c>
      <c r="F309" s="84"/>
      <c r="G309" s="97" t="s">
        <v>982</v>
      </c>
      <c r="H309" s="84" t="s">
        <v>1016</v>
      </c>
      <c r="I309" s="84" t="s">
        <v>897</v>
      </c>
      <c r="J309" s="84"/>
      <c r="K309" s="94">
        <v>4.2299999989507153</v>
      </c>
      <c r="L309" s="97" t="s">
        <v>154</v>
      </c>
      <c r="M309" s="98">
        <v>0.03</v>
      </c>
      <c r="N309" s="98">
        <v>1.619999999371494E-2</v>
      </c>
      <c r="O309" s="94">
        <v>453.08029999999997</v>
      </c>
      <c r="P309" s="96">
        <v>106.84820000000001</v>
      </c>
      <c r="Q309" s="84"/>
      <c r="R309" s="94">
        <v>1.877468439</v>
      </c>
      <c r="S309" s="95">
        <v>9.0616059999999991E-7</v>
      </c>
      <c r="T309" s="95">
        <f t="shared" si="6"/>
        <v>1.6685624146844974E-3</v>
      </c>
      <c r="U309" s="95">
        <f>R309/'סכום נכסי הקרן'!$C$42</f>
        <v>2.9095640186818444E-4</v>
      </c>
    </row>
    <row r="310" spans="2:21" ht="409.6">
      <c r="B310" s="87" t="s">
        <v>1040</v>
      </c>
      <c r="C310" s="84" t="s">
        <v>1041</v>
      </c>
      <c r="D310" s="97" t="s">
        <v>29</v>
      </c>
      <c r="E310" s="97" t="s">
        <v>893</v>
      </c>
      <c r="F310" s="84"/>
      <c r="G310" s="97" t="s">
        <v>1042</v>
      </c>
      <c r="H310" s="84" t="s">
        <v>1016</v>
      </c>
      <c r="I310" s="84" t="s">
        <v>897</v>
      </c>
      <c r="J310" s="84"/>
      <c r="K310" s="94">
        <v>1.7099999997315483</v>
      </c>
      <c r="L310" s="97" t="s">
        <v>152</v>
      </c>
      <c r="M310" s="98">
        <v>4.1250000000000002E-2</v>
      </c>
      <c r="N310" s="98">
        <v>2.4399999995227524E-2</v>
      </c>
      <c r="O310" s="94">
        <v>464.00482499999998</v>
      </c>
      <c r="P310" s="96">
        <v>104.5321</v>
      </c>
      <c r="Q310" s="84"/>
      <c r="R310" s="94">
        <v>1.6762771949999997</v>
      </c>
      <c r="S310" s="95">
        <v>7.7334137499999992E-7</v>
      </c>
      <c r="T310" s="95">
        <f t="shared" si="6"/>
        <v>1.4897577323108096E-3</v>
      </c>
      <c r="U310" s="95">
        <f>R310/'סכום נכסי הקרן'!$C$42</f>
        <v>2.5977724634916908E-4</v>
      </c>
    </row>
    <row r="311" spans="2:21" ht="409.6">
      <c r="B311" s="87" t="s">
        <v>1043</v>
      </c>
      <c r="C311" s="84" t="s">
        <v>1044</v>
      </c>
      <c r="D311" s="97" t="s">
        <v>29</v>
      </c>
      <c r="E311" s="97" t="s">
        <v>893</v>
      </c>
      <c r="F311" s="84"/>
      <c r="G311" s="97" t="s">
        <v>895</v>
      </c>
      <c r="H311" s="84" t="s">
        <v>1016</v>
      </c>
      <c r="I311" s="84" t="s">
        <v>903</v>
      </c>
      <c r="J311" s="84"/>
      <c r="K311" s="94">
        <v>5.6099999994443994</v>
      </c>
      <c r="L311" s="97" t="s">
        <v>152</v>
      </c>
      <c r="M311" s="98">
        <v>6.4899999999999999E-2</v>
      </c>
      <c r="N311" s="98">
        <v>5.3599999992430945E-2</v>
      </c>
      <c r="O311" s="94">
        <v>666.16603499999997</v>
      </c>
      <c r="P311" s="96">
        <v>107.8847</v>
      </c>
      <c r="Q311" s="84"/>
      <c r="R311" s="94">
        <v>2.483796758</v>
      </c>
      <c r="S311" s="95">
        <v>2.8222232178035356E-7</v>
      </c>
      <c r="T311" s="95">
        <f t="shared" si="6"/>
        <v>2.2074245457470543E-3</v>
      </c>
      <c r="U311" s="95">
        <f>R311/'סכום נכסי הקרן'!$C$42</f>
        <v>3.8492075428147405E-4</v>
      </c>
    </row>
    <row r="312" spans="2:21" ht="409.6">
      <c r="B312" s="87" t="s">
        <v>1045</v>
      </c>
      <c r="C312" s="84" t="s">
        <v>1046</v>
      </c>
      <c r="D312" s="97" t="s">
        <v>29</v>
      </c>
      <c r="E312" s="97" t="s">
        <v>893</v>
      </c>
      <c r="F312" s="84"/>
      <c r="G312" s="97" t="s">
        <v>925</v>
      </c>
      <c r="H312" s="84" t="s">
        <v>1016</v>
      </c>
      <c r="I312" s="84" t="s">
        <v>897</v>
      </c>
      <c r="J312" s="84"/>
      <c r="K312" s="94">
        <v>4.4399999998713104</v>
      </c>
      <c r="L312" s="97" t="s">
        <v>152</v>
      </c>
      <c r="M312" s="98">
        <v>3.7539999999999997E-2</v>
      </c>
      <c r="N312" s="98">
        <v>3.259999999842713E-2</v>
      </c>
      <c r="O312" s="94">
        <v>788.86569999999995</v>
      </c>
      <c r="P312" s="96">
        <v>102.6082</v>
      </c>
      <c r="Q312" s="84"/>
      <c r="R312" s="94">
        <v>2.797428794</v>
      </c>
      <c r="S312" s="95">
        <v>1.0518209333333334E-6</v>
      </c>
      <c r="T312" s="95">
        <f t="shared" si="6"/>
        <v>2.4861587265406922E-3</v>
      </c>
      <c r="U312" s="95">
        <f>R312/'סכום נכסי הקרן'!$C$42</f>
        <v>4.3352516584418309E-4</v>
      </c>
    </row>
    <row r="313" spans="2:21" ht="409.6">
      <c r="B313" s="87" t="s">
        <v>1047</v>
      </c>
      <c r="C313" s="84" t="s">
        <v>1048</v>
      </c>
      <c r="D313" s="97" t="s">
        <v>29</v>
      </c>
      <c r="E313" s="97" t="s">
        <v>893</v>
      </c>
      <c r="F313" s="84"/>
      <c r="G313" s="97" t="s">
        <v>895</v>
      </c>
      <c r="H313" s="84" t="s">
        <v>1016</v>
      </c>
      <c r="I313" s="84" t="s">
        <v>903</v>
      </c>
      <c r="J313" s="84"/>
      <c r="K313" s="94">
        <v>4.6700000002978674</v>
      </c>
      <c r="L313" s="97" t="s">
        <v>154</v>
      </c>
      <c r="M313" s="98">
        <v>4.4999999999999998E-2</v>
      </c>
      <c r="N313" s="98">
        <v>1.3900000001672958E-2</v>
      </c>
      <c r="O313" s="94">
        <v>533.25481400000001</v>
      </c>
      <c r="P313" s="96">
        <v>118.5042</v>
      </c>
      <c r="Q313" s="84"/>
      <c r="R313" s="94">
        <v>2.4507486809999999</v>
      </c>
      <c r="S313" s="95">
        <v>5.3325481400000003E-7</v>
      </c>
      <c r="T313" s="95">
        <f t="shared" si="6"/>
        <v>2.1780537302306187E-3</v>
      </c>
      <c r="U313" s="95">
        <f>R313/'סכום נכסי הקרן'!$C$42</f>
        <v>3.7979920370153231E-4</v>
      </c>
    </row>
    <row r="314" spans="2:21" ht="409.6">
      <c r="B314" s="87" t="s">
        <v>1049</v>
      </c>
      <c r="C314" s="84" t="s">
        <v>1050</v>
      </c>
      <c r="D314" s="97" t="s">
        <v>29</v>
      </c>
      <c r="E314" s="97" t="s">
        <v>893</v>
      </c>
      <c r="F314" s="84"/>
      <c r="G314" s="97" t="s">
        <v>982</v>
      </c>
      <c r="H314" s="84" t="s">
        <v>1016</v>
      </c>
      <c r="I314" s="84" t="s">
        <v>897</v>
      </c>
      <c r="J314" s="84"/>
      <c r="K314" s="94">
        <v>3.8000000000000003</v>
      </c>
      <c r="L314" s="97" t="s">
        <v>154</v>
      </c>
      <c r="M314" s="98">
        <v>4.2500000000000003E-2</v>
      </c>
      <c r="N314" s="98">
        <v>1.4100000000823232E-2</v>
      </c>
      <c r="O314" s="94">
        <v>273.68810000000002</v>
      </c>
      <c r="P314" s="96">
        <v>114.4438</v>
      </c>
      <c r="Q314" s="84"/>
      <c r="R314" s="94">
        <v>1.2147264900000001</v>
      </c>
      <c r="S314" s="95">
        <v>9.1229366666666674E-7</v>
      </c>
      <c r="T314" s="95">
        <f t="shared" si="6"/>
        <v>1.0795638015705807E-3</v>
      </c>
      <c r="U314" s="95">
        <f>R314/'סכום נכסי הקרן'!$C$42</f>
        <v>1.8824947543332268E-4</v>
      </c>
    </row>
    <row r="315" spans="2:21" ht="409.6">
      <c r="B315" s="87" t="s">
        <v>1051</v>
      </c>
      <c r="C315" s="84" t="s">
        <v>1052</v>
      </c>
      <c r="D315" s="97" t="s">
        <v>29</v>
      </c>
      <c r="E315" s="97" t="s">
        <v>893</v>
      </c>
      <c r="F315" s="84"/>
      <c r="G315" s="97" t="s">
        <v>963</v>
      </c>
      <c r="H315" s="84" t="s">
        <v>1016</v>
      </c>
      <c r="I315" s="84" t="s">
        <v>897</v>
      </c>
      <c r="J315" s="84"/>
      <c r="K315" s="94">
        <v>8.2000000022471973</v>
      </c>
      <c r="L315" s="97" t="s">
        <v>152</v>
      </c>
      <c r="M315" s="98">
        <v>3.7999999999999999E-2</v>
      </c>
      <c r="N315" s="98">
        <v>3.8100000009550591E-2</v>
      </c>
      <c r="O315" s="94">
        <v>459.98</v>
      </c>
      <c r="P315" s="96">
        <v>100.774</v>
      </c>
      <c r="Q315" s="84"/>
      <c r="R315" s="94">
        <v>1.6019950869999999</v>
      </c>
      <c r="S315" s="95">
        <v>1.1499500000000001E-6</v>
      </c>
      <c r="T315" s="95">
        <f t="shared" si="6"/>
        <v>1.4237409988639609E-3</v>
      </c>
      <c r="U315" s="95">
        <f>R315/'סכום נכסי הקרן'!$C$42</f>
        <v>2.4826554558344247E-4</v>
      </c>
    </row>
    <row r="316" spans="2:21" ht="409.6">
      <c r="B316" s="87" t="s">
        <v>1053</v>
      </c>
      <c r="C316" s="84" t="s">
        <v>1054</v>
      </c>
      <c r="D316" s="97" t="s">
        <v>29</v>
      </c>
      <c r="E316" s="97" t="s">
        <v>893</v>
      </c>
      <c r="F316" s="84"/>
      <c r="G316" s="97" t="s">
        <v>912</v>
      </c>
      <c r="H316" s="84" t="s">
        <v>1019</v>
      </c>
      <c r="I316" s="84" t="s">
        <v>932</v>
      </c>
      <c r="J316" s="84"/>
      <c r="K316" s="94">
        <v>8.0000000045997111E-2</v>
      </c>
      <c r="L316" s="97" t="s">
        <v>152</v>
      </c>
      <c r="M316" s="98">
        <v>4.6249999999999999E-2</v>
      </c>
      <c r="N316" s="98">
        <v>4.0999999966077113E-3</v>
      </c>
      <c r="O316" s="94">
        <v>491.85661399999998</v>
      </c>
      <c r="P316" s="96">
        <v>102.3168</v>
      </c>
      <c r="Q316" s="84"/>
      <c r="R316" s="94">
        <v>1.7392392990000001</v>
      </c>
      <c r="S316" s="95">
        <v>6.5580881866666665E-7</v>
      </c>
      <c r="T316" s="95">
        <f t="shared" si="6"/>
        <v>1.545714039272653E-3</v>
      </c>
      <c r="U316" s="95">
        <f>R316/'סכום נכסי הקרן'!$C$42</f>
        <v>2.6953465523730353E-4</v>
      </c>
    </row>
    <row r="317" spans="2:21" ht="409.6">
      <c r="B317" s="87" t="s">
        <v>1055</v>
      </c>
      <c r="C317" s="84" t="s">
        <v>1056</v>
      </c>
      <c r="D317" s="97" t="s">
        <v>29</v>
      </c>
      <c r="E317" s="97" t="s">
        <v>893</v>
      </c>
      <c r="F317" s="84"/>
      <c r="G317" s="97" t="s">
        <v>941</v>
      </c>
      <c r="H317" s="84" t="s">
        <v>1016</v>
      </c>
      <c r="I317" s="84" t="s">
        <v>903</v>
      </c>
      <c r="J317" s="84"/>
      <c r="K317" s="94">
        <v>4.2199999998548412</v>
      </c>
      <c r="L317" s="97" t="s">
        <v>152</v>
      </c>
      <c r="M317" s="98">
        <v>6.2539999999999998E-2</v>
      </c>
      <c r="N317" s="98">
        <v>4.0599999997718933E-2</v>
      </c>
      <c r="O317" s="94">
        <v>758.96699999999998</v>
      </c>
      <c r="P317" s="96">
        <v>110.30840000000001</v>
      </c>
      <c r="Q317" s="84"/>
      <c r="R317" s="94">
        <v>2.8933778109999997</v>
      </c>
      <c r="S317" s="95">
        <v>5.8382076923076924E-7</v>
      </c>
      <c r="T317" s="95">
        <f t="shared" si="6"/>
        <v>2.5714314907408701E-3</v>
      </c>
      <c r="U317" s="95">
        <f>R317/'סכום נכסי הקרן'!$C$42</f>
        <v>4.4839464656044946E-4</v>
      </c>
    </row>
    <row r="318" spans="2:21" ht="409.6">
      <c r="B318" s="87" t="s">
        <v>1057</v>
      </c>
      <c r="C318" s="84" t="s">
        <v>1058</v>
      </c>
      <c r="D318" s="97" t="s">
        <v>29</v>
      </c>
      <c r="E318" s="97" t="s">
        <v>893</v>
      </c>
      <c r="F318" s="84"/>
      <c r="G318" s="97" t="s">
        <v>895</v>
      </c>
      <c r="H318" s="84" t="s">
        <v>1059</v>
      </c>
      <c r="I318" s="84" t="s">
        <v>903</v>
      </c>
      <c r="J318" s="84"/>
      <c r="K318" s="94">
        <v>6.5599999998034111</v>
      </c>
      <c r="L318" s="97" t="s">
        <v>152</v>
      </c>
      <c r="M318" s="98">
        <v>4.4999999999999998E-2</v>
      </c>
      <c r="N318" s="98">
        <v>4.0700000000312757E-2</v>
      </c>
      <c r="O318" s="94">
        <v>623.27290000000005</v>
      </c>
      <c r="P318" s="96">
        <v>103.90600000000001</v>
      </c>
      <c r="Q318" s="84"/>
      <c r="R318" s="94">
        <v>2.2381675990000001</v>
      </c>
      <c r="S318" s="95">
        <v>4.1551526666666669E-7</v>
      </c>
      <c r="T318" s="95">
        <f t="shared" si="6"/>
        <v>1.9891265578052381E-3</v>
      </c>
      <c r="U318" s="95">
        <f>R318/'סכום נכסי הקרן'!$C$42</f>
        <v>3.4685493393958112E-4</v>
      </c>
    </row>
    <row r="319" spans="2:21" ht="409.6">
      <c r="B319" s="87" t="s">
        <v>1060</v>
      </c>
      <c r="C319" s="84" t="s">
        <v>1061</v>
      </c>
      <c r="D319" s="97" t="s">
        <v>29</v>
      </c>
      <c r="E319" s="97" t="s">
        <v>893</v>
      </c>
      <c r="F319" s="84"/>
      <c r="G319" s="97" t="s">
        <v>948</v>
      </c>
      <c r="H319" s="84" t="s">
        <v>1059</v>
      </c>
      <c r="I319" s="84" t="s">
        <v>897</v>
      </c>
      <c r="J319" s="84"/>
      <c r="K319" s="94">
        <v>5.1200000006955939</v>
      </c>
      <c r="L319" s="97" t="s">
        <v>155</v>
      </c>
      <c r="M319" s="98">
        <v>0.06</v>
      </c>
      <c r="N319" s="98">
        <v>3.8800000007239849E-2</v>
      </c>
      <c r="O319" s="94">
        <v>545.07629999999995</v>
      </c>
      <c r="P319" s="96">
        <v>113.3723</v>
      </c>
      <c r="Q319" s="84"/>
      <c r="R319" s="94">
        <v>2.817738292</v>
      </c>
      <c r="S319" s="95">
        <v>4.3606103999999996E-7</v>
      </c>
      <c r="T319" s="95">
        <f t="shared" si="6"/>
        <v>2.5042083854963228E-3</v>
      </c>
      <c r="U319" s="95">
        <f>R319/'סכום נכסי הקרן'!$C$42</f>
        <v>4.366725841118247E-4</v>
      </c>
    </row>
    <row r="320" spans="2:21" ht="409.6">
      <c r="B320" s="87" t="s">
        <v>1062</v>
      </c>
      <c r="C320" s="84" t="s">
        <v>1063</v>
      </c>
      <c r="D320" s="97" t="s">
        <v>29</v>
      </c>
      <c r="E320" s="97" t="s">
        <v>893</v>
      </c>
      <c r="F320" s="84"/>
      <c r="G320" s="97" t="s">
        <v>948</v>
      </c>
      <c r="H320" s="84" t="s">
        <v>1059</v>
      </c>
      <c r="I320" s="84" t="s">
        <v>897</v>
      </c>
      <c r="J320" s="84"/>
      <c r="K320" s="94">
        <v>5.2099999984649825</v>
      </c>
      <c r="L320" s="97" t="s">
        <v>154</v>
      </c>
      <c r="M320" s="98">
        <v>0.05</v>
      </c>
      <c r="N320" s="98">
        <v>2.3599999999246616E-2</v>
      </c>
      <c r="O320" s="94">
        <v>229.99</v>
      </c>
      <c r="P320" s="96">
        <v>119.05159999999999</v>
      </c>
      <c r="Q320" s="84"/>
      <c r="R320" s="94">
        <v>1.0618777030000002</v>
      </c>
      <c r="S320" s="95">
        <v>2.2999000000000001E-7</v>
      </c>
      <c r="T320" s="95">
        <f t="shared" si="6"/>
        <v>9.4372250814561242E-4</v>
      </c>
      <c r="U320" s="95">
        <f>R320/'סכום נכסי הקרן'!$C$42</f>
        <v>1.6456208225449305E-4</v>
      </c>
    </row>
    <row r="321" spans="2:21" ht="409.6">
      <c r="B321" s="87" t="s">
        <v>1064</v>
      </c>
      <c r="C321" s="84" t="s">
        <v>1065</v>
      </c>
      <c r="D321" s="97" t="s">
        <v>29</v>
      </c>
      <c r="E321" s="97" t="s">
        <v>893</v>
      </c>
      <c r="F321" s="84"/>
      <c r="G321" s="97" t="s">
        <v>1066</v>
      </c>
      <c r="H321" s="84" t="s">
        <v>1067</v>
      </c>
      <c r="I321" s="84" t="s">
        <v>932</v>
      </c>
      <c r="J321" s="84"/>
      <c r="K321" s="94">
        <v>4.4399999995367621</v>
      </c>
      <c r="L321" s="97" t="s">
        <v>152</v>
      </c>
      <c r="M321" s="98">
        <v>4.8750000000000002E-2</v>
      </c>
      <c r="N321" s="98">
        <v>3.9299999996525718E-2</v>
      </c>
      <c r="O321" s="94">
        <v>574.97500000000002</v>
      </c>
      <c r="P321" s="96">
        <v>108.63590000000001</v>
      </c>
      <c r="Q321" s="84"/>
      <c r="R321" s="94">
        <v>2.158719075</v>
      </c>
      <c r="S321" s="95">
        <v>5.7497500000000005E-7</v>
      </c>
      <c r="T321" s="95">
        <f t="shared" ref="T321:T338" si="7">R321/$R$11</f>
        <v>1.918518275772456E-3</v>
      </c>
      <c r="U321" s="95">
        <f>R321/'סכום נכסי הקרן'!$C$42</f>
        <v>3.3454257960296687E-4</v>
      </c>
    </row>
    <row r="322" spans="2:21" ht="409.6">
      <c r="B322" s="87" t="s">
        <v>1068</v>
      </c>
      <c r="C322" s="84" t="s">
        <v>1069</v>
      </c>
      <c r="D322" s="97" t="s">
        <v>29</v>
      </c>
      <c r="E322" s="97" t="s">
        <v>893</v>
      </c>
      <c r="F322" s="84"/>
      <c r="G322" s="97" t="s">
        <v>925</v>
      </c>
      <c r="H322" s="84" t="s">
        <v>1059</v>
      </c>
      <c r="I322" s="84" t="s">
        <v>897</v>
      </c>
      <c r="J322" s="84"/>
      <c r="K322" s="94">
        <v>3.5399999992205893</v>
      </c>
      <c r="L322" s="97" t="s">
        <v>152</v>
      </c>
      <c r="M322" s="98">
        <v>7.0000000000000007E-2</v>
      </c>
      <c r="N322" s="98">
        <v>4.4099999989489769E-2</v>
      </c>
      <c r="O322" s="94">
        <v>436.98099999999999</v>
      </c>
      <c r="P322" s="96">
        <v>112.1427</v>
      </c>
      <c r="Q322" s="84"/>
      <c r="R322" s="94">
        <v>1.6935856579999997</v>
      </c>
      <c r="S322" s="95">
        <v>1.7479239999999999E-7</v>
      </c>
      <c r="T322" s="95">
        <f t="shared" si="7"/>
        <v>1.5051402816084903E-3</v>
      </c>
      <c r="U322" s="95">
        <f>R322/'סכום נכסי הקרן'!$C$42</f>
        <v>2.6245958604220325E-4</v>
      </c>
    </row>
    <row r="323" spans="2:21" ht="409.6">
      <c r="B323" s="87" t="s">
        <v>1070</v>
      </c>
      <c r="C323" s="84" t="s">
        <v>1071</v>
      </c>
      <c r="D323" s="97" t="s">
        <v>29</v>
      </c>
      <c r="E323" s="97" t="s">
        <v>893</v>
      </c>
      <c r="F323" s="84"/>
      <c r="G323" s="97" t="s">
        <v>986</v>
      </c>
      <c r="H323" s="84" t="s">
        <v>1072</v>
      </c>
      <c r="I323" s="84" t="s">
        <v>932</v>
      </c>
      <c r="J323" s="84"/>
      <c r="K323" s="94">
        <v>0.73000000002267551</v>
      </c>
      <c r="L323" s="97" t="s">
        <v>152</v>
      </c>
      <c r="M323" s="98">
        <v>0.05</v>
      </c>
      <c r="N323" s="98">
        <v>3.279999999682541E-2</v>
      </c>
      <c r="O323" s="94">
        <v>492.17860000000002</v>
      </c>
      <c r="P323" s="96">
        <v>103.70610000000001</v>
      </c>
      <c r="Q323" s="84"/>
      <c r="R323" s="94">
        <v>1.764009052</v>
      </c>
      <c r="S323" s="95">
        <v>4.9217860000000001E-7</v>
      </c>
      <c r="T323" s="95">
        <f t="shared" si="7"/>
        <v>1.567727660390477E-3</v>
      </c>
      <c r="U323" s="95">
        <f>R323/'סכום נכסי הקרן'!$C$42</f>
        <v>2.7337329138070644E-4</v>
      </c>
    </row>
    <row r="324" spans="2:21" ht="409.6">
      <c r="B324" s="87" t="s">
        <v>1073</v>
      </c>
      <c r="C324" s="84" t="s">
        <v>1074</v>
      </c>
      <c r="D324" s="97" t="s">
        <v>29</v>
      </c>
      <c r="E324" s="97" t="s">
        <v>893</v>
      </c>
      <c r="F324" s="84"/>
      <c r="G324" s="97" t="s">
        <v>925</v>
      </c>
      <c r="H324" s="84" t="s">
        <v>908</v>
      </c>
      <c r="I324" s="84" t="s">
        <v>897</v>
      </c>
      <c r="J324" s="84"/>
      <c r="K324" s="94">
        <v>4.7300000020144397</v>
      </c>
      <c r="L324" s="97" t="s">
        <v>152</v>
      </c>
      <c r="M324" s="98">
        <v>7.2499999999999995E-2</v>
      </c>
      <c r="N324" s="98">
        <v>4.8500000009961512E-2</v>
      </c>
      <c r="O324" s="94">
        <v>229.99</v>
      </c>
      <c r="P324" s="96">
        <v>113.667</v>
      </c>
      <c r="Q324" s="84"/>
      <c r="R324" s="94">
        <v>0.90347696599999994</v>
      </c>
      <c r="S324" s="95">
        <v>1.5332666666666666E-7</v>
      </c>
      <c r="T324" s="95">
        <f t="shared" si="7"/>
        <v>8.0294703052570646E-4</v>
      </c>
      <c r="U324" s="95">
        <f>R324/'סכום נכסי הקרן'!$C$42</f>
        <v>1.4001428824985112E-4</v>
      </c>
    </row>
    <row r="325" spans="2:21" ht="409.6">
      <c r="B325" s="87" t="s">
        <v>1075</v>
      </c>
      <c r="C325" s="84" t="s">
        <v>1076</v>
      </c>
      <c r="D325" s="97" t="s">
        <v>29</v>
      </c>
      <c r="E325" s="97" t="s">
        <v>893</v>
      </c>
      <c r="F325" s="84"/>
      <c r="G325" s="97" t="s">
        <v>951</v>
      </c>
      <c r="H325" s="84" t="s">
        <v>908</v>
      </c>
      <c r="I325" s="84" t="s">
        <v>897</v>
      </c>
      <c r="J325" s="84"/>
      <c r="K325" s="94">
        <v>3.1</v>
      </c>
      <c r="L325" s="97" t="s">
        <v>152</v>
      </c>
      <c r="M325" s="98">
        <v>7.4999999999999997E-2</v>
      </c>
      <c r="N325" s="98">
        <v>4.4799999994421108E-2</v>
      </c>
      <c r="O325" s="94">
        <v>183.99200000000002</v>
      </c>
      <c r="P325" s="96">
        <v>112.75579999999999</v>
      </c>
      <c r="Q325" s="84"/>
      <c r="R325" s="94">
        <v>0.71698767999999991</v>
      </c>
      <c r="S325" s="95">
        <v>9.1996000000000012E-8</v>
      </c>
      <c r="T325" s="95">
        <f t="shared" si="7"/>
        <v>6.3720841841530176E-4</v>
      </c>
      <c r="U325" s="95">
        <f>R325/'סכום נכסי הקרן'!$C$42</f>
        <v>1.1111353523882976E-4</v>
      </c>
    </row>
    <row r="326" spans="2:21" ht="409.6">
      <c r="B326" s="87" t="s">
        <v>1077</v>
      </c>
      <c r="C326" s="84" t="s">
        <v>1078</v>
      </c>
      <c r="D326" s="97" t="s">
        <v>29</v>
      </c>
      <c r="E326" s="97" t="s">
        <v>893</v>
      </c>
      <c r="F326" s="84"/>
      <c r="G326" s="97" t="s">
        <v>930</v>
      </c>
      <c r="H326" s="84" t="s">
        <v>908</v>
      </c>
      <c r="I326" s="84" t="s">
        <v>897</v>
      </c>
      <c r="J326" s="84"/>
      <c r="K326" s="94">
        <v>6.8499999994119625</v>
      </c>
      <c r="L326" s="97" t="s">
        <v>152</v>
      </c>
      <c r="M326" s="98">
        <v>5.8749999999999997E-2</v>
      </c>
      <c r="N326" s="98">
        <v>3.7399999994440374E-2</v>
      </c>
      <c r="O326" s="94">
        <v>459.98</v>
      </c>
      <c r="P326" s="96">
        <v>117.6726</v>
      </c>
      <c r="Q326" s="84"/>
      <c r="R326" s="94">
        <v>1.8706305460000001</v>
      </c>
      <c r="S326" s="95">
        <v>4.5998000000000002E-7</v>
      </c>
      <c r="T326" s="95">
        <f t="shared" si="7"/>
        <v>1.6624853744432717E-3</v>
      </c>
      <c r="U326" s="95">
        <f>R326/'סכום נכסי הקרן'!$C$42</f>
        <v>2.8989671495025188E-4</v>
      </c>
    </row>
    <row r="327" spans="2:21" ht="409.6">
      <c r="B327" s="87" t="s">
        <v>1079</v>
      </c>
      <c r="C327" s="84" t="s">
        <v>1080</v>
      </c>
      <c r="D327" s="97" t="s">
        <v>29</v>
      </c>
      <c r="E327" s="97" t="s">
        <v>893</v>
      </c>
      <c r="F327" s="84"/>
      <c r="G327" s="97" t="s">
        <v>925</v>
      </c>
      <c r="H327" s="84" t="s">
        <v>908</v>
      </c>
      <c r="I327" s="84" t="s">
        <v>897</v>
      </c>
      <c r="J327" s="84"/>
      <c r="K327" s="94">
        <v>4.7800000009070374</v>
      </c>
      <c r="L327" s="97" t="s">
        <v>152</v>
      </c>
      <c r="M327" s="98">
        <v>7.4999999999999997E-2</v>
      </c>
      <c r="N327" s="98">
        <v>4.9900000009309074E-2</v>
      </c>
      <c r="O327" s="94">
        <v>540.47649999999999</v>
      </c>
      <c r="P327" s="96">
        <v>112.14449999999999</v>
      </c>
      <c r="Q327" s="84"/>
      <c r="R327" s="94">
        <v>2.0947322949999996</v>
      </c>
      <c r="S327" s="95">
        <v>3.6031766666666664E-7</v>
      </c>
      <c r="T327" s="95">
        <f t="shared" si="7"/>
        <v>1.8616513085697726E-3</v>
      </c>
      <c r="U327" s="95">
        <f>R327/'סכום נכסי הקרן'!$C$42</f>
        <v>3.2462637388190163E-4</v>
      </c>
    </row>
    <row r="328" spans="2:21" ht="409.6">
      <c r="B328" s="87" t="s">
        <v>1081</v>
      </c>
      <c r="C328" s="84" t="s">
        <v>1082</v>
      </c>
      <c r="D328" s="97" t="s">
        <v>29</v>
      </c>
      <c r="E328" s="97" t="s">
        <v>893</v>
      </c>
      <c r="F328" s="84"/>
      <c r="G328" s="97" t="s">
        <v>951</v>
      </c>
      <c r="H328" s="84" t="s">
        <v>1072</v>
      </c>
      <c r="I328" s="84" t="s">
        <v>932</v>
      </c>
      <c r="J328" s="84"/>
      <c r="K328" s="94">
        <v>2.3200000017955129</v>
      </c>
      <c r="L328" s="97" t="s">
        <v>152</v>
      </c>
      <c r="M328" s="98">
        <v>6.5000000000000002E-2</v>
      </c>
      <c r="N328" s="98">
        <v>4.3599999964089753E-2</v>
      </c>
      <c r="O328" s="94">
        <v>45.998000000000005</v>
      </c>
      <c r="P328" s="96">
        <v>112.1112</v>
      </c>
      <c r="Q328" s="84"/>
      <c r="R328" s="94">
        <v>0.17822209899999999</v>
      </c>
      <c r="S328" s="95">
        <v>6.1330666666666679E-8</v>
      </c>
      <c r="T328" s="95">
        <f t="shared" si="7"/>
        <v>1.5839131549714403E-4</v>
      </c>
      <c r="U328" s="95">
        <f>R328/'סכום נכסי הקרן'!$C$42</f>
        <v>2.7619564505731406E-5</v>
      </c>
    </row>
    <row r="329" spans="2:21" ht="409.6">
      <c r="B329" s="87" t="s">
        <v>1083</v>
      </c>
      <c r="C329" s="84" t="s">
        <v>1084</v>
      </c>
      <c r="D329" s="97" t="s">
        <v>29</v>
      </c>
      <c r="E329" s="97" t="s">
        <v>893</v>
      </c>
      <c r="F329" s="84"/>
      <c r="G329" s="97" t="s">
        <v>951</v>
      </c>
      <c r="H329" s="84" t="s">
        <v>1072</v>
      </c>
      <c r="I329" s="84" t="s">
        <v>932</v>
      </c>
      <c r="J329" s="84"/>
      <c r="K329" s="94">
        <v>3.5199999997494569</v>
      </c>
      <c r="L329" s="97" t="s">
        <v>152</v>
      </c>
      <c r="M329" s="98">
        <v>6.8750000000000006E-2</v>
      </c>
      <c r="N329" s="98">
        <v>4.6299999998169111E-2</v>
      </c>
      <c r="O329" s="94">
        <v>528.97699999999998</v>
      </c>
      <c r="P329" s="96">
        <v>113.53</v>
      </c>
      <c r="Q329" s="84"/>
      <c r="R329" s="94">
        <v>2.0754932259999999</v>
      </c>
      <c r="S329" s="95">
        <v>7.0530266666666668E-7</v>
      </c>
      <c r="T329" s="95">
        <f t="shared" si="7"/>
        <v>1.8445529719159645E-3</v>
      </c>
      <c r="U329" s="95">
        <f>R329/'סכום נכסי הקרן'!$C$42</f>
        <v>3.2164484291432102E-4</v>
      </c>
    </row>
    <row r="330" spans="2:21" ht="409.6">
      <c r="B330" s="87" t="s">
        <v>1085</v>
      </c>
      <c r="C330" s="84" t="s">
        <v>1086</v>
      </c>
      <c r="D330" s="97" t="s">
        <v>29</v>
      </c>
      <c r="E330" s="97" t="s">
        <v>893</v>
      </c>
      <c r="F330" s="84"/>
      <c r="G330" s="97" t="s">
        <v>1087</v>
      </c>
      <c r="H330" s="84" t="s">
        <v>1072</v>
      </c>
      <c r="I330" s="84" t="s">
        <v>932</v>
      </c>
      <c r="J330" s="84"/>
      <c r="K330" s="94">
        <v>1.4699999994509676</v>
      </c>
      <c r="L330" s="97" t="s">
        <v>152</v>
      </c>
      <c r="M330" s="98">
        <v>4.6249999999999999E-2</v>
      </c>
      <c r="N330" s="98">
        <v>2.8899999992132424E-2</v>
      </c>
      <c r="O330" s="94">
        <v>478.95417500000002</v>
      </c>
      <c r="P330" s="96">
        <v>106.73480000000001</v>
      </c>
      <c r="Q330" s="84"/>
      <c r="R330" s="94">
        <v>1.7667445509999999</v>
      </c>
      <c r="S330" s="95">
        <v>3.1930278333333334E-7</v>
      </c>
      <c r="T330" s="95">
        <f t="shared" si="7"/>
        <v>1.570158780254861E-3</v>
      </c>
      <c r="U330" s="95">
        <f>R330/'סכום נכסי הקרן'!$C$42</f>
        <v>2.7379721911755721E-4</v>
      </c>
    </row>
    <row r="331" spans="2:21" ht="409.6">
      <c r="B331" s="87" t="s">
        <v>1088</v>
      </c>
      <c r="C331" s="84" t="s">
        <v>1089</v>
      </c>
      <c r="D331" s="97" t="s">
        <v>29</v>
      </c>
      <c r="E331" s="97" t="s">
        <v>893</v>
      </c>
      <c r="F331" s="84"/>
      <c r="G331" s="97" t="s">
        <v>1087</v>
      </c>
      <c r="H331" s="84" t="s">
        <v>1072</v>
      </c>
      <c r="I331" s="84" t="s">
        <v>932</v>
      </c>
      <c r="J331" s="84"/>
      <c r="K331" s="94">
        <v>8.0000001124957171E-2</v>
      </c>
      <c r="L331" s="97" t="s">
        <v>152</v>
      </c>
      <c r="M331" s="98">
        <v>4.6249999999999999E-2</v>
      </c>
      <c r="N331" s="98">
        <v>2.8999999978125833E-3</v>
      </c>
      <c r="O331" s="94">
        <v>90.547062999999994</v>
      </c>
      <c r="P331" s="96">
        <v>102.26300000000001</v>
      </c>
      <c r="Q331" s="84"/>
      <c r="R331" s="94">
        <v>0.32001218300000001</v>
      </c>
      <c r="S331" s="95">
        <v>1.81094126E-7</v>
      </c>
      <c r="T331" s="95">
        <f t="shared" si="7"/>
        <v>2.8440440845937292E-4</v>
      </c>
      <c r="U331" s="95">
        <f>R331/'סכום נכסי הקרן'!$C$42</f>
        <v>4.9593160335231065E-5</v>
      </c>
    </row>
    <row r="332" spans="2:21" ht="409.6">
      <c r="B332" s="87" t="s">
        <v>1090</v>
      </c>
      <c r="C332" s="84" t="s">
        <v>1091</v>
      </c>
      <c r="D332" s="97" t="s">
        <v>29</v>
      </c>
      <c r="E332" s="97" t="s">
        <v>893</v>
      </c>
      <c r="F332" s="84"/>
      <c r="G332" s="97" t="s">
        <v>954</v>
      </c>
      <c r="H332" s="84" t="s">
        <v>1072</v>
      </c>
      <c r="I332" s="84" t="s">
        <v>932</v>
      </c>
      <c r="J332" s="84"/>
      <c r="K332" s="94">
        <v>4.4100000004772282</v>
      </c>
      <c r="L332" s="97" t="s">
        <v>152</v>
      </c>
      <c r="M332" s="98">
        <v>4.8750000000000002E-2</v>
      </c>
      <c r="N332" s="98">
        <v>3.4600000003516415E-2</v>
      </c>
      <c r="O332" s="94">
        <v>527.66605700000002</v>
      </c>
      <c r="P332" s="96">
        <v>109.1601</v>
      </c>
      <c r="Q332" s="84"/>
      <c r="R332" s="94">
        <v>1.9906592050000003</v>
      </c>
      <c r="S332" s="95">
        <v>1.5076173057142857E-6</v>
      </c>
      <c r="T332" s="95">
        <f t="shared" si="7"/>
        <v>1.7691584374530849E-3</v>
      </c>
      <c r="U332" s="95">
        <f>R332/'סכום נכסי הקרן'!$C$42</f>
        <v>3.0849788342704633E-4</v>
      </c>
    </row>
    <row r="333" spans="2:21" ht="409.6">
      <c r="B333" s="87" t="s">
        <v>1092</v>
      </c>
      <c r="C333" s="84" t="s">
        <v>1093</v>
      </c>
      <c r="D333" s="97" t="s">
        <v>29</v>
      </c>
      <c r="E333" s="97" t="s">
        <v>893</v>
      </c>
      <c r="F333" s="84"/>
      <c r="G333" s="97" t="s">
        <v>954</v>
      </c>
      <c r="H333" s="84" t="s">
        <v>1094</v>
      </c>
      <c r="I333" s="84" t="s">
        <v>932</v>
      </c>
      <c r="J333" s="84"/>
      <c r="K333" s="94">
        <v>2.3000000002381364</v>
      </c>
      <c r="L333" s="97" t="s">
        <v>152</v>
      </c>
      <c r="M333" s="98">
        <v>0.05</v>
      </c>
      <c r="N333" s="98">
        <v>2.7300000007977561E-2</v>
      </c>
      <c r="O333" s="94">
        <v>459.98</v>
      </c>
      <c r="P333" s="96">
        <v>105.6628</v>
      </c>
      <c r="Q333" s="84"/>
      <c r="R333" s="94">
        <v>1.6797115419999999</v>
      </c>
      <c r="S333" s="95">
        <v>6.1330666666666666E-7</v>
      </c>
      <c r="T333" s="95">
        <f t="shared" si="7"/>
        <v>1.4928099393168763E-3</v>
      </c>
      <c r="U333" s="95">
        <f>R333/'סכום נכסי הקרן'!$C$42</f>
        <v>2.6030947646560131E-4</v>
      </c>
    </row>
    <row r="334" spans="2:21" ht="409.6">
      <c r="B334" s="87" t="s">
        <v>1095</v>
      </c>
      <c r="C334" s="84" t="s">
        <v>1096</v>
      </c>
      <c r="D334" s="97" t="s">
        <v>29</v>
      </c>
      <c r="E334" s="97" t="s">
        <v>893</v>
      </c>
      <c r="F334" s="84"/>
      <c r="G334" s="97" t="s">
        <v>925</v>
      </c>
      <c r="H334" s="84" t="s">
        <v>1097</v>
      </c>
      <c r="I334" s="84" t="s">
        <v>897</v>
      </c>
      <c r="J334" s="84"/>
      <c r="K334" s="94">
        <v>3.8200000011625326</v>
      </c>
      <c r="L334" s="97" t="s">
        <v>152</v>
      </c>
      <c r="M334" s="98">
        <v>0.08</v>
      </c>
      <c r="N334" s="98">
        <v>4.9200000014393258E-2</v>
      </c>
      <c r="O334" s="94">
        <v>186.2919</v>
      </c>
      <c r="P334" s="96">
        <v>112.22929999999999</v>
      </c>
      <c r="Q334" s="84"/>
      <c r="R334" s="94">
        <v>0.72256028800000005</v>
      </c>
      <c r="S334" s="95">
        <v>9.3145949999999996E-8</v>
      </c>
      <c r="T334" s="95">
        <f t="shared" si="7"/>
        <v>6.4216096199335685E-4</v>
      </c>
      <c r="U334" s="95">
        <f>R334/'סכום נכסי הקרן'!$C$42</f>
        <v>1.1197713749121464E-4</v>
      </c>
    </row>
    <row r="335" spans="2:21" ht="409.6">
      <c r="B335" s="87" t="s">
        <v>1098</v>
      </c>
      <c r="C335" s="84" t="s">
        <v>1099</v>
      </c>
      <c r="D335" s="97" t="s">
        <v>29</v>
      </c>
      <c r="E335" s="97" t="s">
        <v>893</v>
      </c>
      <c r="F335" s="84"/>
      <c r="G335" s="97" t="s">
        <v>925</v>
      </c>
      <c r="H335" s="84" t="s">
        <v>1097</v>
      </c>
      <c r="I335" s="84" t="s">
        <v>897</v>
      </c>
      <c r="J335" s="84"/>
      <c r="K335" s="94">
        <v>3.2700000004728085</v>
      </c>
      <c r="L335" s="97" t="s">
        <v>152</v>
      </c>
      <c r="M335" s="98">
        <v>7.7499999999999999E-2</v>
      </c>
      <c r="N335" s="98">
        <v>4.9700000006437033E-2</v>
      </c>
      <c r="O335" s="94">
        <v>464.57979999999998</v>
      </c>
      <c r="P335" s="96">
        <v>109.3349</v>
      </c>
      <c r="Q335" s="84"/>
      <c r="R335" s="94">
        <v>1.7554680709999999</v>
      </c>
      <c r="S335" s="95">
        <v>1.8583191999999999E-7</v>
      </c>
      <c r="T335" s="95">
        <f t="shared" si="7"/>
        <v>1.5601370348517995E-3</v>
      </c>
      <c r="U335" s="95">
        <f>R335/'סכום נכסי הקרן'!$C$42</f>
        <v>2.7204967227288901E-4</v>
      </c>
    </row>
    <row r="336" spans="2:21" ht="409.6">
      <c r="B336" s="87" t="s">
        <v>1100</v>
      </c>
      <c r="C336" s="84" t="s">
        <v>1101</v>
      </c>
      <c r="D336" s="97" t="s">
        <v>29</v>
      </c>
      <c r="E336" s="97" t="s">
        <v>893</v>
      </c>
      <c r="F336" s="84"/>
      <c r="G336" s="97" t="s">
        <v>1102</v>
      </c>
      <c r="H336" s="84" t="s">
        <v>1094</v>
      </c>
      <c r="I336" s="84" t="s">
        <v>932</v>
      </c>
      <c r="J336" s="84"/>
      <c r="K336" s="94">
        <v>6.4500000008323193</v>
      </c>
      <c r="L336" s="97" t="s">
        <v>152</v>
      </c>
      <c r="M336" s="98">
        <v>4.7500000000000001E-2</v>
      </c>
      <c r="N336" s="98">
        <v>4.3800000002517263E-2</v>
      </c>
      <c r="O336" s="94">
        <v>689.97</v>
      </c>
      <c r="P336" s="96">
        <v>103.2903</v>
      </c>
      <c r="Q336" s="84"/>
      <c r="R336" s="94">
        <v>2.4629948509999999</v>
      </c>
      <c r="S336" s="95">
        <v>2.2621967213114754E-7</v>
      </c>
      <c r="T336" s="95">
        <f t="shared" si="7"/>
        <v>2.1889372681699942E-3</v>
      </c>
      <c r="U336" s="95">
        <f>R336/'סכום נכסי הקרן'!$C$42</f>
        <v>3.8169702604882246E-4</v>
      </c>
    </row>
    <row r="337" spans="2:21" ht="409.6">
      <c r="B337" s="87" t="s">
        <v>1103</v>
      </c>
      <c r="C337" s="84" t="s">
        <v>1104</v>
      </c>
      <c r="D337" s="97" t="s">
        <v>29</v>
      </c>
      <c r="E337" s="97" t="s">
        <v>893</v>
      </c>
      <c r="F337" s="84"/>
      <c r="G337" s="97" t="s">
        <v>925</v>
      </c>
      <c r="H337" s="84" t="s">
        <v>1097</v>
      </c>
      <c r="I337" s="84" t="s">
        <v>897</v>
      </c>
      <c r="J337" s="84"/>
      <c r="K337" s="94">
        <v>4.5799999999737473</v>
      </c>
      <c r="L337" s="97" t="s">
        <v>152</v>
      </c>
      <c r="M337" s="98">
        <v>0.08</v>
      </c>
      <c r="N337" s="98">
        <v>4.8500000000218764E-2</v>
      </c>
      <c r="O337" s="94">
        <v>574.97500000000002</v>
      </c>
      <c r="P337" s="96">
        <v>115.015</v>
      </c>
      <c r="Q337" s="84"/>
      <c r="R337" s="94">
        <v>2.2854787070000002</v>
      </c>
      <c r="S337" s="95">
        <v>4.9997826086956529E-7</v>
      </c>
      <c r="T337" s="95">
        <f t="shared" si="7"/>
        <v>2.0311733560182225E-3</v>
      </c>
      <c r="U337" s="95">
        <f>R337/'סכום נכסי הקרן'!$C$42</f>
        <v>3.5418686531383587E-4</v>
      </c>
    </row>
    <row r="338" spans="2:21" ht="409.6">
      <c r="B338" s="87" t="s">
        <v>1105</v>
      </c>
      <c r="C338" s="84" t="s">
        <v>1106</v>
      </c>
      <c r="D338" s="97" t="s">
        <v>29</v>
      </c>
      <c r="E338" s="97" t="s">
        <v>893</v>
      </c>
      <c r="F338" s="84"/>
      <c r="G338" s="97" t="s">
        <v>895</v>
      </c>
      <c r="H338" s="84" t="s">
        <v>1107</v>
      </c>
      <c r="I338" s="84" t="s">
        <v>897</v>
      </c>
      <c r="J338" s="84"/>
      <c r="K338" s="94">
        <v>2.8100000006632286</v>
      </c>
      <c r="L338" s="97" t="s">
        <v>152</v>
      </c>
      <c r="M338" s="98">
        <v>7.7499999999999999E-2</v>
      </c>
      <c r="N338" s="98">
        <v>5.6300000006778053E-2</v>
      </c>
      <c r="O338" s="94">
        <v>371.00836900000002</v>
      </c>
      <c r="P338" s="96">
        <v>107.0091</v>
      </c>
      <c r="Q338" s="84"/>
      <c r="R338" s="94">
        <v>1.3720760889999999</v>
      </c>
      <c r="S338" s="95">
        <v>8.8335325952380956E-7</v>
      </c>
      <c r="T338" s="95">
        <f t="shared" si="7"/>
        <v>1.2194051013779525E-3</v>
      </c>
      <c r="U338" s="95">
        <f>R338/'סכום נכסי הקרן'!$C$42</f>
        <v>2.1263437171675981E-4</v>
      </c>
    </row>
    <row r="339" spans="2:21" ht="409.6">
      <c r="C339" s="1"/>
      <c r="D339" s="1"/>
      <c r="E339" s="1"/>
      <c r="F339" s="1"/>
    </row>
    <row r="340" spans="2:21" ht="409.6">
      <c r="C340" s="1"/>
      <c r="D340" s="1"/>
      <c r="E340" s="1"/>
      <c r="F340" s="1"/>
    </row>
    <row r="341" spans="2:21" ht="409.6">
      <c r="C341" s="1"/>
      <c r="D341" s="1"/>
      <c r="E341" s="1"/>
      <c r="F341" s="1"/>
    </row>
    <row r="342" spans="2:21" ht="409.6">
      <c r="B342" s="99" t="s">
        <v>238</v>
      </c>
      <c r="C342" s="100"/>
      <c r="D342" s="100"/>
      <c r="E342" s="100"/>
      <c r="F342" s="100"/>
      <c r="G342" s="100"/>
      <c r="H342" s="100"/>
      <c r="I342" s="100"/>
      <c r="J342" s="100"/>
      <c r="K342" s="100"/>
    </row>
    <row r="343" spans="2:21" ht="409.6">
      <c r="B343" s="99" t="s">
        <v>101</v>
      </c>
      <c r="C343" s="100"/>
      <c r="D343" s="100"/>
      <c r="E343" s="100"/>
      <c r="F343" s="100"/>
      <c r="G343" s="100"/>
      <c r="H343" s="100"/>
      <c r="I343" s="100"/>
      <c r="J343" s="100"/>
      <c r="K343" s="100"/>
    </row>
    <row r="344" spans="2:21" ht="409.6">
      <c r="B344" s="99" t="s">
        <v>220</v>
      </c>
      <c r="C344" s="100"/>
      <c r="D344" s="100"/>
      <c r="E344" s="100"/>
      <c r="F344" s="100"/>
      <c r="G344" s="100"/>
      <c r="H344" s="100"/>
      <c r="I344" s="100"/>
      <c r="J344" s="100"/>
      <c r="K344" s="100"/>
    </row>
    <row r="345" spans="2:21" ht="409.6">
      <c r="B345" s="99" t="s">
        <v>228</v>
      </c>
      <c r="C345" s="100"/>
      <c r="D345" s="100"/>
      <c r="E345" s="100"/>
      <c r="F345" s="100"/>
      <c r="G345" s="100"/>
      <c r="H345" s="100"/>
      <c r="I345" s="100"/>
      <c r="J345" s="100"/>
      <c r="K345" s="100"/>
    </row>
    <row r="346" spans="2:21" ht="409.6">
      <c r="B346" s="133" t="s">
        <v>234</v>
      </c>
      <c r="C346" s="133"/>
      <c r="D346" s="133"/>
      <c r="E346" s="133"/>
      <c r="F346" s="133"/>
      <c r="G346" s="133"/>
      <c r="H346" s="133"/>
      <c r="I346" s="133"/>
      <c r="J346" s="133"/>
      <c r="K346" s="133"/>
    </row>
    <row r="347" spans="2:21" ht="409.6">
      <c r="C347" s="1"/>
      <c r="D347" s="1"/>
      <c r="E347" s="1"/>
      <c r="F347" s="1"/>
    </row>
    <row r="348" spans="2:21" ht="409.6">
      <c r="C348" s="1"/>
      <c r="D348" s="1"/>
      <c r="E348" s="1"/>
      <c r="F348" s="1"/>
    </row>
    <row r="349" spans="2:21" ht="409.6">
      <c r="C349" s="1"/>
      <c r="D349" s="1"/>
      <c r="E349" s="1"/>
      <c r="F349" s="1"/>
    </row>
    <row r="350" spans="2:21" ht="409.6">
      <c r="C350" s="1"/>
      <c r="D350" s="1"/>
      <c r="E350" s="1"/>
      <c r="F350" s="1"/>
    </row>
    <row r="351" spans="2:21" ht="409.6">
      <c r="C351" s="1"/>
      <c r="D351" s="1"/>
      <c r="E351" s="1"/>
      <c r="F351" s="1"/>
    </row>
    <row r="352" spans="2:21" ht="409.6">
      <c r="C352" s="1"/>
      <c r="D352" s="1"/>
      <c r="E352" s="1"/>
      <c r="F352" s="1"/>
    </row>
    <row r="353" spans="3:6" ht="409.6">
      <c r="C353" s="1"/>
      <c r="D353" s="1"/>
      <c r="E353" s="1"/>
      <c r="F353" s="1"/>
    </row>
    <row r="354" spans="3:6" ht="409.6">
      <c r="C354" s="1"/>
      <c r="D354" s="1"/>
      <c r="E354" s="1"/>
      <c r="F354" s="1"/>
    </row>
    <row r="355" spans="3:6" ht="409.6">
      <c r="C355" s="1"/>
      <c r="D355" s="1"/>
      <c r="E355" s="1"/>
      <c r="F355" s="1"/>
    </row>
    <row r="356" spans="3:6" ht="409.6">
      <c r="C356" s="1"/>
      <c r="D356" s="1"/>
      <c r="E356" s="1"/>
      <c r="F356" s="1"/>
    </row>
    <row r="357" spans="3:6" ht="409.6">
      <c r="C357" s="1"/>
      <c r="D357" s="1"/>
      <c r="E357" s="1"/>
      <c r="F357" s="1"/>
    </row>
    <row r="358" spans="3:6" ht="409.6">
      <c r="C358" s="1"/>
      <c r="D358" s="1"/>
      <c r="E358" s="1"/>
      <c r="F358" s="1"/>
    </row>
    <row r="359" spans="3:6" ht="409.6">
      <c r="C359" s="1"/>
      <c r="D359" s="1"/>
      <c r="E359" s="1"/>
      <c r="F359" s="1"/>
    </row>
    <row r="360" spans="3:6" ht="409.6">
      <c r="C360" s="1"/>
      <c r="D360" s="1"/>
      <c r="E360" s="1"/>
      <c r="F360" s="1"/>
    </row>
    <row r="361" spans="3:6" ht="409.6">
      <c r="C361" s="1"/>
      <c r="D361" s="1"/>
      <c r="E361" s="1"/>
      <c r="F361" s="1"/>
    </row>
    <row r="362" spans="3:6" ht="409.6">
      <c r="C362" s="1"/>
      <c r="D362" s="1"/>
      <c r="E362" s="1"/>
      <c r="F362" s="1"/>
    </row>
    <row r="363" spans="3:6" ht="409.6">
      <c r="C363" s="1"/>
      <c r="D363" s="1"/>
      <c r="E363" s="1"/>
      <c r="F363" s="1"/>
    </row>
    <row r="364" spans="3:6" ht="409.6">
      <c r="C364" s="1"/>
      <c r="D364" s="1"/>
      <c r="E364" s="1"/>
      <c r="F364" s="1"/>
    </row>
    <row r="365" spans="3:6" ht="409.6">
      <c r="C365" s="1"/>
      <c r="D365" s="1"/>
      <c r="E365" s="1"/>
      <c r="F365" s="1"/>
    </row>
    <row r="366" spans="3:6" ht="409.6">
      <c r="C366" s="1"/>
      <c r="D366" s="1"/>
      <c r="E366" s="1"/>
      <c r="F366" s="1"/>
    </row>
    <row r="367" spans="3:6" ht="409.6">
      <c r="C367" s="1"/>
      <c r="D367" s="1"/>
      <c r="E367" s="1"/>
      <c r="F367" s="1"/>
    </row>
    <row r="368" spans="3:6" ht="409.6">
      <c r="C368" s="1"/>
      <c r="D368" s="1"/>
      <c r="E368" s="1"/>
      <c r="F368" s="1"/>
    </row>
    <row r="369" spans="3:6" ht="409.6">
      <c r="C369" s="1"/>
      <c r="D369" s="1"/>
      <c r="E369" s="1"/>
      <c r="F369" s="1"/>
    </row>
    <row r="370" spans="3:6" ht="409.6">
      <c r="C370" s="1"/>
      <c r="D370" s="1"/>
      <c r="E370" s="1"/>
      <c r="F370" s="1"/>
    </row>
    <row r="371" spans="3:6" ht="409.6">
      <c r="C371" s="1"/>
      <c r="D371" s="1"/>
      <c r="E371" s="1"/>
      <c r="F371" s="1"/>
    </row>
    <row r="372" spans="3:6" ht="409.6">
      <c r="C372" s="1"/>
      <c r="D372" s="1"/>
      <c r="E372" s="1"/>
      <c r="F372" s="1"/>
    </row>
    <row r="373" spans="3:6" ht="409.6">
      <c r="C373" s="1"/>
      <c r="D373" s="1"/>
      <c r="E373" s="1"/>
      <c r="F373" s="1"/>
    </row>
    <row r="374" spans="3:6" ht="409.6">
      <c r="C374" s="1"/>
      <c r="D374" s="1"/>
      <c r="E374" s="1"/>
      <c r="F374" s="1"/>
    </row>
    <row r="375" spans="3:6" ht="409.6">
      <c r="C375" s="1"/>
      <c r="D375" s="1"/>
      <c r="E375" s="1"/>
      <c r="F375" s="1"/>
    </row>
    <row r="376" spans="3:6" ht="409.6">
      <c r="C376" s="1"/>
      <c r="D376" s="1"/>
      <c r="E376" s="1"/>
      <c r="F376" s="1"/>
    </row>
    <row r="377" spans="3:6" ht="409.6">
      <c r="C377" s="1"/>
      <c r="D377" s="1"/>
      <c r="E377" s="1"/>
      <c r="F377" s="1"/>
    </row>
    <row r="378" spans="3:6" ht="409.6">
      <c r="C378" s="1"/>
      <c r="D378" s="1"/>
      <c r="E378" s="1"/>
      <c r="F378" s="1"/>
    </row>
    <row r="379" spans="3:6" ht="409.6">
      <c r="C379" s="1"/>
      <c r="D379" s="1"/>
      <c r="E379" s="1"/>
      <c r="F379" s="1"/>
    </row>
    <row r="380" spans="3:6" ht="409.6">
      <c r="C380" s="1"/>
      <c r="D380" s="1"/>
      <c r="E380" s="1"/>
      <c r="F380" s="1"/>
    </row>
    <row r="381" spans="3:6" ht="409.6">
      <c r="C381" s="1"/>
      <c r="D381" s="1"/>
      <c r="E381" s="1"/>
      <c r="F381" s="1"/>
    </row>
    <row r="382" spans="3:6" ht="409.6">
      <c r="C382" s="1"/>
      <c r="D382" s="1"/>
      <c r="E382" s="1"/>
      <c r="F382" s="1"/>
    </row>
    <row r="383" spans="3:6" ht="409.6">
      <c r="C383" s="1"/>
      <c r="D383" s="1"/>
      <c r="E383" s="1"/>
      <c r="F383" s="1"/>
    </row>
    <row r="384" spans="3:6" ht="409.6">
      <c r="C384" s="1"/>
      <c r="D384" s="1"/>
      <c r="E384" s="1"/>
      <c r="F384" s="1"/>
    </row>
    <row r="385" spans="3:6" ht="409.6">
      <c r="C385" s="1"/>
      <c r="D385" s="1"/>
      <c r="E385" s="1"/>
      <c r="F385" s="1"/>
    </row>
    <row r="386" spans="3:6" ht="409.6">
      <c r="C386" s="1"/>
      <c r="D386" s="1"/>
      <c r="E386" s="1"/>
      <c r="F386" s="1"/>
    </row>
    <row r="387" spans="3:6" ht="409.6">
      <c r="C387" s="1"/>
      <c r="D387" s="1"/>
      <c r="E387" s="1"/>
      <c r="F387" s="1"/>
    </row>
    <row r="388" spans="3:6" ht="409.6">
      <c r="C388" s="1"/>
      <c r="D388" s="1"/>
      <c r="E388" s="1"/>
      <c r="F388" s="1"/>
    </row>
    <row r="389" spans="3:6" ht="409.6">
      <c r="C389" s="1"/>
      <c r="D389" s="1"/>
      <c r="E389" s="1"/>
      <c r="F389" s="1"/>
    </row>
    <row r="390" spans="3:6" ht="409.6">
      <c r="C390" s="1"/>
      <c r="D390" s="1"/>
      <c r="E390" s="1"/>
      <c r="F390" s="1"/>
    </row>
    <row r="391" spans="3:6" ht="409.6">
      <c r="C391" s="1"/>
      <c r="D391" s="1"/>
      <c r="E391" s="1"/>
      <c r="F391" s="1"/>
    </row>
    <row r="392" spans="3:6" ht="409.6">
      <c r="C392" s="1"/>
      <c r="D392" s="1"/>
      <c r="E392" s="1"/>
      <c r="F392" s="1"/>
    </row>
    <row r="393" spans="3:6" ht="409.6">
      <c r="C393" s="1"/>
      <c r="D393" s="1"/>
      <c r="E393" s="1"/>
      <c r="F393" s="1"/>
    </row>
    <row r="394" spans="3:6" ht="409.6">
      <c r="C394" s="1"/>
      <c r="D394" s="1"/>
      <c r="E394" s="1"/>
      <c r="F394" s="1"/>
    </row>
    <row r="395" spans="3:6" ht="409.6">
      <c r="C395" s="1"/>
      <c r="D395" s="1"/>
      <c r="E395" s="1"/>
      <c r="F395" s="1"/>
    </row>
    <row r="396" spans="3:6" ht="409.6">
      <c r="C396" s="1"/>
      <c r="D396" s="1"/>
      <c r="E396" s="1"/>
      <c r="F396" s="1"/>
    </row>
    <row r="397" spans="3:6" ht="409.6">
      <c r="C397" s="1"/>
      <c r="D397" s="1"/>
      <c r="E397" s="1"/>
      <c r="F397" s="1"/>
    </row>
    <row r="398" spans="3:6" ht="409.6">
      <c r="C398" s="1"/>
      <c r="D398" s="1"/>
      <c r="E398" s="1"/>
      <c r="F398" s="1"/>
    </row>
    <row r="399" spans="3:6" ht="409.6">
      <c r="C399" s="1"/>
      <c r="D399" s="1"/>
      <c r="E399" s="1"/>
      <c r="F399" s="1"/>
    </row>
    <row r="400" spans="3:6" ht="409.6">
      <c r="C400" s="1"/>
      <c r="D400" s="1"/>
      <c r="E400" s="1"/>
      <c r="F400" s="1"/>
    </row>
    <row r="401" spans="3:6" ht="409.6">
      <c r="C401" s="1"/>
      <c r="D401" s="1"/>
      <c r="E401" s="1"/>
      <c r="F401" s="1"/>
    </row>
    <row r="402" spans="3:6" ht="409.6">
      <c r="C402" s="1"/>
      <c r="D402" s="1"/>
      <c r="E402" s="1"/>
      <c r="F402" s="1"/>
    </row>
    <row r="403" spans="3:6" ht="409.6">
      <c r="C403" s="1"/>
      <c r="D403" s="1"/>
      <c r="E403" s="1"/>
      <c r="F403" s="1"/>
    </row>
    <row r="404" spans="3:6" ht="409.6">
      <c r="C404" s="1"/>
      <c r="D404" s="1"/>
      <c r="E404" s="1"/>
      <c r="F404" s="1"/>
    </row>
    <row r="405" spans="3:6" ht="409.6">
      <c r="C405" s="1"/>
      <c r="D405" s="1"/>
      <c r="E405" s="1"/>
      <c r="F405" s="1"/>
    </row>
    <row r="406" spans="3:6" ht="409.6">
      <c r="C406" s="1"/>
      <c r="D406" s="1"/>
      <c r="E406" s="1"/>
      <c r="F406" s="1"/>
    </row>
    <row r="407" spans="3:6" ht="409.6">
      <c r="C407" s="1"/>
      <c r="D407" s="1"/>
      <c r="E407" s="1"/>
      <c r="F407" s="1"/>
    </row>
    <row r="408" spans="3:6" ht="409.6">
      <c r="C408" s="1"/>
      <c r="D408" s="1"/>
      <c r="E408" s="1"/>
      <c r="F408" s="1"/>
    </row>
    <row r="409" spans="3:6" ht="409.6">
      <c r="C409" s="1"/>
      <c r="D409" s="1"/>
      <c r="E409" s="1"/>
      <c r="F409" s="1"/>
    </row>
    <row r="410" spans="3:6" ht="409.6">
      <c r="C410" s="1"/>
      <c r="D410" s="1"/>
      <c r="E410" s="1"/>
      <c r="F410" s="1"/>
    </row>
    <row r="411" spans="3:6" ht="409.6">
      <c r="C411" s="1"/>
      <c r="D411" s="1"/>
      <c r="E411" s="1"/>
      <c r="F411" s="1"/>
    </row>
    <row r="412" spans="3:6" ht="409.6">
      <c r="C412" s="1"/>
      <c r="D412" s="1"/>
      <c r="E412" s="1"/>
      <c r="F412" s="1"/>
    </row>
    <row r="413" spans="3:6" ht="409.6">
      <c r="C413" s="1"/>
      <c r="D413" s="1"/>
      <c r="E413" s="1"/>
      <c r="F413" s="1"/>
    </row>
    <row r="414" spans="3:6" ht="409.6">
      <c r="C414" s="1"/>
      <c r="D414" s="1"/>
      <c r="E414" s="1"/>
      <c r="F414" s="1"/>
    </row>
    <row r="415" spans="3:6" ht="409.6">
      <c r="C415" s="1"/>
      <c r="D415" s="1"/>
      <c r="E415" s="1"/>
      <c r="F415" s="1"/>
    </row>
    <row r="416" spans="3:6" ht="409.6">
      <c r="C416" s="1"/>
      <c r="D416" s="1"/>
      <c r="E416" s="1"/>
      <c r="F416" s="1"/>
    </row>
    <row r="417" spans="3:6" ht="409.6">
      <c r="C417" s="1"/>
      <c r="D417" s="1"/>
      <c r="E417" s="1"/>
      <c r="F417" s="1"/>
    </row>
    <row r="418" spans="3:6" ht="409.6">
      <c r="C418" s="1"/>
      <c r="D418" s="1"/>
      <c r="E418" s="1"/>
      <c r="F418" s="1"/>
    </row>
    <row r="419" spans="3:6" ht="409.6">
      <c r="C419" s="1"/>
      <c r="D419" s="1"/>
      <c r="E419" s="1"/>
      <c r="F419" s="1"/>
    </row>
    <row r="420" spans="3:6" ht="409.6">
      <c r="C420" s="1"/>
      <c r="D420" s="1"/>
      <c r="E420" s="1"/>
      <c r="F420" s="1"/>
    </row>
    <row r="421" spans="3:6" ht="409.6">
      <c r="C421" s="1"/>
      <c r="D421" s="1"/>
      <c r="E421" s="1"/>
      <c r="F421" s="1"/>
    </row>
    <row r="422" spans="3:6" ht="409.6">
      <c r="C422" s="1"/>
      <c r="D422" s="1"/>
      <c r="E422" s="1"/>
      <c r="F422" s="1"/>
    </row>
    <row r="423" spans="3:6" ht="409.6">
      <c r="C423" s="1"/>
      <c r="D423" s="1"/>
      <c r="E423" s="1"/>
      <c r="F423" s="1"/>
    </row>
    <row r="424" spans="3:6" ht="409.6">
      <c r="C424" s="1"/>
      <c r="D424" s="1"/>
      <c r="E424" s="1"/>
      <c r="F424" s="1"/>
    </row>
    <row r="425" spans="3:6" ht="409.6">
      <c r="C425" s="1"/>
      <c r="D425" s="1"/>
      <c r="E425" s="1"/>
      <c r="F425" s="1"/>
    </row>
    <row r="426" spans="3:6" ht="409.6">
      <c r="C426" s="1"/>
      <c r="D426" s="1"/>
      <c r="E426" s="1"/>
      <c r="F426" s="1"/>
    </row>
    <row r="427" spans="3:6" ht="409.6">
      <c r="C427" s="1"/>
      <c r="D427" s="1"/>
      <c r="E427" s="1"/>
      <c r="F427" s="1"/>
    </row>
    <row r="428" spans="3:6" ht="409.6">
      <c r="C428" s="1"/>
      <c r="D428" s="1"/>
      <c r="E428" s="1"/>
      <c r="F428" s="1"/>
    </row>
    <row r="429" spans="3:6" ht="409.6">
      <c r="C429" s="1"/>
      <c r="D429" s="1"/>
      <c r="E429" s="1"/>
      <c r="F429" s="1"/>
    </row>
    <row r="430" spans="3:6" ht="409.6">
      <c r="C430" s="1"/>
      <c r="D430" s="1"/>
      <c r="E430" s="1"/>
      <c r="F430" s="1"/>
    </row>
    <row r="431" spans="3:6" ht="409.6">
      <c r="C431" s="1"/>
      <c r="D431" s="1"/>
      <c r="E431" s="1"/>
      <c r="F431" s="1"/>
    </row>
    <row r="432" spans="3:6" ht="409.6">
      <c r="C432" s="1"/>
      <c r="D432" s="1"/>
      <c r="E432" s="1"/>
      <c r="F432" s="1"/>
    </row>
    <row r="433" spans="3:6" ht="409.6">
      <c r="C433" s="1"/>
      <c r="D433" s="1"/>
      <c r="E433" s="1"/>
      <c r="F433" s="1"/>
    </row>
    <row r="434" spans="3:6" ht="409.6">
      <c r="C434" s="1"/>
      <c r="D434" s="1"/>
      <c r="E434" s="1"/>
      <c r="F434" s="1"/>
    </row>
    <row r="435" spans="3:6" ht="409.6">
      <c r="C435" s="1"/>
      <c r="D435" s="1"/>
      <c r="E435" s="1"/>
      <c r="F435" s="1"/>
    </row>
    <row r="436" spans="3:6" ht="409.6">
      <c r="C436" s="1"/>
      <c r="D436" s="1"/>
      <c r="E436" s="1"/>
      <c r="F436" s="1"/>
    </row>
    <row r="437" spans="3:6" ht="409.6">
      <c r="C437" s="1"/>
      <c r="D437" s="1"/>
      <c r="E437" s="1"/>
      <c r="F437" s="1"/>
    </row>
    <row r="438" spans="3:6" ht="409.6">
      <c r="C438" s="1"/>
      <c r="D438" s="1"/>
      <c r="E438" s="1"/>
      <c r="F438" s="1"/>
    </row>
    <row r="439" spans="3:6" ht="409.6">
      <c r="C439" s="1"/>
      <c r="D439" s="1"/>
      <c r="E439" s="1"/>
      <c r="F439" s="1"/>
    </row>
    <row r="440" spans="3:6" ht="409.6">
      <c r="C440" s="1"/>
      <c r="D440" s="1"/>
      <c r="E440" s="1"/>
      <c r="F440" s="1"/>
    </row>
    <row r="441" spans="3:6" ht="409.6">
      <c r="C441" s="1"/>
      <c r="D441" s="1"/>
      <c r="E441" s="1"/>
      <c r="F441" s="1"/>
    </row>
    <row r="442" spans="3:6" ht="409.6">
      <c r="C442" s="1"/>
      <c r="D442" s="1"/>
      <c r="E442" s="1"/>
      <c r="F442" s="1"/>
    </row>
    <row r="443" spans="3:6" ht="409.6">
      <c r="C443" s="1"/>
      <c r="D443" s="1"/>
      <c r="E443" s="1"/>
      <c r="F443" s="1"/>
    </row>
    <row r="444" spans="3:6" ht="409.6">
      <c r="C444" s="1"/>
      <c r="D444" s="1"/>
      <c r="E444" s="1"/>
      <c r="F444" s="1"/>
    </row>
    <row r="445" spans="3:6" ht="409.6">
      <c r="C445" s="1"/>
      <c r="D445" s="1"/>
      <c r="E445" s="1"/>
      <c r="F445" s="1"/>
    </row>
    <row r="446" spans="3:6" ht="409.6">
      <c r="C446" s="1"/>
      <c r="D446" s="1"/>
      <c r="E446" s="1"/>
      <c r="F446" s="1"/>
    </row>
    <row r="447" spans="3:6" ht="409.6">
      <c r="C447" s="1"/>
      <c r="D447" s="1"/>
      <c r="E447" s="1"/>
      <c r="F447" s="1"/>
    </row>
    <row r="448" spans="3:6" ht="409.6">
      <c r="C448" s="1"/>
      <c r="D448" s="1"/>
      <c r="E448" s="1"/>
      <c r="F448" s="1"/>
    </row>
    <row r="449" spans="3:6" ht="409.6">
      <c r="C449" s="1"/>
      <c r="D449" s="1"/>
      <c r="E449" s="1"/>
      <c r="F449" s="1"/>
    </row>
    <row r="450" spans="3:6" ht="409.6">
      <c r="C450" s="1"/>
      <c r="D450" s="1"/>
      <c r="E450" s="1"/>
      <c r="F450" s="1"/>
    </row>
    <row r="451" spans="3:6" ht="409.6">
      <c r="C451" s="1"/>
      <c r="D451" s="1"/>
      <c r="E451" s="1"/>
      <c r="F451" s="1"/>
    </row>
    <row r="452" spans="3:6" ht="409.6">
      <c r="C452" s="1"/>
      <c r="D452" s="1"/>
      <c r="E452" s="1"/>
      <c r="F452" s="1"/>
    </row>
    <row r="453" spans="3:6" ht="409.6">
      <c r="C453" s="1"/>
      <c r="D453" s="1"/>
      <c r="E453" s="1"/>
      <c r="F453" s="1"/>
    </row>
    <row r="454" spans="3:6" ht="409.6">
      <c r="C454" s="1"/>
      <c r="D454" s="1"/>
      <c r="E454" s="1"/>
      <c r="F454" s="1"/>
    </row>
    <row r="455" spans="3:6" ht="409.6">
      <c r="C455" s="1"/>
      <c r="D455" s="1"/>
      <c r="E455" s="1"/>
      <c r="F455" s="1"/>
    </row>
    <row r="456" spans="3:6" ht="409.6">
      <c r="C456" s="1"/>
      <c r="D456" s="1"/>
      <c r="E456" s="1"/>
      <c r="F456" s="1"/>
    </row>
    <row r="457" spans="3:6" ht="409.6">
      <c r="C457" s="1"/>
      <c r="D457" s="1"/>
      <c r="E457" s="1"/>
      <c r="F457" s="1"/>
    </row>
    <row r="458" spans="3:6" ht="409.6">
      <c r="C458" s="1"/>
      <c r="D458" s="1"/>
      <c r="E458" s="1"/>
      <c r="F458" s="1"/>
    </row>
    <row r="459" spans="3:6" ht="409.6">
      <c r="C459" s="1"/>
      <c r="D459" s="1"/>
      <c r="E459" s="1"/>
      <c r="F459" s="1"/>
    </row>
    <row r="460" spans="3:6" ht="409.6">
      <c r="C460" s="1"/>
      <c r="D460" s="1"/>
      <c r="E460" s="1"/>
      <c r="F460" s="1"/>
    </row>
    <row r="461" spans="3:6" ht="409.6">
      <c r="C461" s="1"/>
      <c r="D461" s="1"/>
      <c r="E461" s="1"/>
      <c r="F461" s="1"/>
    </row>
    <row r="462" spans="3:6" ht="409.6">
      <c r="C462" s="1"/>
      <c r="D462" s="1"/>
      <c r="E462" s="1"/>
      <c r="F462" s="1"/>
    </row>
    <row r="463" spans="3:6" ht="409.6">
      <c r="C463" s="1"/>
      <c r="D463" s="1"/>
      <c r="E463" s="1"/>
      <c r="F463" s="1"/>
    </row>
    <row r="464" spans="3:6" ht="409.6">
      <c r="C464" s="1"/>
      <c r="D464" s="1"/>
      <c r="E464" s="1"/>
      <c r="F464" s="1"/>
    </row>
    <row r="465" spans="3:6" ht="409.6">
      <c r="C465" s="1"/>
      <c r="D465" s="1"/>
      <c r="E465" s="1"/>
      <c r="F465" s="1"/>
    </row>
    <row r="466" spans="3:6" ht="409.6">
      <c r="C466" s="1"/>
      <c r="D466" s="1"/>
      <c r="E466" s="1"/>
      <c r="F466" s="1"/>
    </row>
    <row r="467" spans="3:6" ht="409.6">
      <c r="C467" s="1"/>
      <c r="D467" s="1"/>
      <c r="E467" s="1"/>
      <c r="F467" s="1"/>
    </row>
    <row r="468" spans="3:6" ht="409.6">
      <c r="C468" s="1"/>
      <c r="D468" s="1"/>
      <c r="E468" s="1"/>
      <c r="F468" s="1"/>
    </row>
    <row r="469" spans="3:6" ht="409.6">
      <c r="C469" s="1"/>
      <c r="D469" s="1"/>
      <c r="E469" s="1"/>
      <c r="F469" s="1"/>
    </row>
    <row r="470" spans="3:6" ht="409.6">
      <c r="C470" s="1"/>
      <c r="D470" s="1"/>
      <c r="E470" s="1"/>
      <c r="F470" s="1"/>
    </row>
    <row r="471" spans="3:6" ht="409.6">
      <c r="C471" s="1"/>
      <c r="D471" s="1"/>
      <c r="E471" s="1"/>
      <c r="F471" s="1"/>
    </row>
    <row r="472" spans="3:6" ht="409.6">
      <c r="C472" s="1"/>
      <c r="D472" s="1"/>
      <c r="E472" s="1"/>
      <c r="F472" s="1"/>
    </row>
    <row r="473" spans="3:6" ht="409.6">
      <c r="C473" s="1"/>
      <c r="D473" s="1"/>
      <c r="E473" s="1"/>
      <c r="F473" s="1"/>
    </row>
    <row r="474" spans="3:6" ht="409.6">
      <c r="C474" s="1"/>
      <c r="D474" s="1"/>
      <c r="E474" s="1"/>
      <c r="F474" s="1"/>
    </row>
    <row r="475" spans="3:6" ht="409.6">
      <c r="C475" s="1"/>
      <c r="D475" s="1"/>
      <c r="E475" s="1"/>
      <c r="F475" s="1"/>
    </row>
    <row r="476" spans="3:6" ht="409.6">
      <c r="C476" s="1"/>
      <c r="D476" s="1"/>
      <c r="E476" s="1"/>
      <c r="F476" s="1"/>
    </row>
    <row r="477" spans="3:6" ht="409.6">
      <c r="C477" s="1"/>
      <c r="D477" s="1"/>
      <c r="E477" s="1"/>
      <c r="F477" s="1"/>
    </row>
    <row r="478" spans="3:6" ht="409.6">
      <c r="C478" s="1"/>
      <c r="D478" s="1"/>
      <c r="E478" s="1"/>
      <c r="F478" s="1"/>
    </row>
    <row r="479" spans="3:6" ht="409.6">
      <c r="C479" s="1"/>
      <c r="D479" s="1"/>
      <c r="E479" s="1"/>
      <c r="F479" s="1"/>
    </row>
    <row r="480" spans="3:6" ht="409.6">
      <c r="C480" s="1"/>
      <c r="D480" s="1"/>
      <c r="E480" s="1"/>
      <c r="F480" s="1"/>
    </row>
    <row r="481" spans="3:6" ht="409.6">
      <c r="C481" s="1"/>
      <c r="D481" s="1"/>
      <c r="E481" s="1"/>
      <c r="F481" s="1"/>
    </row>
    <row r="482" spans="3:6" ht="409.6">
      <c r="C482" s="1"/>
      <c r="D482" s="1"/>
      <c r="E482" s="1"/>
      <c r="F482" s="1"/>
    </row>
    <row r="483" spans="3:6" ht="409.6">
      <c r="C483" s="1"/>
      <c r="D483" s="1"/>
      <c r="E483" s="1"/>
      <c r="F483" s="1"/>
    </row>
    <row r="484" spans="3:6" ht="409.6">
      <c r="C484" s="1"/>
      <c r="D484" s="1"/>
      <c r="E484" s="1"/>
      <c r="F484" s="1"/>
    </row>
    <row r="485" spans="3:6" ht="409.6">
      <c r="C485" s="1"/>
      <c r="D485" s="1"/>
      <c r="E485" s="1"/>
      <c r="F485" s="1"/>
    </row>
    <row r="486" spans="3:6" ht="409.6">
      <c r="C486" s="1"/>
      <c r="D486" s="1"/>
      <c r="E486" s="1"/>
      <c r="F486" s="1"/>
    </row>
    <row r="487" spans="3:6" ht="409.6">
      <c r="C487" s="1"/>
      <c r="D487" s="1"/>
      <c r="E487" s="1"/>
      <c r="F487" s="1"/>
    </row>
    <row r="488" spans="3:6" ht="409.6">
      <c r="C488" s="1"/>
      <c r="D488" s="1"/>
      <c r="E488" s="1"/>
      <c r="F488" s="1"/>
    </row>
    <row r="489" spans="3:6" ht="409.6">
      <c r="C489" s="1"/>
      <c r="D489" s="1"/>
      <c r="E489" s="1"/>
      <c r="F489" s="1"/>
    </row>
    <row r="490" spans="3:6" ht="409.6">
      <c r="C490" s="1"/>
      <c r="D490" s="1"/>
      <c r="E490" s="1"/>
      <c r="F490" s="1"/>
    </row>
    <row r="491" spans="3:6" ht="409.6">
      <c r="C491" s="1"/>
      <c r="D491" s="1"/>
      <c r="E491" s="1"/>
      <c r="F491" s="1"/>
    </row>
    <row r="492" spans="3:6" ht="409.6">
      <c r="C492" s="1"/>
      <c r="D492" s="1"/>
      <c r="E492" s="1"/>
      <c r="F492" s="1"/>
    </row>
    <row r="493" spans="3:6" ht="409.6">
      <c r="C493" s="1"/>
      <c r="D493" s="1"/>
      <c r="E493" s="1"/>
      <c r="F493" s="1"/>
    </row>
    <row r="494" spans="3:6" ht="409.6">
      <c r="C494" s="1"/>
      <c r="D494" s="1"/>
      <c r="E494" s="1"/>
      <c r="F494" s="1"/>
    </row>
    <row r="495" spans="3:6" ht="409.6">
      <c r="C495" s="1"/>
      <c r="D495" s="1"/>
      <c r="E495" s="1"/>
      <c r="F495" s="1"/>
    </row>
    <row r="496" spans="3:6" ht="409.6">
      <c r="C496" s="1"/>
      <c r="D496" s="1"/>
      <c r="E496" s="1"/>
      <c r="F496" s="1"/>
    </row>
    <row r="497" spans="3:6" ht="409.6">
      <c r="C497" s="1"/>
      <c r="D497" s="1"/>
      <c r="E497" s="1"/>
      <c r="F497" s="1"/>
    </row>
    <row r="498" spans="3:6" ht="409.6">
      <c r="C498" s="1"/>
      <c r="D498" s="1"/>
      <c r="E498" s="1"/>
      <c r="F498" s="1"/>
    </row>
    <row r="499" spans="3:6" ht="409.6">
      <c r="C499" s="1"/>
      <c r="D499" s="1"/>
      <c r="E499" s="1"/>
      <c r="F499" s="1"/>
    </row>
    <row r="500" spans="3:6" ht="409.6">
      <c r="C500" s="1"/>
      <c r="D500" s="1"/>
      <c r="E500" s="1"/>
      <c r="F500" s="1"/>
    </row>
    <row r="501" spans="3:6" ht="409.6">
      <c r="C501" s="1"/>
      <c r="D501" s="1"/>
      <c r="E501" s="1"/>
      <c r="F501" s="1"/>
    </row>
    <row r="502" spans="3:6" ht="409.6">
      <c r="C502" s="1"/>
      <c r="D502" s="1"/>
      <c r="E502" s="1"/>
      <c r="F502" s="1"/>
    </row>
    <row r="503" spans="3:6" ht="409.6">
      <c r="C503" s="1"/>
      <c r="D503" s="1"/>
      <c r="E503" s="1"/>
      <c r="F503" s="1"/>
    </row>
    <row r="504" spans="3:6" ht="409.6">
      <c r="C504" s="1"/>
      <c r="D504" s="1"/>
      <c r="E504" s="1"/>
      <c r="F504" s="1"/>
    </row>
    <row r="505" spans="3:6" ht="409.6">
      <c r="C505" s="1"/>
      <c r="D505" s="1"/>
      <c r="E505" s="1"/>
      <c r="F505" s="1"/>
    </row>
    <row r="506" spans="3:6" ht="409.6">
      <c r="C506" s="1"/>
      <c r="D506" s="1"/>
      <c r="E506" s="1"/>
      <c r="F506" s="1"/>
    </row>
    <row r="507" spans="3:6" ht="409.6">
      <c r="C507" s="1"/>
      <c r="D507" s="1"/>
      <c r="E507" s="1"/>
      <c r="F507" s="1"/>
    </row>
    <row r="508" spans="3:6" ht="409.6">
      <c r="C508" s="1"/>
      <c r="D508" s="1"/>
      <c r="E508" s="1"/>
      <c r="F508" s="1"/>
    </row>
    <row r="509" spans="3:6" ht="409.6">
      <c r="C509" s="1"/>
      <c r="D509" s="1"/>
      <c r="E509" s="1"/>
      <c r="F509" s="1"/>
    </row>
    <row r="510" spans="3:6" ht="409.6">
      <c r="C510" s="1"/>
      <c r="D510" s="1"/>
      <c r="E510" s="1"/>
      <c r="F510" s="1"/>
    </row>
    <row r="511" spans="3:6" ht="409.6">
      <c r="C511" s="1"/>
      <c r="D511" s="1"/>
      <c r="E511" s="1"/>
      <c r="F511" s="1"/>
    </row>
    <row r="512" spans="3:6" ht="409.6">
      <c r="C512" s="1"/>
      <c r="D512" s="1"/>
      <c r="E512" s="1"/>
      <c r="F512" s="1"/>
    </row>
    <row r="513" spans="3:6" ht="409.6">
      <c r="C513" s="1"/>
      <c r="D513" s="1"/>
      <c r="E513" s="1"/>
      <c r="F513" s="1"/>
    </row>
    <row r="514" spans="3:6" ht="409.6">
      <c r="C514" s="1"/>
      <c r="D514" s="1"/>
      <c r="E514" s="1"/>
      <c r="F514" s="1"/>
    </row>
    <row r="515" spans="3:6" ht="409.6">
      <c r="C515" s="1"/>
      <c r="D515" s="1"/>
      <c r="E515" s="1"/>
      <c r="F515" s="1"/>
    </row>
    <row r="516" spans="3:6" ht="409.6">
      <c r="C516" s="1"/>
      <c r="D516" s="1"/>
      <c r="E516" s="1"/>
      <c r="F516" s="1"/>
    </row>
    <row r="517" spans="3:6" ht="409.6">
      <c r="C517" s="1"/>
      <c r="D517" s="1"/>
      <c r="E517" s="1"/>
      <c r="F517" s="1"/>
    </row>
    <row r="518" spans="3:6" ht="409.6">
      <c r="C518" s="1"/>
      <c r="D518" s="1"/>
      <c r="E518" s="1"/>
      <c r="F518" s="1"/>
    </row>
    <row r="519" spans="3:6" ht="409.6">
      <c r="C519" s="1"/>
      <c r="D519" s="1"/>
      <c r="E519" s="1"/>
      <c r="F519" s="1"/>
    </row>
    <row r="520" spans="3:6" ht="409.6">
      <c r="C520" s="1"/>
      <c r="D520" s="1"/>
      <c r="E520" s="1"/>
      <c r="F520" s="1"/>
    </row>
    <row r="521" spans="3:6" ht="409.6">
      <c r="C521" s="1"/>
      <c r="D521" s="1"/>
      <c r="E521" s="1"/>
      <c r="F521" s="1"/>
    </row>
    <row r="522" spans="3:6" ht="409.6">
      <c r="C522" s="1"/>
      <c r="D522" s="1"/>
      <c r="E522" s="1"/>
      <c r="F522" s="1"/>
    </row>
    <row r="523" spans="3:6" ht="409.6">
      <c r="C523" s="1"/>
      <c r="D523" s="1"/>
      <c r="E523" s="1"/>
      <c r="F523" s="1"/>
    </row>
    <row r="524" spans="3:6" ht="409.6">
      <c r="C524" s="1"/>
      <c r="D524" s="1"/>
      <c r="E524" s="1"/>
      <c r="F524" s="1"/>
    </row>
    <row r="525" spans="3:6" ht="409.6">
      <c r="C525" s="1"/>
      <c r="D525" s="1"/>
      <c r="E525" s="1"/>
      <c r="F525" s="1"/>
    </row>
    <row r="526" spans="3:6" ht="409.6">
      <c r="C526" s="1"/>
      <c r="D526" s="1"/>
      <c r="E526" s="1"/>
      <c r="F526" s="1"/>
    </row>
    <row r="527" spans="3:6" ht="409.6">
      <c r="C527" s="1"/>
      <c r="D527" s="1"/>
      <c r="E527" s="1"/>
      <c r="F527" s="1"/>
    </row>
    <row r="528" spans="3:6" ht="409.6">
      <c r="C528" s="1"/>
      <c r="D528" s="1"/>
      <c r="E528" s="1"/>
      <c r="F528" s="1"/>
    </row>
    <row r="529" spans="3:6" ht="409.6">
      <c r="C529" s="1"/>
      <c r="D529" s="1"/>
      <c r="E529" s="1"/>
      <c r="F529" s="1"/>
    </row>
    <row r="530" spans="3:6" ht="409.6">
      <c r="C530" s="1"/>
      <c r="D530" s="1"/>
      <c r="E530" s="1"/>
      <c r="F530" s="1"/>
    </row>
    <row r="531" spans="3:6" ht="409.6">
      <c r="C531" s="1"/>
      <c r="D531" s="1"/>
      <c r="E531" s="1"/>
      <c r="F531" s="1"/>
    </row>
    <row r="532" spans="3:6" ht="409.6">
      <c r="C532" s="1"/>
      <c r="D532" s="1"/>
      <c r="E532" s="1"/>
      <c r="F532" s="1"/>
    </row>
    <row r="533" spans="3:6" ht="409.6">
      <c r="C533" s="1"/>
      <c r="D533" s="1"/>
      <c r="E533" s="1"/>
      <c r="F533" s="1"/>
    </row>
    <row r="534" spans="3:6" ht="409.6">
      <c r="C534" s="1"/>
      <c r="D534" s="1"/>
      <c r="E534" s="1"/>
      <c r="F534" s="1"/>
    </row>
    <row r="535" spans="3:6" ht="409.6">
      <c r="C535" s="1"/>
      <c r="D535" s="1"/>
      <c r="E535" s="1"/>
      <c r="F535" s="1"/>
    </row>
    <row r="536" spans="3:6" ht="409.6">
      <c r="C536" s="1"/>
      <c r="D536" s="1"/>
      <c r="E536" s="1"/>
      <c r="F536" s="1"/>
    </row>
    <row r="537" spans="3:6" ht="409.6">
      <c r="C537" s="1"/>
      <c r="D537" s="1"/>
      <c r="E537" s="1"/>
      <c r="F537" s="1"/>
    </row>
    <row r="538" spans="3:6" ht="409.6">
      <c r="C538" s="1"/>
      <c r="D538" s="1"/>
      <c r="E538" s="1"/>
      <c r="F538" s="1"/>
    </row>
    <row r="539" spans="3:6" ht="409.6">
      <c r="C539" s="1"/>
      <c r="D539" s="1"/>
      <c r="E539" s="1"/>
      <c r="F539" s="1"/>
    </row>
    <row r="540" spans="3:6" ht="409.6">
      <c r="C540" s="1"/>
      <c r="D540" s="1"/>
      <c r="E540" s="1"/>
      <c r="F540" s="1"/>
    </row>
    <row r="541" spans="3:6" ht="409.6">
      <c r="C541" s="1"/>
      <c r="D541" s="1"/>
      <c r="E541" s="1"/>
      <c r="F541" s="1"/>
    </row>
    <row r="542" spans="3:6" ht="409.6">
      <c r="C542" s="1"/>
      <c r="D542" s="1"/>
      <c r="E542" s="1"/>
      <c r="F542" s="1"/>
    </row>
    <row r="543" spans="3:6" ht="409.6">
      <c r="C543" s="1"/>
      <c r="D543" s="1"/>
      <c r="E543" s="1"/>
      <c r="F543" s="1"/>
    </row>
    <row r="544" spans="3:6" ht="409.6">
      <c r="C544" s="1"/>
      <c r="D544" s="1"/>
      <c r="E544" s="1"/>
      <c r="F544" s="1"/>
    </row>
    <row r="545" spans="3:6" ht="409.6">
      <c r="C545" s="1"/>
      <c r="D545" s="1"/>
      <c r="E545" s="1"/>
      <c r="F545" s="1"/>
    </row>
    <row r="546" spans="3:6" ht="409.6">
      <c r="C546" s="1"/>
      <c r="D546" s="1"/>
      <c r="E546" s="1"/>
      <c r="F546" s="1"/>
    </row>
    <row r="547" spans="3:6" ht="409.6">
      <c r="C547" s="1"/>
      <c r="D547" s="1"/>
      <c r="E547" s="1"/>
      <c r="F547" s="1"/>
    </row>
    <row r="548" spans="3:6" ht="409.6">
      <c r="C548" s="1"/>
      <c r="D548" s="1"/>
      <c r="E548" s="1"/>
      <c r="F548" s="1"/>
    </row>
    <row r="549" spans="3:6" ht="409.6">
      <c r="C549" s="1"/>
      <c r="D549" s="1"/>
      <c r="E549" s="1"/>
      <c r="F549" s="1"/>
    </row>
    <row r="550" spans="3:6" ht="409.6">
      <c r="C550" s="1"/>
      <c r="D550" s="1"/>
      <c r="E550" s="1"/>
      <c r="F550" s="1"/>
    </row>
    <row r="551" spans="3:6" ht="409.6">
      <c r="C551" s="1"/>
      <c r="D551" s="1"/>
      <c r="E551" s="1"/>
      <c r="F551" s="1"/>
    </row>
    <row r="552" spans="3:6" ht="409.6">
      <c r="C552" s="1"/>
      <c r="D552" s="1"/>
      <c r="E552" s="1"/>
      <c r="F552" s="1"/>
    </row>
    <row r="553" spans="3:6" ht="409.6">
      <c r="C553" s="1"/>
      <c r="D553" s="1"/>
      <c r="E553" s="1"/>
      <c r="F553" s="1"/>
    </row>
    <row r="554" spans="3:6" ht="409.6">
      <c r="C554" s="1"/>
      <c r="D554" s="1"/>
      <c r="E554" s="1"/>
      <c r="F554" s="1"/>
    </row>
    <row r="555" spans="3:6" ht="409.6">
      <c r="C555" s="1"/>
      <c r="D555" s="1"/>
      <c r="E555" s="1"/>
      <c r="F555" s="1"/>
    </row>
    <row r="556" spans="3:6" ht="409.6">
      <c r="C556" s="1"/>
      <c r="D556" s="1"/>
      <c r="E556" s="1"/>
      <c r="F556" s="1"/>
    </row>
    <row r="557" spans="3:6" ht="409.6">
      <c r="C557" s="1"/>
      <c r="D557" s="1"/>
      <c r="E557" s="1"/>
      <c r="F557" s="1"/>
    </row>
    <row r="558" spans="3:6" ht="409.6">
      <c r="C558" s="1"/>
      <c r="D558" s="1"/>
      <c r="E558" s="1"/>
      <c r="F558" s="1"/>
    </row>
    <row r="559" spans="3:6" ht="409.6">
      <c r="C559" s="1"/>
      <c r="D559" s="1"/>
      <c r="E559" s="1"/>
      <c r="F559" s="1"/>
    </row>
    <row r="560" spans="3:6" ht="409.6">
      <c r="C560" s="1"/>
      <c r="D560" s="1"/>
      <c r="E560" s="1"/>
      <c r="F560" s="1"/>
    </row>
    <row r="561" spans="3:6" ht="409.6">
      <c r="C561" s="1"/>
      <c r="D561" s="1"/>
      <c r="E561" s="1"/>
      <c r="F561" s="1"/>
    </row>
    <row r="562" spans="3:6" ht="409.6">
      <c r="C562" s="1"/>
      <c r="D562" s="1"/>
      <c r="E562" s="1"/>
      <c r="F562" s="1"/>
    </row>
    <row r="563" spans="3:6" ht="409.6">
      <c r="C563" s="1"/>
      <c r="D563" s="1"/>
      <c r="E563" s="1"/>
      <c r="F563" s="1"/>
    </row>
    <row r="564" spans="3:6" ht="409.6">
      <c r="C564" s="1"/>
      <c r="D564" s="1"/>
      <c r="E564" s="1"/>
      <c r="F564" s="1"/>
    </row>
    <row r="565" spans="3:6" ht="409.6">
      <c r="C565" s="1"/>
      <c r="D565" s="1"/>
      <c r="E565" s="1"/>
      <c r="F565" s="1"/>
    </row>
    <row r="566" spans="3:6" ht="409.6">
      <c r="C566" s="1"/>
      <c r="D566" s="1"/>
      <c r="E566" s="1"/>
      <c r="F566" s="1"/>
    </row>
    <row r="567" spans="3:6" ht="409.6">
      <c r="C567" s="1"/>
      <c r="D567" s="1"/>
      <c r="E567" s="1"/>
      <c r="F567" s="1"/>
    </row>
    <row r="568" spans="3:6" ht="409.6">
      <c r="C568" s="1"/>
      <c r="D568" s="1"/>
      <c r="E568" s="1"/>
      <c r="F568" s="1"/>
    </row>
    <row r="569" spans="3:6" ht="409.6">
      <c r="C569" s="1"/>
      <c r="D569" s="1"/>
      <c r="E569" s="1"/>
      <c r="F569" s="1"/>
    </row>
    <row r="570" spans="3:6" ht="409.6">
      <c r="C570" s="1"/>
      <c r="D570" s="1"/>
      <c r="E570" s="1"/>
      <c r="F570" s="1"/>
    </row>
    <row r="571" spans="3:6" ht="409.6">
      <c r="C571" s="1"/>
      <c r="D571" s="1"/>
      <c r="E571" s="1"/>
      <c r="F571" s="1"/>
    </row>
    <row r="572" spans="3:6" ht="409.6">
      <c r="C572" s="1"/>
      <c r="D572" s="1"/>
      <c r="E572" s="1"/>
      <c r="F572" s="1"/>
    </row>
    <row r="573" spans="3:6" ht="409.6">
      <c r="C573" s="1"/>
      <c r="D573" s="1"/>
      <c r="E573" s="1"/>
      <c r="F573" s="1"/>
    </row>
    <row r="574" spans="3:6" ht="409.6">
      <c r="C574" s="1"/>
      <c r="D574" s="1"/>
      <c r="E574" s="1"/>
      <c r="F574" s="1"/>
    </row>
    <row r="575" spans="3:6" ht="409.6">
      <c r="C575" s="1"/>
      <c r="D575" s="1"/>
      <c r="E575" s="1"/>
      <c r="F575" s="1"/>
    </row>
    <row r="576" spans="3:6" ht="409.6">
      <c r="C576" s="1"/>
      <c r="D576" s="1"/>
      <c r="E576" s="1"/>
      <c r="F576" s="1"/>
    </row>
    <row r="577" spans="3:6" ht="409.6">
      <c r="C577" s="1"/>
      <c r="D577" s="1"/>
      <c r="E577" s="1"/>
      <c r="F577" s="1"/>
    </row>
    <row r="578" spans="3:6" ht="409.6">
      <c r="C578" s="1"/>
      <c r="D578" s="1"/>
      <c r="E578" s="1"/>
      <c r="F578" s="1"/>
    </row>
    <row r="579" spans="3:6" ht="409.6">
      <c r="C579" s="1"/>
      <c r="D579" s="1"/>
      <c r="E579" s="1"/>
      <c r="F579" s="1"/>
    </row>
    <row r="580" spans="3:6" ht="409.6">
      <c r="C580" s="1"/>
      <c r="D580" s="1"/>
      <c r="E580" s="1"/>
      <c r="F580" s="1"/>
    </row>
    <row r="581" spans="3:6" ht="409.6">
      <c r="C581" s="1"/>
      <c r="D581" s="1"/>
      <c r="E581" s="1"/>
      <c r="F581" s="1"/>
    </row>
    <row r="582" spans="3:6" ht="409.6">
      <c r="C582" s="1"/>
      <c r="D582" s="1"/>
      <c r="E582" s="1"/>
      <c r="F582" s="1"/>
    </row>
    <row r="583" spans="3:6" ht="409.6">
      <c r="C583" s="1"/>
      <c r="D583" s="1"/>
      <c r="E583" s="1"/>
      <c r="F583" s="1"/>
    </row>
    <row r="584" spans="3:6" ht="409.6">
      <c r="C584" s="1"/>
      <c r="D584" s="1"/>
      <c r="E584" s="1"/>
      <c r="F584" s="1"/>
    </row>
    <row r="585" spans="3:6" ht="409.6">
      <c r="C585" s="1"/>
      <c r="D585" s="1"/>
      <c r="E585" s="1"/>
      <c r="F585" s="1"/>
    </row>
    <row r="586" spans="3:6" ht="409.6">
      <c r="C586" s="1"/>
      <c r="D586" s="1"/>
      <c r="E586" s="1"/>
      <c r="F586" s="1"/>
    </row>
    <row r="587" spans="3:6" ht="409.6">
      <c r="C587" s="1"/>
      <c r="D587" s="1"/>
      <c r="E587" s="1"/>
      <c r="F587" s="1"/>
    </row>
    <row r="588" spans="3:6" ht="409.6">
      <c r="C588" s="1"/>
      <c r="D588" s="1"/>
      <c r="E588" s="1"/>
      <c r="F588" s="1"/>
    </row>
    <row r="589" spans="3:6" ht="409.6">
      <c r="C589" s="1"/>
      <c r="D589" s="1"/>
      <c r="E589" s="1"/>
      <c r="F589" s="1"/>
    </row>
    <row r="590" spans="3:6" ht="409.6">
      <c r="C590" s="1"/>
      <c r="D590" s="1"/>
      <c r="E590" s="1"/>
      <c r="F590" s="1"/>
    </row>
    <row r="591" spans="3:6" ht="409.6">
      <c r="C591" s="1"/>
      <c r="D591" s="1"/>
      <c r="E591" s="1"/>
      <c r="F591" s="1"/>
    </row>
    <row r="592" spans="3:6" ht="409.6">
      <c r="C592" s="1"/>
      <c r="D592" s="1"/>
      <c r="E592" s="1"/>
      <c r="F592" s="1"/>
    </row>
    <row r="593" spans="3:6" ht="409.6">
      <c r="C593" s="1"/>
      <c r="D593" s="1"/>
      <c r="E593" s="1"/>
      <c r="F593" s="1"/>
    </row>
    <row r="594" spans="3:6" ht="409.6">
      <c r="C594" s="1"/>
      <c r="D594" s="1"/>
      <c r="E594" s="1"/>
      <c r="F594" s="1"/>
    </row>
    <row r="595" spans="3:6" ht="409.6">
      <c r="C595" s="1"/>
      <c r="D595" s="1"/>
      <c r="E595" s="1"/>
      <c r="F595" s="1"/>
    </row>
    <row r="596" spans="3:6" ht="409.6">
      <c r="C596" s="1"/>
      <c r="D596" s="1"/>
      <c r="E596" s="1"/>
      <c r="F596" s="1"/>
    </row>
    <row r="597" spans="3:6" ht="409.6">
      <c r="C597" s="1"/>
      <c r="D597" s="1"/>
      <c r="E597" s="1"/>
      <c r="F597" s="1"/>
    </row>
    <row r="598" spans="3:6" ht="409.6">
      <c r="C598" s="1"/>
      <c r="D598" s="1"/>
      <c r="E598" s="1"/>
      <c r="F598" s="1"/>
    </row>
    <row r="599" spans="3:6" ht="409.6">
      <c r="C599" s="1"/>
      <c r="D599" s="1"/>
      <c r="E599" s="1"/>
      <c r="F599" s="1"/>
    </row>
    <row r="600" spans="3:6" ht="409.6">
      <c r="C600" s="1"/>
      <c r="D600" s="1"/>
      <c r="E600" s="1"/>
      <c r="F600" s="1"/>
    </row>
    <row r="601" spans="3:6" ht="409.6">
      <c r="C601" s="1"/>
      <c r="D601" s="1"/>
      <c r="E601" s="1"/>
      <c r="F601" s="1"/>
    </row>
    <row r="602" spans="3:6" ht="409.6">
      <c r="C602" s="1"/>
      <c r="D602" s="1"/>
      <c r="E602" s="1"/>
      <c r="F602" s="1"/>
    </row>
    <row r="603" spans="3:6" ht="409.6">
      <c r="C603" s="1"/>
      <c r="D603" s="1"/>
      <c r="E603" s="1"/>
      <c r="F603" s="1"/>
    </row>
    <row r="604" spans="3:6" ht="409.6">
      <c r="C604" s="1"/>
      <c r="D604" s="1"/>
      <c r="E604" s="1"/>
      <c r="F604" s="1"/>
    </row>
    <row r="605" spans="3:6" ht="409.6">
      <c r="C605" s="1"/>
      <c r="D605" s="1"/>
      <c r="E605" s="1"/>
      <c r="F605" s="1"/>
    </row>
    <row r="606" spans="3:6" ht="409.6">
      <c r="C606" s="1"/>
      <c r="D606" s="1"/>
      <c r="E606" s="1"/>
      <c r="F606" s="1"/>
    </row>
    <row r="607" spans="3:6" ht="409.6">
      <c r="C607" s="1"/>
      <c r="D607" s="1"/>
      <c r="E607" s="1"/>
      <c r="F607" s="1"/>
    </row>
    <row r="608" spans="3:6" ht="409.6">
      <c r="C608" s="1"/>
      <c r="D608" s="1"/>
      <c r="E608" s="1"/>
      <c r="F608" s="1"/>
    </row>
    <row r="609" spans="3:6" ht="409.6">
      <c r="C609" s="1"/>
      <c r="D609" s="1"/>
      <c r="E609" s="1"/>
      <c r="F609" s="1"/>
    </row>
    <row r="610" spans="3:6" ht="409.6">
      <c r="C610" s="1"/>
      <c r="D610" s="1"/>
      <c r="E610" s="1"/>
      <c r="F610" s="1"/>
    </row>
    <row r="611" spans="3:6" ht="409.6">
      <c r="C611" s="1"/>
      <c r="D611" s="1"/>
      <c r="E611" s="1"/>
      <c r="F611" s="1"/>
    </row>
    <row r="612" spans="3:6" ht="409.6">
      <c r="C612" s="1"/>
      <c r="D612" s="1"/>
      <c r="E612" s="1"/>
      <c r="F612" s="1"/>
    </row>
    <row r="613" spans="3:6" ht="409.6">
      <c r="C613" s="1"/>
      <c r="D613" s="1"/>
      <c r="E613" s="1"/>
      <c r="F613" s="1"/>
    </row>
    <row r="614" spans="3:6" ht="409.6">
      <c r="C614" s="1"/>
      <c r="D614" s="1"/>
      <c r="E614" s="1"/>
      <c r="F614" s="1"/>
    </row>
    <row r="615" spans="3:6" ht="409.6">
      <c r="C615" s="1"/>
      <c r="D615" s="1"/>
      <c r="E615" s="1"/>
      <c r="F615" s="1"/>
    </row>
    <row r="616" spans="3:6" ht="409.6">
      <c r="C616" s="1"/>
      <c r="D616" s="1"/>
      <c r="E616" s="1"/>
      <c r="F616" s="1"/>
    </row>
    <row r="617" spans="3:6" ht="409.6">
      <c r="C617" s="1"/>
      <c r="D617" s="1"/>
      <c r="E617" s="1"/>
      <c r="F617" s="1"/>
    </row>
    <row r="618" spans="3:6" ht="409.6">
      <c r="C618" s="1"/>
      <c r="D618" s="1"/>
      <c r="E618" s="1"/>
      <c r="F618" s="1"/>
    </row>
    <row r="619" spans="3:6" ht="409.6">
      <c r="C619" s="1"/>
      <c r="D619" s="1"/>
      <c r="E619" s="1"/>
      <c r="F619" s="1"/>
    </row>
    <row r="620" spans="3:6" ht="409.6">
      <c r="C620" s="1"/>
      <c r="D620" s="1"/>
      <c r="E620" s="1"/>
      <c r="F620" s="1"/>
    </row>
    <row r="621" spans="3:6" ht="409.6">
      <c r="C621" s="1"/>
      <c r="D621" s="1"/>
      <c r="E621" s="1"/>
      <c r="F621" s="1"/>
    </row>
    <row r="622" spans="3:6" ht="409.6">
      <c r="C622" s="1"/>
      <c r="D622" s="1"/>
      <c r="E622" s="1"/>
      <c r="F622" s="1"/>
    </row>
    <row r="623" spans="3:6" ht="409.6">
      <c r="C623" s="1"/>
      <c r="D623" s="1"/>
      <c r="E623" s="1"/>
      <c r="F623" s="1"/>
    </row>
    <row r="624" spans="3:6" ht="409.6">
      <c r="C624" s="1"/>
      <c r="D624" s="1"/>
      <c r="E624" s="1"/>
      <c r="F624" s="1"/>
    </row>
    <row r="625" spans="3:6" ht="409.6">
      <c r="C625" s="1"/>
      <c r="D625" s="1"/>
      <c r="E625" s="1"/>
      <c r="F625" s="1"/>
    </row>
    <row r="626" spans="3:6" ht="409.6">
      <c r="C626" s="1"/>
      <c r="D626" s="1"/>
      <c r="E626" s="1"/>
      <c r="F626" s="1"/>
    </row>
    <row r="627" spans="3:6" ht="409.6">
      <c r="C627" s="1"/>
      <c r="D627" s="1"/>
      <c r="E627" s="1"/>
      <c r="F627" s="1"/>
    </row>
    <row r="628" spans="3:6" ht="409.6">
      <c r="C628" s="1"/>
      <c r="D628" s="1"/>
      <c r="E628" s="1"/>
      <c r="F628" s="1"/>
    </row>
    <row r="629" spans="3:6" ht="409.6">
      <c r="C629" s="1"/>
      <c r="D629" s="1"/>
      <c r="E629" s="1"/>
      <c r="F629" s="1"/>
    </row>
    <row r="630" spans="3:6" ht="409.6">
      <c r="C630" s="1"/>
      <c r="D630" s="1"/>
      <c r="E630" s="1"/>
      <c r="F630" s="1"/>
    </row>
    <row r="631" spans="3:6" ht="409.6">
      <c r="C631" s="1"/>
      <c r="D631" s="1"/>
      <c r="E631" s="1"/>
      <c r="F631" s="1"/>
    </row>
    <row r="632" spans="3:6" ht="409.6">
      <c r="C632" s="1"/>
      <c r="D632" s="1"/>
      <c r="E632" s="1"/>
      <c r="F632" s="1"/>
    </row>
    <row r="633" spans="3:6" ht="409.6">
      <c r="C633" s="1"/>
      <c r="D633" s="1"/>
      <c r="E633" s="1"/>
      <c r="F633" s="1"/>
    </row>
    <row r="634" spans="3:6" ht="409.6">
      <c r="C634" s="1"/>
      <c r="D634" s="1"/>
      <c r="E634" s="1"/>
      <c r="F634" s="1"/>
    </row>
    <row r="635" spans="3:6" ht="409.6">
      <c r="C635" s="1"/>
      <c r="D635" s="1"/>
      <c r="E635" s="1"/>
      <c r="F635" s="1"/>
    </row>
    <row r="636" spans="3:6" ht="409.6">
      <c r="C636" s="1"/>
      <c r="D636" s="1"/>
      <c r="E636" s="1"/>
      <c r="F636" s="1"/>
    </row>
    <row r="637" spans="3:6" ht="409.6">
      <c r="C637" s="1"/>
      <c r="D637" s="1"/>
      <c r="E637" s="1"/>
      <c r="F637" s="1"/>
    </row>
    <row r="638" spans="3:6" ht="409.6">
      <c r="C638" s="1"/>
      <c r="D638" s="1"/>
      <c r="E638" s="1"/>
      <c r="F638" s="1"/>
    </row>
    <row r="639" spans="3:6" ht="409.6">
      <c r="C639" s="1"/>
      <c r="D639" s="1"/>
      <c r="E639" s="1"/>
      <c r="F639" s="1"/>
    </row>
    <row r="640" spans="3:6" ht="409.6">
      <c r="C640" s="1"/>
      <c r="D640" s="1"/>
      <c r="E640" s="1"/>
      <c r="F640" s="1"/>
    </row>
    <row r="641" spans="3:6" ht="409.6">
      <c r="C641" s="1"/>
      <c r="D641" s="1"/>
      <c r="E641" s="1"/>
      <c r="F641" s="1"/>
    </row>
    <row r="642" spans="3:6" ht="409.6">
      <c r="C642" s="1"/>
      <c r="D642" s="1"/>
      <c r="E642" s="1"/>
      <c r="F642" s="1"/>
    </row>
    <row r="643" spans="3:6" ht="409.6">
      <c r="C643" s="1"/>
      <c r="D643" s="1"/>
      <c r="E643" s="1"/>
      <c r="F643" s="1"/>
    </row>
    <row r="644" spans="3:6" ht="409.6">
      <c r="C644" s="1"/>
      <c r="D644" s="1"/>
      <c r="E644" s="1"/>
      <c r="F644" s="1"/>
    </row>
    <row r="645" spans="3:6" ht="409.6">
      <c r="C645" s="1"/>
      <c r="D645" s="1"/>
      <c r="E645" s="1"/>
      <c r="F645" s="1"/>
    </row>
    <row r="646" spans="3:6" ht="409.6">
      <c r="C646" s="1"/>
      <c r="D646" s="1"/>
      <c r="E646" s="1"/>
      <c r="F646" s="1"/>
    </row>
    <row r="647" spans="3:6" ht="409.6">
      <c r="C647" s="1"/>
      <c r="D647" s="1"/>
      <c r="E647" s="1"/>
      <c r="F647" s="1"/>
    </row>
    <row r="648" spans="3:6" ht="409.6">
      <c r="C648" s="1"/>
      <c r="D648" s="1"/>
      <c r="E648" s="1"/>
      <c r="F648" s="1"/>
    </row>
    <row r="649" spans="3:6" ht="409.6">
      <c r="C649" s="1"/>
      <c r="D649" s="1"/>
      <c r="E649" s="1"/>
      <c r="F649" s="1"/>
    </row>
    <row r="650" spans="3:6" ht="409.6">
      <c r="C650" s="1"/>
      <c r="D650" s="1"/>
      <c r="E650" s="1"/>
      <c r="F650" s="1"/>
    </row>
    <row r="651" spans="3:6" ht="409.6">
      <c r="C651" s="1"/>
      <c r="D651" s="1"/>
      <c r="E651" s="1"/>
      <c r="F651" s="1"/>
    </row>
    <row r="652" spans="3:6" ht="409.6">
      <c r="C652" s="1"/>
      <c r="D652" s="1"/>
      <c r="E652" s="1"/>
      <c r="F652" s="1"/>
    </row>
    <row r="653" spans="3:6" ht="409.6">
      <c r="C653" s="1"/>
      <c r="D653" s="1"/>
      <c r="E653" s="1"/>
      <c r="F653" s="1"/>
    </row>
    <row r="654" spans="3:6" ht="409.6">
      <c r="C654" s="1"/>
      <c r="D654" s="1"/>
      <c r="E654" s="1"/>
      <c r="F654" s="1"/>
    </row>
    <row r="655" spans="3:6" ht="409.6">
      <c r="C655" s="1"/>
      <c r="D655" s="1"/>
      <c r="E655" s="1"/>
      <c r="F655" s="1"/>
    </row>
    <row r="656" spans="3:6" ht="409.6">
      <c r="C656" s="1"/>
      <c r="D656" s="1"/>
      <c r="E656" s="1"/>
      <c r="F656" s="1"/>
    </row>
    <row r="657" spans="3:6" ht="409.6">
      <c r="C657" s="1"/>
      <c r="D657" s="1"/>
      <c r="E657" s="1"/>
      <c r="F657" s="1"/>
    </row>
    <row r="658" spans="3:6" ht="409.6">
      <c r="C658" s="1"/>
      <c r="D658" s="1"/>
      <c r="E658" s="1"/>
      <c r="F658" s="1"/>
    </row>
    <row r="659" spans="3:6" ht="409.6">
      <c r="C659" s="1"/>
      <c r="D659" s="1"/>
      <c r="E659" s="1"/>
      <c r="F659" s="1"/>
    </row>
    <row r="660" spans="3:6" ht="409.6">
      <c r="C660" s="1"/>
      <c r="D660" s="1"/>
      <c r="E660" s="1"/>
      <c r="F660" s="1"/>
    </row>
    <row r="661" spans="3:6" ht="409.6">
      <c r="C661" s="1"/>
      <c r="D661" s="1"/>
      <c r="E661" s="1"/>
      <c r="F661" s="1"/>
    </row>
    <row r="662" spans="3:6" ht="409.6">
      <c r="C662" s="1"/>
      <c r="D662" s="1"/>
      <c r="E662" s="1"/>
      <c r="F662" s="1"/>
    </row>
    <row r="663" spans="3:6" ht="409.6">
      <c r="C663" s="1"/>
      <c r="D663" s="1"/>
      <c r="E663" s="1"/>
      <c r="F663" s="1"/>
    </row>
    <row r="664" spans="3:6" ht="409.6">
      <c r="C664" s="1"/>
      <c r="D664" s="1"/>
      <c r="E664" s="1"/>
      <c r="F664" s="1"/>
    </row>
    <row r="665" spans="3:6" ht="409.6">
      <c r="C665" s="1"/>
      <c r="D665" s="1"/>
      <c r="E665" s="1"/>
      <c r="F665" s="1"/>
    </row>
    <row r="666" spans="3:6" ht="409.6">
      <c r="C666" s="1"/>
      <c r="D666" s="1"/>
      <c r="E666" s="1"/>
      <c r="F666" s="1"/>
    </row>
    <row r="667" spans="3:6" ht="409.6">
      <c r="C667" s="1"/>
      <c r="D667" s="1"/>
      <c r="E667" s="1"/>
      <c r="F667" s="1"/>
    </row>
    <row r="668" spans="3:6" ht="409.6">
      <c r="C668" s="1"/>
      <c r="D668" s="1"/>
      <c r="E668" s="1"/>
      <c r="F668" s="1"/>
    </row>
    <row r="669" spans="3:6" ht="409.6">
      <c r="C669" s="1"/>
      <c r="D669" s="1"/>
      <c r="E669" s="1"/>
      <c r="F669" s="1"/>
    </row>
    <row r="670" spans="3:6" ht="409.6">
      <c r="C670" s="1"/>
      <c r="D670" s="1"/>
      <c r="E670" s="1"/>
      <c r="F670" s="1"/>
    </row>
    <row r="671" spans="3:6" ht="409.6">
      <c r="C671" s="1"/>
      <c r="D671" s="1"/>
      <c r="E671" s="1"/>
      <c r="F671" s="1"/>
    </row>
    <row r="672" spans="3:6" ht="409.6">
      <c r="C672" s="1"/>
      <c r="D672" s="1"/>
      <c r="E672" s="1"/>
      <c r="F672" s="1"/>
    </row>
    <row r="673" spans="3:6" ht="409.6">
      <c r="C673" s="1"/>
      <c r="D673" s="1"/>
      <c r="E673" s="1"/>
      <c r="F673" s="1"/>
    </row>
    <row r="674" spans="3:6" ht="409.6">
      <c r="C674" s="1"/>
      <c r="D674" s="1"/>
      <c r="E674" s="1"/>
      <c r="F674" s="1"/>
    </row>
    <row r="675" spans="3:6" ht="409.6">
      <c r="C675" s="1"/>
      <c r="D675" s="1"/>
      <c r="E675" s="1"/>
      <c r="F675" s="1"/>
    </row>
    <row r="676" spans="3:6" ht="409.6">
      <c r="C676" s="1"/>
      <c r="D676" s="1"/>
      <c r="E676" s="1"/>
      <c r="F676" s="1"/>
    </row>
    <row r="677" spans="3:6" ht="409.6">
      <c r="C677" s="1"/>
      <c r="D677" s="1"/>
      <c r="E677" s="1"/>
      <c r="F677" s="1"/>
    </row>
    <row r="678" spans="3:6" ht="409.6">
      <c r="C678" s="1"/>
      <c r="D678" s="1"/>
      <c r="E678" s="1"/>
      <c r="F678" s="1"/>
    </row>
    <row r="679" spans="3:6" ht="409.6">
      <c r="C679" s="1"/>
      <c r="D679" s="1"/>
      <c r="E679" s="1"/>
      <c r="F679" s="1"/>
    </row>
    <row r="680" spans="3:6" ht="409.6">
      <c r="C680" s="1"/>
      <c r="D680" s="1"/>
      <c r="E680" s="1"/>
      <c r="F680" s="1"/>
    </row>
    <row r="681" spans="3:6" ht="409.6">
      <c r="C681" s="1"/>
      <c r="D681" s="1"/>
      <c r="E681" s="1"/>
      <c r="F681" s="1"/>
    </row>
    <row r="682" spans="3:6" ht="409.6">
      <c r="C682" s="1"/>
      <c r="D682" s="1"/>
      <c r="E682" s="1"/>
      <c r="F682" s="1"/>
    </row>
    <row r="683" spans="3:6" ht="409.6">
      <c r="C683" s="1"/>
      <c r="D683" s="1"/>
      <c r="E683" s="1"/>
      <c r="F683" s="1"/>
    </row>
    <row r="684" spans="3:6" ht="409.6">
      <c r="C684" s="1"/>
      <c r="D684" s="1"/>
      <c r="E684" s="1"/>
      <c r="F684" s="1"/>
    </row>
    <row r="685" spans="3:6" ht="409.6">
      <c r="C685" s="1"/>
      <c r="D685" s="1"/>
      <c r="E685" s="1"/>
      <c r="F685" s="1"/>
    </row>
    <row r="686" spans="3:6" ht="409.6">
      <c r="C686" s="1"/>
      <c r="D686" s="1"/>
      <c r="E686" s="1"/>
      <c r="F686" s="1"/>
    </row>
    <row r="687" spans="3:6" ht="409.6">
      <c r="C687" s="1"/>
      <c r="D687" s="1"/>
      <c r="E687" s="1"/>
      <c r="F687" s="1"/>
    </row>
    <row r="688" spans="3:6" ht="409.6">
      <c r="C688" s="1"/>
      <c r="D688" s="1"/>
      <c r="E688" s="1"/>
      <c r="F688" s="1"/>
    </row>
    <row r="689" spans="3:6" ht="409.6">
      <c r="C689" s="1"/>
      <c r="D689" s="1"/>
      <c r="E689" s="1"/>
      <c r="F689" s="1"/>
    </row>
    <row r="690" spans="3:6" ht="409.6">
      <c r="C690" s="1"/>
      <c r="D690" s="1"/>
      <c r="E690" s="1"/>
      <c r="F690" s="1"/>
    </row>
    <row r="691" spans="3:6" ht="409.6">
      <c r="C691" s="1"/>
      <c r="D691" s="1"/>
      <c r="E691" s="1"/>
      <c r="F691" s="1"/>
    </row>
    <row r="692" spans="3:6" ht="409.6">
      <c r="C692" s="1"/>
      <c r="D692" s="1"/>
      <c r="E692" s="1"/>
      <c r="F692" s="1"/>
    </row>
    <row r="693" spans="3:6" ht="409.6">
      <c r="C693" s="1"/>
      <c r="D693" s="1"/>
      <c r="E693" s="1"/>
      <c r="F693" s="1"/>
    </row>
    <row r="694" spans="3:6" ht="409.6">
      <c r="C694" s="1"/>
      <c r="D694" s="1"/>
      <c r="E694" s="1"/>
      <c r="F694" s="1"/>
    </row>
    <row r="695" spans="3:6" ht="409.6">
      <c r="C695" s="1"/>
      <c r="D695" s="1"/>
      <c r="E695" s="1"/>
      <c r="F695" s="1"/>
    </row>
    <row r="696" spans="3:6" ht="409.6">
      <c r="C696" s="1"/>
      <c r="D696" s="1"/>
      <c r="E696" s="1"/>
      <c r="F696" s="1"/>
    </row>
    <row r="697" spans="3:6" ht="409.6">
      <c r="C697" s="1"/>
      <c r="D697" s="1"/>
      <c r="E697" s="1"/>
      <c r="F697" s="1"/>
    </row>
    <row r="698" spans="3:6" ht="409.6">
      <c r="C698" s="1"/>
      <c r="D698" s="1"/>
      <c r="E698" s="1"/>
      <c r="F698" s="1"/>
    </row>
    <row r="699" spans="3:6" ht="409.6">
      <c r="C699" s="1"/>
      <c r="D699" s="1"/>
      <c r="E699" s="1"/>
      <c r="F699" s="1"/>
    </row>
    <row r="700" spans="3:6" ht="409.6">
      <c r="C700" s="1"/>
      <c r="D700" s="1"/>
      <c r="E700" s="1"/>
      <c r="F700" s="1"/>
    </row>
    <row r="701" spans="3:6" ht="409.6">
      <c r="C701" s="1"/>
      <c r="D701" s="1"/>
      <c r="E701" s="1"/>
      <c r="F701" s="1"/>
    </row>
    <row r="702" spans="3:6" ht="409.6">
      <c r="C702" s="1"/>
      <c r="D702" s="1"/>
      <c r="E702" s="1"/>
      <c r="F702" s="1"/>
    </row>
    <row r="703" spans="3:6" ht="409.6">
      <c r="C703" s="1"/>
      <c r="D703" s="1"/>
      <c r="E703" s="1"/>
      <c r="F703" s="1"/>
    </row>
    <row r="704" spans="3:6" ht="409.6">
      <c r="C704" s="1"/>
      <c r="D704" s="1"/>
      <c r="E704" s="1"/>
      <c r="F704" s="1"/>
    </row>
    <row r="705" spans="3:6" ht="409.6">
      <c r="C705" s="1"/>
      <c r="D705" s="1"/>
      <c r="E705" s="1"/>
      <c r="F705" s="1"/>
    </row>
    <row r="706" spans="3:6" ht="409.6">
      <c r="C706" s="1"/>
      <c r="D706" s="1"/>
      <c r="E706" s="1"/>
      <c r="F706" s="1"/>
    </row>
    <row r="707" spans="3:6" ht="409.6">
      <c r="C707" s="1"/>
      <c r="D707" s="1"/>
      <c r="E707" s="1"/>
      <c r="F707" s="1"/>
    </row>
    <row r="708" spans="3:6" ht="409.6">
      <c r="C708" s="1"/>
      <c r="D708" s="1"/>
      <c r="E708" s="1"/>
      <c r="F708" s="1"/>
    </row>
    <row r="709" spans="3:6" ht="409.6">
      <c r="C709" s="1"/>
      <c r="D709" s="1"/>
      <c r="E709" s="1"/>
      <c r="F709" s="1"/>
    </row>
    <row r="710" spans="3:6" ht="409.6">
      <c r="C710" s="1"/>
      <c r="D710" s="1"/>
      <c r="E710" s="1"/>
      <c r="F710" s="1"/>
    </row>
    <row r="711" spans="3:6" ht="409.6">
      <c r="C711" s="1"/>
      <c r="D711" s="1"/>
      <c r="E711" s="1"/>
      <c r="F711" s="1"/>
    </row>
    <row r="712" spans="3:6" ht="409.6">
      <c r="C712" s="1"/>
      <c r="D712" s="1"/>
      <c r="E712" s="1"/>
      <c r="F712" s="1"/>
    </row>
    <row r="713" spans="3:6" ht="409.6">
      <c r="C713" s="1"/>
      <c r="D713" s="1"/>
      <c r="E713" s="1"/>
      <c r="F713" s="1"/>
    </row>
    <row r="714" spans="3:6" ht="409.6">
      <c r="C714" s="1"/>
      <c r="D714" s="1"/>
      <c r="E714" s="1"/>
      <c r="F714" s="1"/>
    </row>
    <row r="715" spans="3:6" ht="409.6">
      <c r="C715" s="1"/>
      <c r="D715" s="1"/>
      <c r="E715" s="1"/>
      <c r="F715" s="1"/>
    </row>
    <row r="716" spans="3:6" ht="409.6">
      <c r="C716" s="1"/>
      <c r="D716" s="1"/>
      <c r="E716" s="1"/>
      <c r="F716" s="1"/>
    </row>
    <row r="717" spans="3:6" ht="409.6">
      <c r="C717" s="1"/>
      <c r="D717" s="1"/>
      <c r="E717" s="1"/>
      <c r="F717" s="1"/>
    </row>
    <row r="718" spans="3:6" ht="409.6">
      <c r="C718" s="1"/>
      <c r="D718" s="1"/>
      <c r="E718" s="1"/>
      <c r="F718" s="1"/>
    </row>
    <row r="719" spans="3:6" ht="409.6">
      <c r="C719" s="1"/>
      <c r="D719" s="1"/>
      <c r="E719" s="1"/>
      <c r="F719" s="1"/>
    </row>
    <row r="720" spans="3:6" ht="409.6">
      <c r="C720" s="1"/>
      <c r="D720" s="1"/>
      <c r="E720" s="1"/>
      <c r="F720" s="1"/>
    </row>
    <row r="721" spans="3:6" ht="409.6">
      <c r="C721" s="1"/>
      <c r="D721" s="1"/>
      <c r="E721" s="1"/>
      <c r="F721" s="1"/>
    </row>
    <row r="722" spans="3:6" ht="409.6">
      <c r="C722" s="1"/>
      <c r="D722" s="1"/>
      <c r="E722" s="1"/>
      <c r="F722" s="1"/>
    </row>
    <row r="723" spans="3:6" ht="409.6">
      <c r="C723" s="1"/>
      <c r="D723" s="1"/>
      <c r="E723" s="1"/>
      <c r="F723" s="1"/>
    </row>
    <row r="724" spans="3:6" ht="409.6">
      <c r="C724" s="1"/>
      <c r="D724" s="1"/>
      <c r="E724" s="1"/>
      <c r="F724" s="1"/>
    </row>
    <row r="725" spans="3:6" ht="409.6">
      <c r="C725" s="1"/>
      <c r="D725" s="1"/>
      <c r="E725" s="1"/>
      <c r="F725" s="1"/>
    </row>
    <row r="726" spans="3:6" ht="409.6">
      <c r="C726" s="1"/>
      <c r="D726" s="1"/>
      <c r="E726" s="1"/>
      <c r="F726" s="1"/>
    </row>
    <row r="727" spans="3:6" ht="409.6">
      <c r="C727" s="1"/>
      <c r="D727" s="1"/>
      <c r="E727" s="1"/>
      <c r="F727" s="1"/>
    </row>
    <row r="728" spans="3:6" ht="409.6">
      <c r="C728" s="1"/>
      <c r="D728" s="1"/>
      <c r="E728" s="1"/>
      <c r="F728" s="1"/>
    </row>
    <row r="729" spans="3:6" ht="409.6">
      <c r="C729" s="1"/>
      <c r="D729" s="1"/>
      <c r="E729" s="1"/>
      <c r="F729" s="1"/>
    </row>
    <row r="730" spans="3:6" ht="409.6">
      <c r="C730" s="1"/>
      <c r="D730" s="1"/>
      <c r="E730" s="1"/>
      <c r="F730" s="1"/>
    </row>
    <row r="731" spans="3:6" ht="409.6">
      <c r="C731" s="1"/>
      <c r="D731" s="1"/>
      <c r="E731" s="1"/>
      <c r="F731" s="1"/>
    </row>
    <row r="732" spans="3:6" ht="409.6">
      <c r="C732" s="1"/>
      <c r="D732" s="1"/>
      <c r="E732" s="1"/>
      <c r="F732" s="1"/>
    </row>
    <row r="733" spans="3:6" ht="409.6">
      <c r="C733" s="1"/>
      <c r="D733" s="1"/>
      <c r="E733" s="1"/>
      <c r="F733" s="1"/>
    </row>
    <row r="734" spans="3:6" ht="409.6">
      <c r="C734" s="1"/>
      <c r="D734" s="1"/>
      <c r="E734" s="1"/>
      <c r="F734" s="1"/>
    </row>
    <row r="735" spans="3:6" ht="409.6">
      <c r="C735" s="1"/>
      <c r="D735" s="1"/>
      <c r="E735" s="1"/>
      <c r="F735" s="1"/>
    </row>
    <row r="736" spans="3:6" ht="409.6">
      <c r="C736" s="1"/>
      <c r="D736" s="1"/>
      <c r="E736" s="1"/>
      <c r="F736" s="1"/>
    </row>
    <row r="737" spans="3:6" ht="409.6">
      <c r="C737" s="1"/>
      <c r="D737" s="1"/>
      <c r="E737" s="1"/>
      <c r="F737" s="1"/>
    </row>
    <row r="738" spans="3:6" ht="409.6">
      <c r="C738" s="1"/>
      <c r="D738" s="1"/>
      <c r="E738" s="1"/>
      <c r="F738" s="1"/>
    </row>
    <row r="739" spans="3:6" ht="409.6">
      <c r="C739" s="1"/>
      <c r="D739" s="1"/>
      <c r="E739" s="1"/>
      <c r="F739" s="1"/>
    </row>
    <row r="740" spans="3:6" ht="409.6">
      <c r="C740" s="1"/>
      <c r="D740" s="1"/>
      <c r="E740" s="1"/>
      <c r="F740" s="1"/>
    </row>
    <row r="741" spans="3:6" ht="409.6">
      <c r="C741" s="1"/>
      <c r="D741" s="1"/>
      <c r="E741" s="1"/>
      <c r="F741" s="1"/>
    </row>
    <row r="742" spans="3:6" ht="409.6">
      <c r="C742" s="1"/>
      <c r="D742" s="1"/>
      <c r="E742" s="1"/>
      <c r="F742" s="1"/>
    </row>
    <row r="743" spans="3:6" ht="409.6">
      <c r="C743" s="1"/>
      <c r="D743" s="1"/>
      <c r="E743" s="1"/>
      <c r="F743" s="1"/>
    </row>
    <row r="744" spans="3:6" ht="409.6">
      <c r="C744" s="1"/>
      <c r="D744" s="1"/>
      <c r="E744" s="1"/>
      <c r="F744" s="1"/>
    </row>
    <row r="745" spans="3:6" ht="409.6">
      <c r="C745" s="1"/>
      <c r="D745" s="1"/>
      <c r="E745" s="1"/>
      <c r="F745" s="1"/>
    </row>
    <row r="746" spans="3:6" ht="409.6">
      <c r="C746" s="1"/>
      <c r="D746" s="1"/>
      <c r="E746" s="1"/>
      <c r="F746" s="1"/>
    </row>
    <row r="747" spans="3:6" ht="409.6">
      <c r="C747" s="1"/>
      <c r="D747" s="1"/>
      <c r="E747" s="1"/>
      <c r="F747" s="1"/>
    </row>
    <row r="748" spans="3:6" ht="409.6">
      <c r="C748" s="1"/>
      <c r="D748" s="1"/>
      <c r="E748" s="1"/>
      <c r="F748" s="1"/>
    </row>
    <row r="749" spans="3:6" ht="409.6">
      <c r="C749" s="1"/>
      <c r="D749" s="1"/>
      <c r="E749" s="1"/>
      <c r="F749" s="1"/>
    </row>
    <row r="750" spans="3:6" ht="409.6">
      <c r="C750" s="1"/>
      <c r="D750" s="1"/>
      <c r="E750" s="1"/>
      <c r="F750" s="1"/>
    </row>
    <row r="751" spans="3:6" ht="409.6">
      <c r="C751" s="1"/>
      <c r="D751" s="1"/>
      <c r="E751" s="1"/>
      <c r="F751" s="1"/>
    </row>
    <row r="752" spans="3:6" ht="409.6">
      <c r="C752" s="1"/>
      <c r="D752" s="1"/>
      <c r="E752" s="1"/>
      <c r="F752" s="1"/>
    </row>
    <row r="753" spans="3:6" ht="409.6">
      <c r="C753" s="1"/>
      <c r="D753" s="1"/>
      <c r="E753" s="1"/>
      <c r="F753" s="1"/>
    </row>
    <row r="754" spans="3:6" ht="409.6">
      <c r="C754" s="1"/>
      <c r="D754" s="1"/>
      <c r="E754" s="1"/>
      <c r="F754" s="1"/>
    </row>
    <row r="755" spans="3:6" ht="409.6">
      <c r="C755" s="1"/>
      <c r="D755" s="1"/>
      <c r="E755" s="1"/>
      <c r="F755" s="1"/>
    </row>
    <row r="756" spans="3:6" ht="409.6">
      <c r="C756" s="1"/>
      <c r="D756" s="1"/>
      <c r="E756" s="1"/>
      <c r="F756" s="1"/>
    </row>
    <row r="757" spans="3:6" ht="409.6">
      <c r="C757" s="1"/>
      <c r="D757" s="1"/>
      <c r="E757" s="1"/>
      <c r="F757" s="1"/>
    </row>
    <row r="758" spans="3:6" ht="409.6">
      <c r="C758" s="1"/>
      <c r="D758" s="1"/>
      <c r="E758" s="1"/>
      <c r="F758" s="1"/>
    </row>
    <row r="759" spans="3:6" ht="409.6">
      <c r="C759" s="1"/>
      <c r="D759" s="1"/>
      <c r="E759" s="1"/>
      <c r="F759" s="1"/>
    </row>
    <row r="760" spans="3:6" ht="409.6">
      <c r="C760" s="1"/>
      <c r="D760" s="1"/>
      <c r="E760" s="1"/>
      <c r="F760" s="1"/>
    </row>
    <row r="761" spans="3:6" ht="409.6">
      <c r="C761" s="1"/>
      <c r="D761" s="1"/>
      <c r="E761" s="1"/>
      <c r="F761" s="1"/>
    </row>
    <row r="762" spans="3:6" ht="409.6">
      <c r="C762" s="1"/>
      <c r="D762" s="1"/>
      <c r="E762" s="1"/>
      <c r="F762" s="1"/>
    </row>
    <row r="763" spans="3:6" ht="409.6">
      <c r="C763" s="1"/>
      <c r="D763" s="1"/>
      <c r="E763" s="1"/>
      <c r="F763" s="1"/>
    </row>
    <row r="764" spans="3:6" ht="409.6">
      <c r="C764" s="1"/>
      <c r="D764" s="1"/>
      <c r="E764" s="1"/>
      <c r="F764" s="1"/>
    </row>
    <row r="765" spans="3:6" ht="409.6">
      <c r="C765" s="1"/>
      <c r="D765" s="1"/>
      <c r="E765" s="1"/>
      <c r="F765" s="1"/>
    </row>
    <row r="766" spans="3:6" ht="409.6">
      <c r="C766" s="1"/>
      <c r="D766" s="1"/>
      <c r="E766" s="1"/>
      <c r="F766" s="1"/>
    </row>
    <row r="767" spans="3:6" ht="409.6">
      <c r="C767" s="1"/>
      <c r="D767" s="1"/>
      <c r="E767" s="1"/>
      <c r="F767" s="1"/>
    </row>
    <row r="768" spans="3:6" ht="409.6">
      <c r="C768" s="1"/>
      <c r="D768" s="1"/>
      <c r="E768" s="1"/>
      <c r="F768" s="1"/>
    </row>
    <row r="769" spans="3:6" ht="409.6">
      <c r="C769" s="1"/>
      <c r="D769" s="1"/>
      <c r="E769" s="1"/>
      <c r="F769" s="1"/>
    </row>
    <row r="770" spans="3:6" ht="409.6">
      <c r="C770" s="1"/>
      <c r="D770" s="1"/>
      <c r="E770" s="1"/>
      <c r="F770" s="1"/>
    </row>
    <row r="771" spans="3:6" ht="409.6">
      <c r="C771" s="1"/>
      <c r="D771" s="1"/>
      <c r="E771" s="1"/>
      <c r="F771" s="1"/>
    </row>
    <row r="772" spans="3:6" ht="409.6">
      <c r="C772" s="1"/>
      <c r="D772" s="1"/>
      <c r="E772" s="1"/>
      <c r="F772" s="1"/>
    </row>
    <row r="773" spans="3:6" ht="409.6">
      <c r="C773" s="1"/>
      <c r="D773" s="1"/>
      <c r="E773" s="1"/>
      <c r="F773" s="1"/>
    </row>
    <row r="774" spans="3:6" ht="409.6">
      <c r="C774" s="1"/>
      <c r="D774" s="1"/>
      <c r="E774" s="1"/>
      <c r="F774" s="1"/>
    </row>
    <row r="775" spans="3:6" ht="409.6">
      <c r="C775" s="1"/>
      <c r="D775" s="1"/>
      <c r="E775" s="1"/>
      <c r="F775" s="1"/>
    </row>
    <row r="776" spans="3:6" ht="409.6">
      <c r="C776" s="1"/>
      <c r="D776" s="1"/>
      <c r="E776" s="1"/>
      <c r="F776" s="1"/>
    </row>
    <row r="777" spans="3:6" ht="409.6">
      <c r="C777" s="1"/>
      <c r="D777" s="1"/>
      <c r="E777" s="1"/>
      <c r="F777" s="1"/>
    </row>
    <row r="778" spans="3:6" ht="409.6">
      <c r="C778" s="1"/>
      <c r="D778" s="1"/>
      <c r="E778" s="1"/>
      <c r="F778" s="1"/>
    </row>
    <row r="779" spans="3:6" ht="409.6">
      <c r="C779" s="1"/>
      <c r="D779" s="1"/>
      <c r="E779" s="1"/>
      <c r="F779" s="1"/>
    </row>
    <row r="780" spans="3:6" ht="409.6">
      <c r="C780" s="1"/>
      <c r="D780" s="1"/>
      <c r="E780" s="1"/>
      <c r="F780" s="1"/>
    </row>
    <row r="781" spans="3:6" ht="409.6">
      <c r="C781" s="1"/>
      <c r="D781" s="1"/>
      <c r="E781" s="1"/>
      <c r="F781" s="1"/>
    </row>
    <row r="782" spans="3:6" ht="409.6">
      <c r="C782" s="1"/>
      <c r="D782" s="1"/>
      <c r="E782" s="1"/>
      <c r="F782" s="1"/>
    </row>
    <row r="783" spans="3:6" ht="409.6">
      <c r="C783" s="1"/>
      <c r="D783" s="1"/>
      <c r="E783" s="1"/>
      <c r="F783" s="1"/>
    </row>
    <row r="784" spans="3:6" ht="409.6">
      <c r="C784" s="1"/>
      <c r="D784" s="1"/>
      <c r="E784" s="1"/>
      <c r="F784" s="1"/>
    </row>
    <row r="785" spans="2:6" ht="409.6">
      <c r="C785" s="1"/>
      <c r="D785" s="1"/>
      <c r="E785" s="1"/>
      <c r="F785" s="1"/>
    </row>
    <row r="786" spans="2:6" ht="409.6">
      <c r="C786" s="1"/>
      <c r="D786" s="1"/>
      <c r="E786" s="1"/>
      <c r="F786" s="1"/>
    </row>
    <row r="787" spans="2:6" ht="409.6">
      <c r="C787" s="1"/>
      <c r="D787" s="1"/>
      <c r="E787" s="1"/>
      <c r="F787" s="1"/>
    </row>
    <row r="788" spans="2:6" ht="409.6">
      <c r="C788" s="1"/>
      <c r="D788" s="1"/>
      <c r="E788" s="1"/>
      <c r="F788" s="1"/>
    </row>
    <row r="789" spans="2:6" ht="409.6">
      <c r="C789" s="1"/>
      <c r="D789" s="1"/>
      <c r="E789" s="1"/>
      <c r="F789" s="1"/>
    </row>
    <row r="790" spans="2:6" ht="409.6">
      <c r="C790" s="1"/>
      <c r="D790" s="1"/>
      <c r="E790" s="1"/>
      <c r="F790" s="1"/>
    </row>
    <row r="791" spans="2:6" ht="409.6">
      <c r="C791" s="1"/>
      <c r="D791" s="1"/>
      <c r="E791" s="1"/>
      <c r="F791" s="1"/>
    </row>
    <row r="792" spans="2:6" ht="409.6">
      <c r="C792" s="1"/>
      <c r="D792" s="1"/>
      <c r="E792" s="1"/>
      <c r="F792" s="1"/>
    </row>
    <row r="793" spans="2:6" ht="409.6">
      <c r="C793" s="1"/>
      <c r="D793" s="1"/>
      <c r="E793" s="1"/>
      <c r="F793" s="1"/>
    </row>
    <row r="794" spans="2:6" ht="409.6">
      <c r="C794" s="1"/>
      <c r="D794" s="1"/>
      <c r="E794" s="1"/>
      <c r="F794" s="1"/>
    </row>
    <row r="795" spans="2:6" ht="409.6">
      <c r="B795" s="44"/>
      <c r="C795" s="1"/>
      <c r="D795" s="1"/>
      <c r="E795" s="1"/>
      <c r="F795" s="1"/>
    </row>
    <row r="796" spans="2:6" ht="409.6">
      <c r="B796" s="44"/>
      <c r="C796" s="1"/>
      <c r="D796" s="1"/>
      <c r="E796" s="1"/>
      <c r="F796" s="1"/>
    </row>
    <row r="797" spans="2:6" ht="409.6">
      <c r="B797" s="3"/>
      <c r="C797" s="1"/>
      <c r="D797" s="1"/>
      <c r="E797" s="1"/>
      <c r="F797" s="1"/>
    </row>
    <row r="798" spans="2:6" ht="409.6">
      <c r="C798" s="1"/>
      <c r="D798" s="1"/>
      <c r="E798" s="1"/>
      <c r="F798" s="1"/>
    </row>
    <row r="799" spans="2:6" ht="409.6">
      <c r="C799" s="1"/>
      <c r="D799" s="1"/>
      <c r="E799" s="1"/>
      <c r="F799" s="1"/>
    </row>
    <row r="800" spans="2:6" ht="409.6">
      <c r="C800" s="1"/>
      <c r="D800" s="1"/>
      <c r="E800" s="1"/>
      <c r="F800" s="1"/>
    </row>
    <row r="801" spans="3:6" ht="409.6">
      <c r="C801" s="1"/>
      <c r="D801" s="1"/>
      <c r="E801" s="1"/>
      <c r="F801" s="1"/>
    </row>
    <row r="802" spans="3:6" ht="409.6">
      <c r="C802" s="1"/>
      <c r="D802" s="1"/>
      <c r="E802" s="1"/>
      <c r="F802" s="1"/>
    </row>
    <row r="803" spans="3:6" ht="409.6">
      <c r="C803" s="1"/>
      <c r="D803" s="1"/>
      <c r="E803" s="1"/>
      <c r="F803" s="1"/>
    </row>
    <row r="804" spans="3:6" ht="409.6">
      <c r="C804" s="1"/>
      <c r="D804" s="1"/>
      <c r="E804" s="1"/>
      <c r="F804" s="1"/>
    </row>
    <row r="805" spans="3:6" ht="409.6">
      <c r="C805" s="1"/>
      <c r="D805" s="1"/>
      <c r="E805" s="1"/>
      <c r="F805" s="1"/>
    </row>
    <row r="806" spans="3:6" ht="409.6">
      <c r="C806" s="1"/>
      <c r="D806" s="1"/>
      <c r="E806" s="1"/>
      <c r="F806" s="1"/>
    </row>
    <row r="807" spans="3:6" ht="409.6">
      <c r="C807" s="1"/>
      <c r="D807" s="1"/>
      <c r="E807" s="1"/>
      <c r="F807" s="1"/>
    </row>
    <row r="808" spans="3:6" ht="409.6">
      <c r="C808" s="1"/>
      <c r="D808" s="1"/>
      <c r="E808" s="1"/>
      <c r="F808" s="1"/>
    </row>
    <row r="809" spans="3:6" ht="409.6">
      <c r="C809" s="1"/>
      <c r="D809" s="1"/>
      <c r="E809" s="1"/>
      <c r="F809" s="1"/>
    </row>
    <row r="810" spans="3:6" ht="409.6">
      <c r="C810" s="1"/>
      <c r="D810" s="1"/>
      <c r="E810" s="1"/>
      <c r="F810" s="1"/>
    </row>
    <row r="811" spans="3:6" ht="409.6">
      <c r="C811" s="1"/>
      <c r="D811" s="1"/>
      <c r="E811" s="1"/>
      <c r="F811" s="1"/>
    </row>
    <row r="812" spans="3:6" ht="409.6">
      <c r="C812" s="1"/>
      <c r="D812" s="1"/>
      <c r="E812" s="1"/>
      <c r="F812" s="1"/>
    </row>
    <row r="813" spans="3:6" ht="409.6">
      <c r="C813" s="1"/>
      <c r="D813" s="1"/>
      <c r="E813" s="1"/>
      <c r="F813" s="1"/>
    </row>
    <row r="814" spans="3:6" ht="409.6">
      <c r="C814" s="1"/>
      <c r="D814" s="1"/>
      <c r="E814" s="1"/>
      <c r="F814" s="1"/>
    </row>
    <row r="815" spans="3:6" ht="409.6">
      <c r="C815" s="1"/>
      <c r="D815" s="1"/>
      <c r="E815" s="1"/>
      <c r="F815" s="1"/>
    </row>
    <row r="816" spans="3:6" ht="409.6">
      <c r="C816" s="1"/>
      <c r="D816" s="1"/>
      <c r="E816" s="1"/>
      <c r="F816" s="1"/>
    </row>
    <row r="817" spans="3:6" ht="409.6">
      <c r="C817" s="1"/>
      <c r="D817" s="1"/>
      <c r="E817" s="1"/>
      <c r="F817" s="1"/>
    </row>
    <row r="818" spans="3:6" ht="409.6">
      <c r="C818" s="1"/>
      <c r="D818" s="1"/>
      <c r="E818" s="1"/>
      <c r="F818" s="1"/>
    </row>
    <row r="819" spans="3:6" ht="409.6">
      <c r="C819" s="1"/>
      <c r="D819" s="1"/>
      <c r="E819" s="1"/>
      <c r="F819" s="1"/>
    </row>
    <row r="820" spans="3:6" ht="409.6">
      <c r="C820" s="1"/>
      <c r="D820" s="1"/>
      <c r="E820" s="1"/>
      <c r="F820" s="1"/>
    </row>
    <row r="821" spans="3:6" ht="409.6">
      <c r="C821" s="1"/>
      <c r="D821" s="1"/>
      <c r="E821" s="1"/>
      <c r="F821" s="1"/>
    </row>
    <row r="822" spans="3:6" ht="409.6">
      <c r="C822" s="1"/>
      <c r="D822" s="1"/>
      <c r="E822" s="1"/>
      <c r="F822" s="1"/>
    </row>
    <row r="823" spans="3:6" ht="409.6">
      <c r="C823" s="1"/>
      <c r="D823" s="1"/>
      <c r="E823" s="1"/>
      <c r="F823" s="1"/>
    </row>
    <row r="824" spans="3:6" ht="409.6">
      <c r="C824" s="1"/>
      <c r="D824" s="1"/>
      <c r="E824" s="1"/>
      <c r="F824" s="1"/>
    </row>
    <row r="825" spans="3:6" ht="409.6">
      <c r="C825" s="1"/>
      <c r="D825" s="1"/>
      <c r="E825" s="1"/>
      <c r="F825" s="1"/>
    </row>
    <row r="826" spans="3:6" ht="409.6">
      <c r="C826" s="1"/>
      <c r="D826" s="1"/>
      <c r="E826" s="1"/>
      <c r="F826" s="1"/>
    </row>
    <row r="827" spans="3:6" ht="409.6">
      <c r="C827" s="1"/>
      <c r="D827" s="1"/>
      <c r="E827" s="1"/>
      <c r="F827" s="1"/>
    </row>
    <row r="828" spans="3:6" ht="409.6">
      <c r="C828" s="1"/>
      <c r="D828" s="1"/>
      <c r="E828" s="1"/>
      <c r="F828" s="1"/>
    </row>
    <row r="829" spans="3:6" ht="409.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46:K346"/>
  </mergeCells>
  <phoneticPr fontId="3" type="noConversion"/>
  <conditionalFormatting sqref="B12:B338">
    <cfRule type="cellIs" dxfId="8" priority="2" operator="equal">
      <formula>"NR3"</formula>
    </cfRule>
  </conditionalFormatting>
  <conditionalFormatting sqref="B12:B338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$BK$7:$BK$24</formula1>
    </dataValidation>
    <dataValidation allowBlank="1" showInputMessage="1" showErrorMessage="1" sqref="H2 B34 Q9 B36 B344 B346"/>
    <dataValidation type="list" allowBlank="1" showInputMessage="1" showErrorMessage="1" sqref="I12:I35 I347:I827 I37:I345">
      <formula1>$BM$7:$BM$10</formula1>
    </dataValidation>
    <dataValidation type="list" allowBlank="1" showInputMessage="1" showErrorMessage="1" sqref="E12:E35 E347:E821 E37:E345">
      <formula1>$BI$7:$BI$24</formula1>
    </dataValidation>
    <dataValidation type="list" allowBlank="1" showInputMessage="1" showErrorMessage="1" sqref="G12:G35 G347:G554 G37:G345">
      <formula1>$BK$7:$BK$29</formula1>
    </dataValidation>
    <dataValidation type="list" allowBlank="1" showInputMessage="1" showErrorMessage="1" sqref="L12:L827">
      <formula1>$BN$7:$BN$20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168</v>
      </c>
      <c r="C1" s="78" t="s" vm="1">
        <v>244</v>
      </c>
    </row>
    <row r="2" spans="2:62">
      <c r="B2" s="57" t="s">
        <v>167</v>
      </c>
      <c r="C2" s="78" t="s">
        <v>245</v>
      </c>
    </row>
    <row r="3" spans="2:62">
      <c r="B3" s="57" t="s">
        <v>169</v>
      </c>
      <c r="C3" s="78" t="s">
        <v>246</v>
      </c>
    </row>
    <row r="4" spans="2:62">
      <c r="B4" s="57" t="s">
        <v>170</v>
      </c>
      <c r="C4" s="78">
        <v>12148</v>
      </c>
    </row>
    <row r="6" spans="2:62" ht="26.25" customHeight="1">
      <c r="B6" s="136" t="s">
        <v>198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  <c r="BJ6" s="3"/>
    </row>
    <row r="7" spans="2:62" ht="26.25" customHeight="1">
      <c r="B7" s="136" t="s">
        <v>79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BF7" s="3"/>
      <c r="BJ7" s="3"/>
    </row>
    <row r="8" spans="2:62" s="3" customFormat="1" ht="78.75">
      <c r="B8" s="23" t="s">
        <v>104</v>
      </c>
      <c r="C8" s="31" t="s">
        <v>38</v>
      </c>
      <c r="D8" s="31" t="s">
        <v>108</v>
      </c>
      <c r="E8" s="31" t="s">
        <v>214</v>
      </c>
      <c r="F8" s="31" t="s">
        <v>106</v>
      </c>
      <c r="G8" s="31" t="s">
        <v>55</v>
      </c>
      <c r="H8" s="31" t="s">
        <v>90</v>
      </c>
      <c r="I8" s="14" t="s">
        <v>222</v>
      </c>
      <c r="J8" s="14" t="s">
        <v>221</v>
      </c>
      <c r="K8" s="31" t="s">
        <v>237</v>
      </c>
      <c r="L8" s="14" t="s">
        <v>52</v>
      </c>
      <c r="M8" s="14" t="s">
        <v>51</v>
      </c>
      <c r="N8" s="14" t="s">
        <v>171</v>
      </c>
      <c r="O8" s="15" t="s">
        <v>173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229</v>
      </c>
      <c r="J9" s="17"/>
      <c r="K9" s="17" t="s">
        <v>225</v>
      </c>
      <c r="L9" s="17" t="s">
        <v>225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BF11" s="1"/>
      <c r="BG11" s="3"/>
      <c r="BH11" s="1"/>
      <c r="BJ11" s="1"/>
    </row>
    <row r="12" spans="2:62" ht="20.25">
      <c r="B12" s="99" t="s">
        <v>238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BG12" s="4"/>
    </row>
    <row r="13" spans="2:62">
      <c r="B13" s="99" t="s">
        <v>101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2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2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2" ht="20.25">
      <c r="B16" s="99" t="s">
        <v>235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BF16" s="4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 ht="409.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 ht="409.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 ht="409.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 ht="409.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 ht="409.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 ht="409.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 ht="409.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 ht="409.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 ht="409.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 ht="409.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 ht="409.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 ht="409.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 ht="409.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 ht="409.6">
      <c r="E111" s="1"/>
      <c r="F111" s="1"/>
      <c r="G111" s="1"/>
    </row>
    <row r="112" spans="2:15" ht="409.6">
      <c r="E112" s="1"/>
      <c r="F112" s="1"/>
      <c r="G112" s="1"/>
    </row>
    <row r="113" spans="5:7" ht="409.6">
      <c r="E113" s="1"/>
      <c r="F113" s="1"/>
      <c r="G113" s="1"/>
    </row>
    <row r="114" spans="5:7" ht="409.6">
      <c r="E114" s="1"/>
      <c r="F114" s="1"/>
      <c r="G114" s="1"/>
    </row>
    <row r="115" spans="5:7" ht="409.6">
      <c r="E115" s="1"/>
      <c r="F115" s="1"/>
      <c r="G115" s="1"/>
    </row>
    <row r="116" spans="5:7" ht="409.6">
      <c r="E116" s="1"/>
      <c r="F116" s="1"/>
      <c r="G116" s="1"/>
    </row>
    <row r="117" spans="5:7" ht="409.6">
      <c r="E117" s="1"/>
      <c r="F117" s="1"/>
      <c r="G117" s="1"/>
    </row>
    <row r="118" spans="5:7" ht="409.6">
      <c r="E118" s="1"/>
      <c r="F118" s="1"/>
      <c r="G118" s="1"/>
    </row>
    <row r="119" spans="5:7" ht="409.6">
      <c r="E119" s="1"/>
      <c r="F119" s="1"/>
      <c r="G119" s="1"/>
    </row>
    <row r="120" spans="5:7" ht="409.6">
      <c r="E120" s="1"/>
      <c r="F120" s="1"/>
      <c r="G120" s="1"/>
    </row>
    <row r="121" spans="5:7" ht="409.6">
      <c r="E121" s="1"/>
      <c r="F121" s="1"/>
      <c r="G121" s="1"/>
    </row>
    <row r="122" spans="5:7" ht="409.6">
      <c r="E122" s="1"/>
      <c r="F122" s="1"/>
      <c r="G122" s="1"/>
    </row>
    <row r="123" spans="5:7" ht="409.6">
      <c r="E123" s="1"/>
      <c r="F123" s="1"/>
      <c r="G123" s="1"/>
    </row>
    <row r="124" spans="5:7" ht="409.6">
      <c r="E124" s="1"/>
      <c r="F124" s="1"/>
      <c r="G124" s="1"/>
    </row>
    <row r="125" spans="5:7" ht="409.6">
      <c r="E125" s="1"/>
      <c r="F125" s="1"/>
      <c r="G125" s="1"/>
    </row>
    <row r="126" spans="5:7" ht="409.6">
      <c r="E126" s="1"/>
      <c r="F126" s="1"/>
      <c r="G126" s="1"/>
    </row>
    <row r="127" spans="5:7" ht="409.6">
      <c r="E127" s="1"/>
      <c r="F127" s="1"/>
      <c r="G127" s="1"/>
    </row>
    <row r="128" spans="5:7" ht="409.6">
      <c r="E128" s="1"/>
      <c r="F128" s="1"/>
      <c r="G128" s="1"/>
    </row>
    <row r="129" spans="5:7" ht="409.6">
      <c r="E129" s="1"/>
      <c r="F129" s="1"/>
      <c r="G129" s="1"/>
    </row>
    <row r="130" spans="5:7" ht="409.6">
      <c r="E130" s="1"/>
      <c r="F130" s="1"/>
      <c r="G130" s="1"/>
    </row>
    <row r="131" spans="5:7" ht="409.6">
      <c r="E131" s="1"/>
      <c r="F131" s="1"/>
      <c r="G131" s="1"/>
    </row>
    <row r="132" spans="5:7" ht="409.6">
      <c r="E132" s="1"/>
      <c r="F132" s="1"/>
      <c r="G132" s="1"/>
    </row>
    <row r="133" spans="5:7" ht="409.6">
      <c r="E133" s="1"/>
      <c r="F133" s="1"/>
      <c r="G133" s="1"/>
    </row>
    <row r="134" spans="5:7" ht="409.6">
      <c r="E134" s="1"/>
      <c r="F134" s="1"/>
      <c r="G134" s="1"/>
    </row>
    <row r="135" spans="5:7" ht="409.6">
      <c r="E135" s="1"/>
      <c r="F135" s="1"/>
      <c r="G135" s="1"/>
    </row>
    <row r="136" spans="5:7" ht="409.6">
      <c r="E136" s="1"/>
      <c r="F136" s="1"/>
      <c r="G136" s="1"/>
    </row>
    <row r="137" spans="5:7" ht="409.6">
      <c r="E137" s="1"/>
      <c r="F137" s="1"/>
      <c r="G137" s="1"/>
    </row>
    <row r="138" spans="5:7" ht="409.6">
      <c r="E138" s="1"/>
      <c r="F138" s="1"/>
      <c r="G138" s="1"/>
    </row>
    <row r="139" spans="5:7" ht="409.6">
      <c r="E139" s="1"/>
      <c r="F139" s="1"/>
      <c r="G139" s="1"/>
    </row>
    <row r="140" spans="5:7" ht="409.6">
      <c r="E140" s="1"/>
      <c r="F140" s="1"/>
      <c r="G140" s="1"/>
    </row>
    <row r="141" spans="5:7" ht="409.6">
      <c r="E141" s="1"/>
      <c r="F141" s="1"/>
      <c r="G141" s="1"/>
    </row>
    <row r="142" spans="5:7" ht="409.6">
      <c r="E142" s="1"/>
      <c r="F142" s="1"/>
      <c r="G142" s="1"/>
    </row>
    <row r="143" spans="5:7" ht="409.6">
      <c r="E143" s="1"/>
      <c r="F143" s="1"/>
      <c r="G143" s="1"/>
    </row>
    <row r="144" spans="5:7" ht="409.6">
      <c r="E144" s="1"/>
      <c r="F144" s="1"/>
      <c r="G144" s="1"/>
    </row>
    <row r="145" spans="5:7" ht="409.6">
      <c r="E145" s="1"/>
      <c r="F145" s="1"/>
      <c r="G145" s="1"/>
    </row>
    <row r="146" spans="5:7" ht="409.6">
      <c r="E146" s="1"/>
      <c r="F146" s="1"/>
      <c r="G146" s="1"/>
    </row>
    <row r="147" spans="5:7" ht="409.6">
      <c r="E147" s="1"/>
      <c r="F147" s="1"/>
      <c r="G147" s="1"/>
    </row>
    <row r="148" spans="5:7" ht="409.6">
      <c r="E148" s="1"/>
      <c r="F148" s="1"/>
      <c r="G148" s="1"/>
    </row>
    <row r="149" spans="5:7" ht="409.6">
      <c r="E149" s="1"/>
      <c r="F149" s="1"/>
      <c r="G149" s="1"/>
    </row>
    <row r="150" spans="5:7" ht="409.6">
      <c r="E150" s="1"/>
      <c r="F150" s="1"/>
      <c r="G150" s="1"/>
    </row>
    <row r="151" spans="5:7" ht="409.6">
      <c r="E151" s="1"/>
      <c r="F151" s="1"/>
      <c r="G151" s="1"/>
    </row>
    <row r="152" spans="5:7" ht="409.6">
      <c r="E152" s="1"/>
      <c r="F152" s="1"/>
      <c r="G152" s="1"/>
    </row>
    <row r="153" spans="5:7" ht="409.6">
      <c r="E153" s="1"/>
      <c r="F153" s="1"/>
      <c r="G153" s="1"/>
    </row>
    <row r="154" spans="5:7" ht="409.6">
      <c r="E154" s="1"/>
      <c r="F154" s="1"/>
      <c r="G154" s="1"/>
    </row>
    <row r="155" spans="5:7" ht="409.6">
      <c r="E155" s="1"/>
      <c r="F155" s="1"/>
      <c r="G155" s="1"/>
    </row>
    <row r="156" spans="5:7" ht="409.6">
      <c r="E156" s="1"/>
      <c r="F156" s="1"/>
      <c r="G156" s="1"/>
    </row>
    <row r="157" spans="5:7" ht="409.6">
      <c r="E157" s="1"/>
      <c r="F157" s="1"/>
      <c r="G157" s="1"/>
    </row>
    <row r="158" spans="5:7" ht="409.6">
      <c r="E158" s="1"/>
      <c r="F158" s="1"/>
      <c r="G158" s="1"/>
    </row>
    <row r="159" spans="5:7" ht="409.6">
      <c r="E159" s="1"/>
      <c r="F159" s="1"/>
      <c r="G159" s="1"/>
    </row>
    <row r="160" spans="5:7" ht="409.6">
      <c r="E160" s="1"/>
      <c r="F160" s="1"/>
      <c r="G160" s="1"/>
    </row>
    <row r="161" spans="5:7" ht="409.6">
      <c r="E161" s="1"/>
      <c r="F161" s="1"/>
      <c r="G161" s="1"/>
    </row>
    <row r="162" spans="5:7" ht="409.6">
      <c r="E162" s="1"/>
      <c r="F162" s="1"/>
      <c r="G162" s="1"/>
    </row>
    <row r="163" spans="5:7" ht="409.6">
      <c r="E163" s="1"/>
      <c r="F163" s="1"/>
      <c r="G163" s="1"/>
    </row>
    <row r="164" spans="5:7" ht="409.6">
      <c r="E164" s="1"/>
      <c r="F164" s="1"/>
      <c r="G164" s="1"/>
    </row>
    <row r="165" spans="5:7" ht="409.6">
      <c r="E165" s="1"/>
      <c r="F165" s="1"/>
      <c r="G165" s="1"/>
    </row>
    <row r="166" spans="5:7" ht="409.6">
      <c r="E166" s="1"/>
      <c r="F166" s="1"/>
      <c r="G166" s="1"/>
    </row>
    <row r="167" spans="5:7" ht="409.6">
      <c r="E167" s="1"/>
      <c r="F167" s="1"/>
      <c r="G167" s="1"/>
    </row>
    <row r="168" spans="5:7" ht="409.6">
      <c r="E168" s="1"/>
      <c r="F168" s="1"/>
      <c r="G168" s="1"/>
    </row>
    <row r="169" spans="5:7" ht="409.6">
      <c r="E169" s="1"/>
      <c r="F169" s="1"/>
      <c r="G169" s="1"/>
    </row>
    <row r="170" spans="5:7" ht="409.6">
      <c r="E170" s="1"/>
      <c r="F170" s="1"/>
      <c r="G170" s="1"/>
    </row>
    <row r="171" spans="5:7" ht="409.6">
      <c r="E171" s="1"/>
      <c r="F171" s="1"/>
      <c r="G171" s="1"/>
    </row>
    <row r="172" spans="5:7" ht="409.6">
      <c r="E172" s="1"/>
      <c r="F172" s="1"/>
      <c r="G172" s="1"/>
    </row>
    <row r="173" spans="5:7" ht="409.6">
      <c r="E173" s="1"/>
      <c r="F173" s="1"/>
      <c r="G173" s="1"/>
    </row>
    <row r="174" spans="5:7" ht="409.6">
      <c r="E174" s="1"/>
      <c r="F174" s="1"/>
      <c r="G174" s="1"/>
    </row>
    <row r="175" spans="5:7" ht="409.6">
      <c r="E175" s="1"/>
      <c r="F175" s="1"/>
      <c r="G175" s="1"/>
    </row>
    <row r="176" spans="5:7" ht="409.6">
      <c r="E176" s="1"/>
      <c r="F176" s="1"/>
      <c r="G176" s="1"/>
    </row>
    <row r="177" spans="5:7" ht="409.6">
      <c r="E177" s="1"/>
      <c r="F177" s="1"/>
      <c r="G177" s="1"/>
    </row>
    <row r="178" spans="5:7" ht="409.6">
      <c r="E178" s="1"/>
      <c r="F178" s="1"/>
      <c r="G178" s="1"/>
    </row>
    <row r="179" spans="5:7" ht="409.6">
      <c r="E179" s="1"/>
      <c r="F179" s="1"/>
      <c r="G179" s="1"/>
    </row>
    <row r="180" spans="5:7" ht="409.6">
      <c r="E180" s="1"/>
      <c r="F180" s="1"/>
      <c r="G180" s="1"/>
    </row>
    <row r="181" spans="5:7" ht="409.6">
      <c r="E181" s="1"/>
      <c r="F181" s="1"/>
      <c r="G181" s="1"/>
    </row>
    <row r="182" spans="5:7" ht="409.6">
      <c r="E182" s="1"/>
      <c r="F182" s="1"/>
      <c r="G182" s="1"/>
    </row>
    <row r="183" spans="5:7" ht="409.6">
      <c r="E183" s="1"/>
      <c r="F183" s="1"/>
      <c r="G183" s="1"/>
    </row>
    <row r="184" spans="5:7" ht="409.6">
      <c r="E184" s="1"/>
      <c r="F184" s="1"/>
      <c r="G184" s="1"/>
    </row>
    <row r="185" spans="5:7" ht="409.6">
      <c r="E185" s="1"/>
      <c r="F185" s="1"/>
      <c r="G185" s="1"/>
    </row>
    <row r="186" spans="5:7" ht="409.6">
      <c r="E186" s="1"/>
      <c r="F186" s="1"/>
      <c r="G186" s="1"/>
    </row>
    <row r="187" spans="5:7" ht="409.6">
      <c r="E187" s="1"/>
      <c r="F187" s="1"/>
      <c r="G187" s="1"/>
    </row>
    <row r="188" spans="5:7" ht="409.6">
      <c r="E188" s="1"/>
      <c r="F188" s="1"/>
      <c r="G188" s="1"/>
    </row>
    <row r="189" spans="5:7" ht="409.6">
      <c r="E189" s="1"/>
      <c r="F189" s="1"/>
      <c r="G189" s="1"/>
    </row>
    <row r="190" spans="5:7" ht="409.6">
      <c r="E190" s="1"/>
      <c r="F190" s="1"/>
      <c r="G190" s="1"/>
    </row>
    <row r="191" spans="5:7" ht="409.6">
      <c r="E191" s="1"/>
      <c r="F191" s="1"/>
      <c r="G191" s="1"/>
    </row>
    <row r="192" spans="5:7" ht="409.6">
      <c r="E192" s="1"/>
      <c r="F192" s="1"/>
      <c r="G192" s="1"/>
    </row>
    <row r="193" spans="5:7" ht="409.6">
      <c r="E193" s="1"/>
      <c r="F193" s="1"/>
      <c r="G193" s="1"/>
    </row>
    <row r="194" spans="5:7" ht="409.6">
      <c r="E194" s="1"/>
      <c r="F194" s="1"/>
      <c r="G194" s="1"/>
    </row>
    <row r="195" spans="5:7" ht="409.6">
      <c r="E195" s="1"/>
      <c r="F195" s="1"/>
      <c r="G195" s="1"/>
    </row>
    <row r="196" spans="5:7" ht="409.6">
      <c r="E196" s="1"/>
      <c r="F196" s="1"/>
      <c r="G196" s="1"/>
    </row>
    <row r="197" spans="5:7" ht="409.6">
      <c r="E197" s="1"/>
      <c r="F197" s="1"/>
      <c r="G197" s="1"/>
    </row>
    <row r="198" spans="5:7" ht="409.6">
      <c r="E198" s="1"/>
      <c r="F198" s="1"/>
      <c r="G198" s="1"/>
    </row>
    <row r="199" spans="5:7" ht="409.6">
      <c r="E199" s="1"/>
      <c r="F199" s="1"/>
      <c r="G199" s="1"/>
    </row>
    <row r="200" spans="5:7" ht="409.6">
      <c r="E200" s="1"/>
      <c r="F200" s="1"/>
      <c r="G200" s="1"/>
    </row>
    <row r="201" spans="5:7" ht="409.6">
      <c r="E201" s="1"/>
      <c r="F201" s="1"/>
      <c r="G201" s="1"/>
    </row>
    <row r="202" spans="5:7" ht="409.6">
      <c r="E202" s="1"/>
      <c r="F202" s="1"/>
      <c r="G202" s="1"/>
    </row>
    <row r="203" spans="5:7" ht="409.6">
      <c r="E203" s="1"/>
      <c r="F203" s="1"/>
      <c r="G203" s="1"/>
    </row>
    <row r="204" spans="5:7" ht="409.6">
      <c r="E204" s="1"/>
      <c r="F204" s="1"/>
      <c r="G204" s="1"/>
    </row>
    <row r="205" spans="5:7" ht="409.6">
      <c r="E205" s="1"/>
      <c r="F205" s="1"/>
      <c r="G205" s="1"/>
    </row>
    <row r="206" spans="5:7" ht="409.6">
      <c r="E206" s="1"/>
      <c r="F206" s="1"/>
      <c r="G206" s="1"/>
    </row>
    <row r="207" spans="5:7" ht="409.6">
      <c r="E207" s="1"/>
      <c r="F207" s="1"/>
      <c r="G207" s="1"/>
    </row>
    <row r="208" spans="5:7" ht="409.6">
      <c r="E208" s="1"/>
      <c r="F208" s="1"/>
      <c r="G208" s="1"/>
    </row>
    <row r="209" spans="5:7" ht="409.6">
      <c r="E209" s="1"/>
      <c r="F209" s="1"/>
      <c r="G209" s="1"/>
    </row>
    <row r="210" spans="5:7" ht="409.6">
      <c r="E210" s="1"/>
      <c r="F210" s="1"/>
      <c r="G210" s="1"/>
    </row>
    <row r="211" spans="5:7" ht="409.6">
      <c r="E211" s="1"/>
      <c r="F211" s="1"/>
      <c r="G211" s="1"/>
    </row>
    <row r="212" spans="5:7" ht="409.6">
      <c r="E212" s="1"/>
      <c r="F212" s="1"/>
      <c r="G212" s="1"/>
    </row>
    <row r="213" spans="5:7" ht="409.6">
      <c r="E213" s="1"/>
      <c r="F213" s="1"/>
      <c r="G213" s="1"/>
    </row>
    <row r="214" spans="5:7" ht="409.6">
      <c r="E214" s="1"/>
      <c r="F214" s="1"/>
      <c r="G214" s="1"/>
    </row>
    <row r="215" spans="5:7" ht="409.6">
      <c r="E215" s="1"/>
      <c r="F215" s="1"/>
      <c r="G215" s="1"/>
    </row>
    <row r="216" spans="5:7" ht="409.6">
      <c r="E216" s="1"/>
      <c r="F216" s="1"/>
      <c r="G216" s="1"/>
    </row>
    <row r="217" spans="5:7" ht="409.6">
      <c r="E217" s="1"/>
      <c r="F217" s="1"/>
      <c r="G217" s="1"/>
    </row>
    <row r="218" spans="5:7" ht="409.6">
      <c r="E218" s="1"/>
      <c r="F218" s="1"/>
      <c r="G218" s="1"/>
    </row>
    <row r="219" spans="5:7" ht="409.6">
      <c r="E219" s="1"/>
      <c r="F219" s="1"/>
      <c r="G219" s="1"/>
    </row>
    <row r="220" spans="5:7" ht="409.6">
      <c r="E220" s="1"/>
      <c r="F220" s="1"/>
      <c r="G220" s="1"/>
    </row>
    <row r="221" spans="5:7" ht="409.6">
      <c r="E221" s="1"/>
      <c r="F221" s="1"/>
      <c r="G221" s="1"/>
    </row>
    <row r="222" spans="5:7" ht="409.6">
      <c r="E222" s="1"/>
      <c r="F222" s="1"/>
      <c r="G222" s="1"/>
    </row>
    <row r="223" spans="5:7" ht="409.6">
      <c r="E223" s="1"/>
      <c r="F223" s="1"/>
      <c r="G223" s="1"/>
    </row>
    <row r="224" spans="5:7" ht="409.6">
      <c r="E224" s="1"/>
      <c r="F224" s="1"/>
      <c r="G224" s="1"/>
    </row>
    <row r="225" spans="5:7" ht="409.6">
      <c r="E225" s="1"/>
      <c r="F225" s="1"/>
      <c r="G225" s="1"/>
    </row>
    <row r="226" spans="5:7" ht="409.6">
      <c r="E226" s="1"/>
      <c r="F226" s="1"/>
      <c r="G226" s="1"/>
    </row>
    <row r="227" spans="5:7" ht="409.6">
      <c r="E227" s="1"/>
      <c r="F227" s="1"/>
      <c r="G227" s="1"/>
    </row>
    <row r="228" spans="5:7" ht="409.6">
      <c r="E228" s="1"/>
      <c r="F228" s="1"/>
      <c r="G228" s="1"/>
    </row>
    <row r="229" spans="5:7" ht="409.6">
      <c r="E229" s="1"/>
      <c r="F229" s="1"/>
      <c r="G229" s="1"/>
    </row>
    <row r="230" spans="5:7" ht="409.6">
      <c r="E230" s="1"/>
      <c r="F230" s="1"/>
      <c r="G230" s="1"/>
    </row>
    <row r="231" spans="5:7" ht="409.6">
      <c r="E231" s="1"/>
      <c r="F231" s="1"/>
      <c r="G231" s="1"/>
    </row>
    <row r="232" spans="5:7" ht="409.6">
      <c r="E232" s="1"/>
      <c r="F232" s="1"/>
      <c r="G232" s="1"/>
    </row>
    <row r="233" spans="5:7" ht="409.6">
      <c r="E233" s="1"/>
      <c r="F233" s="1"/>
      <c r="G233" s="1"/>
    </row>
    <row r="234" spans="5:7" ht="409.6">
      <c r="E234" s="1"/>
      <c r="F234" s="1"/>
      <c r="G234" s="1"/>
    </row>
    <row r="235" spans="5:7" ht="409.6">
      <c r="E235" s="1"/>
      <c r="F235" s="1"/>
      <c r="G235" s="1"/>
    </row>
    <row r="236" spans="5:7" ht="409.6">
      <c r="E236" s="1"/>
      <c r="F236" s="1"/>
      <c r="G236" s="1"/>
    </row>
    <row r="237" spans="5:7" ht="409.6">
      <c r="E237" s="1"/>
      <c r="F237" s="1"/>
      <c r="G237" s="1"/>
    </row>
    <row r="238" spans="5:7" ht="409.6">
      <c r="E238" s="1"/>
      <c r="F238" s="1"/>
      <c r="G238" s="1"/>
    </row>
    <row r="239" spans="5:7" ht="409.6">
      <c r="E239" s="1"/>
      <c r="F239" s="1"/>
      <c r="G239" s="1"/>
    </row>
    <row r="240" spans="5:7" ht="409.6">
      <c r="E240" s="1"/>
      <c r="F240" s="1"/>
      <c r="G240" s="1"/>
    </row>
    <row r="241" spans="5:7" ht="409.6">
      <c r="E241" s="1"/>
      <c r="F241" s="1"/>
      <c r="G241" s="1"/>
    </row>
    <row r="242" spans="5:7" ht="409.6">
      <c r="E242" s="1"/>
      <c r="F242" s="1"/>
      <c r="G242" s="1"/>
    </row>
    <row r="243" spans="5:7" ht="409.6">
      <c r="E243" s="1"/>
      <c r="F243" s="1"/>
      <c r="G243" s="1"/>
    </row>
    <row r="244" spans="5:7" ht="409.6">
      <c r="E244" s="1"/>
      <c r="F244" s="1"/>
      <c r="G244" s="1"/>
    </row>
    <row r="245" spans="5:7" ht="409.6">
      <c r="E245" s="1"/>
      <c r="F245" s="1"/>
      <c r="G245" s="1"/>
    </row>
    <row r="246" spans="5:7" ht="409.6">
      <c r="E246" s="1"/>
      <c r="F246" s="1"/>
      <c r="G246" s="1"/>
    </row>
    <row r="247" spans="5:7" ht="409.6">
      <c r="E247" s="1"/>
      <c r="F247" s="1"/>
      <c r="G247" s="1"/>
    </row>
    <row r="248" spans="5:7" ht="409.6">
      <c r="E248" s="1"/>
      <c r="F248" s="1"/>
      <c r="G248" s="1"/>
    </row>
    <row r="249" spans="5:7" ht="409.6">
      <c r="E249" s="1"/>
      <c r="F249" s="1"/>
      <c r="G249" s="1"/>
    </row>
    <row r="250" spans="5:7" ht="409.6">
      <c r="E250" s="1"/>
      <c r="F250" s="1"/>
      <c r="G250" s="1"/>
    </row>
    <row r="251" spans="5:7" ht="409.6">
      <c r="E251" s="1"/>
      <c r="F251" s="1"/>
      <c r="G251" s="1"/>
    </row>
    <row r="252" spans="5:7" ht="409.6">
      <c r="E252" s="1"/>
      <c r="F252" s="1"/>
      <c r="G252" s="1"/>
    </row>
    <row r="253" spans="5:7" ht="409.6">
      <c r="E253" s="1"/>
      <c r="F253" s="1"/>
      <c r="G253" s="1"/>
    </row>
    <row r="254" spans="5:7" ht="409.6">
      <c r="E254" s="1"/>
      <c r="F254" s="1"/>
      <c r="G254" s="1"/>
    </row>
    <row r="255" spans="5:7" ht="409.6">
      <c r="E255" s="1"/>
      <c r="F255" s="1"/>
      <c r="G255" s="1"/>
    </row>
    <row r="256" spans="5:7" ht="409.6">
      <c r="E256" s="1"/>
      <c r="F256" s="1"/>
      <c r="G256" s="1"/>
    </row>
    <row r="257" spans="5:7" ht="409.6">
      <c r="E257" s="1"/>
      <c r="F257" s="1"/>
      <c r="G257" s="1"/>
    </row>
    <row r="258" spans="5:7" ht="409.6">
      <c r="E258" s="1"/>
      <c r="F258" s="1"/>
      <c r="G258" s="1"/>
    </row>
    <row r="259" spans="5:7" ht="409.6">
      <c r="E259" s="1"/>
      <c r="F259" s="1"/>
      <c r="G259" s="1"/>
    </row>
    <row r="260" spans="5:7" ht="409.6">
      <c r="E260" s="1"/>
      <c r="F260" s="1"/>
      <c r="G260" s="1"/>
    </row>
    <row r="261" spans="5:7" ht="409.6">
      <c r="E261" s="1"/>
      <c r="F261" s="1"/>
      <c r="G261" s="1"/>
    </row>
    <row r="262" spans="5:7" ht="409.6">
      <c r="E262" s="1"/>
      <c r="F262" s="1"/>
      <c r="G262" s="1"/>
    </row>
    <row r="263" spans="5:7" ht="409.6">
      <c r="E263" s="1"/>
      <c r="F263" s="1"/>
      <c r="G263" s="1"/>
    </row>
    <row r="264" spans="5:7" ht="409.6">
      <c r="E264" s="1"/>
      <c r="F264" s="1"/>
      <c r="G264" s="1"/>
    </row>
    <row r="265" spans="5:7" ht="409.6">
      <c r="E265" s="1"/>
      <c r="F265" s="1"/>
      <c r="G265" s="1"/>
    </row>
    <row r="266" spans="5:7" ht="409.6">
      <c r="E266" s="1"/>
      <c r="F266" s="1"/>
      <c r="G266" s="1"/>
    </row>
    <row r="267" spans="5:7" ht="409.6">
      <c r="E267" s="1"/>
      <c r="F267" s="1"/>
      <c r="G267" s="1"/>
    </row>
    <row r="268" spans="5:7" ht="409.6">
      <c r="E268" s="1"/>
      <c r="F268" s="1"/>
      <c r="G268" s="1"/>
    </row>
    <row r="269" spans="5:7" ht="409.6">
      <c r="E269" s="1"/>
      <c r="F269" s="1"/>
      <c r="G269" s="1"/>
    </row>
    <row r="270" spans="5:7" ht="409.6">
      <c r="E270" s="1"/>
      <c r="F270" s="1"/>
      <c r="G270" s="1"/>
    </row>
    <row r="271" spans="5:7" ht="409.6">
      <c r="E271" s="1"/>
      <c r="F271" s="1"/>
      <c r="G271" s="1"/>
    </row>
    <row r="272" spans="5:7" ht="409.6">
      <c r="E272" s="1"/>
      <c r="F272" s="1"/>
      <c r="G272" s="1"/>
    </row>
    <row r="273" spans="2:7" ht="409.6">
      <c r="B273" s="44"/>
      <c r="E273" s="1"/>
      <c r="F273" s="1"/>
      <c r="G273" s="1"/>
    </row>
    <row r="274" spans="2:7" ht="409.6">
      <c r="B274" s="44"/>
      <c r="E274" s="1"/>
      <c r="F274" s="1"/>
      <c r="G274" s="1"/>
    </row>
    <row r="275" spans="2:7" ht="409.6">
      <c r="B275" s="3"/>
      <c r="E275" s="1"/>
      <c r="F275" s="1"/>
      <c r="G275" s="1"/>
    </row>
    <row r="276" spans="2:7" ht="409.6">
      <c r="E276" s="1"/>
      <c r="F276" s="1"/>
      <c r="G276" s="1"/>
    </row>
    <row r="277" spans="2:7" ht="409.6">
      <c r="E277" s="1"/>
      <c r="F277" s="1"/>
      <c r="G277" s="1"/>
    </row>
    <row r="278" spans="2:7" ht="409.6">
      <c r="E278" s="1"/>
      <c r="F278" s="1"/>
      <c r="G278" s="1"/>
    </row>
    <row r="279" spans="2:7" ht="409.6">
      <c r="E279" s="1"/>
      <c r="F279" s="1"/>
      <c r="G279" s="1"/>
    </row>
    <row r="280" spans="2:7" ht="409.6">
      <c r="E280" s="1"/>
      <c r="F280" s="1"/>
      <c r="G280" s="1"/>
    </row>
    <row r="281" spans="2:7" ht="409.6">
      <c r="E281" s="1"/>
      <c r="F281" s="1"/>
      <c r="G281" s="1"/>
    </row>
    <row r="282" spans="2:7" ht="409.6">
      <c r="E282" s="1"/>
      <c r="F282" s="1"/>
      <c r="G282" s="1"/>
    </row>
    <row r="283" spans="2:7" ht="409.6">
      <c r="E283" s="1"/>
      <c r="F283" s="1"/>
      <c r="G283" s="1"/>
    </row>
    <row r="284" spans="2:7" ht="409.6">
      <c r="E284" s="1"/>
      <c r="F284" s="1"/>
      <c r="G284" s="1"/>
    </row>
    <row r="285" spans="2:7" ht="409.6">
      <c r="E285" s="1"/>
      <c r="F285" s="1"/>
      <c r="G285" s="1"/>
    </row>
    <row r="286" spans="2:7" ht="409.6">
      <c r="E286" s="1"/>
      <c r="F286" s="1"/>
      <c r="G286" s="1"/>
    </row>
    <row r="287" spans="2:7" ht="409.6">
      <c r="E287" s="1"/>
      <c r="F287" s="1"/>
      <c r="G287" s="1"/>
    </row>
    <row r="288" spans="2:7" ht="409.6">
      <c r="E288" s="1"/>
      <c r="F288" s="1"/>
      <c r="G288" s="1"/>
    </row>
    <row r="289" spans="2:7" ht="409.6">
      <c r="E289" s="1"/>
      <c r="F289" s="1"/>
      <c r="G289" s="1"/>
    </row>
    <row r="290" spans="2:7" ht="409.6">
      <c r="E290" s="1"/>
      <c r="F290" s="1"/>
      <c r="G290" s="1"/>
    </row>
    <row r="291" spans="2:7" ht="409.6">
      <c r="E291" s="1"/>
      <c r="F291" s="1"/>
      <c r="G291" s="1"/>
    </row>
    <row r="292" spans="2:7" ht="409.6">
      <c r="E292" s="1"/>
      <c r="F292" s="1"/>
      <c r="G292" s="1"/>
    </row>
    <row r="293" spans="2:7" ht="409.6">
      <c r="E293" s="1"/>
      <c r="F293" s="1"/>
      <c r="G293" s="1"/>
    </row>
    <row r="294" spans="2:7" ht="409.6">
      <c r="B294" s="44"/>
      <c r="E294" s="1"/>
      <c r="F294" s="1"/>
      <c r="G294" s="1"/>
    </row>
    <row r="295" spans="2:7" ht="409.6">
      <c r="B295" s="44"/>
      <c r="E295" s="1"/>
      <c r="F295" s="1"/>
      <c r="G295" s="1"/>
    </row>
    <row r="296" spans="2:7" ht="409.6">
      <c r="B296" s="3"/>
      <c r="E296" s="1"/>
      <c r="F296" s="1"/>
      <c r="G296" s="1"/>
    </row>
    <row r="297" spans="2:7" ht="409.6">
      <c r="E297" s="1"/>
      <c r="F297" s="1"/>
      <c r="G297" s="1"/>
    </row>
    <row r="298" spans="2:7" ht="409.6">
      <c r="E298" s="1"/>
      <c r="F298" s="1"/>
      <c r="G298" s="1"/>
    </row>
    <row r="299" spans="2:7" ht="409.6">
      <c r="E299" s="1"/>
      <c r="F299" s="1"/>
      <c r="G299" s="1"/>
    </row>
    <row r="300" spans="2:7" ht="409.6">
      <c r="E300" s="1"/>
      <c r="F300" s="1"/>
      <c r="G300" s="1"/>
    </row>
    <row r="301" spans="2:7" ht="409.6">
      <c r="E301" s="1"/>
      <c r="F301" s="1"/>
      <c r="G301" s="1"/>
    </row>
    <row r="302" spans="2:7" ht="409.6">
      <c r="E302" s="1"/>
      <c r="F302" s="1"/>
      <c r="G302" s="1"/>
    </row>
    <row r="303" spans="2:7" ht="409.6">
      <c r="E303" s="1"/>
      <c r="F303" s="1"/>
      <c r="G303" s="1"/>
    </row>
    <row r="304" spans="2:7" ht="409.6">
      <c r="E304" s="1"/>
      <c r="F304" s="1"/>
      <c r="G304" s="1"/>
    </row>
    <row r="305" spans="5:7" ht="409.6">
      <c r="E305" s="1"/>
      <c r="F305" s="1"/>
      <c r="G305" s="1"/>
    </row>
    <row r="306" spans="5:7" ht="409.6">
      <c r="E306" s="1"/>
      <c r="F306" s="1"/>
      <c r="G306" s="1"/>
    </row>
    <row r="307" spans="5:7" ht="409.6">
      <c r="E307" s="1"/>
      <c r="F307" s="1"/>
      <c r="G307" s="1"/>
    </row>
    <row r="308" spans="5:7" ht="409.6">
      <c r="E308" s="1"/>
      <c r="F308" s="1"/>
      <c r="G308" s="1"/>
    </row>
    <row r="309" spans="5:7" ht="409.6">
      <c r="E309" s="1"/>
      <c r="F309" s="1"/>
      <c r="G309" s="1"/>
    </row>
    <row r="310" spans="5:7" ht="409.6">
      <c r="E310" s="1"/>
      <c r="F310" s="1"/>
      <c r="G310" s="1"/>
    </row>
    <row r="311" spans="5:7" ht="409.6">
      <c r="E311" s="1"/>
      <c r="F311" s="1"/>
      <c r="G311" s="1"/>
    </row>
    <row r="312" spans="5:7" ht="409.6">
      <c r="E312" s="1"/>
      <c r="F312" s="1"/>
      <c r="G312" s="1"/>
    </row>
    <row r="313" spans="5:7" ht="409.6">
      <c r="E313" s="1"/>
      <c r="F313" s="1"/>
      <c r="G313" s="1"/>
    </row>
    <row r="314" spans="5:7" ht="409.6">
      <c r="E314" s="1"/>
      <c r="F314" s="1"/>
      <c r="G314" s="1"/>
    </row>
    <row r="315" spans="5:7" ht="409.6">
      <c r="E315" s="1"/>
      <c r="F315" s="1"/>
      <c r="G315" s="1"/>
    </row>
    <row r="316" spans="5:7" ht="409.6">
      <c r="E316" s="1"/>
      <c r="F316" s="1"/>
      <c r="G316" s="1"/>
    </row>
    <row r="317" spans="5:7" ht="409.6">
      <c r="E317" s="1"/>
      <c r="F317" s="1"/>
      <c r="G317" s="1"/>
    </row>
    <row r="318" spans="5:7" ht="409.6">
      <c r="E318" s="1"/>
      <c r="F318" s="1"/>
      <c r="G318" s="1"/>
    </row>
    <row r="319" spans="5:7" ht="409.6">
      <c r="E319" s="1"/>
      <c r="F319" s="1"/>
      <c r="G319" s="1"/>
    </row>
    <row r="320" spans="5:7" ht="409.6">
      <c r="E320" s="1"/>
      <c r="F320" s="1"/>
      <c r="G320" s="1"/>
    </row>
    <row r="321" spans="5:7" ht="409.6">
      <c r="E321" s="1"/>
      <c r="F321" s="1"/>
      <c r="G321" s="1"/>
    </row>
    <row r="322" spans="5:7" ht="409.6">
      <c r="E322" s="1"/>
      <c r="F322" s="1"/>
      <c r="G322" s="1"/>
    </row>
    <row r="323" spans="5:7" ht="409.6">
      <c r="E323" s="1"/>
      <c r="F323" s="1"/>
      <c r="G323" s="1"/>
    </row>
    <row r="324" spans="5:7" ht="409.6">
      <c r="E324" s="1"/>
      <c r="F324" s="1"/>
      <c r="G324" s="1"/>
    </row>
    <row r="325" spans="5:7" ht="409.6">
      <c r="E325" s="1"/>
      <c r="F325" s="1"/>
      <c r="G325" s="1"/>
    </row>
    <row r="326" spans="5:7" ht="409.6">
      <c r="E326" s="1"/>
      <c r="F326" s="1"/>
      <c r="G326" s="1"/>
    </row>
    <row r="327" spans="5:7" ht="409.6">
      <c r="E327" s="1"/>
      <c r="F327" s="1"/>
      <c r="G327" s="1"/>
    </row>
    <row r="328" spans="5:7" ht="409.6">
      <c r="E328" s="1"/>
      <c r="F328" s="1"/>
      <c r="G328" s="1"/>
    </row>
    <row r="329" spans="5:7" ht="409.6">
      <c r="E329" s="1"/>
      <c r="F329" s="1"/>
      <c r="G329" s="1"/>
    </row>
    <row r="330" spans="5:7" ht="409.6">
      <c r="E330" s="1"/>
      <c r="F330" s="1"/>
      <c r="G330" s="1"/>
    </row>
    <row r="331" spans="5:7" ht="409.6">
      <c r="E331" s="1"/>
      <c r="F331" s="1"/>
      <c r="G331" s="1"/>
    </row>
    <row r="332" spans="5:7" ht="409.6">
      <c r="E332" s="1"/>
      <c r="F332" s="1"/>
      <c r="G332" s="1"/>
    </row>
    <row r="333" spans="5:7" ht="409.6">
      <c r="E333" s="1"/>
      <c r="F333" s="1"/>
      <c r="G333" s="1"/>
    </row>
    <row r="334" spans="5:7" ht="409.6">
      <c r="E334" s="1"/>
      <c r="F334" s="1"/>
      <c r="G334" s="1"/>
    </row>
    <row r="335" spans="5:7" ht="409.6">
      <c r="E335" s="1"/>
      <c r="F335" s="1"/>
      <c r="G335" s="1"/>
    </row>
    <row r="336" spans="5:7" ht="409.6">
      <c r="E336" s="1"/>
      <c r="F336" s="1"/>
      <c r="G336" s="1"/>
    </row>
    <row r="337" spans="5:7" ht="409.6">
      <c r="E337" s="1"/>
      <c r="F337" s="1"/>
      <c r="G337" s="1"/>
    </row>
    <row r="338" spans="5:7" ht="409.6">
      <c r="E338" s="1"/>
      <c r="F338" s="1"/>
      <c r="G338" s="1"/>
    </row>
    <row r="339" spans="5:7" ht="409.6">
      <c r="E339" s="1"/>
      <c r="F339" s="1"/>
      <c r="G339" s="1"/>
    </row>
    <row r="340" spans="5:7" ht="409.6">
      <c r="E340" s="1"/>
      <c r="F340" s="1"/>
      <c r="G340" s="1"/>
    </row>
    <row r="341" spans="5:7" ht="409.6">
      <c r="E341" s="1"/>
      <c r="F341" s="1"/>
      <c r="G341" s="1"/>
    </row>
    <row r="342" spans="5:7" ht="409.6">
      <c r="E342" s="1"/>
      <c r="F342" s="1"/>
      <c r="G342" s="1"/>
    </row>
    <row r="343" spans="5:7" ht="409.6">
      <c r="E343" s="1"/>
      <c r="F343" s="1"/>
      <c r="G343" s="1"/>
    </row>
    <row r="344" spans="5:7" ht="409.6">
      <c r="E344" s="1"/>
      <c r="F344" s="1"/>
      <c r="G344" s="1"/>
    </row>
    <row r="345" spans="5:7" ht="409.6">
      <c r="E345" s="1"/>
      <c r="F345" s="1"/>
      <c r="G345" s="1"/>
    </row>
    <row r="346" spans="5:7" ht="409.6">
      <c r="E346" s="1"/>
      <c r="F346" s="1"/>
      <c r="G346" s="1"/>
    </row>
    <row r="347" spans="5:7" ht="409.6">
      <c r="E347" s="1"/>
      <c r="F347" s="1"/>
      <c r="G347" s="1"/>
    </row>
    <row r="348" spans="5:7" ht="409.6">
      <c r="E348" s="1"/>
      <c r="F348" s="1"/>
      <c r="G348" s="1"/>
    </row>
    <row r="349" spans="5:7" ht="409.6">
      <c r="E349" s="1"/>
      <c r="F349" s="1"/>
      <c r="G349" s="1"/>
    </row>
    <row r="350" spans="5:7" ht="409.6">
      <c r="E350" s="1"/>
      <c r="F350" s="1"/>
      <c r="G350" s="1"/>
    </row>
    <row r="351" spans="5:7" ht="409.6">
      <c r="E351" s="1"/>
      <c r="F351" s="1"/>
      <c r="G351" s="1"/>
    </row>
    <row r="352" spans="5:7" ht="409.6">
      <c r="E352" s="1"/>
      <c r="F352" s="1"/>
      <c r="G352" s="1"/>
    </row>
    <row r="353" spans="2:7" ht="409.6">
      <c r="E353" s="1"/>
      <c r="F353" s="1"/>
      <c r="G353" s="1"/>
    </row>
    <row r="354" spans="2:7" ht="409.6">
      <c r="E354" s="1"/>
      <c r="F354" s="1"/>
      <c r="G354" s="1"/>
    </row>
    <row r="355" spans="2:7" ht="409.6">
      <c r="E355" s="1"/>
      <c r="F355" s="1"/>
      <c r="G355" s="1"/>
    </row>
    <row r="356" spans="2:7" ht="409.6">
      <c r="E356" s="1"/>
      <c r="F356" s="1"/>
      <c r="G356" s="1"/>
    </row>
    <row r="357" spans="2:7" ht="409.6">
      <c r="E357" s="1"/>
      <c r="F357" s="1"/>
      <c r="G357" s="1"/>
    </row>
    <row r="358" spans="2:7" ht="409.6">
      <c r="E358" s="1"/>
      <c r="F358" s="1"/>
      <c r="G358" s="1"/>
    </row>
    <row r="359" spans="2:7" ht="409.6">
      <c r="E359" s="1"/>
      <c r="F359" s="1"/>
      <c r="G359" s="1"/>
    </row>
    <row r="360" spans="2:7" ht="409.6">
      <c r="E360" s="1"/>
      <c r="F360" s="1"/>
      <c r="G360" s="1"/>
    </row>
    <row r="361" spans="2:7" ht="409.6">
      <c r="B361" s="44"/>
      <c r="E361" s="1"/>
      <c r="F361" s="1"/>
      <c r="G361" s="1"/>
    </row>
    <row r="362" spans="2:7" ht="409.6">
      <c r="B362" s="44"/>
      <c r="E362" s="1"/>
      <c r="F362" s="1"/>
      <c r="G362" s="1"/>
    </row>
    <row r="363" spans="2:7" ht="409.6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10" workbookViewId="0">
      <selection activeCell="M24" sqref="M24"/>
    </sheetView>
  </sheetViews>
  <sheetFormatPr defaultColWidth="9.140625" defaultRowHeight="18"/>
  <cols>
    <col min="1" max="1" width="6.28515625" style="1" customWidth="1"/>
    <col min="2" max="2" width="44.42578125" style="2" bestFit="1" customWidth="1"/>
    <col min="3" max="3" width="62.85546875" style="2" bestFit="1" customWidth="1"/>
    <col min="4" max="4" width="6.42578125" style="2" bestFit="1" customWidth="1"/>
    <col min="5" max="5" width="11.28515625" style="2" bestFit="1" customWidth="1"/>
    <col min="6" max="6" width="21" style="2" bestFit="1" customWidth="1"/>
    <col min="7" max="7" width="12.28515625" style="2" bestFit="1" customWidth="1"/>
    <col min="8" max="8" width="9" style="1" bestFit="1" customWidth="1"/>
    <col min="9" max="9" width="9.5703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168</v>
      </c>
      <c r="C1" s="78" t="s" vm="1">
        <v>244</v>
      </c>
    </row>
    <row r="2" spans="2:63">
      <c r="B2" s="57" t="s">
        <v>167</v>
      </c>
      <c r="C2" s="78" t="s">
        <v>245</v>
      </c>
    </row>
    <row r="3" spans="2:63">
      <c r="B3" s="57" t="s">
        <v>169</v>
      </c>
      <c r="C3" s="78" t="s">
        <v>246</v>
      </c>
    </row>
    <row r="4" spans="2:63">
      <c r="B4" s="57" t="s">
        <v>170</v>
      </c>
      <c r="C4" s="78">
        <v>12148</v>
      </c>
    </row>
    <row r="6" spans="2:63" ht="26.25" customHeight="1">
      <c r="B6" s="136" t="s">
        <v>198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  <c r="BK6" s="3"/>
    </row>
    <row r="7" spans="2:63" ht="26.25" customHeight="1">
      <c r="B7" s="136" t="s">
        <v>243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  <c r="BH7" s="3"/>
      <c r="BK7" s="3"/>
    </row>
    <row r="8" spans="2:63" s="3" customFormat="1" ht="74.25" customHeight="1">
      <c r="B8" s="23" t="s">
        <v>104</v>
      </c>
      <c r="C8" s="31" t="s">
        <v>38</v>
      </c>
      <c r="D8" s="31" t="s">
        <v>108</v>
      </c>
      <c r="E8" s="31" t="s">
        <v>106</v>
      </c>
      <c r="F8" s="31" t="s">
        <v>55</v>
      </c>
      <c r="G8" s="31" t="s">
        <v>90</v>
      </c>
      <c r="H8" s="31" t="s">
        <v>222</v>
      </c>
      <c r="I8" s="31" t="s">
        <v>221</v>
      </c>
      <c r="J8" s="31" t="s">
        <v>237</v>
      </c>
      <c r="K8" s="31" t="s">
        <v>52</v>
      </c>
      <c r="L8" s="31" t="s">
        <v>51</v>
      </c>
      <c r="M8" s="31" t="s">
        <v>171</v>
      </c>
      <c r="N8" s="15" t="s">
        <v>173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229</v>
      </c>
      <c r="I9" s="33"/>
      <c r="J9" s="17" t="s">
        <v>225</v>
      </c>
      <c r="K9" s="33" t="s">
        <v>225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106" t="s">
        <v>240</v>
      </c>
      <c r="C11" s="82"/>
      <c r="D11" s="82"/>
      <c r="E11" s="82"/>
      <c r="F11" s="82"/>
      <c r="G11" s="82"/>
      <c r="H11" s="91"/>
      <c r="I11" s="93"/>
      <c r="J11" s="91">
        <v>5.7260642E-2</v>
      </c>
      <c r="K11" s="91">
        <v>41.842592824000008</v>
      </c>
      <c r="L11" s="82"/>
      <c r="M11" s="92">
        <f>K11/$K$11</f>
        <v>1</v>
      </c>
      <c r="N11" s="92">
        <f>K11/'סכום נכסי הקרן'!$C$42</f>
        <v>6.4844606705564741E-3</v>
      </c>
      <c r="O11" s="5"/>
      <c r="BH11" s="100"/>
      <c r="BI11" s="3"/>
      <c r="BK11" s="100"/>
    </row>
    <row r="12" spans="2:63" s="100" customFormat="1" ht="20.25">
      <c r="B12" s="81" t="s">
        <v>219</v>
      </c>
      <c r="C12" s="82"/>
      <c r="D12" s="82"/>
      <c r="E12" s="82"/>
      <c r="F12" s="82"/>
      <c r="G12" s="82"/>
      <c r="H12" s="91"/>
      <c r="I12" s="93"/>
      <c r="J12" s="82"/>
      <c r="K12" s="91">
        <v>23.387413914000003</v>
      </c>
      <c r="L12" s="82"/>
      <c r="M12" s="92">
        <f t="shared" ref="M12:M29" si="0">K12/$K$11</f>
        <v>0.5589379705118438</v>
      </c>
      <c r="N12" s="92">
        <f>K12/'סכום נכסי הקרן'!$C$42</f>
        <v>3.6244112870647055E-3</v>
      </c>
      <c r="BI12" s="4"/>
    </row>
    <row r="13" spans="2:63">
      <c r="B13" s="102" t="s">
        <v>241</v>
      </c>
      <c r="C13" s="82"/>
      <c r="D13" s="82"/>
      <c r="E13" s="82"/>
      <c r="F13" s="82"/>
      <c r="G13" s="82"/>
      <c r="H13" s="91"/>
      <c r="I13" s="93"/>
      <c r="J13" s="82"/>
      <c r="K13" s="91">
        <v>23.387413914000003</v>
      </c>
      <c r="L13" s="82"/>
      <c r="M13" s="92">
        <f t="shared" si="0"/>
        <v>0.5589379705118438</v>
      </c>
      <c r="N13" s="92">
        <f>K13/'סכום נכסי הקרן'!$C$42</f>
        <v>3.6244112870647055E-3</v>
      </c>
    </row>
    <row r="14" spans="2:63">
      <c r="B14" s="87" t="s">
        <v>1108</v>
      </c>
      <c r="C14" s="84" t="s">
        <v>1109</v>
      </c>
      <c r="D14" s="97" t="s">
        <v>109</v>
      </c>
      <c r="E14" s="84" t="s">
        <v>1110</v>
      </c>
      <c r="F14" s="97" t="s">
        <v>1154</v>
      </c>
      <c r="G14" s="97" t="s">
        <v>153</v>
      </c>
      <c r="H14" s="94">
        <v>58.389118000000011</v>
      </c>
      <c r="I14" s="96">
        <v>358.97</v>
      </c>
      <c r="J14" s="84"/>
      <c r="K14" s="94">
        <v>0.20959941500000001</v>
      </c>
      <c r="L14" s="95">
        <v>3.9725868723268112E-7</v>
      </c>
      <c r="M14" s="95">
        <f t="shared" si="0"/>
        <v>5.0092358253616236E-3</v>
      </c>
      <c r="N14" s="95">
        <f>K14/'סכום נכסי הקרן'!$C$42</f>
        <v>3.2482192699099948E-5</v>
      </c>
    </row>
    <row r="15" spans="2:63">
      <c r="B15" s="87" t="s">
        <v>1111</v>
      </c>
      <c r="C15" s="84" t="s">
        <v>1112</v>
      </c>
      <c r="D15" s="97" t="s">
        <v>109</v>
      </c>
      <c r="E15" s="84" t="s">
        <v>1110</v>
      </c>
      <c r="F15" s="97" t="s">
        <v>1154</v>
      </c>
      <c r="G15" s="97" t="s">
        <v>153</v>
      </c>
      <c r="H15" s="94">
        <v>231.961725</v>
      </c>
      <c r="I15" s="96">
        <v>330.01</v>
      </c>
      <c r="J15" s="84"/>
      <c r="K15" s="94">
        <v>0.76549688999999999</v>
      </c>
      <c r="L15" s="95">
        <v>8.4567780046658487E-6</v>
      </c>
      <c r="M15" s="95">
        <f t="shared" si="0"/>
        <v>1.8294681049519652E-2</v>
      </c>
      <c r="N15" s="95">
        <f>K15/'סכום נכסי הקרן'!$C$42</f>
        <v>1.1863113974598503E-4</v>
      </c>
    </row>
    <row r="16" spans="2:63" ht="20.25">
      <c r="B16" s="87" t="s">
        <v>1113</v>
      </c>
      <c r="C16" s="84" t="s">
        <v>1114</v>
      </c>
      <c r="D16" s="97" t="s">
        <v>109</v>
      </c>
      <c r="E16" s="84" t="s">
        <v>1110</v>
      </c>
      <c r="F16" s="97" t="s">
        <v>1154</v>
      </c>
      <c r="G16" s="97" t="s">
        <v>153</v>
      </c>
      <c r="H16" s="94">
        <v>1504.4151999999999</v>
      </c>
      <c r="I16" s="96">
        <v>344.97</v>
      </c>
      <c r="J16" s="84"/>
      <c r="K16" s="94">
        <v>5.1897811170000008</v>
      </c>
      <c r="L16" s="95">
        <v>6.4385814941673022E-6</v>
      </c>
      <c r="M16" s="95">
        <f t="shared" si="0"/>
        <v>0.12403105942381407</v>
      </c>
      <c r="N16" s="95">
        <f>K16/'סכום נכסי הקרן'!$C$42</f>
        <v>8.0427452676117527E-4</v>
      </c>
      <c r="BH16" s="4"/>
    </row>
    <row r="17" spans="2:14">
      <c r="B17" s="87" t="s">
        <v>1115</v>
      </c>
      <c r="C17" s="84" t="s">
        <v>1116</v>
      </c>
      <c r="D17" s="97" t="s">
        <v>109</v>
      </c>
      <c r="E17" s="84" t="s">
        <v>1110</v>
      </c>
      <c r="F17" s="97" t="s">
        <v>1154</v>
      </c>
      <c r="G17" s="97" t="s">
        <v>153</v>
      </c>
      <c r="H17" s="94">
        <v>23.347774000000001</v>
      </c>
      <c r="I17" s="96">
        <v>383.04</v>
      </c>
      <c r="J17" s="84"/>
      <c r="K17" s="94">
        <v>8.9431314999999997E-2</v>
      </c>
      <c r="L17" s="95">
        <v>1.6367425135357667E-7</v>
      </c>
      <c r="M17" s="95">
        <f t="shared" si="0"/>
        <v>2.1373272774029462E-3</v>
      </c>
      <c r="N17" s="95">
        <f>K17/'סכום נכסי הקרן'!$C$42</f>
        <v>1.3859414670426954E-5</v>
      </c>
    </row>
    <row r="18" spans="2:14">
      <c r="B18" s="87" t="s">
        <v>1117</v>
      </c>
      <c r="C18" s="84" t="s">
        <v>1118</v>
      </c>
      <c r="D18" s="97" t="s">
        <v>109</v>
      </c>
      <c r="E18" s="84" t="s">
        <v>1119</v>
      </c>
      <c r="F18" s="97" t="s">
        <v>1154</v>
      </c>
      <c r="G18" s="97" t="s">
        <v>153</v>
      </c>
      <c r="H18" s="94">
        <v>524.24978799999997</v>
      </c>
      <c r="I18" s="96">
        <v>345.66</v>
      </c>
      <c r="J18" s="84"/>
      <c r="K18" s="94">
        <v>1.8121218189999999</v>
      </c>
      <c r="L18" s="95">
        <v>1.3568027495644073E-6</v>
      </c>
      <c r="M18" s="95">
        <f t="shared" si="0"/>
        <v>4.330806713203026E-2</v>
      </c>
      <c r="N18" s="95">
        <f>K18/'סכום נכסי הקרן'!$C$42</f>
        <v>2.8082945803546976E-4</v>
      </c>
    </row>
    <row r="19" spans="2:14">
      <c r="B19" s="87" t="s">
        <v>1120</v>
      </c>
      <c r="C19" s="84" t="s">
        <v>1121</v>
      </c>
      <c r="D19" s="97" t="s">
        <v>109</v>
      </c>
      <c r="E19" s="84" t="s">
        <v>1119</v>
      </c>
      <c r="F19" s="97" t="s">
        <v>1154</v>
      </c>
      <c r="G19" s="97" t="s">
        <v>153</v>
      </c>
      <c r="H19" s="94">
        <v>126.54758200000001</v>
      </c>
      <c r="I19" s="96">
        <v>355.06</v>
      </c>
      <c r="J19" s="84"/>
      <c r="K19" s="94">
        <v>0.44931984599999997</v>
      </c>
      <c r="L19" s="95">
        <v>4.796080989925787E-7</v>
      </c>
      <c r="M19" s="95">
        <f t="shared" si="0"/>
        <v>1.073833660093549E-2</v>
      </c>
      <c r="N19" s="95">
        <f>K19/'סכום נכסי הקרן'!$C$42</f>
        <v>6.9632321355963284E-5</v>
      </c>
    </row>
    <row r="20" spans="2:14">
      <c r="B20" s="87" t="s">
        <v>1122</v>
      </c>
      <c r="C20" s="84" t="s">
        <v>1123</v>
      </c>
      <c r="D20" s="97" t="s">
        <v>109</v>
      </c>
      <c r="E20" s="84" t="s">
        <v>1119</v>
      </c>
      <c r="F20" s="97" t="s">
        <v>1154</v>
      </c>
      <c r="G20" s="97" t="s">
        <v>153</v>
      </c>
      <c r="H20" s="94">
        <v>118.688884</v>
      </c>
      <c r="I20" s="96">
        <v>331.05</v>
      </c>
      <c r="J20" s="84"/>
      <c r="K20" s="94">
        <v>0.39291955200000006</v>
      </c>
      <c r="L20" s="95">
        <v>2.300587792236419E-6</v>
      </c>
      <c r="M20" s="95">
        <f t="shared" si="0"/>
        <v>9.3904207526697512E-3</v>
      </c>
      <c r="N20" s="95">
        <f>K20/'סכום נכסי הקרן'!$C$42</f>
        <v>6.0891814050664324E-5</v>
      </c>
    </row>
    <row r="21" spans="2:14">
      <c r="B21" s="87" t="s">
        <v>1124</v>
      </c>
      <c r="C21" s="84" t="s">
        <v>1125</v>
      </c>
      <c r="D21" s="97" t="s">
        <v>109</v>
      </c>
      <c r="E21" s="84" t="s">
        <v>1119</v>
      </c>
      <c r="F21" s="97" t="s">
        <v>1154</v>
      </c>
      <c r="G21" s="97" t="s">
        <v>153</v>
      </c>
      <c r="H21" s="94">
        <v>555.97033999999996</v>
      </c>
      <c r="I21" s="96">
        <v>380.44</v>
      </c>
      <c r="J21" s="84"/>
      <c r="K21" s="94">
        <v>2.1151335600000003</v>
      </c>
      <c r="L21" s="95">
        <v>2.3167754848741596E-6</v>
      </c>
      <c r="M21" s="95">
        <f t="shared" si="0"/>
        <v>5.0549772785275518E-2</v>
      </c>
      <c r="N21" s="95">
        <f>K21/'סכום נכסי הקרן'!$C$42</f>
        <v>3.2778801353168513E-4</v>
      </c>
    </row>
    <row r="22" spans="2:14">
      <c r="B22" s="87" t="s">
        <v>1126</v>
      </c>
      <c r="C22" s="84" t="s">
        <v>1127</v>
      </c>
      <c r="D22" s="97" t="s">
        <v>109</v>
      </c>
      <c r="E22" s="84" t="s">
        <v>1128</v>
      </c>
      <c r="F22" s="97" t="s">
        <v>1154</v>
      </c>
      <c r="G22" s="97" t="s">
        <v>153</v>
      </c>
      <c r="H22" s="94">
        <v>1.167632</v>
      </c>
      <c r="I22" s="96">
        <v>3556.21</v>
      </c>
      <c r="J22" s="84"/>
      <c r="K22" s="94">
        <v>4.1523459999999991E-2</v>
      </c>
      <c r="L22" s="95">
        <v>5.0581278889799949E-8</v>
      </c>
      <c r="M22" s="95">
        <f t="shared" si="0"/>
        <v>9.9237301509152737E-4</v>
      </c>
      <c r="N22" s="95">
        <f>K22/'סכום נכסי הקרן'!$C$42</f>
        <v>6.4350037868825552E-6</v>
      </c>
    </row>
    <row r="23" spans="2:14">
      <c r="B23" s="87" t="s">
        <v>1129</v>
      </c>
      <c r="C23" s="84" t="s">
        <v>1130</v>
      </c>
      <c r="D23" s="97" t="s">
        <v>109</v>
      </c>
      <c r="E23" s="84" t="s">
        <v>1128</v>
      </c>
      <c r="F23" s="97" t="s">
        <v>1154</v>
      </c>
      <c r="G23" s="97" t="s">
        <v>153</v>
      </c>
      <c r="H23" s="94">
        <v>5.1734819999999999</v>
      </c>
      <c r="I23" s="96">
        <v>3292.1</v>
      </c>
      <c r="J23" s="84"/>
      <c r="K23" s="94">
        <v>0.170316201</v>
      </c>
      <c r="L23" s="95">
        <v>8.3035860028033422E-7</v>
      </c>
      <c r="M23" s="95">
        <f t="shared" si="0"/>
        <v>4.0704026568427736E-3</v>
      </c>
      <c r="N23" s="95">
        <f>K23/'סכום נכסי הקרן'!$C$42</f>
        <v>2.6394365941625545E-5</v>
      </c>
    </row>
    <row r="24" spans="2:14">
      <c r="B24" s="87" t="s">
        <v>1131</v>
      </c>
      <c r="C24" s="84" t="s">
        <v>1132</v>
      </c>
      <c r="D24" s="97" t="s">
        <v>109</v>
      </c>
      <c r="E24" s="84" t="s">
        <v>1128</v>
      </c>
      <c r="F24" s="97" t="s">
        <v>1154</v>
      </c>
      <c r="G24" s="97" t="s">
        <v>153</v>
      </c>
      <c r="H24" s="94">
        <v>81.311429000000004</v>
      </c>
      <c r="I24" s="96">
        <v>3438.64</v>
      </c>
      <c r="J24" s="84"/>
      <c r="K24" s="94">
        <v>2.7960073269999999</v>
      </c>
      <c r="L24" s="95">
        <v>1.9499665974266025E-6</v>
      </c>
      <c r="M24" s="95">
        <f t="shared" si="0"/>
        <v>6.6822037983178484E-2</v>
      </c>
      <c r="N24" s="95">
        <f>K24/'סכום נכסי הקרן'!$C$42</f>
        <v>4.3330487722835172E-4</v>
      </c>
    </row>
    <row r="25" spans="2:14">
      <c r="B25" s="87" t="s">
        <v>1133</v>
      </c>
      <c r="C25" s="84" t="s">
        <v>1134</v>
      </c>
      <c r="D25" s="97" t="s">
        <v>109</v>
      </c>
      <c r="E25" s="84" t="s">
        <v>1128</v>
      </c>
      <c r="F25" s="97" t="s">
        <v>1154</v>
      </c>
      <c r="G25" s="97" t="s">
        <v>153</v>
      </c>
      <c r="H25" s="94">
        <v>64.086207999999999</v>
      </c>
      <c r="I25" s="96">
        <v>3819.31</v>
      </c>
      <c r="J25" s="84"/>
      <c r="K25" s="94">
        <v>2.4476509649999998</v>
      </c>
      <c r="L25" s="95">
        <v>3.7318431941483284E-6</v>
      </c>
      <c r="M25" s="95">
        <f t="shared" si="0"/>
        <v>5.8496637034311127E-2</v>
      </c>
      <c r="N25" s="95">
        <f>K25/'סכום נכסי הקרן'!$C$42</f>
        <v>3.793191422088078E-4</v>
      </c>
    </row>
    <row r="26" spans="2:14">
      <c r="B26" s="87" t="s">
        <v>1135</v>
      </c>
      <c r="C26" s="84" t="s">
        <v>1136</v>
      </c>
      <c r="D26" s="97" t="s">
        <v>109</v>
      </c>
      <c r="E26" s="84" t="s">
        <v>1137</v>
      </c>
      <c r="F26" s="97" t="s">
        <v>1154</v>
      </c>
      <c r="G26" s="97" t="s">
        <v>153</v>
      </c>
      <c r="H26" s="94">
        <v>163.232631</v>
      </c>
      <c r="I26" s="96">
        <v>356.06</v>
      </c>
      <c r="J26" s="84"/>
      <c r="K26" s="94">
        <v>0.58120610500000003</v>
      </c>
      <c r="L26" s="95">
        <v>4.895147116997348E-7</v>
      </c>
      <c r="M26" s="95">
        <f t="shared" si="0"/>
        <v>1.38902985157897E-2</v>
      </c>
      <c r="N26" s="95">
        <f>K26/'סכום נכסי הקרן'!$C$42</f>
        <v>9.0071094427927268E-5</v>
      </c>
    </row>
    <row r="27" spans="2:14">
      <c r="B27" s="87" t="s">
        <v>1138</v>
      </c>
      <c r="C27" s="84" t="s">
        <v>1139</v>
      </c>
      <c r="D27" s="97" t="s">
        <v>109</v>
      </c>
      <c r="E27" s="84" t="s">
        <v>1137</v>
      </c>
      <c r="F27" s="97" t="s">
        <v>1154</v>
      </c>
      <c r="G27" s="97" t="s">
        <v>153</v>
      </c>
      <c r="H27" s="94">
        <v>104.813508</v>
      </c>
      <c r="I27" s="96">
        <v>330.15</v>
      </c>
      <c r="J27" s="84"/>
      <c r="K27" s="94">
        <v>0.34604179499999999</v>
      </c>
      <c r="L27" s="95">
        <v>2.400447250122171E-6</v>
      </c>
      <c r="M27" s="95">
        <f t="shared" si="0"/>
        <v>8.2700848978344826E-3</v>
      </c>
      <c r="N27" s="95">
        <f>K27/'סכום נכסי הקרן'!$C$42</f>
        <v>5.3627040262170768E-5</v>
      </c>
    </row>
    <row r="28" spans="2:14">
      <c r="B28" s="87" t="s">
        <v>1140</v>
      </c>
      <c r="C28" s="84" t="s">
        <v>1141</v>
      </c>
      <c r="D28" s="97" t="s">
        <v>109</v>
      </c>
      <c r="E28" s="84" t="s">
        <v>1137</v>
      </c>
      <c r="F28" s="97" t="s">
        <v>1154</v>
      </c>
      <c r="G28" s="97" t="s">
        <v>153</v>
      </c>
      <c r="H28" s="94">
        <v>1422.862022</v>
      </c>
      <c r="I28" s="96">
        <v>344.97</v>
      </c>
      <c r="J28" s="84"/>
      <c r="K28" s="94">
        <v>4.9084471169999997</v>
      </c>
      <c r="L28" s="95">
        <v>3.6122007409253298E-6</v>
      </c>
      <c r="M28" s="95">
        <f t="shared" si="0"/>
        <v>0.11730743210981467</v>
      </c>
      <c r="N28" s="95">
        <f>K28/'סכום נכסי הקרן'!$C$42</f>
        <v>7.6067542988006703E-4</v>
      </c>
    </row>
    <row r="29" spans="2:14">
      <c r="B29" s="87" t="s">
        <v>1142</v>
      </c>
      <c r="C29" s="84" t="s">
        <v>1143</v>
      </c>
      <c r="D29" s="97" t="s">
        <v>109</v>
      </c>
      <c r="E29" s="84" t="s">
        <v>1137</v>
      </c>
      <c r="F29" s="97" t="s">
        <v>1154</v>
      </c>
      <c r="G29" s="97" t="s">
        <v>153</v>
      </c>
      <c r="H29" s="94">
        <v>279.47915899999998</v>
      </c>
      <c r="I29" s="96">
        <v>383.72</v>
      </c>
      <c r="J29" s="84"/>
      <c r="K29" s="94">
        <v>1.07241743</v>
      </c>
      <c r="L29" s="95">
        <v>1.360898822521455E-6</v>
      </c>
      <c r="M29" s="95">
        <f t="shared" si="0"/>
        <v>2.5629803451971661E-2</v>
      </c>
      <c r="N29" s="95">
        <f>K29/'סכום נכסי הקרן'!$C$42</f>
        <v>1.6619545247840279E-4</v>
      </c>
    </row>
    <row r="30" spans="2:14">
      <c r="B30" s="83"/>
      <c r="C30" s="84"/>
      <c r="D30" s="84"/>
      <c r="E30" s="84"/>
      <c r="F30" s="84"/>
      <c r="G30" s="84"/>
      <c r="H30" s="94"/>
      <c r="I30" s="96"/>
      <c r="J30" s="84"/>
      <c r="K30" s="84"/>
      <c r="L30" s="84"/>
      <c r="M30" s="95"/>
      <c r="N30" s="84"/>
    </row>
    <row r="31" spans="2:14" s="100" customFormat="1">
      <c r="B31" s="81" t="s">
        <v>218</v>
      </c>
      <c r="C31" s="82"/>
      <c r="D31" s="82"/>
      <c r="E31" s="82"/>
      <c r="F31" s="82"/>
      <c r="G31" s="82"/>
      <c r="H31" s="91"/>
      <c r="I31" s="93"/>
      <c r="J31" s="91">
        <v>5.7260642E-2</v>
      </c>
      <c r="K31" s="91">
        <v>18.455178910000001</v>
      </c>
      <c r="L31" s="82"/>
      <c r="M31" s="92">
        <f t="shared" ref="M31:M36" si="1">K31/$K$11</f>
        <v>0.44106202948815609</v>
      </c>
      <c r="N31" s="92">
        <f>K31/'סכום נכסי הקרן'!$C$42</f>
        <v>2.8600493834917682E-3</v>
      </c>
    </row>
    <row r="32" spans="2:14">
      <c r="B32" s="102" t="s">
        <v>242</v>
      </c>
      <c r="C32" s="82"/>
      <c r="D32" s="82"/>
      <c r="E32" s="82"/>
      <c r="F32" s="82"/>
      <c r="G32" s="82"/>
      <c r="H32" s="91"/>
      <c r="I32" s="93"/>
      <c r="J32" s="91">
        <v>5.7260642E-2</v>
      </c>
      <c r="K32" s="91">
        <v>18.455178910000001</v>
      </c>
      <c r="L32" s="82"/>
      <c r="M32" s="92">
        <f t="shared" si="1"/>
        <v>0.44106202948815609</v>
      </c>
      <c r="N32" s="92">
        <f>K32/'סכום נכסי הקרן'!$C$42</f>
        <v>2.8600493834917682E-3</v>
      </c>
    </row>
    <row r="33" spans="2:14">
      <c r="B33" s="87" t="s">
        <v>1144</v>
      </c>
      <c r="C33" s="84" t="s">
        <v>1145</v>
      </c>
      <c r="D33" s="97" t="s">
        <v>112</v>
      </c>
      <c r="E33" s="84"/>
      <c r="F33" s="97" t="s">
        <v>1154</v>
      </c>
      <c r="G33" s="97" t="s">
        <v>152</v>
      </c>
      <c r="H33" s="94">
        <v>2.7676769999999999</v>
      </c>
      <c r="I33" s="96">
        <v>10286</v>
      </c>
      <c r="J33" s="84"/>
      <c r="K33" s="94">
        <v>0.98386521300000007</v>
      </c>
      <c r="L33" s="95">
        <v>4.0753578612711738E-7</v>
      </c>
      <c r="M33" s="95">
        <f t="shared" si="1"/>
        <v>2.3513485819064164E-2</v>
      </c>
      <c r="N33" s="95">
        <f>K33/'סכום נכסי הקרן'!$C$42</f>
        <v>1.5247227402140896E-4</v>
      </c>
    </row>
    <row r="34" spans="2:14">
      <c r="B34" s="87" t="s">
        <v>1146</v>
      </c>
      <c r="C34" s="84" t="s">
        <v>1147</v>
      </c>
      <c r="D34" s="97" t="s">
        <v>112</v>
      </c>
      <c r="E34" s="84"/>
      <c r="F34" s="97" t="s">
        <v>1154</v>
      </c>
      <c r="G34" s="97" t="s">
        <v>152</v>
      </c>
      <c r="H34" s="94">
        <v>28.945736</v>
      </c>
      <c r="I34" s="96">
        <v>10350</v>
      </c>
      <c r="J34" s="84"/>
      <c r="K34" s="94">
        <v>10.353774139999999</v>
      </c>
      <c r="L34" s="95">
        <v>6.3787093637292869E-7</v>
      </c>
      <c r="M34" s="95">
        <f t="shared" si="1"/>
        <v>0.24744580680146805</v>
      </c>
      <c r="N34" s="95">
        <f>K34/'סכום נכסי הקרן'!$C$42</f>
        <v>1.6045526022982351E-3</v>
      </c>
    </row>
    <row r="35" spans="2:14">
      <c r="B35" s="87" t="s">
        <v>1148</v>
      </c>
      <c r="C35" s="84" t="s">
        <v>1149</v>
      </c>
      <c r="D35" s="97" t="s">
        <v>112</v>
      </c>
      <c r="E35" s="84"/>
      <c r="F35" s="97" t="s">
        <v>1154</v>
      </c>
      <c r="G35" s="97" t="s">
        <v>155</v>
      </c>
      <c r="H35" s="94">
        <v>418.59948600000001</v>
      </c>
      <c r="I35" s="96">
        <v>168</v>
      </c>
      <c r="J35" s="94">
        <v>5.7260642E-2</v>
      </c>
      <c r="K35" s="94">
        <v>3.2638566120000005</v>
      </c>
      <c r="L35" s="95">
        <v>1.9989267860648844E-6</v>
      </c>
      <c r="M35" s="95">
        <f t="shared" si="1"/>
        <v>7.800321136236861E-2</v>
      </c>
      <c r="N35" s="95">
        <f>K35/'סכום נכסי הקרן'!$C$42</f>
        <v>5.058087562563831E-4</v>
      </c>
    </row>
    <row r="36" spans="2:14">
      <c r="B36" s="87" t="s">
        <v>1150</v>
      </c>
      <c r="C36" s="84" t="s">
        <v>1151</v>
      </c>
      <c r="D36" s="97" t="s">
        <v>112</v>
      </c>
      <c r="E36" s="84"/>
      <c r="F36" s="97" t="s">
        <v>1154</v>
      </c>
      <c r="G36" s="97" t="s">
        <v>152</v>
      </c>
      <c r="H36" s="94">
        <v>15.088908999999999</v>
      </c>
      <c r="I36" s="96">
        <v>7390</v>
      </c>
      <c r="J36" s="84"/>
      <c r="K36" s="94">
        <v>3.853682945000001</v>
      </c>
      <c r="L36" s="95">
        <v>2.7109359481509397E-7</v>
      </c>
      <c r="M36" s="95">
        <f t="shared" si="1"/>
        <v>9.2099525505255297E-2</v>
      </c>
      <c r="N36" s="95">
        <f>K36/'סכום נכסי הקרן'!$C$42</f>
        <v>5.9721575091574084E-4</v>
      </c>
    </row>
    <row r="37" spans="2:14">
      <c r="B37" s="83"/>
      <c r="C37" s="84"/>
      <c r="D37" s="84"/>
      <c r="E37" s="84"/>
      <c r="F37" s="84"/>
      <c r="G37" s="84"/>
      <c r="H37" s="94"/>
      <c r="I37" s="96"/>
      <c r="J37" s="84"/>
      <c r="K37" s="84"/>
      <c r="L37" s="84"/>
      <c r="M37" s="95"/>
      <c r="N37" s="84"/>
    </row>
    <row r="38" spans="2:14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2:14" ht="409.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2:14" ht="409.6">
      <c r="B40" s="99" t="s">
        <v>238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2:14" ht="409.6">
      <c r="B41" s="99" t="s">
        <v>101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2:14" ht="409.6">
      <c r="B42" s="99" t="s">
        <v>220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2:14" ht="409.6">
      <c r="B43" s="99" t="s">
        <v>228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spans="2:14" ht="409.6">
      <c r="B44" s="99" t="s">
        <v>236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</row>
    <row r="45" spans="2:14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</row>
    <row r="46" spans="2:14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2:14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</row>
    <row r="48" spans="2:14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2:14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</row>
    <row r="50" spans="2:14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</row>
    <row r="51" spans="2:14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</row>
    <row r="52" spans="2:14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  <row r="53" spans="2:14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</row>
    <row r="54" spans="2:14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</row>
    <row r="55" spans="2:14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</row>
    <row r="56" spans="2:14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</row>
    <row r="57" spans="2:14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2:14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</row>
    <row r="59" spans="2:14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</row>
    <row r="60" spans="2:14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</row>
    <row r="61" spans="2:14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</row>
    <row r="62" spans="2:14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</row>
    <row r="63" spans="2:14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</row>
    <row r="64" spans="2:14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</row>
    <row r="65" spans="2:14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</row>
    <row r="66" spans="2:14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</row>
    <row r="67" spans="2:14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</row>
    <row r="68" spans="2:14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</row>
    <row r="69" spans="2:14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</row>
    <row r="70" spans="2:14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</row>
    <row r="71" spans="2:14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</row>
    <row r="72" spans="2:14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</row>
    <row r="73" spans="2:14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</row>
    <row r="74" spans="2:14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</row>
    <row r="75" spans="2:14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</row>
    <row r="76" spans="2:14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  <row r="77" spans="2:14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</row>
    <row r="78" spans="2:14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</row>
    <row r="79" spans="2:14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</row>
    <row r="80" spans="2:14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</row>
    <row r="81" spans="2:14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</row>
    <row r="82" spans="2:14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</row>
    <row r="83" spans="2:14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</row>
    <row r="84" spans="2:14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</row>
    <row r="85" spans="2:14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</row>
    <row r="86" spans="2:14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</row>
    <row r="87" spans="2:14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</row>
    <row r="88" spans="2:14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</row>
    <row r="89" spans="2:14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</row>
    <row r="90" spans="2:14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</row>
    <row r="91" spans="2:14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</row>
    <row r="92" spans="2:14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</row>
    <row r="93" spans="2:14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  <row r="94" spans="2:14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</row>
    <row r="95" spans="2:14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</row>
    <row r="96" spans="2:14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</row>
    <row r="97" spans="2:14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</row>
    <row r="98" spans="2:14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</row>
    <row r="99" spans="2:14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</row>
    <row r="100" spans="2:14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</row>
    <row r="101" spans="2:14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</row>
    <row r="102" spans="2:14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</row>
    <row r="103" spans="2:14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</row>
    <row r="104" spans="2:14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</row>
    <row r="105" spans="2:14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</row>
    <row r="106" spans="2:14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</row>
    <row r="107" spans="2:14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</row>
    <row r="108" spans="2:14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</row>
    <row r="109" spans="2:14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</row>
    <row r="110" spans="2:14" ht="409.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</row>
    <row r="111" spans="2:14" ht="409.6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</row>
    <row r="112" spans="2:14" ht="409.6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</row>
    <row r="113" spans="2:14" ht="409.6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</row>
    <row r="114" spans="2:14" ht="409.6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</row>
    <row r="115" spans="2:14" ht="409.6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</row>
    <row r="116" spans="2:14" ht="409.6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</row>
    <row r="117" spans="2:14" ht="409.6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</row>
    <row r="118" spans="2:14" ht="409.6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</row>
    <row r="119" spans="2:14" ht="409.6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</row>
    <row r="120" spans="2:14" ht="409.6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</row>
    <row r="121" spans="2:14" ht="409.6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</row>
    <row r="122" spans="2:14" ht="409.6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</row>
    <row r="123" spans="2:14" ht="409.6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</row>
    <row r="124" spans="2:14" ht="409.6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</row>
    <row r="125" spans="2:14" ht="409.6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</row>
    <row r="126" spans="2:14" ht="409.6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</row>
    <row r="127" spans="2:14" ht="409.6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</row>
    <row r="128" spans="2:14" ht="409.6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</row>
    <row r="129" spans="2:14" ht="409.6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</row>
    <row r="130" spans="2:14" ht="409.6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</row>
    <row r="131" spans="2:14" ht="409.6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</row>
    <row r="132" spans="2:14" ht="409.6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</row>
    <row r="133" spans="2:14" ht="409.6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</row>
    <row r="134" spans="2:14" ht="409.6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</row>
    <row r="135" spans="2:14" ht="409.6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</row>
    <row r="136" spans="2:14" ht="409.6"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</row>
    <row r="137" spans="2:14" ht="409.6">
      <c r="D137" s="1"/>
      <c r="E137" s="1"/>
      <c r="F137" s="1"/>
      <c r="G137" s="1"/>
    </row>
    <row r="138" spans="2:14" ht="409.6">
      <c r="D138" s="1"/>
      <c r="E138" s="1"/>
      <c r="F138" s="1"/>
      <c r="G138" s="1"/>
    </row>
    <row r="139" spans="2:14" ht="409.6">
      <c r="D139" s="1"/>
      <c r="E139" s="1"/>
      <c r="F139" s="1"/>
      <c r="G139" s="1"/>
    </row>
    <row r="140" spans="2:14" ht="409.6">
      <c r="D140" s="1"/>
      <c r="E140" s="1"/>
      <c r="F140" s="1"/>
      <c r="G140" s="1"/>
    </row>
    <row r="141" spans="2:14" ht="409.6">
      <c r="D141" s="1"/>
      <c r="E141" s="1"/>
      <c r="F141" s="1"/>
      <c r="G141" s="1"/>
    </row>
    <row r="142" spans="2:14" ht="409.6">
      <c r="D142" s="1"/>
      <c r="E142" s="1"/>
      <c r="F142" s="1"/>
      <c r="G142" s="1"/>
    </row>
    <row r="143" spans="2:14" ht="409.6">
      <c r="D143" s="1"/>
      <c r="E143" s="1"/>
      <c r="F143" s="1"/>
      <c r="G143" s="1"/>
    </row>
    <row r="144" spans="2:14" ht="409.6">
      <c r="D144" s="1"/>
      <c r="E144" s="1"/>
      <c r="F144" s="1"/>
      <c r="G144" s="1"/>
    </row>
    <row r="145" spans="4:7" ht="409.6">
      <c r="D145" s="1"/>
      <c r="E145" s="1"/>
      <c r="F145" s="1"/>
      <c r="G145" s="1"/>
    </row>
    <row r="146" spans="4:7" ht="409.6">
      <c r="D146" s="1"/>
      <c r="E146" s="1"/>
      <c r="F146" s="1"/>
      <c r="G146" s="1"/>
    </row>
    <row r="147" spans="4:7" ht="409.6">
      <c r="D147" s="1"/>
      <c r="E147" s="1"/>
      <c r="F147" s="1"/>
      <c r="G147" s="1"/>
    </row>
    <row r="148" spans="4:7" ht="409.6">
      <c r="D148" s="1"/>
      <c r="E148" s="1"/>
      <c r="F148" s="1"/>
      <c r="G148" s="1"/>
    </row>
    <row r="149" spans="4:7" ht="409.6">
      <c r="D149" s="1"/>
      <c r="E149" s="1"/>
      <c r="F149" s="1"/>
      <c r="G149" s="1"/>
    </row>
    <row r="150" spans="4:7" ht="409.6">
      <c r="D150" s="1"/>
      <c r="E150" s="1"/>
      <c r="F150" s="1"/>
      <c r="G150" s="1"/>
    </row>
    <row r="151" spans="4:7" ht="409.6">
      <c r="D151" s="1"/>
      <c r="E151" s="1"/>
      <c r="F151" s="1"/>
      <c r="G151" s="1"/>
    </row>
    <row r="152" spans="4:7" ht="409.6">
      <c r="D152" s="1"/>
      <c r="E152" s="1"/>
      <c r="F152" s="1"/>
      <c r="G152" s="1"/>
    </row>
    <row r="153" spans="4:7" ht="409.6">
      <c r="D153" s="1"/>
      <c r="E153" s="1"/>
      <c r="F153" s="1"/>
      <c r="G153" s="1"/>
    </row>
    <row r="154" spans="4:7" ht="409.6">
      <c r="D154" s="1"/>
      <c r="E154" s="1"/>
      <c r="F154" s="1"/>
      <c r="G154" s="1"/>
    </row>
    <row r="155" spans="4:7" ht="409.6">
      <c r="D155" s="1"/>
      <c r="E155" s="1"/>
      <c r="F155" s="1"/>
      <c r="G155" s="1"/>
    </row>
    <row r="156" spans="4:7" ht="409.6">
      <c r="D156" s="1"/>
      <c r="E156" s="1"/>
      <c r="F156" s="1"/>
      <c r="G156" s="1"/>
    </row>
    <row r="157" spans="4:7" ht="409.6">
      <c r="D157" s="1"/>
      <c r="E157" s="1"/>
      <c r="F157" s="1"/>
      <c r="G157" s="1"/>
    </row>
    <row r="158" spans="4:7" ht="409.6">
      <c r="D158" s="1"/>
      <c r="E158" s="1"/>
      <c r="F158" s="1"/>
      <c r="G158" s="1"/>
    </row>
    <row r="159" spans="4:7" ht="409.6">
      <c r="D159" s="1"/>
      <c r="E159" s="1"/>
      <c r="F159" s="1"/>
      <c r="G159" s="1"/>
    </row>
    <row r="160" spans="4:7" ht="409.6">
      <c r="D160" s="1"/>
      <c r="E160" s="1"/>
      <c r="F160" s="1"/>
      <c r="G160" s="1"/>
    </row>
    <row r="161" spans="4:7" ht="409.6">
      <c r="D161" s="1"/>
      <c r="E161" s="1"/>
      <c r="F161" s="1"/>
      <c r="G161" s="1"/>
    </row>
    <row r="162" spans="4:7" ht="409.6">
      <c r="D162" s="1"/>
      <c r="E162" s="1"/>
      <c r="F162" s="1"/>
      <c r="G162" s="1"/>
    </row>
    <row r="163" spans="4:7" ht="409.6">
      <c r="D163" s="1"/>
      <c r="E163" s="1"/>
      <c r="F163" s="1"/>
      <c r="G163" s="1"/>
    </row>
    <row r="164" spans="4:7" ht="409.6">
      <c r="D164" s="1"/>
      <c r="E164" s="1"/>
      <c r="F164" s="1"/>
      <c r="G164" s="1"/>
    </row>
    <row r="165" spans="4:7" ht="409.6">
      <c r="D165" s="1"/>
      <c r="E165" s="1"/>
      <c r="F165" s="1"/>
      <c r="G165" s="1"/>
    </row>
    <row r="166" spans="4:7" ht="409.6">
      <c r="D166" s="1"/>
      <c r="E166" s="1"/>
      <c r="F166" s="1"/>
      <c r="G166" s="1"/>
    </row>
    <row r="167" spans="4:7" ht="409.6">
      <c r="D167" s="1"/>
      <c r="E167" s="1"/>
      <c r="F167" s="1"/>
      <c r="G167" s="1"/>
    </row>
    <row r="168" spans="4:7" ht="409.6">
      <c r="D168" s="1"/>
      <c r="E168" s="1"/>
      <c r="F168" s="1"/>
      <c r="G168" s="1"/>
    </row>
    <row r="169" spans="4:7" ht="409.6">
      <c r="D169" s="1"/>
      <c r="E169" s="1"/>
      <c r="F169" s="1"/>
      <c r="G169" s="1"/>
    </row>
    <row r="170" spans="4:7" ht="409.6">
      <c r="D170" s="1"/>
      <c r="E170" s="1"/>
      <c r="F170" s="1"/>
      <c r="G170" s="1"/>
    </row>
    <row r="171" spans="4:7" ht="409.6">
      <c r="D171" s="1"/>
      <c r="E171" s="1"/>
      <c r="F171" s="1"/>
      <c r="G171" s="1"/>
    </row>
    <row r="172" spans="4:7" ht="409.6">
      <c r="D172" s="1"/>
      <c r="E172" s="1"/>
      <c r="F172" s="1"/>
      <c r="G172" s="1"/>
    </row>
    <row r="173" spans="4:7" ht="409.6">
      <c r="D173" s="1"/>
      <c r="E173" s="1"/>
      <c r="F173" s="1"/>
      <c r="G173" s="1"/>
    </row>
    <row r="174" spans="4:7" ht="409.6">
      <c r="D174" s="1"/>
      <c r="E174" s="1"/>
      <c r="F174" s="1"/>
      <c r="G174" s="1"/>
    </row>
    <row r="175" spans="4:7" ht="409.6">
      <c r="D175" s="1"/>
      <c r="E175" s="1"/>
      <c r="F175" s="1"/>
      <c r="G175" s="1"/>
    </row>
    <row r="176" spans="4:7" ht="409.6">
      <c r="D176" s="1"/>
      <c r="E176" s="1"/>
      <c r="F176" s="1"/>
      <c r="G176" s="1"/>
    </row>
    <row r="177" spans="4:7" ht="409.6">
      <c r="D177" s="1"/>
      <c r="E177" s="1"/>
      <c r="F177" s="1"/>
      <c r="G177" s="1"/>
    </row>
    <row r="178" spans="4:7" ht="409.6">
      <c r="D178" s="1"/>
      <c r="E178" s="1"/>
      <c r="F178" s="1"/>
      <c r="G178" s="1"/>
    </row>
    <row r="179" spans="4:7" ht="409.6">
      <c r="D179" s="1"/>
      <c r="E179" s="1"/>
      <c r="F179" s="1"/>
      <c r="G179" s="1"/>
    </row>
    <row r="180" spans="4:7" ht="409.6">
      <c r="D180" s="1"/>
      <c r="E180" s="1"/>
      <c r="F180" s="1"/>
      <c r="G180" s="1"/>
    </row>
    <row r="181" spans="4:7" ht="409.6">
      <c r="D181" s="1"/>
      <c r="E181" s="1"/>
      <c r="F181" s="1"/>
      <c r="G181" s="1"/>
    </row>
    <row r="182" spans="4:7" ht="409.6">
      <c r="D182" s="1"/>
      <c r="E182" s="1"/>
      <c r="F182" s="1"/>
      <c r="G182" s="1"/>
    </row>
    <row r="183" spans="4:7" ht="409.6">
      <c r="D183" s="1"/>
      <c r="E183" s="1"/>
      <c r="F183" s="1"/>
      <c r="G183" s="1"/>
    </row>
    <row r="184" spans="4:7" ht="409.6">
      <c r="D184" s="1"/>
      <c r="E184" s="1"/>
      <c r="F184" s="1"/>
      <c r="G184" s="1"/>
    </row>
    <row r="185" spans="4:7" ht="409.6">
      <c r="D185" s="1"/>
      <c r="E185" s="1"/>
      <c r="F185" s="1"/>
      <c r="G185" s="1"/>
    </row>
    <row r="186" spans="4:7" ht="409.6">
      <c r="D186" s="1"/>
      <c r="E186" s="1"/>
      <c r="F186" s="1"/>
      <c r="G186" s="1"/>
    </row>
    <row r="187" spans="4:7" ht="409.6">
      <c r="D187" s="1"/>
      <c r="E187" s="1"/>
      <c r="F187" s="1"/>
      <c r="G187" s="1"/>
    </row>
    <row r="188" spans="4:7" ht="409.6">
      <c r="D188" s="1"/>
      <c r="E188" s="1"/>
      <c r="F188" s="1"/>
      <c r="G188" s="1"/>
    </row>
    <row r="189" spans="4:7" ht="409.6">
      <c r="D189" s="1"/>
      <c r="E189" s="1"/>
      <c r="F189" s="1"/>
      <c r="G189" s="1"/>
    </row>
    <row r="190" spans="4:7" ht="409.6">
      <c r="D190" s="1"/>
      <c r="E190" s="1"/>
      <c r="F190" s="1"/>
      <c r="G190" s="1"/>
    </row>
    <row r="191" spans="4:7" ht="409.6">
      <c r="D191" s="1"/>
      <c r="E191" s="1"/>
      <c r="F191" s="1"/>
      <c r="G191" s="1"/>
    </row>
    <row r="192" spans="4:7" ht="409.6">
      <c r="D192" s="1"/>
      <c r="E192" s="1"/>
      <c r="F192" s="1"/>
      <c r="G192" s="1"/>
    </row>
    <row r="193" spans="4:7" ht="409.6">
      <c r="D193" s="1"/>
      <c r="E193" s="1"/>
      <c r="F193" s="1"/>
      <c r="G193" s="1"/>
    </row>
    <row r="194" spans="4:7" ht="409.6">
      <c r="D194" s="1"/>
      <c r="E194" s="1"/>
      <c r="F194" s="1"/>
      <c r="G194" s="1"/>
    </row>
    <row r="195" spans="4:7" ht="409.6">
      <c r="D195" s="1"/>
      <c r="E195" s="1"/>
      <c r="F195" s="1"/>
      <c r="G195" s="1"/>
    </row>
    <row r="196" spans="4:7" ht="409.6">
      <c r="D196" s="1"/>
      <c r="E196" s="1"/>
      <c r="F196" s="1"/>
      <c r="G196" s="1"/>
    </row>
    <row r="197" spans="4:7" ht="409.6">
      <c r="D197" s="1"/>
      <c r="E197" s="1"/>
      <c r="F197" s="1"/>
      <c r="G197" s="1"/>
    </row>
    <row r="198" spans="4:7" ht="409.6">
      <c r="D198" s="1"/>
      <c r="E198" s="1"/>
      <c r="F198" s="1"/>
      <c r="G198" s="1"/>
    </row>
    <row r="199" spans="4:7" ht="409.6">
      <c r="D199" s="1"/>
      <c r="E199" s="1"/>
      <c r="F199" s="1"/>
      <c r="G199" s="1"/>
    </row>
    <row r="200" spans="4:7" ht="409.6">
      <c r="D200" s="1"/>
      <c r="E200" s="1"/>
      <c r="F200" s="1"/>
      <c r="G200" s="1"/>
    </row>
    <row r="201" spans="4:7" ht="409.6">
      <c r="D201" s="1"/>
      <c r="E201" s="1"/>
      <c r="F201" s="1"/>
      <c r="G201" s="1"/>
    </row>
    <row r="202" spans="4:7" ht="409.6">
      <c r="D202" s="1"/>
      <c r="E202" s="1"/>
      <c r="F202" s="1"/>
      <c r="G202" s="1"/>
    </row>
    <row r="203" spans="4:7" ht="409.6">
      <c r="D203" s="1"/>
      <c r="E203" s="1"/>
      <c r="F203" s="1"/>
      <c r="G203" s="1"/>
    </row>
    <row r="204" spans="4:7" ht="409.6">
      <c r="D204" s="1"/>
      <c r="E204" s="1"/>
      <c r="F204" s="1"/>
      <c r="G204" s="1"/>
    </row>
    <row r="205" spans="4:7" ht="409.6">
      <c r="D205" s="1"/>
      <c r="E205" s="1"/>
      <c r="F205" s="1"/>
      <c r="G205" s="1"/>
    </row>
    <row r="206" spans="4:7" ht="409.6">
      <c r="D206" s="1"/>
      <c r="E206" s="1"/>
      <c r="F206" s="1"/>
      <c r="G206" s="1"/>
    </row>
    <row r="207" spans="4:7" ht="409.6">
      <c r="D207" s="1"/>
      <c r="E207" s="1"/>
      <c r="F207" s="1"/>
      <c r="G207" s="1"/>
    </row>
    <row r="208" spans="4:7" ht="409.6">
      <c r="D208" s="1"/>
      <c r="E208" s="1"/>
      <c r="F208" s="1"/>
      <c r="G208" s="1"/>
    </row>
    <row r="209" spans="4:7" ht="409.6">
      <c r="D209" s="1"/>
      <c r="E209" s="1"/>
      <c r="F209" s="1"/>
      <c r="G209" s="1"/>
    </row>
    <row r="210" spans="4:7" ht="409.6">
      <c r="D210" s="1"/>
      <c r="E210" s="1"/>
      <c r="F210" s="1"/>
      <c r="G210" s="1"/>
    </row>
    <row r="211" spans="4:7" ht="409.6">
      <c r="D211" s="1"/>
      <c r="E211" s="1"/>
      <c r="F211" s="1"/>
      <c r="G211" s="1"/>
    </row>
    <row r="212" spans="4:7" ht="409.6">
      <c r="D212" s="1"/>
      <c r="E212" s="1"/>
      <c r="F212" s="1"/>
      <c r="G212" s="1"/>
    </row>
    <row r="213" spans="4:7" ht="409.6">
      <c r="D213" s="1"/>
      <c r="E213" s="1"/>
      <c r="F213" s="1"/>
      <c r="G213" s="1"/>
    </row>
    <row r="214" spans="4:7" ht="409.6">
      <c r="D214" s="1"/>
      <c r="E214" s="1"/>
      <c r="F214" s="1"/>
      <c r="G214" s="1"/>
    </row>
    <row r="215" spans="4:7" ht="409.6">
      <c r="D215" s="1"/>
      <c r="E215" s="1"/>
      <c r="F215" s="1"/>
      <c r="G215" s="1"/>
    </row>
    <row r="216" spans="4:7" ht="409.6">
      <c r="D216" s="1"/>
      <c r="E216" s="1"/>
      <c r="F216" s="1"/>
      <c r="G216" s="1"/>
    </row>
    <row r="217" spans="4:7" ht="409.6">
      <c r="D217" s="1"/>
      <c r="E217" s="1"/>
      <c r="F217" s="1"/>
      <c r="G217" s="1"/>
    </row>
    <row r="218" spans="4:7" ht="409.6">
      <c r="D218" s="1"/>
      <c r="E218" s="1"/>
      <c r="F218" s="1"/>
      <c r="G218" s="1"/>
    </row>
    <row r="219" spans="4:7" ht="409.6">
      <c r="D219" s="1"/>
      <c r="E219" s="1"/>
      <c r="F219" s="1"/>
      <c r="G219" s="1"/>
    </row>
    <row r="220" spans="4:7" ht="409.6">
      <c r="D220" s="1"/>
      <c r="E220" s="1"/>
      <c r="F220" s="1"/>
      <c r="G220" s="1"/>
    </row>
    <row r="221" spans="4:7" ht="409.6">
      <c r="D221" s="1"/>
      <c r="E221" s="1"/>
      <c r="F221" s="1"/>
      <c r="G221" s="1"/>
    </row>
    <row r="222" spans="4:7" ht="409.6">
      <c r="D222" s="1"/>
      <c r="E222" s="1"/>
      <c r="F222" s="1"/>
      <c r="G222" s="1"/>
    </row>
    <row r="223" spans="4:7" ht="409.6">
      <c r="D223" s="1"/>
      <c r="E223" s="1"/>
      <c r="F223" s="1"/>
      <c r="G223" s="1"/>
    </row>
    <row r="224" spans="4:7" ht="409.6">
      <c r="D224" s="1"/>
      <c r="E224" s="1"/>
      <c r="F224" s="1"/>
      <c r="G224" s="1"/>
    </row>
    <row r="225" spans="4:7" ht="409.6">
      <c r="D225" s="1"/>
      <c r="E225" s="1"/>
      <c r="F225" s="1"/>
      <c r="G225" s="1"/>
    </row>
    <row r="226" spans="4:7" ht="409.6">
      <c r="D226" s="1"/>
      <c r="E226" s="1"/>
      <c r="F226" s="1"/>
      <c r="G226" s="1"/>
    </row>
    <row r="227" spans="4:7" ht="409.6">
      <c r="D227" s="1"/>
      <c r="E227" s="1"/>
      <c r="F227" s="1"/>
      <c r="G227" s="1"/>
    </row>
    <row r="228" spans="4:7" ht="409.6">
      <c r="D228" s="1"/>
      <c r="E228" s="1"/>
      <c r="F228" s="1"/>
      <c r="G228" s="1"/>
    </row>
    <row r="229" spans="4:7" ht="409.6">
      <c r="D229" s="1"/>
      <c r="E229" s="1"/>
      <c r="F229" s="1"/>
      <c r="G229" s="1"/>
    </row>
    <row r="230" spans="4:7" ht="409.6">
      <c r="D230" s="1"/>
      <c r="E230" s="1"/>
      <c r="F230" s="1"/>
      <c r="G230" s="1"/>
    </row>
    <row r="231" spans="4:7" ht="409.6">
      <c r="D231" s="1"/>
      <c r="E231" s="1"/>
      <c r="F231" s="1"/>
      <c r="G231" s="1"/>
    </row>
    <row r="232" spans="4:7" ht="409.6">
      <c r="D232" s="1"/>
      <c r="E232" s="1"/>
      <c r="F232" s="1"/>
      <c r="G232" s="1"/>
    </row>
    <row r="233" spans="4:7" ht="409.6">
      <c r="D233" s="1"/>
      <c r="E233" s="1"/>
      <c r="F233" s="1"/>
      <c r="G233" s="1"/>
    </row>
    <row r="234" spans="4:7" ht="409.6">
      <c r="D234" s="1"/>
      <c r="E234" s="1"/>
      <c r="F234" s="1"/>
      <c r="G234" s="1"/>
    </row>
    <row r="235" spans="4:7" ht="409.6">
      <c r="D235" s="1"/>
      <c r="E235" s="1"/>
      <c r="F235" s="1"/>
      <c r="G235" s="1"/>
    </row>
    <row r="236" spans="4:7" ht="409.6">
      <c r="D236" s="1"/>
      <c r="E236" s="1"/>
      <c r="F236" s="1"/>
      <c r="G236" s="1"/>
    </row>
    <row r="237" spans="4:7" ht="409.6">
      <c r="D237" s="1"/>
      <c r="E237" s="1"/>
      <c r="F237" s="1"/>
      <c r="G237" s="1"/>
    </row>
    <row r="238" spans="4:7" ht="409.6">
      <c r="D238" s="1"/>
      <c r="E238" s="1"/>
      <c r="F238" s="1"/>
      <c r="G238" s="1"/>
    </row>
    <row r="239" spans="4:7" ht="409.6">
      <c r="D239" s="1"/>
      <c r="E239" s="1"/>
      <c r="F239" s="1"/>
      <c r="G239" s="1"/>
    </row>
    <row r="240" spans="4:7" ht="409.6">
      <c r="D240" s="1"/>
      <c r="E240" s="1"/>
      <c r="F240" s="1"/>
      <c r="G240" s="1"/>
    </row>
    <row r="241" spans="2:7" ht="409.6">
      <c r="D241" s="1"/>
      <c r="E241" s="1"/>
      <c r="F241" s="1"/>
      <c r="G241" s="1"/>
    </row>
    <row r="242" spans="2:7" ht="409.6">
      <c r="D242" s="1"/>
      <c r="E242" s="1"/>
      <c r="F242" s="1"/>
      <c r="G242" s="1"/>
    </row>
    <row r="243" spans="2:7" ht="409.6">
      <c r="D243" s="1"/>
      <c r="E243" s="1"/>
      <c r="F243" s="1"/>
      <c r="G243" s="1"/>
    </row>
    <row r="244" spans="2:7" ht="409.6">
      <c r="D244" s="1"/>
      <c r="E244" s="1"/>
      <c r="F244" s="1"/>
      <c r="G244" s="1"/>
    </row>
    <row r="245" spans="2:7" ht="409.6">
      <c r="D245" s="1"/>
      <c r="E245" s="1"/>
      <c r="F245" s="1"/>
      <c r="G245" s="1"/>
    </row>
    <row r="246" spans="2:7" ht="409.6">
      <c r="D246" s="1"/>
      <c r="E246" s="1"/>
      <c r="F246" s="1"/>
      <c r="G246" s="1"/>
    </row>
    <row r="247" spans="2:7" ht="409.6">
      <c r="D247" s="1"/>
      <c r="E247" s="1"/>
      <c r="F247" s="1"/>
      <c r="G247" s="1"/>
    </row>
    <row r="248" spans="2:7" ht="409.6">
      <c r="D248" s="1"/>
      <c r="E248" s="1"/>
      <c r="F248" s="1"/>
      <c r="G248" s="1"/>
    </row>
    <row r="249" spans="2:7" ht="409.6">
      <c r="D249" s="1"/>
      <c r="E249" s="1"/>
      <c r="F249" s="1"/>
      <c r="G249" s="1"/>
    </row>
    <row r="250" spans="2:7" ht="409.6">
      <c r="B250" s="44"/>
      <c r="D250" s="1"/>
      <c r="E250" s="1"/>
      <c r="F250" s="1"/>
      <c r="G250" s="1"/>
    </row>
    <row r="251" spans="2:7" ht="409.6">
      <c r="B251" s="44"/>
      <c r="D251" s="1"/>
      <c r="E251" s="1"/>
      <c r="F251" s="1"/>
      <c r="G251" s="1"/>
    </row>
    <row r="252" spans="2:7" ht="409.6">
      <c r="B252" s="3"/>
      <c r="D252" s="1"/>
      <c r="E252" s="1"/>
      <c r="F252" s="1"/>
      <c r="G252" s="1"/>
    </row>
    <row r="253" spans="2:7" ht="409.6">
      <c r="D253" s="1"/>
      <c r="E253" s="1"/>
      <c r="F253" s="1"/>
      <c r="G253" s="1"/>
    </row>
    <row r="254" spans="2:7" ht="409.6">
      <c r="D254" s="1"/>
      <c r="E254" s="1"/>
      <c r="F254" s="1"/>
      <c r="G254" s="1"/>
    </row>
    <row r="255" spans="2:7" ht="409.6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D1:I1048576 K1:AF1048576 AH1:XFD1048576 AG1:AG43 B1:B39 B41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topLeftCell="A7" workbookViewId="0">
      <selection activeCell="H29" sqref="H29"/>
    </sheetView>
  </sheetViews>
  <sheetFormatPr defaultColWidth="9.140625" defaultRowHeight="18"/>
  <cols>
    <col min="1" max="1" width="6.28515625" style="1" customWidth="1"/>
    <col min="2" max="2" width="44" style="2" bestFit="1" customWidth="1"/>
    <col min="3" max="3" width="62.855468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8.140625" style="1" bestFit="1" customWidth="1"/>
    <col min="9" max="9" width="12.28515625" style="1" bestFit="1" customWidth="1"/>
    <col min="10" max="10" width="7.28515625" style="1" bestFit="1" customWidth="1"/>
    <col min="11" max="11" width="11.8554687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168</v>
      </c>
      <c r="C1" s="78" t="s" vm="1">
        <v>244</v>
      </c>
    </row>
    <row r="2" spans="2:65">
      <c r="B2" s="57" t="s">
        <v>167</v>
      </c>
      <c r="C2" s="78" t="s">
        <v>245</v>
      </c>
    </row>
    <row r="3" spans="2:65">
      <c r="B3" s="57" t="s">
        <v>169</v>
      </c>
      <c r="C3" s="78" t="s">
        <v>246</v>
      </c>
    </row>
    <row r="4" spans="2:65">
      <c r="B4" s="57" t="s">
        <v>170</v>
      </c>
      <c r="C4" s="78">
        <v>12148</v>
      </c>
    </row>
    <row r="6" spans="2:65" ht="26.25" customHeight="1">
      <c r="B6" s="136" t="s">
        <v>198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65" ht="26.25" customHeight="1">
      <c r="B7" s="136" t="s">
        <v>80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BM7" s="3"/>
    </row>
    <row r="8" spans="2:65" s="3" customFormat="1" ht="78.75">
      <c r="B8" s="23" t="s">
        <v>104</v>
      </c>
      <c r="C8" s="31" t="s">
        <v>38</v>
      </c>
      <c r="D8" s="31" t="s">
        <v>108</v>
      </c>
      <c r="E8" s="31" t="s">
        <v>106</v>
      </c>
      <c r="F8" s="31" t="s">
        <v>55</v>
      </c>
      <c r="G8" s="31" t="s">
        <v>15</v>
      </c>
      <c r="H8" s="31" t="s">
        <v>56</v>
      </c>
      <c r="I8" s="31" t="s">
        <v>90</v>
      </c>
      <c r="J8" s="31" t="s">
        <v>222</v>
      </c>
      <c r="K8" s="31" t="s">
        <v>221</v>
      </c>
      <c r="L8" s="31" t="s">
        <v>52</v>
      </c>
      <c r="M8" s="31" t="s">
        <v>51</v>
      </c>
      <c r="N8" s="31" t="s">
        <v>171</v>
      </c>
      <c r="O8" s="21" t="s">
        <v>173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229</v>
      </c>
      <c r="K9" s="33"/>
      <c r="L9" s="33" t="s">
        <v>225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06" t="s">
        <v>30</v>
      </c>
      <c r="C11" s="82"/>
      <c r="D11" s="82"/>
      <c r="E11" s="82"/>
      <c r="F11" s="82"/>
      <c r="G11" s="82"/>
      <c r="H11" s="82"/>
      <c r="I11" s="82"/>
      <c r="J11" s="91"/>
      <c r="K11" s="93"/>
      <c r="L11" s="91">
        <v>133.82280873300002</v>
      </c>
      <c r="M11" s="82"/>
      <c r="N11" s="92">
        <f>L11/$L$11</f>
        <v>1</v>
      </c>
      <c r="O11" s="92">
        <f>L11/'סכום נכסי הקרן'!$C$42</f>
        <v>2.0738885463015732E-2</v>
      </c>
      <c r="P11" s="5"/>
      <c r="BG11" s="100"/>
      <c r="BH11" s="3"/>
      <c r="BI11" s="100"/>
      <c r="BM11" s="100"/>
    </row>
    <row r="12" spans="2:65" s="4" customFormat="1" ht="18" customHeight="1">
      <c r="B12" s="81" t="s">
        <v>218</v>
      </c>
      <c r="C12" s="82"/>
      <c r="D12" s="82"/>
      <c r="E12" s="82"/>
      <c r="F12" s="82"/>
      <c r="G12" s="82"/>
      <c r="H12" s="82"/>
      <c r="I12" s="82"/>
      <c r="J12" s="91"/>
      <c r="K12" s="93"/>
      <c r="L12" s="91">
        <v>133.82280873299999</v>
      </c>
      <c r="M12" s="82"/>
      <c r="N12" s="92">
        <f t="shared" ref="N12:N29" si="0">L12/$L$11</f>
        <v>0.99999999999999978</v>
      </c>
      <c r="O12" s="92">
        <f>L12/'סכום נכסי הקרן'!$C$42</f>
        <v>2.0738885463015725E-2</v>
      </c>
      <c r="P12" s="5"/>
      <c r="BG12" s="100"/>
      <c r="BH12" s="3"/>
      <c r="BI12" s="100"/>
      <c r="BM12" s="100"/>
    </row>
    <row r="13" spans="2:65">
      <c r="B13" s="102" t="s">
        <v>43</v>
      </c>
      <c r="C13" s="82"/>
      <c r="D13" s="82"/>
      <c r="E13" s="82"/>
      <c r="F13" s="82"/>
      <c r="G13" s="82"/>
      <c r="H13" s="82"/>
      <c r="I13" s="82"/>
      <c r="J13" s="91"/>
      <c r="K13" s="93"/>
      <c r="L13" s="91">
        <v>130.39344348400002</v>
      </c>
      <c r="M13" s="82"/>
      <c r="N13" s="92">
        <f t="shared" si="0"/>
        <v>0.97437383595914362</v>
      </c>
      <c r="O13" s="92">
        <f>L13/'סכום נכסי הקרן'!$C$42</f>
        <v>2.020742738211596E-2</v>
      </c>
      <c r="BH13" s="3"/>
    </row>
    <row r="14" spans="2:65" ht="20.25">
      <c r="B14" s="87" t="s">
        <v>1152</v>
      </c>
      <c r="C14" s="84" t="s">
        <v>1153</v>
      </c>
      <c r="D14" s="97" t="s">
        <v>29</v>
      </c>
      <c r="E14" s="84"/>
      <c r="F14" s="97" t="s">
        <v>1154</v>
      </c>
      <c r="G14" s="84" t="s">
        <v>1155</v>
      </c>
      <c r="H14" s="84" t="s">
        <v>897</v>
      </c>
      <c r="I14" s="97" t="s">
        <v>155</v>
      </c>
      <c r="J14" s="94">
        <v>2.146007</v>
      </c>
      <c r="K14" s="96">
        <v>114692</v>
      </c>
      <c r="L14" s="94">
        <v>11.222779784999998</v>
      </c>
      <c r="M14" s="95">
        <v>4.0910462094954564E-6</v>
      </c>
      <c r="N14" s="95">
        <f t="shared" si="0"/>
        <v>8.3862981888172844E-2</v>
      </c>
      <c r="O14" s="95">
        <f>L14/'סכום נכסי הקרן'!$C$42</f>
        <v>1.7392247759657792E-3</v>
      </c>
      <c r="BH14" s="4"/>
    </row>
    <row r="15" spans="2:65">
      <c r="B15" s="87" t="s">
        <v>1156</v>
      </c>
      <c r="C15" s="84" t="s">
        <v>1157</v>
      </c>
      <c r="D15" s="97" t="s">
        <v>29</v>
      </c>
      <c r="E15" s="84"/>
      <c r="F15" s="97" t="s">
        <v>1154</v>
      </c>
      <c r="G15" s="84" t="s">
        <v>896</v>
      </c>
      <c r="H15" s="84" t="s">
        <v>897</v>
      </c>
      <c r="I15" s="97" t="s">
        <v>152</v>
      </c>
      <c r="J15" s="94">
        <v>2.674769</v>
      </c>
      <c r="K15" s="96">
        <v>105203.5</v>
      </c>
      <c r="L15" s="94">
        <v>9.7250145580000016</v>
      </c>
      <c r="M15" s="95">
        <v>3.3769528333758187E-6</v>
      </c>
      <c r="N15" s="95">
        <f t="shared" si="0"/>
        <v>7.2670829809013446E-2</v>
      </c>
      <c r="O15" s="95">
        <f>L15/'סכום נכסי הקרן'!$C$42</f>
        <v>1.507112015911439E-3</v>
      </c>
    </row>
    <row r="16" spans="2:65">
      <c r="B16" s="87" t="s">
        <v>1158</v>
      </c>
      <c r="C16" s="84" t="s">
        <v>1159</v>
      </c>
      <c r="D16" s="97" t="s">
        <v>29</v>
      </c>
      <c r="E16" s="84"/>
      <c r="F16" s="97" t="s">
        <v>1154</v>
      </c>
      <c r="G16" s="84" t="s">
        <v>1016</v>
      </c>
      <c r="H16" s="84" t="s">
        <v>897</v>
      </c>
      <c r="I16" s="97" t="s">
        <v>152</v>
      </c>
      <c r="J16" s="94">
        <v>0.118232</v>
      </c>
      <c r="K16" s="96">
        <v>1053173</v>
      </c>
      <c r="L16" s="94">
        <v>4.3033531460000001</v>
      </c>
      <c r="M16" s="95">
        <v>8.4720806203480505E-7</v>
      </c>
      <c r="N16" s="95">
        <f t="shared" si="0"/>
        <v>3.2157097782829713E-2</v>
      </c>
      <c r="O16" s="95">
        <f>L16/'סכום נכסי הקרן'!$C$42</f>
        <v>6.6690236774110258E-4</v>
      </c>
    </row>
    <row r="17" spans="2:15">
      <c r="B17" s="87" t="s">
        <v>1160</v>
      </c>
      <c r="C17" s="84" t="s">
        <v>1161</v>
      </c>
      <c r="D17" s="97" t="s">
        <v>29</v>
      </c>
      <c r="E17" s="84"/>
      <c r="F17" s="97" t="s">
        <v>1154</v>
      </c>
      <c r="G17" s="84" t="s">
        <v>1016</v>
      </c>
      <c r="H17" s="84" t="s">
        <v>897</v>
      </c>
      <c r="I17" s="97" t="s">
        <v>154</v>
      </c>
      <c r="J17" s="94">
        <v>1.5556300000000001</v>
      </c>
      <c r="K17" s="96">
        <v>98805.46</v>
      </c>
      <c r="L17" s="94">
        <v>5.9609764529999989</v>
      </c>
      <c r="M17" s="95">
        <v>5.4787427999916474E-6</v>
      </c>
      <c r="N17" s="95">
        <f t="shared" si="0"/>
        <v>4.4543800189496788E-2</v>
      </c>
      <c r="O17" s="95">
        <f>L17/'סכום נכסי הקרן'!$C$42</f>
        <v>9.237887702174323E-4</v>
      </c>
    </row>
    <row r="18" spans="2:15">
      <c r="B18" s="87" t="s">
        <v>1162</v>
      </c>
      <c r="C18" s="84" t="s">
        <v>1163</v>
      </c>
      <c r="D18" s="97" t="s">
        <v>29</v>
      </c>
      <c r="E18" s="84"/>
      <c r="F18" s="97" t="s">
        <v>1154</v>
      </c>
      <c r="G18" s="84" t="s">
        <v>1016</v>
      </c>
      <c r="H18" s="84" t="s">
        <v>897</v>
      </c>
      <c r="I18" s="97" t="s">
        <v>152</v>
      </c>
      <c r="J18" s="94">
        <v>0.862568</v>
      </c>
      <c r="K18" s="96">
        <v>198843.8</v>
      </c>
      <c r="L18" s="94">
        <v>5.9276053190000004</v>
      </c>
      <c r="M18" s="95">
        <v>3.6324535785987713E-6</v>
      </c>
      <c r="N18" s="95">
        <f t="shared" si="0"/>
        <v>4.429443213097263E-2</v>
      </c>
      <c r="O18" s="95">
        <f>L18/'סכום נכסי הקרן'!$C$42</f>
        <v>9.1861715461356516E-4</v>
      </c>
    </row>
    <row r="19" spans="2:15">
      <c r="B19" s="87" t="s">
        <v>1164</v>
      </c>
      <c r="C19" s="84" t="s">
        <v>1165</v>
      </c>
      <c r="D19" s="97" t="s">
        <v>29</v>
      </c>
      <c r="E19" s="84"/>
      <c r="F19" s="97" t="s">
        <v>1154</v>
      </c>
      <c r="G19" s="84" t="s">
        <v>1094</v>
      </c>
      <c r="H19" s="84" t="s">
        <v>932</v>
      </c>
      <c r="I19" s="97" t="s">
        <v>154</v>
      </c>
      <c r="J19" s="94">
        <v>3.9199999999999999E-3</v>
      </c>
      <c r="K19" s="96">
        <v>19255.740000000002</v>
      </c>
      <c r="L19" s="94">
        <v>2.9276860000000001E-3</v>
      </c>
      <c r="M19" s="95">
        <v>4.9916781788207916E-10</v>
      </c>
      <c r="N19" s="95">
        <f t="shared" si="0"/>
        <v>2.1877331881751543E-5</v>
      </c>
      <c r="O19" s="95">
        <f>L19/'סכום נכסי הקרן'!$C$42</f>
        <v>4.5371148013202769E-7</v>
      </c>
    </row>
    <row r="20" spans="2:15">
      <c r="B20" s="87" t="s">
        <v>1166</v>
      </c>
      <c r="C20" s="84" t="s">
        <v>1167</v>
      </c>
      <c r="D20" s="97" t="s">
        <v>29</v>
      </c>
      <c r="E20" s="84"/>
      <c r="F20" s="97" t="s">
        <v>1154</v>
      </c>
      <c r="G20" s="84" t="s">
        <v>1097</v>
      </c>
      <c r="H20" s="84" t="s">
        <v>897</v>
      </c>
      <c r="I20" s="97" t="s">
        <v>152</v>
      </c>
      <c r="J20" s="94">
        <v>103.36013999999999</v>
      </c>
      <c r="K20" s="96">
        <v>1797</v>
      </c>
      <c r="L20" s="94">
        <v>6.4191112190000004</v>
      </c>
      <c r="M20" s="95">
        <v>1.07965846935902E-6</v>
      </c>
      <c r="N20" s="95">
        <f t="shared" si="0"/>
        <v>4.7967243250791824E-2</v>
      </c>
      <c r="O20" s="95">
        <f>L20/'סכום נכסי הקרן'!$C$42</f>
        <v>9.94787163754786E-4</v>
      </c>
    </row>
    <row r="21" spans="2:15">
      <c r="B21" s="87" t="s">
        <v>1168</v>
      </c>
      <c r="C21" s="84" t="s">
        <v>1169</v>
      </c>
      <c r="D21" s="97" t="s">
        <v>29</v>
      </c>
      <c r="E21" s="84"/>
      <c r="F21" s="97" t="s">
        <v>1154</v>
      </c>
      <c r="G21" s="84" t="s">
        <v>1097</v>
      </c>
      <c r="H21" s="84" t="s">
        <v>903</v>
      </c>
      <c r="I21" s="97" t="s">
        <v>152</v>
      </c>
      <c r="J21" s="94">
        <v>1.857243</v>
      </c>
      <c r="K21" s="96">
        <v>135328</v>
      </c>
      <c r="L21" s="94">
        <v>8.6862069510000008</v>
      </c>
      <c r="M21" s="95">
        <v>4.2056957901381968E-7</v>
      </c>
      <c r="N21" s="95">
        <f t="shared" si="0"/>
        <v>6.4908269623383169E-2</v>
      </c>
      <c r="O21" s="95">
        <f>L21/'סכום נכסי הקרן'!$C$42</f>
        <v>1.3461251693218867E-3</v>
      </c>
    </row>
    <row r="22" spans="2:15">
      <c r="B22" s="87" t="s">
        <v>1170</v>
      </c>
      <c r="C22" s="84" t="s">
        <v>1171</v>
      </c>
      <c r="D22" s="97" t="s">
        <v>29</v>
      </c>
      <c r="E22" s="84"/>
      <c r="F22" s="97" t="s">
        <v>1154</v>
      </c>
      <c r="G22" s="84" t="s">
        <v>1097</v>
      </c>
      <c r="H22" s="84" t="s">
        <v>897</v>
      </c>
      <c r="I22" s="97" t="s">
        <v>152</v>
      </c>
      <c r="J22" s="94">
        <v>179.13461100000001</v>
      </c>
      <c r="K22" s="96">
        <v>1448</v>
      </c>
      <c r="L22" s="94">
        <v>8.9644118519999996</v>
      </c>
      <c r="M22" s="95">
        <v>7.6823833831170035E-7</v>
      </c>
      <c r="N22" s="95">
        <f t="shared" si="0"/>
        <v>6.6987174584607428E-2</v>
      </c>
      <c r="O22" s="95">
        <f>L22/'סכום נכסי הקרן'!$C$42</f>
        <v>1.3892393412012118E-3</v>
      </c>
    </row>
    <row r="23" spans="2:15">
      <c r="B23" s="87" t="s">
        <v>1172</v>
      </c>
      <c r="C23" s="84" t="s">
        <v>1173</v>
      </c>
      <c r="D23" s="97" t="s">
        <v>29</v>
      </c>
      <c r="E23" s="84"/>
      <c r="F23" s="97" t="s">
        <v>1154</v>
      </c>
      <c r="G23" s="84" t="s">
        <v>1097</v>
      </c>
      <c r="H23" s="84" t="s">
        <v>897</v>
      </c>
      <c r="I23" s="97" t="s">
        <v>152</v>
      </c>
      <c r="J23" s="94">
        <v>0.13717399999999999</v>
      </c>
      <c r="K23" s="96">
        <v>1201639</v>
      </c>
      <c r="L23" s="94">
        <v>5.696653747</v>
      </c>
      <c r="M23" s="95">
        <v>6.1072061347952373E-7</v>
      </c>
      <c r="N23" s="95">
        <f t="shared" si="0"/>
        <v>4.2568630870435727E-2</v>
      </c>
      <c r="O23" s="95">
        <f>L23/'סכום נכסי הקרן'!$C$42</f>
        <v>8.8282595993936211E-4</v>
      </c>
    </row>
    <row r="24" spans="2:15">
      <c r="B24" s="87" t="s">
        <v>1174</v>
      </c>
      <c r="C24" s="84" t="s">
        <v>1175</v>
      </c>
      <c r="D24" s="97" t="s">
        <v>29</v>
      </c>
      <c r="E24" s="84"/>
      <c r="F24" s="97" t="s">
        <v>1154</v>
      </c>
      <c r="G24" s="84" t="s">
        <v>1097</v>
      </c>
      <c r="H24" s="84" t="s">
        <v>897</v>
      </c>
      <c r="I24" s="97" t="s">
        <v>152</v>
      </c>
      <c r="J24" s="94">
        <v>7.4938099999999999</v>
      </c>
      <c r="K24" s="96">
        <v>31862.69</v>
      </c>
      <c r="L24" s="94">
        <v>8.2519931620000015</v>
      </c>
      <c r="M24" s="95">
        <v>5.4328847879365343E-7</v>
      </c>
      <c r="N24" s="95">
        <f t="shared" si="0"/>
        <v>6.1663577682517304E-2</v>
      </c>
      <c r="O24" s="95">
        <f>L24/'סכום נכסי הקרן'!$C$42</f>
        <v>1.2788338747974995E-3</v>
      </c>
    </row>
    <row r="25" spans="2:15">
      <c r="B25" s="87" t="s">
        <v>1176</v>
      </c>
      <c r="C25" s="84" t="s">
        <v>1177</v>
      </c>
      <c r="D25" s="97" t="s">
        <v>29</v>
      </c>
      <c r="E25" s="84"/>
      <c r="F25" s="97" t="s">
        <v>1154</v>
      </c>
      <c r="G25" s="84" t="s">
        <v>1107</v>
      </c>
      <c r="H25" s="84" t="s">
        <v>897</v>
      </c>
      <c r="I25" s="97" t="s">
        <v>154</v>
      </c>
      <c r="J25" s="94">
        <v>9.0765709999999995</v>
      </c>
      <c r="K25" s="96">
        <v>15266</v>
      </c>
      <c r="L25" s="94">
        <v>5.373747807</v>
      </c>
      <c r="M25" s="95">
        <v>2.9871470158761329E-7</v>
      </c>
      <c r="N25" s="95">
        <f t="shared" si="0"/>
        <v>4.0155694368376092E-2</v>
      </c>
      <c r="O25" s="95">
        <f>L25/'סכום נכסי הקרן'!$C$42</f>
        <v>8.3278434619361765E-4</v>
      </c>
    </row>
    <row r="26" spans="2:15">
      <c r="B26" s="87" t="s">
        <v>1178</v>
      </c>
      <c r="C26" s="84" t="s">
        <v>1179</v>
      </c>
      <c r="D26" s="97" t="s">
        <v>29</v>
      </c>
      <c r="E26" s="84"/>
      <c r="F26" s="97" t="s">
        <v>1154</v>
      </c>
      <c r="G26" s="84" t="s">
        <v>1107</v>
      </c>
      <c r="H26" s="84" t="s">
        <v>897</v>
      </c>
      <c r="I26" s="97" t="s">
        <v>152</v>
      </c>
      <c r="J26" s="94">
        <v>17.774723999999999</v>
      </c>
      <c r="K26" s="96">
        <v>13094.15</v>
      </c>
      <c r="L26" s="94">
        <v>8.0436639670000005</v>
      </c>
      <c r="M26" s="95">
        <v>2.3371684130881312E-6</v>
      </c>
      <c r="N26" s="95">
        <f t="shared" si="0"/>
        <v>6.0106823665975515E-2</v>
      </c>
      <c r="O26" s="95">
        <f>L26/'סכום נכסי הקרן'!$C$42</f>
        <v>1.2465485315543495E-3</v>
      </c>
    </row>
    <row r="27" spans="2:15">
      <c r="B27" s="87" t="s">
        <v>1180</v>
      </c>
      <c r="C27" s="84" t="s">
        <v>1181</v>
      </c>
      <c r="D27" s="97" t="s">
        <v>29</v>
      </c>
      <c r="E27" s="84"/>
      <c r="F27" s="97" t="s">
        <v>1154</v>
      </c>
      <c r="G27" s="84" t="s">
        <v>1107</v>
      </c>
      <c r="H27" s="84" t="s">
        <v>897</v>
      </c>
      <c r="I27" s="97" t="s">
        <v>154</v>
      </c>
      <c r="J27" s="94">
        <v>1.767466</v>
      </c>
      <c r="K27" s="96">
        <v>194854</v>
      </c>
      <c r="L27" s="94">
        <v>13.356438145</v>
      </c>
      <c r="M27" s="95">
        <v>5.806699603842803E-6</v>
      </c>
      <c r="N27" s="95">
        <f t="shared" si="0"/>
        <v>9.9806888462851184E-2</v>
      </c>
      <c r="O27" s="95">
        <f>L27/'סכום נכסי הקרן'!$C$42</f>
        <v>2.0698836282510569E-3</v>
      </c>
    </row>
    <row r="28" spans="2:15">
      <c r="B28" s="87" t="s">
        <v>1182</v>
      </c>
      <c r="C28" s="84" t="s">
        <v>1183</v>
      </c>
      <c r="D28" s="97" t="s">
        <v>29</v>
      </c>
      <c r="E28" s="84"/>
      <c r="F28" s="97" t="s">
        <v>1154</v>
      </c>
      <c r="G28" s="84" t="s">
        <v>1107</v>
      </c>
      <c r="H28" s="84" t="s">
        <v>897</v>
      </c>
      <c r="I28" s="97" t="s">
        <v>154</v>
      </c>
      <c r="J28" s="94">
        <v>14.065788</v>
      </c>
      <c r="K28" s="96">
        <v>9751</v>
      </c>
      <c r="L28" s="94">
        <v>5.3191647580000003</v>
      </c>
      <c r="M28" s="95">
        <v>3.9866741440554381E-7</v>
      </c>
      <c r="N28" s="95">
        <f t="shared" si="0"/>
        <v>3.9747818838660513E-2</v>
      </c>
      <c r="O28" s="95">
        <f>L28/'סכום נכסי הקרן'!$C$42</f>
        <v>8.2432546229967922E-4</v>
      </c>
    </row>
    <row r="29" spans="2:15">
      <c r="B29" s="87" t="s">
        <v>1184</v>
      </c>
      <c r="C29" s="84" t="s">
        <v>1185</v>
      </c>
      <c r="D29" s="97" t="s">
        <v>29</v>
      </c>
      <c r="E29" s="84"/>
      <c r="F29" s="97" t="s">
        <v>1154</v>
      </c>
      <c r="G29" s="84" t="s">
        <v>913</v>
      </c>
      <c r="H29" s="84"/>
      <c r="I29" s="97" t="s">
        <v>155</v>
      </c>
      <c r="J29" s="94">
        <v>30.945032999999999</v>
      </c>
      <c r="K29" s="96">
        <v>16399.28</v>
      </c>
      <c r="L29" s="94">
        <v>23.139394928999998</v>
      </c>
      <c r="M29" s="95">
        <v>2.2494514975439311E-5</v>
      </c>
      <c r="N29" s="95">
        <f t="shared" si="0"/>
        <v>0.17291069547917762</v>
      </c>
      <c r="O29" s="95">
        <f>L29/'סכום נכסי הקרן'!$C$42</f>
        <v>3.5859751088730568E-3</v>
      </c>
    </row>
    <row r="30" spans="2:15">
      <c r="B30" s="83"/>
      <c r="C30" s="84"/>
      <c r="D30" s="84"/>
      <c r="E30" s="84"/>
      <c r="F30" s="84"/>
      <c r="G30" s="84"/>
      <c r="H30" s="84"/>
      <c r="I30" s="84"/>
      <c r="J30" s="94"/>
      <c r="K30" s="96"/>
      <c r="L30" s="84"/>
      <c r="M30" s="84"/>
      <c r="N30" s="95"/>
      <c r="O30" s="84"/>
    </row>
    <row r="31" spans="2:15">
      <c r="B31" s="102" t="s">
        <v>233</v>
      </c>
      <c r="C31" s="82"/>
      <c r="D31" s="82"/>
      <c r="E31" s="82"/>
      <c r="F31" s="82"/>
      <c r="G31" s="82"/>
      <c r="H31" s="82"/>
      <c r="I31" s="82"/>
      <c r="J31" s="91"/>
      <c r="K31" s="93"/>
      <c r="L31" s="91">
        <v>3.4293652490000004</v>
      </c>
      <c r="M31" s="82"/>
      <c r="N31" s="92">
        <f t="shared" ref="N31:N32" si="1">L31/$L$11</f>
        <v>2.5626164040856336E-2</v>
      </c>
      <c r="O31" s="92">
        <f>L31/'סכום נכסי הקרן'!$C$42</f>
        <v>5.3145808089977197E-4</v>
      </c>
    </row>
    <row r="32" spans="2:15" ht="409.6">
      <c r="B32" s="87" t="s">
        <v>1186</v>
      </c>
      <c r="C32" s="84" t="s">
        <v>1187</v>
      </c>
      <c r="D32" s="97" t="s">
        <v>29</v>
      </c>
      <c r="E32" s="84"/>
      <c r="F32" s="97" t="s">
        <v>1154</v>
      </c>
      <c r="G32" s="84" t="s">
        <v>936</v>
      </c>
      <c r="H32" s="84" t="s">
        <v>903</v>
      </c>
      <c r="I32" s="97" t="s">
        <v>152</v>
      </c>
      <c r="J32" s="94">
        <v>98.83398099999998</v>
      </c>
      <c r="K32" s="96">
        <v>1004</v>
      </c>
      <c r="L32" s="94">
        <v>3.4293652490000004</v>
      </c>
      <c r="M32" s="95">
        <v>3.0989580504897753E-7</v>
      </c>
      <c r="N32" s="95">
        <f t="shared" si="1"/>
        <v>2.5626164040856336E-2</v>
      </c>
      <c r="O32" s="95">
        <f>L32/'סכום נכסי הקרן'!$C$42</f>
        <v>5.3145808089977197E-4</v>
      </c>
    </row>
    <row r="33" spans="2:59" ht="409.6">
      <c r="B33" s="83"/>
      <c r="C33" s="84"/>
      <c r="D33" s="84"/>
      <c r="E33" s="84"/>
      <c r="F33" s="84"/>
      <c r="G33" s="84"/>
      <c r="H33" s="84"/>
      <c r="I33" s="84"/>
      <c r="J33" s="94"/>
      <c r="K33" s="96"/>
      <c r="L33" s="84"/>
      <c r="M33" s="84"/>
      <c r="N33" s="95"/>
      <c r="O33" s="84"/>
    </row>
    <row r="34" spans="2:59" ht="409.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59" ht="409.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59" ht="409.6">
      <c r="B36" s="99" t="s">
        <v>238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59" ht="20.25">
      <c r="B37" s="99" t="s">
        <v>101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BG37" s="4"/>
    </row>
    <row r="38" spans="2:59" ht="409.6">
      <c r="B38" s="99" t="s">
        <v>220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BG38" s="3"/>
    </row>
    <row r="39" spans="2:59" ht="409.6">
      <c r="B39" s="99" t="s">
        <v>228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59" ht="409.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59" ht="409.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59" ht="409.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59" ht="409.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59" ht="409.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59" ht="409.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59" ht="409.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59" ht="409.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59" ht="409.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 ht="409.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 ht="409.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 ht="409.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 ht="409.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 ht="409.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 ht="409.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 ht="409.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 ht="409.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 ht="409.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 ht="409.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 ht="409.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 ht="409.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 ht="409.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 ht="409.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 ht="409.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 ht="409.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 ht="409.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 ht="409.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 ht="409.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 ht="409.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 ht="409.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 ht="409.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 ht="409.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 ht="409.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 ht="409.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 ht="409.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 ht="409.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 ht="409.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 ht="409.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 ht="409.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 ht="409.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 ht="409.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 ht="409.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 ht="409.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 ht="409.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 ht="409.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 ht="409.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 ht="409.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 ht="409.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 ht="409.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 ht="409.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 ht="409.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 ht="409.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 ht="409.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 ht="409.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 ht="409.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 ht="409.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 ht="409.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 ht="409.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 ht="409.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 ht="409.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 ht="409.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 ht="409.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 ht="409.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 ht="409.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 ht="409.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 ht="409.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 ht="409.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 ht="409.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 ht="409.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 ht="409.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 ht="409.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 ht="409.6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 ht="409.6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 ht="409.6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 ht="409.6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 ht="409.6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2:15" ht="409.6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</row>
    <row r="117" spans="2:15" ht="409.6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2:15" ht="409.6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</row>
    <row r="119" spans="2:15" ht="409.6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</row>
    <row r="120" spans="2:15" ht="409.6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</row>
    <row r="121" spans="2:15" ht="409.6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</row>
    <row r="122" spans="2:15" ht="409.6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</row>
    <row r="123" spans="2:15" ht="409.6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</row>
    <row r="124" spans="2:15" ht="409.6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2:15" ht="409.6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2:15" ht="409.6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2:15" ht="409.6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</row>
    <row r="128" spans="2:15" ht="409.6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</row>
    <row r="129" spans="2:15" ht="409.6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</row>
    <row r="130" spans="2:15" ht="409.6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</row>
    <row r="131" spans="2:15" ht="409.6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</row>
    <row r="132" spans="2:15" ht="409.6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</row>
    <row r="133" spans="2:15" ht="409.6">
      <c r="C133" s="1"/>
      <c r="D133" s="1"/>
      <c r="E133" s="1"/>
    </row>
    <row r="134" spans="2:15" ht="409.6">
      <c r="C134" s="1"/>
      <c r="D134" s="1"/>
      <c r="E134" s="1"/>
    </row>
    <row r="135" spans="2:15" ht="409.6">
      <c r="C135" s="1"/>
      <c r="D135" s="1"/>
      <c r="E135" s="1"/>
    </row>
    <row r="136" spans="2:15" ht="409.6">
      <c r="C136" s="1"/>
      <c r="D136" s="1"/>
      <c r="E136" s="1"/>
    </row>
    <row r="137" spans="2:15" ht="409.6">
      <c r="C137" s="1"/>
      <c r="D137" s="1"/>
      <c r="E137" s="1"/>
    </row>
    <row r="138" spans="2:15" ht="409.6">
      <c r="C138" s="1"/>
      <c r="D138" s="1"/>
      <c r="E138" s="1"/>
    </row>
    <row r="139" spans="2:15" ht="409.6">
      <c r="C139" s="1"/>
      <c r="D139" s="1"/>
      <c r="E139" s="1"/>
    </row>
    <row r="140" spans="2:15" ht="409.6">
      <c r="C140" s="1"/>
      <c r="D140" s="1"/>
      <c r="E140" s="1"/>
    </row>
    <row r="141" spans="2:15" ht="409.6">
      <c r="C141" s="1"/>
      <c r="D141" s="1"/>
      <c r="E141" s="1"/>
    </row>
    <row r="142" spans="2:15" ht="409.6">
      <c r="C142" s="1"/>
      <c r="D142" s="1"/>
      <c r="E142" s="1"/>
    </row>
    <row r="143" spans="2:15" ht="409.6">
      <c r="C143" s="1"/>
      <c r="D143" s="1"/>
      <c r="E143" s="1"/>
    </row>
    <row r="144" spans="2:15" ht="409.6">
      <c r="C144" s="1"/>
      <c r="D144" s="1"/>
      <c r="E144" s="1"/>
    </row>
    <row r="145" spans="3:5" ht="409.6">
      <c r="C145" s="1"/>
      <c r="D145" s="1"/>
      <c r="E145" s="1"/>
    </row>
    <row r="146" spans="3:5" ht="409.6">
      <c r="C146" s="1"/>
      <c r="D146" s="1"/>
      <c r="E146" s="1"/>
    </row>
    <row r="147" spans="3:5" ht="409.6">
      <c r="C147" s="1"/>
      <c r="D147" s="1"/>
      <c r="E147" s="1"/>
    </row>
    <row r="148" spans="3:5" ht="409.6">
      <c r="C148" s="1"/>
      <c r="D148" s="1"/>
      <c r="E148" s="1"/>
    </row>
    <row r="149" spans="3:5" ht="409.6">
      <c r="C149" s="1"/>
      <c r="D149" s="1"/>
      <c r="E149" s="1"/>
    </row>
    <row r="150" spans="3:5" ht="409.6">
      <c r="C150" s="1"/>
      <c r="D150" s="1"/>
      <c r="E150" s="1"/>
    </row>
    <row r="151" spans="3:5" ht="409.6">
      <c r="C151" s="1"/>
      <c r="D151" s="1"/>
      <c r="E151" s="1"/>
    </row>
    <row r="152" spans="3:5" ht="409.6">
      <c r="C152" s="1"/>
      <c r="D152" s="1"/>
      <c r="E152" s="1"/>
    </row>
    <row r="153" spans="3:5" ht="409.6">
      <c r="C153" s="1"/>
      <c r="D153" s="1"/>
      <c r="E153" s="1"/>
    </row>
    <row r="154" spans="3:5" ht="409.6">
      <c r="C154" s="1"/>
      <c r="D154" s="1"/>
      <c r="E154" s="1"/>
    </row>
    <row r="155" spans="3:5" ht="409.6">
      <c r="C155" s="1"/>
      <c r="D155" s="1"/>
      <c r="E155" s="1"/>
    </row>
    <row r="156" spans="3:5" ht="409.6">
      <c r="C156" s="1"/>
      <c r="D156" s="1"/>
      <c r="E156" s="1"/>
    </row>
    <row r="157" spans="3:5" ht="409.6">
      <c r="C157" s="1"/>
      <c r="D157" s="1"/>
      <c r="E157" s="1"/>
    </row>
    <row r="158" spans="3:5" ht="409.6">
      <c r="C158" s="1"/>
      <c r="D158" s="1"/>
      <c r="E158" s="1"/>
    </row>
    <row r="159" spans="3:5" ht="409.6">
      <c r="C159" s="1"/>
      <c r="D159" s="1"/>
      <c r="E159" s="1"/>
    </row>
    <row r="160" spans="3:5" ht="409.6">
      <c r="C160" s="1"/>
      <c r="D160" s="1"/>
      <c r="E160" s="1"/>
    </row>
    <row r="161" spans="3:5" ht="409.6">
      <c r="C161" s="1"/>
      <c r="D161" s="1"/>
      <c r="E161" s="1"/>
    </row>
    <row r="162" spans="3:5" ht="409.6">
      <c r="C162" s="1"/>
      <c r="D162" s="1"/>
      <c r="E162" s="1"/>
    </row>
    <row r="163" spans="3:5" ht="409.6">
      <c r="C163" s="1"/>
      <c r="D163" s="1"/>
      <c r="E163" s="1"/>
    </row>
    <row r="164" spans="3:5" ht="409.6">
      <c r="C164" s="1"/>
      <c r="D164" s="1"/>
      <c r="E164" s="1"/>
    </row>
    <row r="165" spans="3:5" ht="409.6">
      <c r="C165" s="1"/>
      <c r="D165" s="1"/>
      <c r="E165" s="1"/>
    </row>
    <row r="166" spans="3:5" ht="409.6">
      <c r="C166" s="1"/>
      <c r="D166" s="1"/>
      <c r="E166" s="1"/>
    </row>
    <row r="167" spans="3:5" ht="409.6">
      <c r="C167" s="1"/>
      <c r="D167" s="1"/>
      <c r="E167" s="1"/>
    </row>
    <row r="168" spans="3:5" ht="409.6">
      <c r="C168" s="1"/>
      <c r="D168" s="1"/>
      <c r="E168" s="1"/>
    </row>
    <row r="169" spans="3:5" ht="409.6">
      <c r="C169" s="1"/>
      <c r="D169" s="1"/>
      <c r="E169" s="1"/>
    </row>
    <row r="170" spans="3:5" ht="409.6">
      <c r="C170" s="1"/>
      <c r="D170" s="1"/>
      <c r="E170" s="1"/>
    </row>
    <row r="171" spans="3:5" ht="409.6">
      <c r="C171" s="1"/>
      <c r="D171" s="1"/>
      <c r="E171" s="1"/>
    </row>
    <row r="172" spans="3:5" ht="409.6">
      <c r="C172" s="1"/>
      <c r="D172" s="1"/>
      <c r="E172" s="1"/>
    </row>
    <row r="173" spans="3:5" ht="409.6">
      <c r="C173" s="1"/>
      <c r="D173" s="1"/>
      <c r="E173" s="1"/>
    </row>
    <row r="174" spans="3:5" ht="409.6">
      <c r="C174" s="1"/>
      <c r="D174" s="1"/>
      <c r="E174" s="1"/>
    </row>
    <row r="175" spans="3:5" ht="409.6">
      <c r="C175" s="1"/>
      <c r="D175" s="1"/>
      <c r="E175" s="1"/>
    </row>
    <row r="176" spans="3:5" ht="409.6">
      <c r="C176" s="1"/>
      <c r="D176" s="1"/>
      <c r="E176" s="1"/>
    </row>
    <row r="177" spans="3:5" ht="409.6">
      <c r="C177" s="1"/>
      <c r="D177" s="1"/>
      <c r="E177" s="1"/>
    </row>
    <row r="178" spans="3:5" ht="409.6">
      <c r="C178" s="1"/>
      <c r="D178" s="1"/>
      <c r="E178" s="1"/>
    </row>
    <row r="179" spans="3:5" ht="409.6">
      <c r="C179" s="1"/>
      <c r="D179" s="1"/>
      <c r="E179" s="1"/>
    </row>
    <row r="180" spans="3:5" ht="409.6">
      <c r="C180" s="1"/>
      <c r="D180" s="1"/>
      <c r="E180" s="1"/>
    </row>
    <row r="181" spans="3:5" ht="409.6">
      <c r="C181" s="1"/>
      <c r="D181" s="1"/>
      <c r="E181" s="1"/>
    </row>
    <row r="182" spans="3:5" ht="409.6">
      <c r="C182" s="1"/>
      <c r="D182" s="1"/>
      <c r="E182" s="1"/>
    </row>
    <row r="183" spans="3:5" ht="409.6">
      <c r="C183" s="1"/>
      <c r="D183" s="1"/>
      <c r="E183" s="1"/>
    </row>
    <row r="184" spans="3:5" ht="409.6">
      <c r="C184" s="1"/>
      <c r="D184" s="1"/>
      <c r="E184" s="1"/>
    </row>
    <row r="185" spans="3:5" ht="409.6">
      <c r="C185" s="1"/>
      <c r="D185" s="1"/>
      <c r="E185" s="1"/>
    </row>
    <row r="186" spans="3:5" ht="409.6">
      <c r="C186" s="1"/>
      <c r="D186" s="1"/>
      <c r="E186" s="1"/>
    </row>
    <row r="187" spans="3:5" ht="409.6">
      <c r="C187" s="1"/>
      <c r="D187" s="1"/>
      <c r="E187" s="1"/>
    </row>
    <row r="188" spans="3:5" ht="409.6">
      <c r="C188" s="1"/>
      <c r="D188" s="1"/>
      <c r="E188" s="1"/>
    </row>
    <row r="189" spans="3:5" ht="409.6">
      <c r="C189" s="1"/>
      <c r="D189" s="1"/>
      <c r="E189" s="1"/>
    </row>
    <row r="190" spans="3:5" ht="409.6">
      <c r="C190" s="1"/>
      <c r="D190" s="1"/>
      <c r="E190" s="1"/>
    </row>
    <row r="191" spans="3:5" ht="409.6">
      <c r="C191" s="1"/>
      <c r="D191" s="1"/>
      <c r="E191" s="1"/>
    </row>
    <row r="192" spans="3:5" ht="409.6">
      <c r="C192" s="1"/>
      <c r="D192" s="1"/>
      <c r="E192" s="1"/>
    </row>
    <row r="193" spans="3:5" ht="409.6">
      <c r="C193" s="1"/>
      <c r="D193" s="1"/>
      <c r="E193" s="1"/>
    </row>
    <row r="194" spans="3:5" ht="409.6">
      <c r="C194" s="1"/>
      <c r="D194" s="1"/>
      <c r="E194" s="1"/>
    </row>
    <row r="195" spans="3:5" ht="409.6">
      <c r="C195" s="1"/>
      <c r="D195" s="1"/>
      <c r="E195" s="1"/>
    </row>
    <row r="196" spans="3:5" ht="409.6">
      <c r="C196" s="1"/>
      <c r="D196" s="1"/>
      <c r="E196" s="1"/>
    </row>
    <row r="197" spans="3:5" ht="409.6">
      <c r="C197" s="1"/>
      <c r="D197" s="1"/>
      <c r="E197" s="1"/>
    </row>
    <row r="198" spans="3:5" ht="409.6">
      <c r="C198" s="1"/>
      <c r="D198" s="1"/>
      <c r="E198" s="1"/>
    </row>
    <row r="199" spans="3:5" ht="409.6">
      <c r="C199" s="1"/>
      <c r="D199" s="1"/>
      <c r="E199" s="1"/>
    </row>
    <row r="200" spans="3:5" ht="409.6">
      <c r="C200" s="1"/>
      <c r="D200" s="1"/>
      <c r="E200" s="1"/>
    </row>
    <row r="201" spans="3:5" ht="409.6">
      <c r="C201" s="1"/>
      <c r="D201" s="1"/>
      <c r="E201" s="1"/>
    </row>
    <row r="202" spans="3:5" ht="409.6">
      <c r="C202" s="1"/>
      <c r="D202" s="1"/>
      <c r="E202" s="1"/>
    </row>
    <row r="203" spans="3:5" ht="409.6">
      <c r="C203" s="1"/>
      <c r="D203" s="1"/>
      <c r="E203" s="1"/>
    </row>
    <row r="204" spans="3:5" ht="409.6">
      <c r="C204" s="1"/>
      <c r="D204" s="1"/>
      <c r="E204" s="1"/>
    </row>
    <row r="205" spans="3:5" ht="409.6">
      <c r="C205" s="1"/>
      <c r="D205" s="1"/>
      <c r="E205" s="1"/>
    </row>
    <row r="206" spans="3:5" ht="409.6">
      <c r="C206" s="1"/>
      <c r="D206" s="1"/>
      <c r="E206" s="1"/>
    </row>
    <row r="207" spans="3:5" ht="409.6">
      <c r="C207" s="1"/>
      <c r="D207" s="1"/>
      <c r="E207" s="1"/>
    </row>
    <row r="208" spans="3:5" ht="409.6">
      <c r="C208" s="1"/>
      <c r="D208" s="1"/>
      <c r="E208" s="1"/>
    </row>
    <row r="209" spans="3:5" ht="409.6">
      <c r="C209" s="1"/>
      <c r="D209" s="1"/>
      <c r="E209" s="1"/>
    </row>
    <row r="210" spans="3:5" ht="409.6">
      <c r="C210" s="1"/>
      <c r="D210" s="1"/>
      <c r="E210" s="1"/>
    </row>
    <row r="211" spans="3:5" ht="409.6">
      <c r="C211" s="1"/>
      <c r="D211" s="1"/>
      <c r="E211" s="1"/>
    </row>
    <row r="212" spans="3:5" ht="409.6">
      <c r="C212" s="1"/>
      <c r="D212" s="1"/>
      <c r="E212" s="1"/>
    </row>
    <row r="213" spans="3:5" ht="409.6">
      <c r="C213" s="1"/>
      <c r="D213" s="1"/>
      <c r="E213" s="1"/>
    </row>
    <row r="214" spans="3:5" ht="409.6">
      <c r="C214" s="1"/>
      <c r="D214" s="1"/>
      <c r="E214" s="1"/>
    </row>
    <row r="215" spans="3:5" ht="409.6">
      <c r="C215" s="1"/>
      <c r="D215" s="1"/>
      <c r="E215" s="1"/>
    </row>
    <row r="216" spans="3:5" ht="409.6">
      <c r="C216" s="1"/>
      <c r="D216" s="1"/>
      <c r="E216" s="1"/>
    </row>
    <row r="217" spans="3:5" ht="409.6">
      <c r="C217" s="1"/>
      <c r="D217" s="1"/>
      <c r="E217" s="1"/>
    </row>
    <row r="218" spans="3:5" ht="409.6">
      <c r="C218" s="1"/>
      <c r="D218" s="1"/>
      <c r="E218" s="1"/>
    </row>
    <row r="219" spans="3:5" ht="409.6">
      <c r="C219" s="1"/>
      <c r="D219" s="1"/>
      <c r="E219" s="1"/>
    </row>
    <row r="220" spans="3:5" ht="409.6">
      <c r="C220" s="1"/>
      <c r="D220" s="1"/>
      <c r="E220" s="1"/>
    </row>
    <row r="221" spans="3:5" ht="409.6">
      <c r="C221" s="1"/>
      <c r="D221" s="1"/>
      <c r="E221" s="1"/>
    </row>
    <row r="222" spans="3:5" ht="409.6">
      <c r="C222" s="1"/>
      <c r="D222" s="1"/>
      <c r="E222" s="1"/>
    </row>
    <row r="223" spans="3:5" ht="409.6">
      <c r="C223" s="1"/>
      <c r="D223" s="1"/>
      <c r="E223" s="1"/>
    </row>
    <row r="224" spans="3:5" ht="409.6">
      <c r="C224" s="1"/>
      <c r="D224" s="1"/>
      <c r="E224" s="1"/>
    </row>
    <row r="225" spans="3:5" ht="409.6">
      <c r="C225" s="1"/>
      <c r="D225" s="1"/>
      <c r="E225" s="1"/>
    </row>
    <row r="226" spans="3:5" ht="409.6">
      <c r="C226" s="1"/>
      <c r="D226" s="1"/>
      <c r="E226" s="1"/>
    </row>
    <row r="227" spans="3:5" ht="409.6">
      <c r="C227" s="1"/>
      <c r="D227" s="1"/>
      <c r="E227" s="1"/>
    </row>
    <row r="228" spans="3:5" ht="409.6">
      <c r="C228" s="1"/>
      <c r="D228" s="1"/>
      <c r="E228" s="1"/>
    </row>
    <row r="229" spans="3:5" ht="409.6">
      <c r="C229" s="1"/>
      <c r="D229" s="1"/>
      <c r="E229" s="1"/>
    </row>
    <row r="230" spans="3:5" ht="409.6">
      <c r="C230" s="1"/>
      <c r="D230" s="1"/>
      <c r="E230" s="1"/>
    </row>
    <row r="231" spans="3:5" ht="409.6">
      <c r="C231" s="1"/>
      <c r="D231" s="1"/>
      <c r="E231" s="1"/>
    </row>
    <row r="232" spans="3:5" ht="409.6">
      <c r="C232" s="1"/>
      <c r="D232" s="1"/>
      <c r="E232" s="1"/>
    </row>
    <row r="233" spans="3:5" ht="409.6">
      <c r="C233" s="1"/>
      <c r="D233" s="1"/>
      <c r="E233" s="1"/>
    </row>
    <row r="234" spans="3:5" ht="409.6">
      <c r="C234" s="1"/>
      <c r="D234" s="1"/>
      <c r="E234" s="1"/>
    </row>
    <row r="235" spans="3:5" ht="409.6">
      <c r="C235" s="1"/>
      <c r="D235" s="1"/>
      <c r="E235" s="1"/>
    </row>
    <row r="236" spans="3:5" ht="409.6">
      <c r="C236" s="1"/>
      <c r="D236" s="1"/>
      <c r="E236" s="1"/>
    </row>
    <row r="237" spans="3:5" ht="409.6">
      <c r="C237" s="1"/>
      <c r="D237" s="1"/>
      <c r="E237" s="1"/>
    </row>
    <row r="238" spans="3:5" ht="409.6">
      <c r="C238" s="1"/>
      <c r="D238" s="1"/>
      <c r="E238" s="1"/>
    </row>
    <row r="239" spans="3:5" ht="409.6">
      <c r="C239" s="1"/>
      <c r="D239" s="1"/>
      <c r="E239" s="1"/>
    </row>
    <row r="240" spans="3:5" ht="409.6">
      <c r="C240" s="1"/>
      <c r="D240" s="1"/>
      <c r="E240" s="1"/>
    </row>
    <row r="241" spans="3:5" ht="409.6">
      <c r="C241" s="1"/>
      <c r="D241" s="1"/>
      <c r="E241" s="1"/>
    </row>
    <row r="242" spans="3:5" ht="409.6">
      <c r="C242" s="1"/>
      <c r="D242" s="1"/>
      <c r="E242" s="1"/>
    </row>
    <row r="243" spans="3:5" ht="409.6">
      <c r="C243" s="1"/>
      <c r="D243" s="1"/>
      <c r="E243" s="1"/>
    </row>
    <row r="244" spans="3:5" ht="409.6">
      <c r="C244" s="1"/>
      <c r="D244" s="1"/>
      <c r="E244" s="1"/>
    </row>
    <row r="245" spans="3:5" ht="409.6">
      <c r="C245" s="1"/>
      <c r="D245" s="1"/>
      <c r="E245" s="1"/>
    </row>
    <row r="246" spans="3:5" ht="409.6">
      <c r="C246" s="1"/>
      <c r="D246" s="1"/>
      <c r="E246" s="1"/>
    </row>
    <row r="247" spans="3:5" ht="409.6">
      <c r="C247" s="1"/>
      <c r="D247" s="1"/>
      <c r="E247" s="1"/>
    </row>
    <row r="248" spans="3:5" ht="409.6">
      <c r="C248" s="1"/>
      <c r="D248" s="1"/>
      <c r="E248" s="1"/>
    </row>
    <row r="249" spans="3:5" ht="409.6">
      <c r="C249" s="1"/>
      <c r="D249" s="1"/>
      <c r="E249" s="1"/>
    </row>
    <row r="250" spans="3:5" ht="409.6">
      <c r="C250" s="1"/>
      <c r="D250" s="1"/>
      <c r="E250" s="1"/>
    </row>
    <row r="251" spans="3:5" ht="409.6">
      <c r="C251" s="1"/>
      <c r="D251" s="1"/>
      <c r="E251" s="1"/>
    </row>
    <row r="252" spans="3:5" ht="409.6">
      <c r="C252" s="1"/>
      <c r="D252" s="1"/>
      <c r="E252" s="1"/>
    </row>
    <row r="253" spans="3:5" ht="409.6">
      <c r="C253" s="1"/>
      <c r="D253" s="1"/>
      <c r="E253" s="1"/>
    </row>
    <row r="254" spans="3:5" ht="409.6">
      <c r="C254" s="1"/>
      <c r="D254" s="1"/>
      <c r="E254" s="1"/>
    </row>
    <row r="255" spans="3:5" ht="409.6">
      <c r="C255" s="1"/>
      <c r="D255" s="1"/>
      <c r="E255" s="1"/>
    </row>
    <row r="256" spans="3:5" ht="409.6">
      <c r="C256" s="1"/>
      <c r="D256" s="1"/>
      <c r="E256" s="1"/>
    </row>
    <row r="257" spans="3:5" ht="409.6">
      <c r="C257" s="1"/>
      <c r="D257" s="1"/>
      <c r="E257" s="1"/>
    </row>
    <row r="258" spans="3:5" ht="409.6">
      <c r="C258" s="1"/>
      <c r="D258" s="1"/>
      <c r="E258" s="1"/>
    </row>
    <row r="259" spans="3:5" ht="409.6">
      <c r="C259" s="1"/>
      <c r="D259" s="1"/>
      <c r="E259" s="1"/>
    </row>
    <row r="260" spans="3:5" ht="409.6">
      <c r="C260" s="1"/>
      <c r="D260" s="1"/>
      <c r="E260" s="1"/>
    </row>
    <row r="261" spans="3:5" ht="409.6">
      <c r="C261" s="1"/>
      <c r="D261" s="1"/>
      <c r="E261" s="1"/>
    </row>
    <row r="262" spans="3:5" ht="409.6">
      <c r="C262" s="1"/>
      <c r="D262" s="1"/>
      <c r="E262" s="1"/>
    </row>
    <row r="263" spans="3:5" ht="409.6">
      <c r="C263" s="1"/>
      <c r="D263" s="1"/>
      <c r="E263" s="1"/>
    </row>
    <row r="264" spans="3:5" ht="409.6">
      <c r="C264" s="1"/>
      <c r="D264" s="1"/>
      <c r="E264" s="1"/>
    </row>
    <row r="265" spans="3:5" ht="409.6">
      <c r="C265" s="1"/>
      <c r="D265" s="1"/>
      <c r="E265" s="1"/>
    </row>
    <row r="266" spans="3:5" ht="409.6">
      <c r="C266" s="1"/>
      <c r="D266" s="1"/>
      <c r="E266" s="1"/>
    </row>
    <row r="267" spans="3:5" ht="409.6">
      <c r="C267" s="1"/>
      <c r="D267" s="1"/>
      <c r="E267" s="1"/>
    </row>
    <row r="268" spans="3:5" ht="409.6">
      <c r="C268" s="1"/>
      <c r="D268" s="1"/>
      <c r="E268" s="1"/>
    </row>
    <row r="269" spans="3:5" ht="409.6">
      <c r="C269" s="1"/>
      <c r="D269" s="1"/>
      <c r="E269" s="1"/>
    </row>
    <row r="270" spans="3:5" ht="409.6">
      <c r="C270" s="1"/>
      <c r="D270" s="1"/>
      <c r="E270" s="1"/>
    </row>
    <row r="271" spans="3:5" ht="409.6">
      <c r="C271" s="1"/>
      <c r="D271" s="1"/>
      <c r="E271" s="1"/>
    </row>
    <row r="272" spans="3:5" ht="409.6">
      <c r="C272" s="1"/>
      <c r="D272" s="1"/>
      <c r="E272" s="1"/>
    </row>
    <row r="273" spans="3:5" ht="409.6">
      <c r="C273" s="1"/>
      <c r="D273" s="1"/>
      <c r="E273" s="1"/>
    </row>
    <row r="274" spans="3:5" ht="409.6">
      <c r="C274" s="1"/>
      <c r="D274" s="1"/>
      <c r="E274" s="1"/>
    </row>
    <row r="275" spans="3:5" ht="409.6">
      <c r="C275" s="1"/>
      <c r="D275" s="1"/>
      <c r="E275" s="1"/>
    </row>
    <row r="276" spans="3:5" ht="409.6">
      <c r="C276" s="1"/>
      <c r="D276" s="1"/>
      <c r="E276" s="1"/>
    </row>
    <row r="277" spans="3:5" ht="409.6">
      <c r="C277" s="1"/>
      <c r="D277" s="1"/>
      <c r="E277" s="1"/>
    </row>
    <row r="278" spans="3:5" ht="409.6">
      <c r="C278" s="1"/>
      <c r="D278" s="1"/>
      <c r="E278" s="1"/>
    </row>
    <row r="279" spans="3:5" ht="409.6">
      <c r="C279" s="1"/>
      <c r="D279" s="1"/>
      <c r="E279" s="1"/>
    </row>
    <row r="280" spans="3:5" ht="409.6">
      <c r="C280" s="1"/>
      <c r="D280" s="1"/>
      <c r="E280" s="1"/>
    </row>
    <row r="281" spans="3:5" ht="409.6">
      <c r="C281" s="1"/>
      <c r="D281" s="1"/>
      <c r="E281" s="1"/>
    </row>
    <row r="282" spans="3:5" ht="409.6">
      <c r="C282" s="1"/>
      <c r="D282" s="1"/>
      <c r="E282" s="1"/>
    </row>
    <row r="283" spans="3:5" ht="409.6">
      <c r="C283" s="1"/>
      <c r="D283" s="1"/>
      <c r="E283" s="1"/>
    </row>
    <row r="284" spans="3:5" ht="409.6">
      <c r="C284" s="1"/>
      <c r="D284" s="1"/>
      <c r="E284" s="1"/>
    </row>
    <row r="285" spans="3:5" ht="409.6">
      <c r="C285" s="1"/>
      <c r="D285" s="1"/>
      <c r="E285" s="1"/>
    </row>
    <row r="286" spans="3:5" ht="409.6">
      <c r="C286" s="1"/>
      <c r="D286" s="1"/>
      <c r="E286" s="1"/>
    </row>
    <row r="287" spans="3:5" ht="409.6">
      <c r="C287" s="1"/>
      <c r="D287" s="1"/>
      <c r="E287" s="1"/>
    </row>
    <row r="288" spans="3:5" ht="409.6">
      <c r="C288" s="1"/>
      <c r="D288" s="1"/>
      <c r="E288" s="1"/>
    </row>
    <row r="289" spans="3:5" ht="409.6">
      <c r="C289" s="1"/>
      <c r="D289" s="1"/>
      <c r="E289" s="1"/>
    </row>
    <row r="290" spans="3:5" ht="409.6">
      <c r="C290" s="1"/>
      <c r="D290" s="1"/>
      <c r="E290" s="1"/>
    </row>
    <row r="291" spans="3:5" ht="409.6">
      <c r="C291" s="1"/>
      <c r="D291" s="1"/>
      <c r="E291" s="1"/>
    </row>
    <row r="292" spans="3:5" ht="409.6">
      <c r="C292" s="1"/>
      <c r="D292" s="1"/>
      <c r="E292" s="1"/>
    </row>
    <row r="293" spans="3:5" ht="409.6">
      <c r="C293" s="1"/>
      <c r="D293" s="1"/>
      <c r="E293" s="1"/>
    </row>
    <row r="294" spans="3:5" ht="409.6">
      <c r="C294" s="1"/>
      <c r="D294" s="1"/>
      <c r="E294" s="1"/>
    </row>
    <row r="295" spans="3:5" ht="409.6">
      <c r="C295" s="1"/>
      <c r="D295" s="1"/>
      <c r="E295" s="1"/>
    </row>
    <row r="296" spans="3:5" ht="409.6">
      <c r="C296" s="1"/>
      <c r="D296" s="1"/>
      <c r="E296" s="1"/>
    </row>
    <row r="297" spans="3:5" ht="409.6">
      <c r="C297" s="1"/>
      <c r="D297" s="1"/>
      <c r="E297" s="1"/>
    </row>
    <row r="298" spans="3:5" ht="409.6">
      <c r="C298" s="1"/>
      <c r="D298" s="1"/>
      <c r="E298" s="1"/>
    </row>
    <row r="299" spans="3:5" ht="409.6">
      <c r="C299" s="1"/>
      <c r="D299" s="1"/>
      <c r="E299" s="1"/>
    </row>
    <row r="300" spans="3:5" ht="409.6">
      <c r="C300" s="1"/>
      <c r="D300" s="1"/>
      <c r="E300" s="1"/>
    </row>
    <row r="301" spans="3:5" ht="409.6">
      <c r="C301" s="1"/>
      <c r="D301" s="1"/>
      <c r="E301" s="1"/>
    </row>
    <row r="302" spans="3:5" ht="409.6">
      <c r="C302" s="1"/>
      <c r="D302" s="1"/>
      <c r="E302" s="1"/>
    </row>
    <row r="303" spans="3:5" ht="409.6">
      <c r="C303" s="1"/>
      <c r="D303" s="1"/>
      <c r="E303" s="1"/>
    </row>
    <row r="304" spans="3:5" ht="409.6">
      <c r="C304" s="1"/>
      <c r="D304" s="1"/>
      <c r="E304" s="1"/>
    </row>
    <row r="305" spans="3:5" ht="409.6">
      <c r="C305" s="1"/>
      <c r="D305" s="1"/>
      <c r="E305" s="1"/>
    </row>
    <row r="306" spans="3:5" ht="409.6">
      <c r="C306" s="1"/>
      <c r="D306" s="1"/>
      <c r="E306" s="1"/>
    </row>
    <row r="307" spans="3:5" ht="409.6">
      <c r="C307" s="1"/>
      <c r="D307" s="1"/>
      <c r="E307" s="1"/>
    </row>
    <row r="308" spans="3:5" ht="409.6">
      <c r="C308" s="1"/>
      <c r="D308" s="1"/>
      <c r="E308" s="1"/>
    </row>
    <row r="309" spans="3:5" ht="409.6">
      <c r="C309" s="1"/>
      <c r="D309" s="1"/>
      <c r="E309" s="1"/>
    </row>
    <row r="310" spans="3:5" ht="409.6">
      <c r="C310" s="1"/>
      <c r="D310" s="1"/>
      <c r="E310" s="1"/>
    </row>
    <row r="311" spans="3:5" ht="409.6">
      <c r="C311" s="1"/>
      <c r="D311" s="1"/>
      <c r="E311" s="1"/>
    </row>
    <row r="312" spans="3:5" ht="409.6">
      <c r="C312" s="1"/>
      <c r="D312" s="1"/>
      <c r="E312" s="1"/>
    </row>
    <row r="313" spans="3:5" ht="409.6">
      <c r="C313" s="1"/>
      <c r="D313" s="1"/>
      <c r="E313" s="1"/>
    </row>
    <row r="314" spans="3:5" ht="409.6">
      <c r="C314" s="1"/>
      <c r="D314" s="1"/>
      <c r="E314" s="1"/>
    </row>
    <row r="315" spans="3:5" ht="409.6">
      <c r="C315" s="1"/>
      <c r="D315" s="1"/>
      <c r="E315" s="1"/>
    </row>
    <row r="316" spans="3:5" ht="409.6">
      <c r="C316" s="1"/>
      <c r="D316" s="1"/>
      <c r="E316" s="1"/>
    </row>
    <row r="317" spans="3:5" ht="409.6">
      <c r="C317" s="1"/>
      <c r="D317" s="1"/>
      <c r="E317" s="1"/>
    </row>
    <row r="318" spans="3:5" ht="409.6">
      <c r="C318" s="1"/>
      <c r="D318" s="1"/>
      <c r="E318" s="1"/>
    </row>
    <row r="319" spans="3:5" ht="409.6">
      <c r="C319" s="1"/>
      <c r="D319" s="1"/>
      <c r="E319" s="1"/>
    </row>
    <row r="320" spans="3:5" ht="409.6">
      <c r="C320" s="1"/>
      <c r="D320" s="1"/>
      <c r="E320" s="1"/>
    </row>
    <row r="321" spans="2:5" ht="409.6">
      <c r="C321" s="1"/>
      <c r="D321" s="1"/>
      <c r="E321" s="1"/>
    </row>
    <row r="322" spans="2:5" ht="409.6">
      <c r="C322" s="1"/>
      <c r="D322" s="1"/>
      <c r="E322" s="1"/>
    </row>
    <row r="323" spans="2:5" ht="409.6">
      <c r="C323" s="1"/>
      <c r="D323" s="1"/>
      <c r="E323" s="1"/>
    </row>
    <row r="324" spans="2:5" ht="409.6">
      <c r="C324" s="1"/>
      <c r="D324" s="1"/>
      <c r="E324" s="1"/>
    </row>
    <row r="325" spans="2:5" ht="409.6">
      <c r="B325" s="44"/>
      <c r="C325" s="1"/>
      <c r="D325" s="1"/>
      <c r="E325" s="1"/>
    </row>
    <row r="326" spans="2:5" ht="409.6">
      <c r="B326" s="44"/>
      <c r="C326" s="1"/>
      <c r="D326" s="1"/>
      <c r="E326" s="1"/>
    </row>
    <row r="327" spans="2:5" ht="409.6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1:B35 C5:C1048576 D1:AF1048576 AH1:XFD1048576 AG1:AG37 B37:B1048576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a46656d4-8850-49b3-aebd-68bd05f7f43d"/>
    <ds:schemaRef ds:uri="http://schemas.microsoft.com/office/2006/metadata/properties"/>
    <ds:schemaRef ds:uri="http://purl.org/dc/elements/1.1/"/>
    <ds:schemaRef ds:uri="http://schemas.microsoft.com/sharepoint/v3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2020-06-01T13:56:20Z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